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5600" windowHeight="16060" tabRatio="816" activeTab="8"/>
  </bookViews>
  <sheets>
    <sheet name="Resources" sheetId="1" r:id="rId1"/>
    <sheet name="Industry" sheetId="2" r:id="rId2"/>
    <sheet name="Costco Ratio Analysis" sheetId="3" r:id="rId3"/>
    <sheet name="PE Valuation" sheetId="4" r:id="rId4"/>
    <sheet name="Charts" sheetId="5" r:id="rId5"/>
    <sheet name="vertical and horizontal" sheetId="6" r:id="rId6"/>
    <sheet name="Balance Sheet" sheetId="7" r:id="rId7"/>
    <sheet name="Income Statement" sheetId="8" r:id="rId8"/>
    <sheet name="Cashflow" sheetId="9" r:id="rId9"/>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8" l="1"/>
  <c r="F34" i="8"/>
  <c r="E34" i="8"/>
  <c r="D34" i="8"/>
  <c r="C34" i="8"/>
  <c r="G33" i="8"/>
  <c r="F33" i="8"/>
  <c r="E33" i="8"/>
  <c r="D33" i="8"/>
  <c r="C33" i="8"/>
  <c r="G32" i="8"/>
  <c r="F32" i="8"/>
  <c r="E32" i="8"/>
  <c r="D32" i="8"/>
  <c r="C32" i="8"/>
  <c r="G31" i="8"/>
  <c r="F31" i="8"/>
  <c r="E31" i="8"/>
  <c r="D31" i="8"/>
  <c r="C31" i="8"/>
  <c r="H20" i="8"/>
  <c r="G76" i="7"/>
  <c r="I77" i="3"/>
  <c r="F76" i="7"/>
  <c r="H77" i="3"/>
  <c r="E76" i="7"/>
  <c r="G77" i="3"/>
  <c r="D76" i="7"/>
  <c r="C76" i="7"/>
  <c r="G25" i="7"/>
  <c r="F25" i="7"/>
  <c r="E25" i="7"/>
  <c r="G76" i="3"/>
  <c r="D25" i="7"/>
  <c r="F76" i="3"/>
  <c r="F77" i="3"/>
  <c r="F78" i="3"/>
  <c r="C25" i="7"/>
  <c r="E76" i="3"/>
  <c r="E77" i="3"/>
  <c r="E78" i="3"/>
  <c r="L37" i="6"/>
  <c r="K37" i="6"/>
  <c r="J37" i="6"/>
  <c r="I37" i="6"/>
  <c r="H37" i="6"/>
  <c r="L36" i="6"/>
  <c r="K36" i="6"/>
  <c r="J36" i="6"/>
  <c r="I36" i="6"/>
  <c r="H36" i="6"/>
  <c r="L35" i="6"/>
  <c r="K35" i="6"/>
  <c r="J35" i="6"/>
  <c r="I35" i="6"/>
  <c r="H35" i="6"/>
  <c r="L33" i="6"/>
  <c r="K33" i="6"/>
  <c r="J33" i="6"/>
  <c r="I33" i="6"/>
  <c r="H33" i="6"/>
  <c r="H39" i="6"/>
  <c r="K32" i="6"/>
  <c r="J32" i="6"/>
  <c r="I32" i="6"/>
  <c r="H32" i="6"/>
  <c r="L31" i="6"/>
  <c r="K31" i="6"/>
  <c r="J31" i="6"/>
  <c r="I31" i="6"/>
  <c r="H31" i="6"/>
  <c r="L30" i="6"/>
  <c r="K30" i="6"/>
  <c r="J30" i="6"/>
  <c r="I30" i="6"/>
  <c r="H30" i="6"/>
  <c r="J28" i="6"/>
  <c r="J29" i="6"/>
  <c r="L28" i="6"/>
  <c r="K28" i="6"/>
  <c r="I28" i="6"/>
  <c r="H28" i="6"/>
  <c r="G7" i="3"/>
  <c r="J24" i="6"/>
  <c r="F7" i="3"/>
  <c r="I24" i="6"/>
  <c r="L22" i="6"/>
  <c r="I5" i="3"/>
  <c r="L21" i="6"/>
  <c r="L20" i="6"/>
  <c r="L23" i="6"/>
  <c r="K22" i="6"/>
  <c r="H5" i="3"/>
  <c r="K21" i="6"/>
  <c r="K20" i="6"/>
  <c r="K23" i="6"/>
  <c r="J22" i="6"/>
  <c r="G5" i="3"/>
  <c r="J21" i="6"/>
  <c r="J20" i="6"/>
  <c r="J23" i="6"/>
  <c r="I22" i="6"/>
  <c r="H22" i="6"/>
  <c r="F5" i="3"/>
  <c r="I21" i="6"/>
  <c r="E5" i="3"/>
  <c r="H21" i="6"/>
  <c r="I20" i="6"/>
  <c r="H20" i="6"/>
  <c r="I17" i="3"/>
  <c r="L11" i="6"/>
  <c r="I19" i="3"/>
  <c r="L12" i="6"/>
  <c r="L13" i="6"/>
  <c r="L7" i="6"/>
  <c r="R13" i="6"/>
  <c r="F19" i="3"/>
  <c r="I12" i="6"/>
  <c r="I7" i="6"/>
  <c r="O12" i="6"/>
  <c r="G19" i="3"/>
  <c r="J12" i="6"/>
  <c r="E19" i="3"/>
  <c r="H12" i="6"/>
  <c r="H7" i="6"/>
  <c r="N12" i="6"/>
  <c r="H17" i="3"/>
  <c r="K11" i="6"/>
  <c r="G17" i="3"/>
  <c r="J11" i="6"/>
  <c r="F17" i="3"/>
  <c r="I11" i="6"/>
  <c r="H10" i="6"/>
  <c r="N10" i="6"/>
  <c r="L10" i="6"/>
  <c r="R10" i="6"/>
  <c r="K10" i="6"/>
  <c r="K7" i="6"/>
  <c r="Q10" i="6"/>
  <c r="J10" i="6"/>
  <c r="J7" i="6"/>
  <c r="P10" i="6"/>
  <c r="I10" i="6"/>
  <c r="O10" i="6"/>
  <c r="H14" i="3"/>
  <c r="H15" i="3"/>
  <c r="H16" i="3"/>
  <c r="K9" i="6"/>
  <c r="Q9" i="6"/>
  <c r="R11" i="6"/>
  <c r="Q11" i="6"/>
  <c r="P12" i="6"/>
  <c r="G48" i="4"/>
  <c r="G46" i="4"/>
  <c r="G44" i="4"/>
  <c r="G73" i="3"/>
  <c r="G14" i="3"/>
  <c r="G82" i="3"/>
  <c r="F73" i="3"/>
  <c r="F14" i="3"/>
  <c r="F82" i="3"/>
  <c r="E73" i="3"/>
  <c r="E14" i="3"/>
  <c r="E82" i="3"/>
  <c r="I76" i="3"/>
  <c r="I78" i="3"/>
  <c r="I73" i="3"/>
  <c r="I80" i="3"/>
  <c r="H76" i="3"/>
  <c r="I14" i="3"/>
  <c r="I82" i="3"/>
  <c r="H73" i="3"/>
  <c r="I67" i="3"/>
  <c r="H67" i="3"/>
  <c r="G67" i="3"/>
  <c r="F67" i="3"/>
  <c r="E67" i="3"/>
  <c r="F66" i="3"/>
  <c r="I15" i="3"/>
  <c r="I63" i="3"/>
  <c r="H63" i="3"/>
  <c r="E15" i="3"/>
  <c r="E63" i="3"/>
  <c r="G62" i="3"/>
  <c r="F62" i="3"/>
  <c r="E62" i="3"/>
  <c r="E10" i="3"/>
  <c r="F10" i="3"/>
  <c r="E64" i="3"/>
  <c r="E65" i="3"/>
  <c r="I18" i="3"/>
  <c r="I56" i="3"/>
  <c r="H11" i="3"/>
  <c r="I11" i="3"/>
  <c r="H12" i="3"/>
  <c r="I12" i="3"/>
  <c r="H55" i="3"/>
  <c r="G15" i="3"/>
  <c r="G10" i="3"/>
  <c r="H10" i="3"/>
  <c r="G51" i="3"/>
  <c r="H49" i="3"/>
  <c r="G49" i="3"/>
  <c r="F49" i="3"/>
  <c r="E49" i="3"/>
  <c r="E20" i="3"/>
  <c r="E46" i="3"/>
  <c r="H44" i="3"/>
  <c r="H20" i="3"/>
  <c r="H40" i="3"/>
  <c r="G20" i="3"/>
  <c r="G40" i="3"/>
  <c r="E40" i="3"/>
  <c r="H37" i="3"/>
  <c r="G37" i="3"/>
  <c r="F20" i="3"/>
  <c r="F37" i="3"/>
  <c r="E37" i="3"/>
  <c r="I20" i="3"/>
  <c r="I46" i="3"/>
  <c r="H32" i="3"/>
  <c r="G46" i="3"/>
  <c r="R12" i="6"/>
  <c r="H19" i="3"/>
  <c r="K12" i="6"/>
  <c r="K13" i="6"/>
  <c r="Q13" i="6"/>
  <c r="H18" i="3"/>
  <c r="G18" i="3"/>
  <c r="F18" i="3"/>
  <c r="E18" i="3"/>
  <c r="H56" i="3"/>
  <c r="G56" i="3"/>
  <c r="F56" i="3"/>
  <c r="E17" i="3"/>
  <c r="E56" i="3"/>
  <c r="L8" i="6"/>
  <c r="R8" i="6"/>
  <c r="K8" i="6"/>
  <c r="Q8" i="6"/>
  <c r="F15" i="3"/>
  <c r="E7" i="3"/>
  <c r="E66" i="3"/>
  <c r="G12" i="3"/>
  <c r="G11" i="3"/>
  <c r="G55" i="3"/>
  <c r="F12" i="3"/>
  <c r="E12" i="3"/>
  <c r="F11" i="3"/>
  <c r="E11" i="3"/>
  <c r="E55" i="3"/>
  <c r="I10" i="3"/>
  <c r="H51" i="3"/>
  <c r="I9" i="3"/>
  <c r="H9" i="3"/>
  <c r="G9" i="3"/>
  <c r="F9" i="3"/>
  <c r="E9" i="3"/>
  <c r="I8" i="3"/>
  <c r="H8" i="3"/>
  <c r="G8" i="3"/>
  <c r="F8" i="3"/>
  <c r="E8" i="3"/>
  <c r="I7" i="3"/>
  <c r="L24" i="6"/>
  <c r="H7" i="3"/>
  <c r="H24" i="6"/>
  <c r="I6" i="3"/>
  <c r="I59" i="3"/>
  <c r="H6" i="3"/>
  <c r="H59" i="3"/>
  <c r="G6" i="3"/>
  <c r="G59" i="3"/>
  <c r="F6" i="3"/>
  <c r="F59" i="3"/>
  <c r="E6" i="3"/>
  <c r="E59" i="3"/>
  <c r="I4" i="3"/>
  <c r="I3" i="3"/>
  <c r="I60" i="3"/>
  <c r="H4" i="3"/>
  <c r="H3" i="3"/>
  <c r="H60" i="3"/>
  <c r="G4" i="3"/>
  <c r="G3" i="3"/>
  <c r="G60" i="3"/>
  <c r="F4" i="3"/>
  <c r="E4" i="3"/>
  <c r="F3" i="3"/>
  <c r="F60" i="3"/>
  <c r="E3" i="3"/>
  <c r="E60" i="3"/>
  <c r="L25" i="6"/>
  <c r="R24" i="6"/>
  <c r="R21" i="6"/>
  <c r="J13" i="6"/>
  <c r="P13" i="6"/>
  <c r="P11" i="6"/>
  <c r="H78" i="3"/>
  <c r="H84" i="3"/>
  <c r="H29" i="6"/>
  <c r="F55" i="3"/>
  <c r="G64" i="3"/>
  <c r="J8" i="6"/>
  <c r="P8" i="6"/>
  <c r="G16" i="3"/>
  <c r="G63" i="3"/>
  <c r="G65" i="3"/>
  <c r="H8" i="6"/>
  <c r="N8" i="6"/>
  <c r="G78" i="3"/>
  <c r="F84" i="3"/>
  <c r="I64" i="3"/>
  <c r="H23" i="6"/>
  <c r="I39" i="6"/>
  <c r="E51" i="3"/>
  <c r="O11" i="6"/>
  <c r="I13" i="6"/>
  <c r="O13" i="6"/>
  <c r="K24" i="6"/>
  <c r="H66" i="3"/>
  <c r="G66" i="3"/>
  <c r="F34" i="3"/>
  <c r="E33" i="3"/>
  <c r="G34" i="3"/>
  <c r="G33" i="3"/>
  <c r="G26" i="3"/>
  <c r="F64" i="3"/>
  <c r="I8" i="6"/>
  <c r="O8" i="6"/>
  <c r="F63" i="3"/>
  <c r="H34" i="3"/>
  <c r="H33" i="3"/>
  <c r="H26" i="3"/>
  <c r="H38" i="3"/>
  <c r="E29" i="3"/>
  <c r="H64" i="3"/>
  <c r="J25" i="6"/>
  <c r="P21" i="6"/>
  <c r="I29" i="6"/>
  <c r="F29" i="3"/>
  <c r="R23" i="6"/>
  <c r="G29" i="3"/>
  <c r="K29" i="6"/>
  <c r="H29" i="3"/>
  <c r="I23" i="6"/>
  <c r="R28" i="6"/>
  <c r="L29" i="6"/>
  <c r="R29" i="6"/>
  <c r="J39" i="6"/>
  <c r="F32" i="3"/>
  <c r="F28" i="3"/>
  <c r="F46" i="3"/>
  <c r="F40" i="3"/>
  <c r="F33" i="3"/>
  <c r="F26" i="3"/>
  <c r="F51" i="3"/>
  <c r="H11" i="6"/>
  <c r="R37" i="6"/>
  <c r="E80" i="3"/>
  <c r="L39" i="6"/>
  <c r="R39" i="6"/>
  <c r="G38" i="3"/>
  <c r="F80" i="3"/>
  <c r="R33" i="6"/>
  <c r="H52" i="3"/>
  <c r="G80" i="3"/>
  <c r="Q12" i="6"/>
  <c r="R31" i="6"/>
  <c r="E34" i="3"/>
  <c r="I62" i="3"/>
  <c r="I65" i="3"/>
  <c r="I28" i="3"/>
  <c r="I40" i="3"/>
  <c r="I37" i="3"/>
  <c r="I16" i="3"/>
  <c r="E26" i="3"/>
  <c r="E32" i="3"/>
  <c r="E28" i="3"/>
  <c r="H80" i="3"/>
  <c r="H82" i="3"/>
  <c r="I84" i="3"/>
  <c r="K39" i="6"/>
  <c r="E52" i="3"/>
  <c r="E50" i="3"/>
  <c r="E38" i="3"/>
  <c r="E16" i="3"/>
  <c r="H28" i="3"/>
  <c r="G32" i="3"/>
  <c r="F38" i="3"/>
  <c r="H46" i="3"/>
  <c r="G50" i="3"/>
  <c r="G52" i="3"/>
  <c r="H62" i="3"/>
  <c r="E84" i="3"/>
  <c r="G28" i="3"/>
  <c r="F50" i="3"/>
  <c r="F52" i="3"/>
  <c r="F16" i="3"/>
  <c r="H50" i="3"/>
  <c r="P37" i="6"/>
  <c r="P30" i="6"/>
  <c r="P22" i="6"/>
  <c r="P36" i="6"/>
  <c r="P31" i="6"/>
  <c r="N11" i="6"/>
  <c r="H13" i="6"/>
  <c r="N13" i="6"/>
  <c r="P33" i="6"/>
  <c r="K25" i="6"/>
  <c r="Q39" i="6"/>
  <c r="L9" i="6"/>
  <c r="R9" i="6"/>
  <c r="I44" i="3"/>
  <c r="P24" i="6"/>
  <c r="I25" i="6"/>
  <c r="O29" i="6"/>
  <c r="P35" i="6"/>
  <c r="P32" i="6"/>
  <c r="E44" i="3"/>
  <c r="H9" i="6"/>
  <c r="N9" i="6"/>
  <c r="H65" i="3"/>
  <c r="P23" i="6"/>
  <c r="Q24" i="6"/>
  <c r="H25" i="6"/>
  <c r="J9" i="6"/>
  <c r="P9" i="6"/>
  <c r="G44" i="3"/>
  <c r="P39" i="6"/>
  <c r="F44" i="3"/>
  <c r="I9" i="6"/>
  <c r="O9" i="6"/>
  <c r="P29" i="6"/>
  <c r="G84" i="3"/>
  <c r="P28" i="6"/>
  <c r="P20" i="6"/>
  <c r="O23" i="6"/>
  <c r="F65" i="3"/>
  <c r="O39" i="6"/>
  <c r="R22" i="6"/>
  <c r="R32" i="6"/>
  <c r="R36" i="6"/>
  <c r="R35" i="6"/>
  <c r="R30" i="6"/>
  <c r="R20" i="6"/>
  <c r="N33" i="6"/>
  <c r="N20" i="6"/>
  <c r="N31" i="6"/>
  <c r="N32" i="6"/>
  <c r="N37" i="6"/>
  <c r="N36" i="6"/>
  <c r="N28" i="6"/>
  <c r="N35" i="6"/>
  <c r="N39" i="6"/>
  <c r="N24" i="6"/>
  <c r="N30" i="6"/>
  <c r="N21" i="6"/>
  <c r="N22" i="6"/>
  <c r="O28" i="6"/>
  <c r="O37" i="6"/>
  <c r="O32" i="6"/>
  <c r="O22" i="6"/>
  <c r="O36" i="6"/>
  <c r="O31" i="6"/>
  <c r="O30" i="6"/>
  <c r="O33" i="6"/>
  <c r="O24" i="6"/>
  <c r="O35" i="6"/>
  <c r="O20" i="6"/>
  <c r="O21" i="6"/>
  <c r="N23" i="6"/>
  <c r="N29" i="6"/>
  <c r="Q31" i="6"/>
  <c r="Q36" i="6"/>
  <c r="Q21" i="6"/>
  <c r="Q35" i="6"/>
  <c r="Q30" i="6"/>
  <c r="Q22" i="6"/>
  <c r="Q23" i="6"/>
  <c r="Q20" i="6"/>
  <c r="Q33" i="6"/>
  <c r="Q37" i="6"/>
  <c r="Q28" i="6"/>
  <c r="Q32" i="6"/>
  <c r="Q29" i="6"/>
</calcChain>
</file>

<file path=xl/sharedStrings.xml><?xml version="1.0" encoding="utf-8"?>
<sst xmlns="http://schemas.openxmlformats.org/spreadsheetml/2006/main" count="495" uniqueCount="359">
  <si>
    <t>Financial Analysis Toolkit</t>
  </si>
  <si>
    <t>Selected numbers for ratio analysis</t>
  </si>
  <si>
    <t>Industry Analysis</t>
  </si>
  <si>
    <t>Concepts:</t>
  </si>
  <si>
    <t>Prof. Larry Louie</t>
  </si>
  <si>
    <t xml:space="preserve">Year </t>
  </si>
  <si>
    <t>Porters Five Forces (Mod 1)</t>
  </si>
  <si>
    <t>Cash</t>
  </si>
  <si>
    <t>Resources (on MyHult Digital Library)</t>
  </si>
  <si>
    <t>SWOT Analysis (Mod 1)</t>
  </si>
  <si>
    <t>Comments and suggestions</t>
  </si>
  <si>
    <t>Mergent</t>
  </si>
  <si>
    <t>Financial Research Database</t>
  </si>
  <si>
    <t>Comments - you can research this based on the financial statements (annual report, 10-K) and literature search on the industry, company, and competitor (ProQuest or WSJ)</t>
  </si>
  <si>
    <t>Marketable Securities</t>
  </si>
  <si>
    <t>suggestions:</t>
  </si>
  <si>
    <t>Great for downloading 5 years of financial data into Excel!  (</t>
  </si>
  <si>
    <t xml:space="preserve">The intention of this section of your research and presentation is to get a high level understanding.  It is not a marketing or strategy paper!  </t>
  </si>
  <si>
    <t>ProQuest</t>
  </si>
  <si>
    <t xml:space="preserve">Periodicals </t>
  </si>
  <si>
    <t>Accounts Receivable</t>
  </si>
  <si>
    <t>Good for searching for articles on the company, industry, and competitors</t>
  </si>
  <si>
    <t>Wall Street Journal</t>
  </si>
  <si>
    <t>articles and searchable archives</t>
  </si>
  <si>
    <t>Current Assets</t>
  </si>
  <si>
    <t xml:space="preserve">Good for searching for articles on the company, industry and competitors (but only on WSJ articles, </t>
  </si>
  <si>
    <t>not as broad or deep as ProQuest</t>
  </si>
  <si>
    <t>PPE</t>
  </si>
  <si>
    <t>OneSource</t>
  </si>
  <si>
    <t xml:space="preserve"> - research database on companies, industries and markets</t>
  </si>
  <si>
    <t>Very deep database, but you will need to take some time to learn how they structure their reports and research</t>
  </si>
  <si>
    <t>Accumulated depreciation</t>
  </si>
  <si>
    <t xml:space="preserve">Passport by Euromonitor </t>
  </si>
  <si>
    <t>Market research, especially market size, share and growth for industries and companies</t>
  </si>
  <si>
    <t>this is good for competitive assessment (market shares vs competition)</t>
  </si>
  <si>
    <t>Total Assets</t>
  </si>
  <si>
    <t>But this is deeper into the marketing and strategy side than you need for our paper.</t>
  </si>
  <si>
    <t>Accounts Payable</t>
  </si>
  <si>
    <t>New: Pitchbook</t>
  </si>
  <si>
    <t>Total Liabilities</t>
  </si>
  <si>
    <t>Total Shareholders' Equity</t>
  </si>
  <si>
    <t xml:space="preserve">Sales </t>
  </si>
  <si>
    <t xml:space="preserve">Cost of Goods Sold </t>
  </si>
  <si>
    <t>Gross Profit</t>
  </si>
  <si>
    <t>Operating Income</t>
  </si>
  <si>
    <t>Interest expense</t>
  </si>
  <si>
    <t xml:space="preserve">Income tax expense </t>
  </si>
  <si>
    <t>Net Income</t>
  </si>
  <si>
    <t>depreciation expense</t>
  </si>
  <si>
    <t xml:space="preserve"> </t>
  </si>
  <si>
    <t xml:space="preserve">Ratio explanations: </t>
  </si>
  <si>
    <t>Analysis</t>
  </si>
  <si>
    <t>Return on Assets</t>
  </si>
  <si>
    <t>Net Income/Average Assets</t>
  </si>
  <si>
    <t>the higher this ratio the more efficient is asset utilization. ROA&gt;5% very good.</t>
  </si>
  <si>
    <t>DuPont</t>
  </si>
  <si>
    <t>Profit Margin</t>
  </si>
  <si>
    <t>Net Income/Sales</t>
  </si>
  <si>
    <t>Asset Turnover</t>
  </si>
  <si>
    <t>Sales/Average Assets</t>
  </si>
  <si>
    <t>the higher this ratio is the more efficient the company is. There isn't a benchmark since it depends on type of operation and if assets are primarily owned or leased</t>
  </si>
  <si>
    <t>Return on Equity</t>
  </si>
  <si>
    <t>Net Income/ Average equity</t>
  </si>
  <si>
    <t xml:space="preserve">The higher, the more efficient asset utilization. There isn't a benchmark.  How well the owner's investment in the business is generating net income. Depends on the equity levels of the company. </t>
  </si>
  <si>
    <t>Net Income/ average assets</t>
  </si>
  <si>
    <t>Financial Leverage</t>
  </si>
  <si>
    <t>Average assets/average equity</t>
  </si>
  <si>
    <t>The higher the ratio the more risky is the company.  Less that 42% good!</t>
  </si>
  <si>
    <t>ROA disaggregation</t>
  </si>
  <si>
    <t>Return on Sales</t>
  </si>
  <si>
    <t>Asset turnover</t>
  </si>
  <si>
    <t>Sales/ Average assets</t>
  </si>
  <si>
    <t>Net Operating Profit Margin</t>
  </si>
  <si>
    <t>NOPM = NOPAT/Sales</t>
  </si>
  <si>
    <t xml:space="preserve">How much profit a company makes after paying for variable costs of production. The median for all publicly traded firms should be about 0.6.  </t>
  </si>
  <si>
    <t>Net Operating Asset Turnover</t>
  </si>
  <si>
    <t>NOAT = Sales / Average NOA</t>
  </si>
  <si>
    <t>The median for all publicy traded company is 1.4.</t>
  </si>
  <si>
    <t>Profit margin analysis</t>
  </si>
  <si>
    <t>Gross profit margin</t>
  </si>
  <si>
    <t>Gross profit/sales</t>
  </si>
  <si>
    <t>Operating expense ratio</t>
  </si>
  <si>
    <t>Operating expenses/sales</t>
  </si>
  <si>
    <t>Net Profit margin (repeated here)</t>
  </si>
  <si>
    <t>Net Income/sales</t>
  </si>
  <si>
    <t>Productivity analysis</t>
  </si>
  <si>
    <t>Accounts receivable turnover</t>
  </si>
  <si>
    <t>sales/average accounts receivable</t>
  </si>
  <si>
    <t xml:space="preserve">How often the accounts receivable are collected during the year. A high receivables turnover ratio indicates that a company's collection of accounts receivable is efficient and that the company has a high proportion of quality customers that pay their debt quickly. (365/numer of days) </t>
  </si>
  <si>
    <t>Inventory turnover</t>
  </si>
  <si>
    <t>sales/ average inventory</t>
  </si>
  <si>
    <t xml:space="preserve">How many times a company has sold and replaced inventory during a given period. A low turnoverimplies weak sales and possibly excess inventory, a high ratio implies either strong sales or insufficient inventory.  </t>
  </si>
  <si>
    <t>Accounts payable turnover</t>
  </si>
  <si>
    <t>COGS/ average accounts payable</t>
  </si>
  <si>
    <t>Short-term liquidity measure used to quantify the rate at wich a company pays off its supliers. How many times a compay pays off its accounts payable during a period. The lower the better.</t>
  </si>
  <si>
    <t>PPE turnover</t>
  </si>
  <si>
    <t>Sales/ average PPE</t>
  </si>
  <si>
    <t>How many dollars of sales your company gets for each dollar invested in PPE. How efficient the company is at generating revenue from fixed assets. The higher the turnover the more efficient the company is with its capital investments. Around 5 is good! Although it must be compared with other players in the industry to make sense.</t>
  </si>
  <si>
    <t>Financial Leverage or Solvency</t>
  </si>
  <si>
    <t>Total liabilities to equity</t>
  </si>
  <si>
    <t>Average liabilities/ average shareholders' equity</t>
  </si>
  <si>
    <t>Higher leverage ratios indicate a company or stok with higher risk to shareholders. Different across indistries. If = 1 investors and creditors have an equal tìstake in the business assiets. If &gt; 1 is viewed as risky as it shows that the investors haven't funded the operations as much as creditors have. Investors don't have as much skin in the game as the creditors do.</t>
  </si>
  <si>
    <t>Times Interest Earned</t>
  </si>
  <si>
    <t>Earnings before interest and taxes / interest expense</t>
  </si>
  <si>
    <t xml:space="preserve">Liquidity </t>
  </si>
  <si>
    <t>Current ratio</t>
  </si>
  <si>
    <t>current assets/current liabilities</t>
  </si>
  <si>
    <t xml:space="preserve">Measures the firm's ability to pay off it's short term liability with its current assets. Short-term liabilities are due within the next year.  A higher current ratio is more favorable because it shows the company can more easily make current debt payments.It should be higher than 1 </t>
  </si>
  <si>
    <t>Quick or Acid test ratio</t>
  </si>
  <si>
    <t>(cash + marketable securities + accounts receivable)/ current liabilities</t>
  </si>
  <si>
    <t xml:space="preserve">Measures the liquidity of a company by shoing its ability to pay off its current liabilities with quick assets. Higher quick ratios are more favorable. If = 1 quick assets equal current assets. If= 2 the company has twice as many quick assets than current liabilities. </t>
  </si>
  <si>
    <t>Average Days Sales Outstanding</t>
  </si>
  <si>
    <t>Average Accounts Receivable/ (sales/365)</t>
  </si>
  <si>
    <t xml:space="preserve">How many days does the company take to collect an invoice. The lowe the days the better. Normal terms are 30 days. </t>
  </si>
  <si>
    <t>Average Days Inventory Outstanding</t>
  </si>
  <si>
    <t>Average inventory/ (COGS/365)</t>
  </si>
  <si>
    <t>How quickly does the company turn its inventory into sales. The lower the better, so inventory doesn't sit around. Food industry should have a ratio around 6.</t>
  </si>
  <si>
    <t>Average Days Payable Outstanding</t>
  </si>
  <si>
    <t>Average accounts payable/ (COGS/365)</t>
  </si>
  <si>
    <t xml:space="preserve">Number of days the company takes to pay its bills. </t>
  </si>
  <si>
    <t>Cash Conversion Cycle</t>
  </si>
  <si>
    <t>DSO + DIO - DPO</t>
  </si>
  <si>
    <t xml:space="preserve">How many days it takes to complete one cash cycle. The shorter the better which means that the company needs less working capital. </t>
  </si>
  <si>
    <t>PPE Turnover</t>
  </si>
  <si>
    <t>Sales/Average PPE</t>
  </si>
  <si>
    <t xml:space="preserve">Low leves indicare a higher level of capital intensity. </t>
  </si>
  <si>
    <t>Average PPE Useful Life</t>
  </si>
  <si>
    <t>Depreciable Asset Cost/ Depreciation expense</t>
  </si>
  <si>
    <t>PPE Percentage used up</t>
  </si>
  <si>
    <t>Accumulated depreciation/ Depreciable asset cost</t>
  </si>
  <si>
    <t>Research and Development as a % of sales</t>
  </si>
  <si>
    <t>R&amp;d expense/sales</t>
  </si>
  <si>
    <t>Research and Development costs are not give?</t>
  </si>
  <si>
    <t>Net Operating Profit After Tax</t>
  </si>
  <si>
    <t>NOPAT = NOPBT - (Tax Expense + (net nonoperating expenses x statutory income tax rate)</t>
  </si>
  <si>
    <t>Net Operating Assets</t>
  </si>
  <si>
    <t>Operating Assets (see Module 4 for chart)</t>
  </si>
  <si>
    <t>Operating Liabilities (see Module 4 for chart)</t>
  </si>
  <si>
    <t>Net Operating Assets = Operating Assets - Operating Liabilities</t>
  </si>
  <si>
    <t>Return on Net Operating Assets</t>
  </si>
  <si>
    <t>RNOA = NOPAT/Average NOA</t>
  </si>
  <si>
    <t>disaggregate RNOA</t>
  </si>
  <si>
    <t>NOPAT/Sales</t>
  </si>
  <si>
    <t>Sales/Average NOA</t>
  </si>
  <si>
    <t>Stock Price for Costco</t>
  </si>
  <si>
    <t>Section 1:  Basic Stock Price information</t>
  </si>
  <si>
    <t>Go to Yahoo Finance (or your favorite stock site)</t>
  </si>
  <si>
    <t>What is the stock ticker symbol?</t>
  </si>
  <si>
    <t>COST</t>
  </si>
  <si>
    <t>What is the current price of Costco?</t>
  </si>
  <si>
    <t>What is the low price for the last 52 weeks?</t>
  </si>
  <si>
    <t>What is the high price for the last 52 weeks?</t>
  </si>
  <si>
    <t>What is the market value of Costco (hint: we use the Market Capitalization, or "Market Cap")</t>
  </si>
  <si>
    <t>136,810 B</t>
  </si>
  <si>
    <t>What is the current P/E ratio?</t>
  </si>
  <si>
    <t>Section 2:  Analyst Forecasts</t>
  </si>
  <si>
    <t>How many stock analysts "follow" (or analyze and make recommendations) Costco?</t>
  </si>
  <si>
    <t>Look at the Recommendation Trends. How would you describe the analyst opinions?  Buy?  Sell?  Hold?  Broad consensus?  Widely varied recommendations?</t>
  </si>
  <si>
    <t xml:space="preserve">Out of 29 analyst, 7 suggested to "Strongly Buy" and 11 suggested to "Buy". On the other hand 11 suggested to "Hold". Majority of the analyst </t>
  </si>
  <si>
    <t xml:space="preserve">consensus suggested to buy.  </t>
  </si>
  <si>
    <t>What are the analyst estimates for EPS for next year for the following:</t>
  </si>
  <si>
    <t>average</t>
  </si>
  <si>
    <t>low</t>
  </si>
  <si>
    <t>high</t>
  </si>
  <si>
    <t>Section 3:  "Crystal Ball" - price range for next year</t>
  </si>
  <si>
    <t>Based on the analyst estimates of average, low and high EPS estimates and the current P/E ratio, what would be the Costco's stock price next year:</t>
  </si>
  <si>
    <t>if the average EPS happens</t>
  </si>
  <si>
    <t>If the low EPS happens</t>
  </si>
  <si>
    <t>If the high EPS happens</t>
  </si>
  <si>
    <t>Based on your analysis of Costco and your own "crystal ball", would you recommend a Buy, Sell or Hold?  Why? (obviously there is no right answer here!)</t>
  </si>
  <si>
    <t>We would recommend to sell Costco's share since based on the prediction from the current data of 2019, the average stock</t>
  </si>
  <si>
    <t xml:space="preserve">price predicted in 2020 is 304,30 which is slightly lower (-0.25%) than the current stock price of 305,08. Whereas if it happens to be the </t>
  </si>
  <si>
    <t>best case it will only go up to 323,50 (+5,89%) and worst case of 282,15 (-7,33%). Taking account of inflation and depreciation the</t>
  </si>
  <si>
    <t>funds would ratherbe invested on something else that has much higher ROI.</t>
  </si>
  <si>
    <t>Vertical and Horizontal Analysis</t>
  </si>
  <si>
    <t>Vertical - set one key measure and express others as a percentage of that measure</t>
  </si>
  <si>
    <t>For Income Statement - divide everything by Sales</t>
  </si>
  <si>
    <t>Revenues</t>
  </si>
  <si>
    <t>Cost of Goods Sold</t>
  </si>
  <si>
    <t xml:space="preserve">  Gross Profit</t>
  </si>
  <si>
    <t>SG&amp;A</t>
  </si>
  <si>
    <t xml:space="preserve">  Operating Profit</t>
  </si>
  <si>
    <t>Income taxes</t>
  </si>
  <si>
    <t xml:space="preserve">  Net Income</t>
  </si>
  <si>
    <t>For Balance Sheet - divide everything by Total Assets</t>
  </si>
  <si>
    <t>Accounts receivable</t>
  </si>
  <si>
    <t>Inventory</t>
  </si>
  <si>
    <t xml:space="preserve">   Current Assets</t>
  </si>
  <si>
    <t>PP&amp;E</t>
  </si>
  <si>
    <t xml:space="preserve">   Total Assets</t>
  </si>
  <si>
    <t>Liabilities and Equity</t>
  </si>
  <si>
    <t>Accrued Liabilities</t>
  </si>
  <si>
    <t xml:space="preserve">  Current Liabilities</t>
  </si>
  <si>
    <t xml:space="preserve">other liabilites </t>
  </si>
  <si>
    <t>Total Long-term debt</t>
  </si>
  <si>
    <t xml:space="preserve">  Total Liabilities</t>
  </si>
  <si>
    <t>Common Stock</t>
  </si>
  <si>
    <t>Retained Earnings</t>
  </si>
  <si>
    <t xml:space="preserve">  Total Equity</t>
  </si>
  <si>
    <t xml:space="preserve">  Total Liabilities and Equity</t>
  </si>
  <si>
    <t>Note:  This may be used for one company over time or one company against other benchmarks (e.g. Vertical Analysis of the Income Statement for Company A vs Company B expressed as a % of Sales)</t>
  </si>
  <si>
    <t>Horizontal - analyze a set of numbers (e.g. Income Statement or Balance Sheet) over time</t>
  </si>
  <si>
    <t>Note:  This is useful for one company to see trends over time.  Or do both the company and another to compare their progression over the same period of time.</t>
  </si>
  <si>
    <t>Powered by Clearbit</t>
  </si>
  <si>
    <t>Costco Wholesale Corp (NMS: COST)</t>
  </si>
  <si>
    <t xml:space="preserve">Exchange rate used is that of the Year End reported date </t>
  </si>
  <si>
    <t xml:space="preserve">As Reported Annual Balance Sheet </t>
  </si>
  <si>
    <t>Report Date</t>
  </si>
  <si>
    <t>09/02/2018</t>
  </si>
  <si>
    <t>09/03/2017</t>
  </si>
  <si>
    <t>08/28/2016</t>
  </si>
  <si>
    <t>08/30/2015</t>
  </si>
  <si>
    <t>08/31/2014</t>
  </si>
  <si>
    <t>Currency</t>
  </si>
  <si>
    <t>USD</t>
  </si>
  <si>
    <t>Audit Status</t>
  </si>
  <si>
    <t>Not Qualified</t>
  </si>
  <si>
    <t>Consolidated</t>
  </si>
  <si>
    <t>Yes</t>
  </si>
  <si>
    <t>Scale</t>
  </si>
  <si>
    <t>Thousands</t>
  </si>
  <si>
    <t>Short-term investments</t>
  </si>
  <si>
    <t>Vendor receivables</t>
  </si>
  <si>
    <t>Reinsurance receivables</t>
  </si>
  <si>
    <t>Receivables from governmental entities</t>
  </si>
  <si>
    <t>Third-party pharmacy receivables</t>
  </si>
  <si>
    <t>Other receivables</t>
  </si>
  <si>
    <t>Receivables, net</t>
  </si>
  <si>
    <t>Operating assets</t>
  </si>
  <si>
    <t>Merchandise inventories - United States</t>
  </si>
  <si>
    <t>Merchandise inventories - Canada</t>
  </si>
  <si>
    <t>Merchandise inventories - Foreign</t>
  </si>
  <si>
    <t>Deferred income taxes &amp; other current assets</t>
  </si>
  <si>
    <t>Other current assets</t>
  </si>
  <si>
    <t>Land</t>
  </si>
  <si>
    <t>Buildings &amp; improvements</t>
  </si>
  <si>
    <t>Equipment &amp; fixtures</t>
  </si>
  <si>
    <t>Construction in progress</t>
  </si>
  <si>
    <t>Gross property &amp; equipment</t>
  </si>
  <si>
    <t>Less accumulated depreciation &amp; amortization</t>
  </si>
  <si>
    <t>Net property &amp; equipment PPE at cost</t>
  </si>
  <si>
    <t>Prepaid rents, lease costs &amp; long-term deposits</t>
  </si>
  <si>
    <t>Cash surrender value of life insurance</t>
  </si>
  <si>
    <t>Goodwill, net</t>
  </si>
  <si>
    <t>Other assets</t>
  </si>
  <si>
    <t>Accounts payable</t>
  </si>
  <si>
    <t>Current portion long-term debt</t>
  </si>
  <si>
    <t>Accrued salaries &amp; benefits</t>
  </si>
  <si>
    <t>Accrued member rewards</t>
  </si>
  <si>
    <t>Accrued sales &amp; other taxes</t>
  </si>
  <si>
    <t>Deferred membership fees</t>
  </si>
  <si>
    <t>Accrued sales, income &amp; other taxes</t>
  </si>
  <si>
    <t>Insurance-related liabilities</t>
  </si>
  <si>
    <t>Deferred sales</t>
  </si>
  <si>
    <t>Cash card liability</t>
  </si>
  <si>
    <t>Tax-related liabilities</t>
  </si>
  <si>
    <t>Returns reserve</t>
  </si>
  <si>
    <t>Other current liabilities</t>
  </si>
  <si>
    <t>Vendor consideration liabilities</t>
  </si>
  <si>
    <t>Total current liabilities</t>
  </si>
  <si>
    <t>Senior notes</t>
  </si>
  <si>
    <t>Other long-term debt</t>
  </si>
  <si>
    <t>Total long-term debt</t>
  </si>
  <si>
    <t>Less unamortized debt discounts &amp; issuance costs</t>
  </si>
  <si>
    <t>Less: current portion</t>
  </si>
  <si>
    <t>Long-term debt, excluding current portion</t>
  </si>
  <si>
    <t>Deferred income taxes &amp; other liabilities</t>
  </si>
  <si>
    <t>Other liabilities</t>
  </si>
  <si>
    <t>Operating Liabilities</t>
  </si>
  <si>
    <t>Total liabilities</t>
  </si>
  <si>
    <t>Common stock</t>
  </si>
  <si>
    <t>Additional paid-in capital</t>
  </si>
  <si>
    <t>Accumulated other comprehensive income (loss)</t>
  </si>
  <si>
    <t>Retained earnings</t>
  </si>
  <si>
    <t>Total Costco Wholesale Corp stockholders' equity</t>
  </si>
  <si>
    <t>Noncontrolling interests</t>
  </si>
  <si>
    <t>Total equity</t>
  </si>
  <si>
    <t xml:space="preserve">As Reported Annual Income Statement </t>
  </si>
  <si>
    <t>Net sales</t>
  </si>
  <si>
    <t>Membership fees</t>
  </si>
  <si>
    <t>Total revenue</t>
  </si>
  <si>
    <t>Merchandise costs</t>
  </si>
  <si>
    <t>Selling, general &amp; administrative expenses</t>
  </si>
  <si>
    <t>Preopening expenses</t>
  </si>
  <si>
    <t>Operating income EBIT</t>
  </si>
  <si>
    <t>Interest income</t>
  </si>
  <si>
    <t>Foreign-currency transactions gains (losses), net</t>
  </si>
  <si>
    <t>Other interest income &amp; other income, net</t>
  </si>
  <si>
    <t>Interest income &amp; other income, net</t>
  </si>
  <si>
    <t>Income before income taxes - Domestic, including Puerto Rico</t>
  </si>
  <si>
    <t>Income before income taxes - Foreign</t>
  </si>
  <si>
    <t>Income before income taxes</t>
  </si>
  <si>
    <t xml:space="preserve">          Net operating profit before tax - NOPBT</t>
  </si>
  <si>
    <t xml:space="preserve">          Non operating expenses</t>
  </si>
  <si>
    <t xml:space="preserve">          Non operating income</t>
  </si>
  <si>
    <t>NOPAT</t>
  </si>
  <si>
    <t>Federal income taxes provison (benefit) - current</t>
  </si>
  <si>
    <t>Federal income taxes provison (benefit) - deferred</t>
  </si>
  <si>
    <t>Total federal income taxes provison (benefit)</t>
  </si>
  <si>
    <t>State income taxes provison (benefit) - current</t>
  </si>
  <si>
    <t>State income taxes provison (benefit) - deferred</t>
  </si>
  <si>
    <t>Total state income taxes provison (benefit)</t>
  </si>
  <si>
    <t>Foreign income taxes provison (benefit) - current</t>
  </si>
  <si>
    <t>Foreign income taxes provison (benefit) - deferred</t>
  </si>
  <si>
    <t>Total foreign income taxes provison (benefit)</t>
  </si>
  <si>
    <t>Provison for income taxes</t>
  </si>
  <si>
    <t>Net income (loss) including noncontrolling interests</t>
  </si>
  <si>
    <t>Net loss (income) attributable to noncontrolling interests</t>
  </si>
  <si>
    <t>Net income attributable to Costco Wholesale Corp</t>
  </si>
  <si>
    <t>Weighted average shares outstanding - basic</t>
  </si>
  <si>
    <t>Weighted average shares outstanding - diluted</t>
  </si>
  <si>
    <t>Year end shares outstanding</t>
  </si>
  <si>
    <t>Net income (loss) per common share - basic</t>
  </si>
  <si>
    <t>Net income (loss) per common share - diluted</t>
  </si>
  <si>
    <t>Cash dividends declared per common share</t>
  </si>
  <si>
    <t>Number of full time employees</t>
  </si>
  <si>
    <t>Number of part time employees</t>
  </si>
  <si>
    <t>Total number of employees</t>
  </si>
  <si>
    <t>Number of common stockholders</t>
  </si>
  <si>
    <t>Foreign currency translation adjustments</t>
  </si>
  <si>
    <t>-</t>
  </si>
  <si>
    <t>Exchange rate used is that of the Year End reported date</t>
  </si>
  <si>
    <t>As Reported Annual Cash Flow</t>
  </si>
  <si>
    <t>Depreciation &amp; amortization</t>
  </si>
  <si>
    <t>Stock-based compensation</t>
  </si>
  <si>
    <t>Excess tax benefit on stock-based awards</t>
  </si>
  <si>
    <t>Other non-cash operating activities, net</t>
  </si>
  <si>
    <t>Deferred income taxes</t>
  </si>
  <si>
    <t>Merchandise inventories</t>
  </si>
  <si>
    <t>Other operating assets &amp; liabilities, net</t>
  </si>
  <si>
    <t>Net cash flows from operating activities</t>
  </si>
  <si>
    <t>Purchases of short-term investments</t>
  </si>
  <si>
    <t>Maturities of short-term investments</t>
  </si>
  <si>
    <t>Sales of investments</t>
  </si>
  <si>
    <t>Maturities &amp; sales of short-term investments</t>
  </si>
  <si>
    <t>Additions to property &amp; equipment</t>
  </si>
  <si>
    <t>Increase resulting from initial consolidation of Costco Mexico</t>
  </si>
  <si>
    <t>Other investing activities, net</t>
  </si>
  <si>
    <t>Net cash flows from investing activities</t>
  </si>
  <si>
    <t>Changes in bank checks outstanding</t>
  </si>
  <si>
    <t>Repayments of short-term borrowings</t>
  </si>
  <si>
    <t>Proceeds from short-term borrowings</t>
  </si>
  <si>
    <t>Proceeds from issuance of long-term debt</t>
  </si>
  <si>
    <t>Repayments of long-term debt</t>
  </si>
  <si>
    <t>Investment by (distribution to) noncontrolling interests</t>
  </si>
  <si>
    <t>Proceeds from exercise of stock options</t>
  </si>
  <si>
    <t>Minimum tax withholdings on stock-based awards</t>
  </si>
  <si>
    <t>Excess tax benefits on stock-based awards</t>
  </si>
  <si>
    <t>Repurchases of common stock</t>
  </si>
  <si>
    <t>Cash dividend payments</t>
  </si>
  <si>
    <t>Purchase of noncontrolling interest in Costco Mexico</t>
  </si>
  <si>
    <t>Other financing activities, net</t>
  </si>
  <si>
    <t>Net cash flows from financing activities</t>
  </si>
  <si>
    <t>Effect of exhange rate changes on cash &amp; cash equivalents</t>
  </si>
  <si>
    <t>Net increase (decrease) in cash &amp; cash equivalents</t>
  </si>
  <si>
    <t>Cash &amp; cash equivalents, beginning of year</t>
  </si>
  <si>
    <t>Cash &amp; cash equivalents, end of year</t>
  </si>
  <si>
    <t>Cash paid during the year for interest</t>
  </si>
  <si>
    <t>Cash paid during the year for income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</si>
</sst>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
    <numFmt numFmtId="166" formatCode="0.000%"/>
    <numFmt numFmtId="167" formatCode="[h]\.mm\.ss"/>
    <numFmt numFmtId="168" formatCode="dd/mm/yyyy"/>
    <numFmt numFmtId="169" formatCode="h\.mm"/>
  </numFmts>
  <fonts count="29" x14ac:knownFonts="1">
    <font>
      <sz val="11"/>
      <color theme="1"/>
      <name val="Arial"/>
    </font>
    <font>
      <b/>
      <sz val="14"/>
      <color theme="1"/>
      <name val="Arial"/>
      <family val="2"/>
    </font>
    <font>
      <b/>
      <sz val="14"/>
      <color theme="1"/>
      <name val="Calibri"/>
      <family val="2"/>
    </font>
    <font>
      <b/>
      <sz val="11"/>
      <color theme="1"/>
      <name val="Arial"/>
      <family val="2"/>
    </font>
    <font>
      <sz val="11"/>
      <color theme="1"/>
      <name val="Calibri"/>
      <family val="2"/>
    </font>
    <font>
      <sz val="11"/>
      <color theme="1"/>
      <name val="Arial"/>
      <family val="2"/>
    </font>
    <font>
      <sz val="11"/>
      <color rgb="FF000000"/>
      <name val="Arial"/>
      <family val="2"/>
    </font>
    <font>
      <sz val="11"/>
      <name val="Arial"/>
      <family val="2"/>
    </font>
    <font>
      <sz val="11"/>
      <color theme="1"/>
      <name val="Calibri"/>
      <family val="2"/>
    </font>
    <font>
      <sz val="11"/>
      <name val="Arial"/>
      <family val="2"/>
    </font>
    <font>
      <sz val="11"/>
      <color theme="1"/>
      <name val="Arial"/>
      <family val="2"/>
    </font>
    <font>
      <b/>
      <sz val="12"/>
      <color theme="1"/>
      <name val="Calibri"/>
      <family val="2"/>
    </font>
    <font>
      <sz val="11"/>
      <color rgb="FF000000"/>
      <name val="Arial"/>
      <family val="2"/>
    </font>
    <font>
      <sz val="11"/>
      <color rgb="FF000000"/>
      <name val="Arial"/>
      <family val="2"/>
    </font>
    <font>
      <sz val="12"/>
      <color theme="1"/>
      <name val="Arial"/>
      <family val="2"/>
    </font>
    <font>
      <b/>
      <sz val="16"/>
      <color theme="1"/>
      <name val="Arial"/>
      <family val="2"/>
    </font>
    <font>
      <sz val="11"/>
      <name val="Arial"/>
      <family val="2"/>
    </font>
    <font>
      <b/>
      <sz val="16"/>
      <name val="Arial"/>
      <family val="2"/>
    </font>
    <font>
      <sz val="11"/>
      <color rgb="FF000000"/>
      <name val="Calibri"/>
      <family val="2"/>
    </font>
    <font>
      <sz val="10"/>
      <color rgb="FF000000"/>
      <name val="Arial"/>
      <family val="2"/>
    </font>
    <font>
      <sz val="8"/>
      <color rgb="FF000000"/>
      <name val="Arial"/>
      <family val="2"/>
    </font>
    <font>
      <b/>
      <sz val="16"/>
      <color rgb="FF000000"/>
      <name val="Arial"/>
      <family val="2"/>
    </font>
    <font>
      <b/>
      <sz val="10"/>
      <color rgb="FF000000"/>
      <name val="Arial"/>
      <family val="2"/>
    </font>
    <font>
      <sz val="13"/>
      <color rgb="FF111111"/>
      <name val="SourceSansPro"/>
    </font>
    <font>
      <sz val="11"/>
      <color rgb="FF000000"/>
      <name val="Arial"/>
      <family val="2"/>
    </font>
    <font>
      <b/>
      <sz val="11"/>
      <color rgb="FF000000"/>
      <name val="Arial"/>
      <family val="2"/>
    </font>
    <font>
      <sz val="12"/>
      <color rgb="FF000000"/>
      <name val="Arial"/>
      <family val="2"/>
    </font>
    <font>
      <sz val="12"/>
      <color theme="1"/>
      <name val="Calibri"/>
      <family val="2"/>
    </font>
    <font>
      <b/>
      <sz val="12"/>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FFFFCC"/>
        <bgColor rgb="FFFFFFCC"/>
      </patternFill>
    </fill>
    <fill>
      <patternFill patternType="solid">
        <fgColor rgb="FFFFF2CC"/>
        <bgColor rgb="FFFFF2CC"/>
      </patternFill>
    </fill>
    <fill>
      <patternFill patternType="solid">
        <fgColor theme="4" tint="0.79998168889431442"/>
        <bgColor indexed="64"/>
      </patternFill>
    </fill>
    <fill>
      <patternFill patternType="solid">
        <fgColor theme="5" tint="0.79998168889431442"/>
        <bgColor indexed="64"/>
      </patternFill>
    </fill>
  </fills>
  <borders count="15">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style="thin">
        <color rgb="FF000000"/>
      </top>
      <bottom style="double">
        <color rgb="FF000000"/>
      </bottom>
      <diagonal/>
    </border>
  </borders>
  <cellStyleXfs count="1">
    <xf numFmtId="0" fontId="0" fillId="0" borderId="0"/>
  </cellStyleXfs>
  <cellXfs count="164">
    <xf numFmtId="0" fontId="0" fillId="0" borderId="0" xfId="0" applyFont="1" applyAlignment="1"/>
    <xf numFmtId="0" fontId="1" fillId="0" borderId="0" xfId="0" applyFont="1"/>
    <xf numFmtId="0" fontId="2" fillId="0" borderId="0" xfId="0" applyFont="1"/>
    <xf numFmtId="0" fontId="0" fillId="0" borderId="0" xfId="0" applyFont="1"/>
    <xf numFmtId="0" fontId="1" fillId="0" borderId="2" xfId="0" applyFont="1" applyBorder="1"/>
    <xf numFmtId="0" fontId="1" fillId="0" borderId="3" xfId="0" applyFont="1" applyBorder="1"/>
    <xf numFmtId="0" fontId="0" fillId="0" borderId="2" xfId="0" applyFont="1" applyBorder="1"/>
    <xf numFmtId="0" fontId="1" fillId="2" borderId="1" xfId="0" applyFont="1" applyFill="1" applyBorder="1"/>
    <xf numFmtId="0" fontId="0" fillId="0" borderId="4" xfId="0" applyFont="1" applyBorder="1"/>
    <xf numFmtId="0" fontId="0" fillId="0" borderId="4" xfId="0" applyFont="1" applyBorder="1" applyAlignment="1">
      <alignment vertical="center"/>
    </xf>
    <xf numFmtId="0" fontId="14" fillId="0" borderId="0" xfId="0" applyFont="1"/>
    <xf numFmtId="0" fontId="15" fillId="0" borderId="0" xfId="0" applyFont="1" applyAlignment="1"/>
    <xf numFmtId="0" fontId="15" fillId="0" borderId="5" xfId="0" applyFont="1" applyBorder="1"/>
    <xf numFmtId="0" fontId="8" fillId="0" borderId="6" xfId="0" applyFont="1" applyBorder="1"/>
    <xf numFmtId="0" fontId="8" fillId="0" borderId="7" xfId="0" applyFont="1" applyBorder="1"/>
    <xf numFmtId="0" fontId="0" fillId="0" borderId="8" xfId="0" applyFont="1" applyBorder="1"/>
    <xf numFmtId="0" fontId="0" fillId="0" borderId="9" xfId="0" applyFont="1" applyBorder="1"/>
    <xf numFmtId="0" fontId="0" fillId="3" borderId="1" xfId="0" applyFont="1" applyFill="1" applyBorder="1" applyAlignment="1"/>
    <xf numFmtId="0" fontId="0" fillId="0" borderId="8" xfId="0" applyFont="1" applyBorder="1" applyAlignment="1"/>
    <xf numFmtId="0" fontId="16" fillId="3" borderId="1" xfId="0" applyFont="1" applyFill="1" applyBorder="1" applyAlignment="1"/>
    <xf numFmtId="4" fontId="0" fillId="0" borderId="0" xfId="0" applyNumberFormat="1" applyFont="1"/>
    <xf numFmtId="0" fontId="16" fillId="0" borderId="0" xfId="0" applyFont="1" applyAlignment="1"/>
    <xf numFmtId="0" fontId="8" fillId="0" borderId="10" xfId="0" applyFont="1" applyBorder="1"/>
    <xf numFmtId="0" fontId="8" fillId="0" borderId="11" xfId="0" applyFont="1" applyBorder="1"/>
    <xf numFmtId="0" fontId="8" fillId="0" borderId="12" xfId="0" applyFont="1" applyBorder="1"/>
    <xf numFmtId="0" fontId="8" fillId="0" borderId="8" xfId="0" applyFont="1" applyBorder="1"/>
    <xf numFmtId="0" fontId="8" fillId="0" borderId="9" xfId="0" applyFont="1" applyBorder="1"/>
    <xf numFmtId="0" fontId="16" fillId="3" borderId="13" xfId="0" applyFont="1" applyFill="1" applyBorder="1" applyAlignment="1"/>
    <xf numFmtId="0" fontId="0" fillId="3" borderId="1" xfId="0" applyFont="1" applyFill="1" applyBorder="1"/>
    <xf numFmtId="0" fontId="0" fillId="3" borderId="13" xfId="0" applyFont="1" applyFill="1" applyBorder="1" applyAlignment="1"/>
    <xf numFmtId="0" fontId="16" fillId="0" borderId="0" xfId="0" applyFont="1"/>
    <xf numFmtId="2" fontId="0" fillId="3" borderId="1" xfId="0" applyNumberFormat="1" applyFont="1" applyFill="1" applyBorder="1" applyAlignment="1"/>
    <xf numFmtId="0" fontId="0" fillId="0" borderId="10" xfId="0" applyFont="1" applyBorder="1"/>
    <xf numFmtId="0" fontId="0" fillId="0" borderId="11" xfId="0" applyFont="1" applyBorder="1"/>
    <xf numFmtId="0" fontId="0" fillId="0" borderId="12" xfId="0" applyFont="1" applyBorder="1"/>
    <xf numFmtId="0" fontId="17" fillId="0" borderId="0" xfId="0" applyFont="1" applyAlignment="1"/>
    <xf numFmtId="0" fontId="15" fillId="0" borderId="0" xfId="0" applyFont="1" applyAlignment="1"/>
    <xf numFmtId="0" fontId="18" fillId="0" borderId="0" xfId="0" applyFont="1" applyAlignment="1"/>
    <xf numFmtId="0" fontId="16" fillId="0" borderId="0" xfId="0" applyFont="1" applyAlignment="1"/>
    <xf numFmtId="0" fontId="0" fillId="0" borderId="0" xfId="0" applyFont="1" applyAlignment="1"/>
    <xf numFmtId="0" fontId="0" fillId="0" borderId="0" xfId="0" applyFont="1" applyAlignment="1"/>
    <xf numFmtId="0" fontId="16" fillId="0" borderId="0" xfId="0" applyFont="1" applyAlignment="1"/>
    <xf numFmtId="167" fontId="16" fillId="0" borderId="0" xfId="0" applyNumberFormat="1" applyFont="1" applyAlignment="1">
      <alignment horizontal="right"/>
    </xf>
    <xf numFmtId="0" fontId="19" fillId="0" borderId="0" xfId="0" applyFont="1"/>
    <xf numFmtId="0" fontId="20" fillId="0" borderId="0" xfId="0" applyFont="1" applyAlignment="1">
      <alignment horizontal="left"/>
    </xf>
    <xf numFmtId="0" fontId="21" fillId="0" borderId="0" xfId="0" applyFont="1" applyAlignment="1">
      <alignment horizontal="left"/>
    </xf>
    <xf numFmtId="0" fontId="19" fillId="0" borderId="0" xfId="0" applyFont="1" applyAlignment="1">
      <alignment horizontal="left" vertical="top" wrapText="1"/>
    </xf>
    <xf numFmtId="0" fontId="22" fillId="0" borderId="0" xfId="0" applyFont="1" applyAlignment="1">
      <alignment vertical="top" wrapText="1"/>
    </xf>
    <xf numFmtId="0" fontId="22" fillId="0" borderId="0" xfId="0" applyFont="1" applyAlignment="1">
      <alignment horizontal="left" vertical="top"/>
    </xf>
    <xf numFmtId="0" fontId="22" fillId="0" borderId="0" xfId="0" applyFont="1" applyAlignment="1">
      <alignment horizontal="right" vertical="top" wrapText="1"/>
    </xf>
    <xf numFmtId="0" fontId="19" fillId="0" borderId="0" xfId="0" applyFont="1" applyAlignment="1">
      <alignment horizontal="left"/>
    </xf>
    <xf numFmtId="3" fontId="19" fillId="0" borderId="0" xfId="0" applyNumberFormat="1" applyFont="1"/>
    <xf numFmtId="0" fontId="19" fillId="0" borderId="0" xfId="0" applyFont="1" applyAlignment="1">
      <alignment horizontal="left"/>
    </xf>
    <xf numFmtId="0" fontId="24" fillId="0" borderId="0" xfId="0" applyFont="1" applyAlignment="1">
      <alignment horizontal="left" vertical="top"/>
    </xf>
    <xf numFmtId="0" fontId="24" fillId="0" borderId="0" xfId="0" applyFont="1" applyAlignment="1"/>
    <xf numFmtId="0" fontId="20" fillId="0" borderId="0" xfId="0" applyFont="1" applyAlignment="1">
      <alignment horizontal="left"/>
    </xf>
    <xf numFmtId="0" fontId="21" fillId="0" borderId="0" xfId="0" applyFont="1" applyAlignment="1">
      <alignment horizontal="left"/>
    </xf>
    <xf numFmtId="0" fontId="24" fillId="0" borderId="0" xfId="0" applyFont="1" applyAlignment="1">
      <alignment horizontal="left" vertical="top"/>
    </xf>
    <xf numFmtId="0" fontId="25" fillId="0" borderId="0" xfId="0" applyFont="1" applyAlignment="1">
      <alignment vertical="top"/>
    </xf>
    <xf numFmtId="0" fontId="25" fillId="0" borderId="0" xfId="0" applyFont="1" applyAlignment="1">
      <alignment horizontal="left" vertical="top"/>
    </xf>
    <xf numFmtId="168" fontId="25" fillId="0" borderId="0" xfId="0" applyNumberFormat="1" applyFont="1" applyAlignment="1">
      <alignment horizontal="right" vertical="top"/>
    </xf>
    <xf numFmtId="0" fontId="25" fillId="0" borderId="0" xfId="0" applyFont="1" applyAlignment="1">
      <alignment horizontal="left" vertical="top"/>
    </xf>
    <xf numFmtId="0" fontId="25" fillId="0" borderId="0" xfId="0" applyFont="1" applyAlignment="1">
      <alignment horizontal="right" vertical="top"/>
    </xf>
    <xf numFmtId="0" fontId="24" fillId="0" borderId="0" xfId="0" applyFont="1" applyAlignment="1">
      <alignment horizontal="left"/>
    </xf>
    <xf numFmtId="0" fontId="24" fillId="0" borderId="0" xfId="0" applyFont="1" applyAlignment="1">
      <alignment horizontal="right"/>
    </xf>
    <xf numFmtId="0" fontId="24" fillId="0" borderId="0" xfId="0" applyFont="1" applyAlignment="1">
      <alignment horizontal="left"/>
    </xf>
    <xf numFmtId="3" fontId="19" fillId="0" borderId="0" xfId="0" applyNumberFormat="1" applyFont="1" applyAlignment="1">
      <alignment horizontal="left"/>
    </xf>
    <xf numFmtId="0" fontId="19" fillId="4" borderId="0" xfId="0" applyFont="1" applyFill="1" applyAlignment="1">
      <alignment horizontal="left"/>
    </xf>
    <xf numFmtId="0" fontId="19" fillId="4" borderId="0" xfId="0" applyFont="1" applyFill="1" applyAlignment="1">
      <alignment horizontal="left"/>
    </xf>
    <xf numFmtId="3" fontId="19" fillId="4" borderId="0" xfId="0" applyNumberFormat="1" applyFont="1" applyFill="1"/>
    <xf numFmtId="169" fontId="24" fillId="0" borderId="0" xfId="0" applyNumberFormat="1" applyFont="1" applyAlignment="1">
      <alignment horizontal="right"/>
    </xf>
    <xf numFmtId="3" fontId="19" fillId="0" borderId="0" xfId="0" applyNumberFormat="1" applyFont="1" applyAlignment="1">
      <alignment horizontal="right"/>
    </xf>
    <xf numFmtId="0" fontId="24" fillId="0" borderId="0" xfId="0" applyFont="1" applyAlignment="1">
      <alignment horizontal="left" vertical="top"/>
    </xf>
    <xf numFmtId="0" fontId="24" fillId="0" borderId="0" xfId="0" applyFont="1" applyAlignment="1"/>
    <xf numFmtId="0" fontId="25" fillId="0" borderId="0" xfId="0" applyFont="1" applyAlignment="1">
      <alignment horizontal="left" vertical="top"/>
    </xf>
    <xf numFmtId="165" fontId="24" fillId="0" borderId="0" xfId="0" applyNumberFormat="1" applyFont="1" applyAlignment="1">
      <alignment horizontal="right"/>
    </xf>
    <xf numFmtId="0" fontId="24" fillId="0" borderId="0" xfId="0" applyFont="1" applyAlignment="1">
      <alignment horizontal="left"/>
    </xf>
    <xf numFmtId="0" fontId="14" fillId="0" borderId="0" xfId="0" applyFont="1" applyAlignment="1"/>
    <xf numFmtId="3" fontId="14" fillId="0" borderId="0" xfId="0" applyNumberFormat="1" applyFont="1"/>
    <xf numFmtId="0" fontId="14" fillId="0" borderId="2" xfId="0" applyFont="1" applyBorder="1"/>
    <xf numFmtId="3" fontId="14" fillId="0" borderId="2" xfId="0" applyNumberFormat="1" applyFont="1" applyBorder="1"/>
    <xf numFmtId="10" fontId="14" fillId="0" borderId="2" xfId="0" applyNumberFormat="1" applyFont="1" applyBorder="1"/>
    <xf numFmtId="164" fontId="14" fillId="0" borderId="0" xfId="0" applyNumberFormat="1" applyFont="1"/>
    <xf numFmtId="164" fontId="14" fillId="0" borderId="2" xfId="0" applyNumberFormat="1" applyFont="1" applyBorder="1"/>
    <xf numFmtId="0" fontId="14" fillId="0" borderId="14" xfId="0" applyFont="1" applyBorder="1"/>
    <xf numFmtId="3" fontId="26" fillId="0" borderId="14" xfId="0" applyNumberFormat="1" applyFont="1" applyBorder="1" applyAlignment="1"/>
    <xf numFmtId="164" fontId="14" fillId="0" borderId="14" xfId="0" applyNumberFormat="1" applyFont="1" applyBorder="1"/>
    <xf numFmtId="10" fontId="14" fillId="0" borderId="0" xfId="0" applyNumberFormat="1" applyFont="1"/>
    <xf numFmtId="10" fontId="27" fillId="0" borderId="0" xfId="0" applyNumberFormat="1" applyFont="1"/>
    <xf numFmtId="3" fontId="14" fillId="0" borderId="14" xfId="0" applyNumberFormat="1" applyFont="1" applyBorder="1"/>
    <xf numFmtId="165" fontId="14" fillId="0" borderId="0" xfId="0" applyNumberFormat="1" applyFont="1"/>
    <xf numFmtId="165" fontId="14" fillId="0" borderId="2" xfId="0" applyNumberFormat="1" applyFont="1" applyBorder="1"/>
    <xf numFmtId="0" fontId="26" fillId="0" borderId="2" xfId="0" applyFont="1" applyBorder="1" applyAlignment="1"/>
    <xf numFmtId="165" fontId="26" fillId="0" borderId="0" xfId="0" applyNumberFormat="1" applyFont="1"/>
    <xf numFmtId="9" fontId="26" fillId="0" borderId="0" xfId="0" applyNumberFormat="1" applyFont="1" applyFill="1" applyAlignment="1"/>
    <xf numFmtId="164" fontId="26" fillId="0" borderId="14" xfId="0" applyNumberFormat="1" applyFont="1" applyFill="1" applyBorder="1" applyAlignment="1"/>
    <xf numFmtId="0" fontId="26" fillId="5" borderId="0" xfId="0" applyFont="1" applyFill="1" applyAlignment="1"/>
    <xf numFmtId="0" fontId="14" fillId="6" borderId="0" xfId="0" applyFont="1" applyFill="1"/>
    <xf numFmtId="0" fontId="14" fillId="6" borderId="2" xfId="0" applyFont="1" applyFill="1" applyBorder="1"/>
    <xf numFmtId="0" fontId="14" fillId="6" borderId="14" xfId="0" applyFont="1" applyFill="1" applyBorder="1"/>
    <xf numFmtId="0" fontId="26" fillId="6" borderId="0" xfId="0" applyFont="1" applyFill="1" applyAlignment="1"/>
    <xf numFmtId="0" fontId="26" fillId="6" borderId="2" xfId="0" applyFont="1" applyFill="1" applyBorder="1" applyAlignment="1"/>
    <xf numFmtId="0" fontId="28" fillId="0" borderId="0" xfId="0" applyFont="1"/>
    <xf numFmtId="0" fontId="3" fillId="0" borderId="1" xfId="0" applyFont="1" applyFill="1" applyBorder="1"/>
    <xf numFmtId="0" fontId="4" fillId="0" borderId="0" xfId="0" applyFont="1" applyFill="1"/>
    <xf numFmtId="0" fontId="5" fillId="0" borderId="0" xfId="0" applyFont="1" applyFill="1" applyAlignment="1">
      <alignment wrapText="1"/>
    </xf>
    <xf numFmtId="0" fontId="0" fillId="0" borderId="0" xfId="0" applyFont="1" applyFill="1" applyAlignment="1"/>
    <xf numFmtId="0" fontId="5" fillId="0" borderId="0" xfId="0" applyFont="1" applyFill="1"/>
    <xf numFmtId="0" fontId="5" fillId="0" borderId="1" xfId="0" applyFont="1" applyFill="1" applyBorder="1"/>
    <xf numFmtId="0" fontId="6" fillId="0" borderId="0" xfId="0" applyFont="1" applyFill="1" applyAlignment="1"/>
    <xf numFmtId="0" fontId="7" fillId="0" borderId="0" xfId="0" applyFont="1" applyFill="1"/>
    <xf numFmtId="3" fontId="8" fillId="0" borderId="0" xfId="0" applyNumberFormat="1" applyFont="1" applyFill="1"/>
    <xf numFmtId="0" fontId="9" fillId="0" borderId="0" xfId="0" applyFont="1" applyFill="1" applyAlignment="1"/>
    <xf numFmtId="0" fontId="8" fillId="0" borderId="0" xfId="0" applyFont="1" applyFill="1" applyAlignment="1">
      <alignment wrapText="1"/>
    </xf>
    <xf numFmtId="0" fontId="10" fillId="0" borderId="0" xfId="0" applyFont="1" applyFill="1" applyAlignment="1"/>
    <xf numFmtId="0" fontId="11" fillId="0" borderId="1" xfId="0" applyFont="1" applyFill="1" applyBorder="1"/>
    <xf numFmtId="4" fontId="8" fillId="0" borderId="0" xfId="0" applyNumberFormat="1" applyFont="1" applyFill="1"/>
    <xf numFmtId="164" fontId="13" fillId="0" borderId="0" xfId="0" applyNumberFormat="1" applyFont="1" applyFill="1" applyAlignment="1"/>
    <xf numFmtId="0" fontId="12" fillId="0" borderId="0" xfId="0" applyFont="1" applyFill="1"/>
    <xf numFmtId="4" fontId="5" fillId="0" borderId="0" xfId="0" applyNumberFormat="1" applyFont="1" applyFill="1"/>
    <xf numFmtId="164" fontId="5" fillId="0" borderId="0" xfId="0" applyNumberFormat="1" applyFont="1" applyFill="1"/>
    <xf numFmtId="0" fontId="4" fillId="0" borderId="0" xfId="0" applyFont="1" applyFill="1" applyAlignment="1">
      <alignment wrapText="1"/>
    </xf>
    <xf numFmtId="0" fontId="7" fillId="0" borderId="0" xfId="0" applyFont="1" applyFill="1" applyAlignment="1">
      <alignment wrapText="1"/>
    </xf>
    <xf numFmtId="164" fontId="8" fillId="0" borderId="0" xfId="0" applyNumberFormat="1" applyFont="1" applyFill="1"/>
    <xf numFmtId="2" fontId="7" fillId="0" borderId="0" xfId="0" applyNumberFormat="1" applyFont="1" applyFill="1"/>
    <xf numFmtId="2" fontId="4" fillId="0" borderId="0" xfId="0" applyNumberFormat="1" applyFont="1" applyFill="1"/>
    <xf numFmtId="10" fontId="5" fillId="0" borderId="0" xfId="0" applyNumberFormat="1" applyFont="1" applyFill="1"/>
    <xf numFmtId="2" fontId="8" fillId="0" borderId="0" xfId="0" applyNumberFormat="1" applyFont="1" applyFill="1"/>
    <xf numFmtId="165" fontId="8" fillId="0" borderId="0" xfId="0" applyNumberFormat="1" applyFont="1" applyFill="1"/>
    <xf numFmtId="166" fontId="8" fillId="0" borderId="0" xfId="0" applyNumberFormat="1" applyFont="1" applyFill="1"/>
    <xf numFmtId="10" fontId="8" fillId="0" borderId="0" xfId="0" applyNumberFormat="1" applyFont="1" applyFill="1"/>
    <xf numFmtId="0" fontId="5" fillId="5" borderId="0" xfId="0" applyFont="1" applyFill="1"/>
    <xf numFmtId="0" fontId="6" fillId="5" borderId="0" xfId="0" applyFont="1" applyFill="1" applyAlignment="1"/>
    <xf numFmtId="0" fontId="7" fillId="5" borderId="0" xfId="0" applyFont="1" applyFill="1" applyAlignment="1"/>
    <xf numFmtId="0" fontId="4" fillId="5" borderId="0" xfId="0" applyFont="1" applyFill="1" applyAlignment="1"/>
    <xf numFmtId="0" fontId="7" fillId="6" borderId="0" xfId="0" applyFont="1" applyFill="1"/>
    <xf numFmtId="0" fontId="9" fillId="6" borderId="0" xfId="0" applyFont="1" applyFill="1" applyAlignment="1"/>
    <xf numFmtId="0" fontId="7" fillId="6" borderId="0" xfId="0" applyFont="1" applyFill="1" applyAlignment="1"/>
    <xf numFmtId="0" fontId="4" fillId="6" borderId="0" xfId="0" applyFont="1" applyFill="1"/>
    <xf numFmtId="0" fontId="12" fillId="6" borderId="0" xfId="0" applyFont="1" applyFill="1" applyAlignment="1"/>
    <xf numFmtId="0" fontId="12" fillId="6" borderId="0" xfId="0" applyFont="1" applyFill="1"/>
    <xf numFmtId="0" fontId="3" fillId="0" borderId="0" xfId="0" applyFont="1" applyFill="1" applyAlignment="1"/>
    <xf numFmtId="0" fontId="19" fillId="0" borderId="0" xfId="0" applyFont="1" applyFill="1"/>
    <xf numFmtId="0" fontId="20" fillId="0" borderId="0" xfId="0" applyFont="1" applyFill="1" applyAlignment="1">
      <alignment horizontal="left"/>
    </xf>
    <xf numFmtId="0" fontId="21" fillId="0" borderId="0" xfId="0" applyFont="1" applyFill="1" applyAlignment="1">
      <alignment horizontal="left"/>
    </xf>
    <xf numFmtId="0" fontId="19" fillId="0" borderId="0" xfId="0" applyFont="1" applyFill="1" applyAlignment="1">
      <alignment horizontal="left" vertical="top" wrapText="1"/>
    </xf>
    <xf numFmtId="0" fontId="22" fillId="0" borderId="0" xfId="0" applyFont="1" applyFill="1" applyAlignment="1">
      <alignment vertical="top" wrapText="1"/>
    </xf>
    <xf numFmtId="0" fontId="22" fillId="0" borderId="0" xfId="0" applyFont="1" applyFill="1" applyAlignment="1">
      <alignment horizontal="left" vertical="top"/>
    </xf>
    <xf numFmtId="0" fontId="22" fillId="0" borderId="0" xfId="0" applyFont="1" applyFill="1" applyAlignment="1">
      <alignment horizontal="right" vertical="top" wrapText="1"/>
    </xf>
    <xf numFmtId="0" fontId="19" fillId="0" borderId="0" xfId="0" applyFont="1" applyFill="1" applyAlignment="1">
      <alignment horizontal="left"/>
    </xf>
    <xf numFmtId="0" fontId="19" fillId="0" borderId="0" xfId="0" applyFont="1" applyFill="1" applyAlignment="1"/>
    <xf numFmtId="3" fontId="19" fillId="0" borderId="0" xfId="0" applyNumberFormat="1" applyFont="1" applyFill="1"/>
    <xf numFmtId="3" fontId="19" fillId="0" borderId="0" xfId="0" applyNumberFormat="1" applyFont="1" applyFill="1" applyAlignment="1">
      <alignment horizontal="right"/>
    </xf>
    <xf numFmtId="4" fontId="19" fillId="0" borderId="0" xfId="0" applyNumberFormat="1" applyFont="1" applyFill="1"/>
    <xf numFmtId="165" fontId="19" fillId="0" borderId="0" xfId="0" applyNumberFormat="1" applyFont="1" applyFill="1"/>
    <xf numFmtId="3" fontId="23" fillId="0" borderId="0" xfId="0" applyNumberFormat="1" applyFont="1" applyFill="1" applyAlignment="1"/>
    <xf numFmtId="165" fontId="19" fillId="0" borderId="0" xfId="0" applyNumberFormat="1" applyFont="1" applyFill="1" applyAlignment="1">
      <alignment horizontal="right"/>
    </xf>
    <xf numFmtId="9" fontId="23" fillId="0" borderId="0" xfId="0" applyNumberFormat="1" applyFont="1" applyFill="1" applyAlignment="1"/>
    <xf numFmtId="0" fontId="23" fillId="0" borderId="0" xfId="0" applyFont="1" applyFill="1" applyAlignment="1"/>
    <xf numFmtId="168" fontId="25" fillId="6" borderId="0" xfId="0" applyNumberFormat="1" applyFont="1" applyFill="1" applyAlignment="1">
      <alignment horizontal="right" vertical="top"/>
    </xf>
    <xf numFmtId="0" fontId="25" fillId="6" borderId="0" xfId="0" applyFont="1" applyFill="1" applyAlignment="1">
      <alignment horizontal="right" vertical="top"/>
    </xf>
    <xf numFmtId="0" fontId="22" fillId="6" borderId="0" xfId="0" applyFont="1" applyFill="1" applyAlignment="1">
      <alignment horizontal="right" vertical="top" wrapText="1"/>
    </xf>
    <xf numFmtId="0" fontId="4" fillId="0" borderId="0" xfId="0" applyFont="1" applyFill="1" applyAlignment="1">
      <alignment wrapText="1"/>
    </xf>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mn-lt"/>
              </a:defRPr>
            </a:pPr>
            <a:r>
              <a:rPr lang="en-US"/>
              <a:t>Costco's Income Statement
(in hundred thousand USD)</a:t>
            </a:r>
          </a:p>
        </c:rich>
      </c:tx>
      <c:layout/>
      <c:overlay val="0"/>
    </c:title>
    <c:autoTitleDeleted val="0"/>
    <c:plotArea>
      <c:layout/>
      <c:lineChart>
        <c:grouping val="standard"/>
        <c:varyColors val="1"/>
        <c:ser>
          <c:idx val="0"/>
          <c:order val="0"/>
          <c:tx>
            <c:strRef>
              <c:f>'Costco Ratio Analysis'!$A$14:$D$14</c:f>
              <c:strCache>
                <c:ptCount val="1"/>
                <c:pt idx="0">
                  <c:v>Selected numbers for ratio analysis Sales </c:v>
                </c:pt>
              </c:strCache>
            </c:strRef>
          </c:tx>
          <c:marker>
            <c:symbol val="none"/>
          </c:marker>
          <c:cat>
            <c:numRef>
              <c:f>'Costco Ratio Analysis'!$E$13:$I$13</c:f>
              <c:numCache>
                <c:formatCode>General</c:formatCode>
                <c:ptCount val="5"/>
                <c:pt idx="0">
                  <c:v>2018.0</c:v>
                </c:pt>
                <c:pt idx="1">
                  <c:v>2017.0</c:v>
                </c:pt>
                <c:pt idx="2">
                  <c:v>2016.0</c:v>
                </c:pt>
                <c:pt idx="3">
                  <c:v>2015.0</c:v>
                </c:pt>
                <c:pt idx="4">
                  <c:v>2014.0</c:v>
                </c:pt>
              </c:numCache>
            </c:numRef>
          </c:cat>
          <c:val>
            <c:numRef>
              <c:f>'Costco Ratio Analysis'!$E$14:$I$14</c:f>
              <c:numCache>
                <c:formatCode>#,##0</c:formatCode>
                <c:ptCount val="5"/>
                <c:pt idx="0">
                  <c:v>1.41576E8</c:v>
                </c:pt>
                <c:pt idx="1">
                  <c:v>1.29025E8</c:v>
                </c:pt>
                <c:pt idx="2">
                  <c:v>1.18719E8</c:v>
                </c:pt>
                <c:pt idx="3">
                  <c:v>1.16199E8</c:v>
                </c:pt>
                <c:pt idx="4">
                  <c:v>1.1264E8</c:v>
                </c:pt>
              </c:numCache>
            </c:numRef>
          </c:val>
          <c:smooth val="0"/>
          <c:extLst xmlns:c16r2="http://schemas.microsoft.com/office/drawing/2015/06/chart">
            <c:ext xmlns:c16="http://schemas.microsoft.com/office/drawing/2014/chart" uri="{C3380CC4-5D6E-409C-BE32-E72D297353CC}">
              <c16:uniqueId val="{00000000-AFE3-2843-8165-2F71F29FEA71}"/>
            </c:ext>
          </c:extLst>
        </c:ser>
        <c:ser>
          <c:idx val="1"/>
          <c:order val="1"/>
          <c:tx>
            <c:strRef>
              <c:f>'Costco Ratio Analysis'!$A$15:$D$15</c:f>
              <c:strCache>
                <c:ptCount val="1"/>
                <c:pt idx="0">
                  <c:v>Selected numbers for ratio analysis Cost of Goods Sold </c:v>
                </c:pt>
              </c:strCache>
            </c:strRef>
          </c:tx>
          <c:marker>
            <c:symbol val="none"/>
          </c:marker>
          <c:cat>
            <c:numRef>
              <c:f>'Costco Ratio Analysis'!$E$13:$I$13</c:f>
              <c:numCache>
                <c:formatCode>General</c:formatCode>
                <c:ptCount val="5"/>
                <c:pt idx="0">
                  <c:v>2018.0</c:v>
                </c:pt>
                <c:pt idx="1">
                  <c:v>2017.0</c:v>
                </c:pt>
                <c:pt idx="2">
                  <c:v>2016.0</c:v>
                </c:pt>
                <c:pt idx="3">
                  <c:v>2015.0</c:v>
                </c:pt>
                <c:pt idx="4">
                  <c:v>2014.0</c:v>
                </c:pt>
              </c:numCache>
            </c:numRef>
          </c:cat>
          <c:val>
            <c:numRef>
              <c:f>'Costco Ratio Analysis'!$E$15:$I$15</c:f>
              <c:numCache>
                <c:formatCode>#,##0</c:formatCode>
                <c:ptCount val="5"/>
                <c:pt idx="0">
                  <c:v>1.23152E8</c:v>
                </c:pt>
                <c:pt idx="1">
                  <c:v>1.11882E8</c:v>
                </c:pt>
                <c:pt idx="2">
                  <c:v>1.02901E8</c:v>
                </c:pt>
                <c:pt idx="3">
                  <c:v>1.01065E8</c:v>
                </c:pt>
                <c:pt idx="4">
                  <c:v>9.8458E7</c:v>
                </c:pt>
              </c:numCache>
            </c:numRef>
          </c:val>
          <c:smooth val="0"/>
          <c:extLst xmlns:c16r2="http://schemas.microsoft.com/office/drawing/2015/06/chart">
            <c:ext xmlns:c16="http://schemas.microsoft.com/office/drawing/2014/chart" uri="{C3380CC4-5D6E-409C-BE32-E72D297353CC}">
              <c16:uniqueId val="{00000001-AFE3-2843-8165-2F71F29FEA71}"/>
            </c:ext>
          </c:extLst>
        </c:ser>
        <c:ser>
          <c:idx val="2"/>
          <c:order val="2"/>
          <c:tx>
            <c:strRef>
              <c:f>'Costco Ratio Analysis'!$A$16:$D$16</c:f>
              <c:strCache>
                <c:ptCount val="1"/>
                <c:pt idx="0">
                  <c:v>Selected numbers for ratio analysis Gross Profit</c:v>
                </c:pt>
              </c:strCache>
            </c:strRef>
          </c:tx>
          <c:marker>
            <c:symbol val="none"/>
          </c:marker>
          <c:cat>
            <c:numRef>
              <c:f>'Costco Ratio Analysis'!$E$13:$I$13</c:f>
              <c:numCache>
                <c:formatCode>General</c:formatCode>
                <c:ptCount val="5"/>
                <c:pt idx="0">
                  <c:v>2018.0</c:v>
                </c:pt>
                <c:pt idx="1">
                  <c:v>2017.0</c:v>
                </c:pt>
                <c:pt idx="2">
                  <c:v>2016.0</c:v>
                </c:pt>
                <c:pt idx="3">
                  <c:v>2015.0</c:v>
                </c:pt>
                <c:pt idx="4">
                  <c:v>2014.0</c:v>
                </c:pt>
              </c:numCache>
            </c:numRef>
          </c:cat>
          <c:val>
            <c:numRef>
              <c:f>'Costco Ratio Analysis'!$E$16:$I$16</c:f>
              <c:numCache>
                <c:formatCode>#,##0</c:formatCode>
                <c:ptCount val="5"/>
                <c:pt idx="0">
                  <c:v>1.8424E7</c:v>
                </c:pt>
                <c:pt idx="1">
                  <c:v>1.7143E7</c:v>
                </c:pt>
                <c:pt idx="2">
                  <c:v>1.5818E7</c:v>
                </c:pt>
                <c:pt idx="3">
                  <c:v>1.5134E7</c:v>
                </c:pt>
                <c:pt idx="4">
                  <c:v>1.4182E7</c:v>
                </c:pt>
              </c:numCache>
            </c:numRef>
          </c:val>
          <c:smooth val="0"/>
          <c:extLst xmlns:c16r2="http://schemas.microsoft.com/office/drawing/2015/06/chart">
            <c:ext xmlns:c16="http://schemas.microsoft.com/office/drawing/2014/chart" uri="{C3380CC4-5D6E-409C-BE32-E72D297353CC}">
              <c16:uniqueId val="{00000002-AFE3-2843-8165-2F71F29FEA71}"/>
            </c:ext>
          </c:extLst>
        </c:ser>
        <c:ser>
          <c:idx val="3"/>
          <c:order val="3"/>
          <c:tx>
            <c:strRef>
              <c:f>'Costco Ratio Analysis'!$A$20:$D$20</c:f>
              <c:strCache>
                <c:ptCount val="1"/>
                <c:pt idx="0">
                  <c:v>Selected numbers for ratio analysis Net Income</c:v>
                </c:pt>
              </c:strCache>
            </c:strRef>
          </c:tx>
          <c:marker>
            <c:symbol val="none"/>
          </c:marker>
          <c:cat>
            <c:numRef>
              <c:f>'Costco Ratio Analysis'!$E$13:$I$13</c:f>
              <c:numCache>
                <c:formatCode>General</c:formatCode>
                <c:ptCount val="5"/>
                <c:pt idx="0">
                  <c:v>2018.0</c:v>
                </c:pt>
                <c:pt idx="1">
                  <c:v>2017.0</c:v>
                </c:pt>
                <c:pt idx="2">
                  <c:v>2016.0</c:v>
                </c:pt>
                <c:pt idx="3">
                  <c:v>2015.0</c:v>
                </c:pt>
                <c:pt idx="4">
                  <c:v>2014.0</c:v>
                </c:pt>
              </c:numCache>
            </c:numRef>
          </c:cat>
          <c:val>
            <c:numRef>
              <c:f>'Costco Ratio Analysis'!$E$20:$I$20</c:f>
              <c:numCache>
                <c:formatCode>#,##0</c:formatCode>
                <c:ptCount val="5"/>
                <c:pt idx="0">
                  <c:v>3.179E6</c:v>
                </c:pt>
                <c:pt idx="1">
                  <c:v>2.714E6</c:v>
                </c:pt>
                <c:pt idx="2">
                  <c:v>2.376E6</c:v>
                </c:pt>
                <c:pt idx="3">
                  <c:v>2.409E6</c:v>
                </c:pt>
                <c:pt idx="4">
                  <c:v>2.088E6</c:v>
                </c:pt>
              </c:numCache>
            </c:numRef>
          </c:val>
          <c:smooth val="0"/>
          <c:extLst xmlns:c16r2="http://schemas.microsoft.com/office/drawing/2015/06/chart">
            <c:ext xmlns:c16="http://schemas.microsoft.com/office/drawing/2014/chart" uri="{C3380CC4-5D6E-409C-BE32-E72D297353CC}">
              <c16:uniqueId val="{00000003-AFE3-2843-8165-2F71F29FEA71}"/>
            </c:ext>
          </c:extLst>
        </c:ser>
        <c:dLbls>
          <c:showLegendKey val="0"/>
          <c:showVal val="0"/>
          <c:showCatName val="0"/>
          <c:showSerName val="0"/>
          <c:showPercent val="0"/>
          <c:showBubbleSize val="0"/>
        </c:dLbls>
        <c:marker val="1"/>
        <c:smooth val="0"/>
        <c:axId val="-2087226760"/>
        <c:axId val="-2097304456"/>
      </c:lineChart>
      <c:catAx>
        <c:axId val="-2087226760"/>
        <c:scaling>
          <c:orientation val="minMax"/>
        </c:scaling>
        <c:delete val="0"/>
        <c:axPos val="b"/>
        <c:title>
          <c:tx>
            <c:rich>
              <a:bodyPr/>
              <a:lstStyle/>
              <a:p>
                <a:pPr lvl="0">
                  <a:defRPr b="0">
                    <a:solidFill>
                      <a:srgbClr val="000000"/>
                    </a:solidFill>
                    <a:latin typeface="+mn-lt"/>
                  </a:defRPr>
                </a:pPr>
                <a:r>
                  <a:rPr lang="en-US"/>
                  <a:t>Year</a:t>
                </a:r>
              </a:p>
            </c:rich>
          </c:tx>
          <c:layout/>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097304456"/>
        <c:crosses val="autoZero"/>
        <c:auto val="1"/>
        <c:lblAlgn val="ctr"/>
        <c:lblOffset val="100"/>
        <c:noMultiLvlLbl val="1"/>
      </c:catAx>
      <c:valAx>
        <c:axId val="-2097304456"/>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endParaRPr lang="en-US"/>
              </a:p>
            </c:rich>
          </c:tx>
          <c:layout/>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87226760"/>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757575"/>
                </a:solidFill>
                <a:latin typeface="+mn-lt"/>
              </a:defRPr>
            </a:pPr>
            <a:r>
              <a:rPr lang="en-US"/>
              <a:t>Costco's Balance Sheet 
(in hundred thousand USD)</a:t>
            </a:r>
          </a:p>
        </c:rich>
      </c:tx>
      <c:layout/>
      <c:overlay val="0"/>
    </c:title>
    <c:autoTitleDeleted val="0"/>
    <c:plotArea>
      <c:layout/>
      <c:lineChart>
        <c:grouping val="standard"/>
        <c:varyColors val="1"/>
        <c:ser>
          <c:idx val="0"/>
          <c:order val="0"/>
          <c:tx>
            <c:strRef>
              <c:f>'Costco Ratio Analysis'!$A$3:$D$3</c:f>
              <c:strCache>
                <c:ptCount val="1"/>
                <c:pt idx="0">
                  <c:v>Selected numbers for ratio analysis Cash</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Analysis'!$E$3:$I$3</c:f>
              <c:numCache>
                <c:formatCode>#,##0</c:formatCode>
                <c:ptCount val="5"/>
                <c:pt idx="0">
                  <c:v>6.055E6</c:v>
                </c:pt>
                <c:pt idx="1">
                  <c:v>4.546E6</c:v>
                </c:pt>
                <c:pt idx="2">
                  <c:v>3.379E6</c:v>
                </c:pt>
                <c:pt idx="3">
                  <c:v>4.801E6</c:v>
                </c:pt>
                <c:pt idx="4">
                  <c:v>5.738E6</c:v>
                </c:pt>
              </c:numCache>
            </c:numRef>
          </c:val>
          <c:smooth val="0"/>
          <c:extLst xmlns:c16r2="http://schemas.microsoft.com/office/drawing/2015/06/chart">
            <c:ext xmlns:c16="http://schemas.microsoft.com/office/drawing/2014/chart" uri="{C3380CC4-5D6E-409C-BE32-E72D297353CC}">
              <c16:uniqueId val="{00000000-A20A-274E-B6CF-539A0CC6153F}"/>
            </c:ext>
          </c:extLst>
        </c:ser>
        <c:ser>
          <c:idx val="1"/>
          <c:order val="1"/>
          <c:tx>
            <c:strRef>
              <c:f>'Costco Ratio Analysis'!$A$6:$D$6</c:f>
              <c:strCache>
                <c:ptCount val="1"/>
                <c:pt idx="0">
                  <c:v>Selected numbers for ratio analysis Current Assets</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Analysis'!$E$6:$I$6</c:f>
              <c:numCache>
                <c:formatCode>#,##0</c:formatCode>
                <c:ptCount val="5"/>
                <c:pt idx="0">
                  <c:v>2.0289E7</c:v>
                </c:pt>
                <c:pt idx="1">
                  <c:v>1.7317E7</c:v>
                </c:pt>
                <c:pt idx="2">
                  <c:v>1.5218E7</c:v>
                </c:pt>
                <c:pt idx="3">
                  <c:v>1.7299E7</c:v>
                </c:pt>
                <c:pt idx="4">
                  <c:v>1.7588E7</c:v>
                </c:pt>
              </c:numCache>
            </c:numRef>
          </c:val>
          <c:smooth val="0"/>
          <c:extLst xmlns:c16r2="http://schemas.microsoft.com/office/drawing/2015/06/chart">
            <c:ext xmlns:c16="http://schemas.microsoft.com/office/drawing/2014/chart" uri="{C3380CC4-5D6E-409C-BE32-E72D297353CC}">
              <c16:uniqueId val="{00000001-A20A-274E-B6CF-539A0CC6153F}"/>
            </c:ext>
          </c:extLst>
        </c:ser>
        <c:ser>
          <c:idx val="2"/>
          <c:order val="2"/>
          <c:tx>
            <c:strRef>
              <c:f>'Costco Ratio Analysis'!$A$9:$D$9</c:f>
              <c:strCache>
                <c:ptCount val="1"/>
                <c:pt idx="0">
                  <c:v>Selected numbers for ratio analysis Total Assets</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Analysis'!$E$9:$I$9</c:f>
              <c:numCache>
                <c:formatCode>#,##0</c:formatCode>
                <c:ptCount val="5"/>
                <c:pt idx="0">
                  <c:v>4.083E7</c:v>
                </c:pt>
                <c:pt idx="1">
                  <c:v>3.6347E7</c:v>
                </c:pt>
                <c:pt idx="2">
                  <c:v>3.3163E7</c:v>
                </c:pt>
                <c:pt idx="3">
                  <c:v>3.344E7</c:v>
                </c:pt>
                <c:pt idx="4">
                  <c:v>3.3024E7</c:v>
                </c:pt>
              </c:numCache>
            </c:numRef>
          </c:val>
          <c:smooth val="0"/>
          <c:extLst xmlns:c16r2="http://schemas.microsoft.com/office/drawing/2015/06/chart">
            <c:ext xmlns:c16="http://schemas.microsoft.com/office/drawing/2014/chart" uri="{C3380CC4-5D6E-409C-BE32-E72D297353CC}">
              <c16:uniqueId val="{00000002-A20A-274E-B6CF-539A0CC6153F}"/>
            </c:ext>
          </c:extLst>
        </c:ser>
        <c:ser>
          <c:idx val="3"/>
          <c:order val="3"/>
          <c:tx>
            <c:strRef>
              <c:f>'Costco Ratio Analysis'!$A$10:$D$10</c:f>
              <c:strCache>
                <c:ptCount val="1"/>
                <c:pt idx="0">
                  <c:v>Selected numbers for ratio analysis Accounts Payable</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Analysis'!$E$10:$I$10</c:f>
              <c:numCache>
                <c:formatCode>#,##0</c:formatCode>
                <c:ptCount val="5"/>
                <c:pt idx="0">
                  <c:v>1.1237E7</c:v>
                </c:pt>
                <c:pt idx="1">
                  <c:v>9.608E6</c:v>
                </c:pt>
                <c:pt idx="2">
                  <c:v>7.612E6</c:v>
                </c:pt>
                <c:pt idx="3">
                  <c:v>9.011E6</c:v>
                </c:pt>
                <c:pt idx="4">
                  <c:v>8.491E6</c:v>
                </c:pt>
              </c:numCache>
            </c:numRef>
          </c:val>
          <c:smooth val="0"/>
          <c:extLst xmlns:c16r2="http://schemas.microsoft.com/office/drawing/2015/06/chart">
            <c:ext xmlns:c16="http://schemas.microsoft.com/office/drawing/2014/chart" uri="{C3380CC4-5D6E-409C-BE32-E72D297353CC}">
              <c16:uniqueId val="{00000003-A20A-274E-B6CF-539A0CC6153F}"/>
            </c:ext>
          </c:extLst>
        </c:ser>
        <c:ser>
          <c:idx val="4"/>
          <c:order val="4"/>
          <c:tx>
            <c:strRef>
              <c:f>'Costco Ratio Analysis'!$A$11:$D$11</c:f>
              <c:strCache>
                <c:ptCount val="1"/>
                <c:pt idx="0">
                  <c:v>Selected numbers for ratio analysis Total Liabilities</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Analysis'!$E$11:$I$11</c:f>
              <c:numCache>
                <c:formatCode>#,##0</c:formatCode>
                <c:ptCount val="5"/>
                <c:pt idx="0">
                  <c:v>2.7727E7</c:v>
                </c:pt>
                <c:pt idx="1">
                  <c:v>2.5268E7</c:v>
                </c:pt>
                <c:pt idx="2">
                  <c:v>2.0831E7</c:v>
                </c:pt>
                <c:pt idx="3">
                  <c:v>2.2597E7</c:v>
                </c:pt>
                <c:pt idx="4">
                  <c:v>2.0509E7</c:v>
                </c:pt>
              </c:numCache>
            </c:numRef>
          </c:val>
          <c:smooth val="0"/>
          <c:extLst xmlns:c16r2="http://schemas.microsoft.com/office/drawing/2015/06/chart">
            <c:ext xmlns:c16="http://schemas.microsoft.com/office/drawing/2014/chart" uri="{C3380CC4-5D6E-409C-BE32-E72D297353CC}">
              <c16:uniqueId val="{00000004-A20A-274E-B6CF-539A0CC6153F}"/>
            </c:ext>
          </c:extLst>
        </c:ser>
        <c:ser>
          <c:idx val="5"/>
          <c:order val="5"/>
          <c:tx>
            <c:strRef>
              <c:f>'Costco Ratio Analysis'!$A$12:$D$12</c:f>
              <c:strCache>
                <c:ptCount val="1"/>
                <c:pt idx="0">
                  <c:v>Selected numbers for ratio analysis Total Shareholders' Equity</c:v>
                </c:pt>
              </c:strCache>
            </c:strRef>
          </c:tx>
          <c:marker>
            <c:symbol val="none"/>
          </c:marker>
          <c:cat>
            <c:numRef>
              <c:f>'Costco Ratio Analysis'!$E$2:$I$2</c:f>
              <c:numCache>
                <c:formatCode>General</c:formatCode>
                <c:ptCount val="5"/>
                <c:pt idx="0">
                  <c:v>2018.0</c:v>
                </c:pt>
                <c:pt idx="1">
                  <c:v>2017.0</c:v>
                </c:pt>
                <c:pt idx="2">
                  <c:v>2016.0</c:v>
                </c:pt>
                <c:pt idx="3">
                  <c:v>2015.0</c:v>
                </c:pt>
                <c:pt idx="4">
                  <c:v>2014.0</c:v>
                </c:pt>
              </c:numCache>
            </c:numRef>
          </c:cat>
          <c:val>
            <c:numRef>
              <c:f>'Costco Ratio Analysis'!$E$12:$I$12</c:f>
              <c:numCache>
                <c:formatCode>#,##0</c:formatCode>
                <c:ptCount val="5"/>
                <c:pt idx="0">
                  <c:v>1.3103E7</c:v>
                </c:pt>
                <c:pt idx="1">
                  <c:v>1.1079E7</c:v>
                </c:pt>
                <c:pt idx="2">
                  <c:v>1.2332E7</c:v>
                </c:pt>
                <c:pt idx="3">
                  <c:v>1.0843E7</c:v>
                </c:pt>
                <c:pt idx="4">
                  <c:v>1.2515E7</c:v>
                </c:pt>
              </c:numCache>
            </c:numRef>
          </c:val>
          <c:smooth val="0"/>
          <c:extLst xmlns:c16r2="http://schemas.microsoft.com/office/drawing/2015/06/chart">
            <c:ext xmlns:c16="http://schemas.microsoft.com/office/drawing/2014/chart" uri="{C3380CC4-5D6E-409C-BE32-E72D297353CC}">
              <c16:uniqueId val="{00000005-A20A-274E-B6CF-539A0CC6153F}"/>
            </c:ext>
          </c:extLst>
        </c:ser>
        <c:dLbls>
          <c:showLegendKey val="0"/>
          <c:showVal val="0"/>
          <c:showCatName val="0"/>
          <c:showSerName val="0"/>
          <c:showPercent val="0"/>
          <c:showBubbleSize val="0"/>
        </c:dLbls>
        <c:marker val="1"/>
        <c:smooth val="0"/>
        <c:axId val="-2087565720"/>
        <c:axId val="-2086827912"/>
      </c:lineChart>
      <c:catAx>
        <c:axId val="-2087565720"/>
        <c:scaling>
          <c:orientation val="minMax"/>
        </c:scaling>
        <c:delete val="0"/>
        <c:axPos val="b"/>
        <c:title>
          <c:tx>
            <c:rich>
              <a:bodyPr/>
              <a:lstStyle/>
              <a:p>
                <a:pPr lvl="0">
                  <a:defRPr b="0">
                    <a:solidFill>
                      <a:srgbClr val="000000"/>
                    </a:solidFill>
                    <a:latin typeface="+mn-lt"/>
                  </a:defRPr>
                </a:pPr>
                <a:r>
                  <a:rPr lang="en-US"/>
                  <a:t>Year</a:t>
                </a:r>
              </a:p>
            </c:rich>
          </c:tx>
          <c:layout/>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086827912"/>
        <c:crosses val="autoZero"/>
        <c:auto val="1"/>
        <c:lblAlgn val="ctr"/>
        <c:lblOffset val="100"/>
        <c:noMultiLvlLbl val="1"/>
      </c:catAx>
      <c:valAx>
        <c:axId val="-2086827912"/>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endParaRPr lang="en-US"/>
              </a:p>
            </c:rich>
          </c:tx>
          <c:layout/>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087565720"/>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904875</xdr:colOff>
      <xdr:row>1</xdr:row>
      <xdr:rowOff>0</xdr:rowOff>
    </xdr:from>
    <xdr:ext cx="5715000" cy="3533775"/>
    <xdr:graphicFrame macro="">
      <xdr:nvGraphicFramePr>
        <xdr:cNvPr id="2" name="Chart 1" title="Diagramm">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904875</xdr:colOff>
      <xdr:row>21</xdr:row>
      <xdr:rowOff>114300</xdr:rowOff>
    </xdr:from>
    <xdr:ext cx="5715000" cy="3533775"/>
    <xdr:graphicFrame macro="">
      <xdr:nvGraphicFramePr>
        <xdr:cNvPr id="3" name="Chart 2" title="Diagramm">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image1.png" descr="Logo">
          <a:extLst>
            <a:ext uri="{FF2B5EF4-FFF2-40B4-BE49-F238E27FC236}">
              <a16:creationId xmlns:a16="http://schemas.microsoft.com/office/drawing/2014/main" xmlns=""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image1.png" descr="Logo">
          <a:extLst>
            <a:ext uri="{FF2B5EF4-FFF2-40B4-BE49-F238E27FC236}">
              <a16:creationId xmlns:a16="http://schemas.microsoft.com/office/drawing/2014/main" xmlns=""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7109375" defaultRowHeight="15" customHeight="1" x14ac:dyDescent="0"/>
  <cols>
    <col min="1" max="1" width="42.28515625" customWidth="1"/>
    <col min="2" max="26" width="7.7109375" customWidth="1"/>
  </cols>
  <sheetData>
    <row r="1" spans="1:26" ht="18"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8" customHeight="1">
      <c r="A2" s="1" t="s">
        <v>4</v>
      </c>
      <c r="B2" s="3"/>
      <c r="C2" s="3"/>
      <c r="D2" s="3"/>
      <c r="E2" s="3"/>
      <c r="F2" s="3"/>
      <c r="G2" s="3"/>
      <c r="H2" s="3"/>
      <c r="I2" s="3"/>
      <c r="J2" s="3"/>
      <c r="K2" s="3"/>
      <c r="L2" s="3"/>
      <c r="M2" s="3"/>
      <c r="N2" s="3"/>
      <c r="O2" s="3"/>
      <c r="P2" s="3"/>
      <c r="Q2" s="3"/>
      <c r="R2" s="3"/>
      <c r="S2" s="3"/>
      <c r="T2" s="3"/>
      <c r="U2" s="3"/>
      <c r="V2" s="3"/>
      <c r="W2" s="3"/>
      <c r="X2" s="3"/>
      <c r="Y2" s="3"/>
      <c r="Z2" s="3"/>
    </row>
    <row r="3" spans="1:26" ht="18" customHeight="1">
      <c r="A3" s="1"/>
      <c r="B3" s="3"/>
      <c r="C3" s="3"/>
      <c r="D3" s="3"/>
      <c r="E3" s="3"/>
      <c r="F3" s="3"/>
      <c r="G3" s="3"/>
      <c r="H3" s="3"/>
      <c r="I3" s="3"/>
      <c r="J3" s="3"/>
      <c r="K3" s="3"/>
      <c r="L3" s="3"/>
      <c r="M3" s="3"/>
      <c r="N3" s="3"/>
      <c r="O3" s="3"/>
      <c r="P3" s="3"/>
      <c r="Q3" s="3"/>
      <c r="R3" s="3"/>
      <c r="S3" s="3"/>
      <c r="T3" s="3"/>
      <c r="U3" s="3"/>
      <c r="V3" s="3"/>
      <c r="W3" s="3"/>
      <c r="X3" s="3"/>
      <c r="Y3" s="3"/>
      <c r="Z3" s="3"/>
    </row>
    <row r="4" spans="1:26" ht="18" customHeight="1">
      <c r="A4" s="4" t="s">
        <v>8</v>
      </c>
      <c r="B4" s="5" t="s">
        <v>10</v>
      </c>
      <c r="C4" s="6"/>
      <c r="D4" s="6"/>
      <c r="E4" s="6"/>
      <c r="F4" s="6"/>
      <c r="G4" s="6"/>
      <c r="H4" s="6"/>
      <c r="I4" s="6"/>
      <c r="J4" s="6"/>
      <c r="K4" s="6"/>
      <c r="L4" s="6"/>
      <c r="M4" s="6"/>
      <c r="N4" s="6"/>
      <c r="O4" s="3"/>
      <c r="P4" s="3"/>
      <c r="Q4" s="3"/>
      <c r="R4" s="3"/>
      <c r="S4" s="3"/>
      <c r="T4" s="3"/>
      <c r="U4" s="3"/>
      <c r="V4" s="3"/>
      <c r="W4" s="3"/>
      <c r="X4" s="3"/>
      <c r="Y4" s="3"/>
      <c r="Z4" s="3"/>
    </row>
    <row r="5" spans="1:26" ht="18" customHeight="1">
      <c r="A5" s="7" t="s">
        <v>11</v>
      </c>
      <c r="B5" s="8" t="s">
        <v>12</v>
      </c>
      <c r="C5" s="3"/>
      <c r="D5" s="3"/>
      <c r="E5" s="3"/>
      <c r="F5" s="3"/>
      <c r="G5" s="3"/>
      <c r="H5" s="3"/>
      <c r="I5" s="3"/>
      <c r="J5" s="3"/>
      <c r="K5" s="3"/>
      <c r="L5" s="3"/>
      <c r="M5" s="3"/>
      <c r="N5" s="3"/>
      <c r="O5" s="3"/>
      <c r="P5" s="3"/>
      <c r="Q5" s="3"/>
      <c r="R5" s="3"/>
      <c r="S5" s="3"/>
      <c r="T5" s="3"/>
      <c r="U5" s="3"/>
      <c r="V5" s="3"/>
      <c r="W5" s="3"/>
      <c r="X5" s="3"/>
      <c r="Y5" s="3"/>
      <c r="Z5" s="3"/>
    </row>
    <row r="6" spans="1:26" ht="18" customHeight="1">
      <c r="A6" s="1"/>
      <c r="B6" s="8" t="s">
        <v>15</v>
      </c>
      <c r="C6" s="3"/>
      <c r="D6" s="3" t="s">
        <v>16</v>
      </c>
      <c r="E6" s="3"/>
      <c r="F6" s="3"/>
      <c r="G6" s="3"/>
      <c r="H6" s="3"/>
      <c r="I6" s="3"/>
      <c r="J6" s="3"/>
      <c r="K6" s="3"/>
      <c r="L6" s="3"/>
      <c r="M6" s="3"/>
      <c r="N6" s="3"/>
      <c r="O6" s="3"/>
      <c r="P6" s="3"/>
      <c r="Q6" s="3"/>
      <c r="R6" s="3"/>
      <c r="S6" s="3"/>
      <c r="T6" s="3"/>
      <c r="U6" s="3"/>
      <c r="V6" s="3"/>
      <c r="W6" s="3"/>
      <c r="X6" s="3"/>
      <c r="Y6" s="3"/>
      <c r="Z6" s="3"/>
    </row>
    <row r="7" spans="1:26" ht="18" customHeight="1">
      <c r="A7" s="7" t="s">
        <v>18</v>
      </c>
      <c r="B7" s="8" t="s">
        <v>19</v>
      </c>
      <c r="C7" s="3"/>
      <c r="D7" s="3"/>
      <c r="E7" s="3"/>
      <c r="F7" s="3"/>
      <c r="G7" s="3"/>
      <c r="H7" s="3"/>
      <c r="I7" s="3"/>
      <c r="J7" s="3"/>
      <c r="K7" s="3"/>
      <c r="L7" s="3"/>
      <c r="M7" s="3"/>
      <c r="N7" s="3"/>
      <c r="O7" s="3"/>
      <c r="P7" s="3"/>
      <c r="Q7" s="3"/>
      <c r="R7" s="3"/>
      <c r="S7" s="3"/>
      <c r="T7" s="3"/>
      <c r="U7" s="3"/>
      <c r="V7" s="3"/>
      <c r="W7" s="3"/>
      <c r="X7" s="3"/>
      <c r="Y7" s="3"/>
      <c r="Z7" s="3"/>
    </row>
    <row r="8" spans="1:26" ht="18" customHeight="1">
      <c r="A8" s="1"/>
      <c r="B8" s="8" t="s">
        <v>15</v>
      </c>
      <c r="C8" s="3"/>
      <c r="D8" s="3" t="s">
        <v>21</v>
      </c>
      <c r="E8" s="3"/>
      <c r="F8" s="3"/>
      <c r="G8" s="3"/>
      <c r="H8" s="3"/>
      <c r="I8" s="3"/>
      <c r="J8" s="3"/>
      <c r="K8" s="3"/>
      <c r="L8" s="3"/>
      <c r="M8" s="3"/>
      <c r="N8" s="3"/>
      <c r="O8" s="3"/>
      <c r="P8" s="3"/>
      <c r="Q8" s="3"/>
      <c r="R8" s="3"/>
      <c r="S8" s="3"/>
      <c r="T8" s="3"/>
      <c r="U8" s="3"/>
      <c r="V8" s="3"/>
      <c r="W8" s="3"/>
      <c r="X8" s="3"/>
      <c r="Y8" s="3"/>
      <c r="Z8" s="3"/>
    </row>
    <row r="9" spans="1:26" ht="18" customHeight="1">
      <c r="A9" s="1" t="s">
        <v>22</v>
      </c>
      <c r="B9" s="8" t="s">
        <v>23</v>
      </c>
      <c r="C9" s="3"/>
      <c r="D9" s="3"/>
      <c r="E9" s="3"/>
      <c r="F9" s="3"/>
      <c r="G9" s="3"/>
      <c r="H9" s="3"/>
      <c r="I9" s="3"/>
      <c r="J9" s="3"/>
      <c r="K9" s="3"/>
      <c r="L9" s="3"/>
      <c r="M9" s="3"/>
      <c r="N9" s="3"/>
      <c r="O9" s="3"/>
      <c r="P9" s="3"/>
      <c r="Q9" s="3"/>
      <c r="R9" s="3"/>
      <c r="S9" s="3"/>
      <c r="T9" s="3"/>
      <c r="U9" s="3"/>
      <c r="V9" s="3"/>
      <c r="W9" s="3"/>
      <c r="X9" s="3"/>
      <c r="Y9" s="3"/>
      <c r="Z9" s="3"/>
    </row>
    <row r="10" spans="1:26" ht="18" customHeight="1">
      <c r="A10" s="1"/>
      <c r="B10" s="8" t="s">
        <v>15</v>
      </c>
      <c r="C10" s="3"/>
      <c r="D10" s="3" t="s">
        <v>25</v>
      </c>
      <c r="E10" s="3"/>
      <c r="F10" s="3"/>
      <c r="G10" s="3"/>
      <c r="H10" s="3"/>
      <c r="I10" s="3"/>
      <c r="J10" s="3"/>
      <c r="K10" s="3"/>
      <c r="L10" s="3"/>
      <c r="M10" s="3"/>
      <c r="N10" s="3"/>
      <c r="O10" s="3"/>
      <c r="P10" s="3"/>
      <c r="Q10" s="3"/>
      <c r="R10" s="3"/>
      <c r="S10" s="3"/>
      <c r="T10" s="3"/>
      <c r="U10" s="3"/>
      <c r="V10" s="3"/>
      <c r="W10" s="3"/>
      <c r="X10" s="3"/>
      <c r="Y10" s="3"/>
      <c r="Z10" s="3"/>
    </row>
    <row r="11" spans="1:26" ht="18" customHeight="1">
      <c r="A11" s="1"/>
      <c r="B11" s="8"/>
      <c r="C11" s="3"/>
      <c r="D11" s="3" t="s">
        <v>26</v>
      </c>
      <c r="E11" s="3"/>
      <c r="F11" s="3"/>
      <c r="G11" s="3"/>
      <c r="H11" s="3"/>
      <c r="I11" s="3"/>
      <c r="J11" s="3"/>
      <c r="K11" s="3"/>
      <c r="L11" s="3"/>
      <c r="M11" s="3"/>
      <c r="N11" s="3"/>
      <c r="O11" s="3"/>
      <c r="P11" s="3"/>
      <c r="Q11" s="3"/>
      <c r="R11" s="3"/>
      <c r="S11" s="3"/>
      <c r="T11" s="3"/>
      <c r="U11" s="3"/>
      <c r="V11" s="3"/>
      <c r="W11" s="3"/>
      <c r="X11" s="3"/>
      <c r="Y11" s="3"/>
      <c r="Z11" s="3"/>
    </row>
    <row r="12" spans="1:26" ht="18" customHeight="1">
      <c r="A12" s="1" t="s">
        <v>28</v>
      </c>
      <c r="B12" s="8" t="s">
        <v>29</v>
      </c>
      <c r="C12" s="3"/>
      <c r="D12" s="3"/>
      <c r="E12" s="3"/>
      <c r="F12" s="3"/>
      <c r="G12" s="3"/>
      <c r="H12" s="3"/>
      <c r="I12" s="3"/>
      <c r="J12" s="3"/>
      <c r="K12" s="3"/>
      <c r="L12" s="3"/>
      <c r="M12" s="3"/>
      <c r="N12" s="3"/>
      <c r="O12" s="3"/>
      <c r="P12" s="3"/>
      <c r="Q12" s="3"/>
      <c r="R12" s="3"/>
      <c r="S12" s="3"/>
      <c r="T12" s="3"/>
      <c r="U12" s="3"/>
      <c r="V12" s="3"/>
      <c r="W12" s="3"/>
      <c r="X12" s="3"/>
      <c r="Y12" s="3"/>
      <c r="Z12" s="3"/>
    </row>
    <row r="13" spans="1:26" ht="18" customHeight="1">
      <c r="A13" s="1"/>
      <c r="B13" s="8" t="s">
        <v>15</v>
      </c>
      <c r="C13" s="3"/>
      <c r="D13" s="3" t="s">
        <v>30</v>
      </c>
      <c r="E13" s="3"/>
      <c r="F13" s="3"/>
      <c r="G13" s="3"/>
      <c r="H13" s="3"/>
      <c r="I13" s="3"/>
      <c r="J13" s="3"/>
      <c r="K13" s="3"/>
      <c r="L13" s="3"/>
      <c r="M13" s="3"/>
      <c r="N13" s="3"/>
      <c r="O13" s="3"/>
      <c r="P13" s="3"/>
      <c r="Q13" s="3"/>
      <c r="R13" s="3"/>
      <c r="S13" s="3"/>
      <c r="T13" s="3"/>
      <c r="U13" s="3"/>
      <c r="V13" s="3"/>
      <c r="W13" s="3"/>
      <c r="X13" s="3"/>
      <c r="Y13" s="3"/>
      <c r="Z13" s="3"/>
    </row>
    <row r="14" spans="1:26" ht="18" customHeight="1">
      <c r="A14" s="1"/>
      <c r="B14" s="8"/>
      <c r="C14" s="3"/>
      <c r="D14" s="3"/>
      <c r="E14" s="3"/>
      <c r="F14" s="3"/>
      <c r="G14" s="3"/>
      <c r="H14" s="3"/>
      <c r="I14" s="3"/>
      <c r="J14" s="3"/>
      <c r="K14" s="3"/>
      <c r="L14" s="3"/>
      <c r="M14" s="3"/>
      <c r="N14" s="3"/>
      <c r="O14" s="3"/>
      <c r="P14" s="3"/>
      <c r="Q14" s="3"/>
      <c r="R14" s="3"/>
      <c r="S14" s="3"/>
      <c r="T14" s="3"/>
      <c r="U14" s="3"/>
      <c r="V14" s="3"/>
      <c r="W14" s="3"/>
      <c r="X14" s="3"/>
      <c r="Y14" s="3"/>
      <c r="Z14" s="3"/>
    </row>
    <row r="15" spans="1:26" ht="18" customHeight="1">
      <c r="A15" s="1" t="s">
        <v>32</v>
      </c>
      <c r="B15" s="9" t="s">
        <v>33</v>
      </c>
      <c r="C15" s="3"/>
      <c r="D15" s="3"/>
      <c r="E15" s="3"/>
      <c r="F15" s="3"/>
      <c r="G15" s="3"/>
      <c r="H15" s="3"/>
      <c r="I15" s="3"/>
      <c r="J15" s="3"/>
      <c r="K15" s="3"/>
      <c r="L15" s="3"/>
      <c r="M15" s="3"/>
      <c r="N15" s="3"/>
      <c r="O15" s="3"/>
      <c r="P15" s="3"/>
      <c r="Q15" s="3"/>
      <c r="R15" s="3"/>
      <c r="S15" s="3"/>
      <c r="T15" s="3"/>
      <c r="U15" s="3"/>
      <c r="V15" s="3"/>
      <c r="W15" s="3"/>
      <c r="X15" s="3"/>
      <c r="Y15" s="3"/>
      <c r="Z15" s="3"/>
    </row>
    <row r="16" spans="1:26" ht="18" customHeight="1">
      <c r="A16" s="1"/>
      <c r="B16" s="8" t="s">
        <v>15</v>
      </c>
      <c r="C16" s="3"/>
      <c r="D16" s="3" t="s">
        <v>34</v>
      </c>
      <c r="E16" s="3"/>
      <c r="F16" s="3"/>
      <c r="G16" s="3"/>
      <c r="H16" s="3"/>
      <c r="I16" s="3"/>
      <c r="J16" s="3"/>
      <c r="K16" s="3"/>
      <c r="L16" s="3"/>
      <c r="M16" s="3"/>
      <c r="N16" s="3"/>
      <c r="O16" s="3"/>
      <c r="P16" s="3"/>
      <c r="Q16" s="3"/>
      <c r="R16" s="3"/>
      <c r="S16" s="3"/>
      <c r="T16" s="3"/>
      <c r="U16" s="3"/>
      <c r="V16" s="3"/>
      <c r="W16" s="3"/>
      <c r="X16" s="3"/>
      <c r="Y16" s="3"/>
      <c r="Z16" s="3"/>
    </row>
    <row r="17" spans="1:26" ht="18" customHeight="1">
      <c r="A17" s="1"/>
      <c r="B17" s="8"/>
      <c r="C17" s="3"/>
      <c r="D17" s="3" t="s">
        <v>36</v>
      </c>
      <c r="E17" s="3"/>
      <c r="F17" s="3"/>
      <c r="G17" s="3"/>
      <c r="H17" s="3"/>
      <c r="I17" s="3"/>
      <c r="J17" s="3"/>
      <c r="K17" s="3"/>
      <c r="L17" s="3"/>
      <c r="M17" s="3"/>
      <c r="N17" s="3"/>
      <c r="O17" s="3"/>
      <c r="P17" s="3"/>
      <c r="Q17" s="3"/>
      <c r="R17" s="3"/>
      <c r="S17" s="3"/>
      <c r="T17" s="3"/>
      <c r="U17" s="3"/>
      <c r="V17" s="3"/>
      <c r="W17" s="3"/>
      <c r="X17" s="3"/>
      <c r="Y17" s="3"/>
      <c r="Z17" s="3"/>
    </row>
    <row r="18" spans="1:26" ht="18" customHeight="1">
      <c r="A18" s="1"/>
      <c r="B18" s="8"/>
      <c r="C18" s="3"/>
      <c r="D18" s="3"/>
      <c r="E18" s="3"/>
      <c r="F18" s="3"/>
      <c r="G18" s="3"/>
      <c r="H18" s="3"/>
      <c r="I18" s="3"/>
      <c r="J18" s="3"/>
      <c r="K18" s="3"/>
      <c r="L18" s="3"/>
      <c r="M18" s="3"/>
      <c r="N18" s="3"/>
      <c r="O18" s="3"/>
      <c r="P18" s="3"/>
      <c r="Q18" s="3"/>
      <c r="R18" s="3"/>
      <c r="S18" s="3"/>
      <c r="T18" s="3"/>
      <c r="U18" s="3"/>
      <c r="V18" s="3"/>
      <c r="W18" s="3"/>
      <c r="X18" s="3"/>
      <c r="Y18" s="3"/>
      <c r="Z18" s="3"/>
    </row>
    <row r="19" spans="1:26" ht="18" customHeight="1">
      <c r="A19" s="1" t="s">
        <v>38</v>
      </c>
      <c r="B19" s="8"/>
      <c r="C19" s="3"/>
      <c r="D19" s="3"/>
      <c r="E19" s="3"/>
      <c r="F19" s="3"/>
      <c r="G19" s="3"/>
      <c r="H19" s="3"/>
      <c r="I19" s="3"/>
      <c r="J19" s="3"/>
      <c r="K19" s="3"/>
      <c r="L19" s="3"/>
      <c r="M19" s="3"/>
      <c r="N19" s="3"/>
      <c r="O19" s="3"/>
      <c r="P19" s="3"/>
      <c r="Q19" s="3"/>
      <c r="R19" s="3"/>
      <c r="S19" s="3"/>
      <c r="T19" s="3"/>
      <c r="U19" s="3"/>
      <c r="V19" s="3"/>
      <c r="W19" s="3"/>
      <c r="X19" s="3"/>
      <c r="Y19" s="3"/>
      <c r="Z19" s="3"/>
    </row>
    <row r="20" spans="1:26" ht="18" customHeight="1">
      <c r="A20" s="1"/>
      <c r="B20" s="8"/>
      <c r="C20" s="3"/>
      <c r="D20" s="3"/>
      <c r="E20" s="3"/>
      <c r="F20" s="3"/>
      <c r="G20" s="3"/>
      <c r="H20" s="3"/>
      <c r="I20" s="3"/>
      <c r="J20" s="3"/>
      <c r="K20" s="3"/>
      <c r="L20" s="3"/>
      <c r="M20" s="3"/>
      <c r="N20" s="3"/>
      <c r="O20" s="3"/>
      <c r="P20" s="3"/>
      <c r="Q20" s="3"/>
      <c r="R20" s="3"/>
      <c r="S20" s="3"/>
      <c r="T20" s="3"/>
      <c r="U20" s="3"/>
      <c r="V20" s="3"/>
      <c r="W20" s="3"/>
      <c r="X20" s="3"/>
      <c r="Y20" s="3"/>
      <c r="Z20" s="3"/>
    </row>
    <row r="21" spans="1:26" ht="18" customHeight="1">
      <c r="A21" s="1"/>
      <c r="B21" s="3"/>
      <c r="C21" s="3"/>
      <c r="D21" s="3"/>
      <c r="E21" s="3"/>
      <c r="F21" s="3"/>
      <c r="G21" s="3"/>
      <c r="H21" s="3"/>
      <c r="I21" s="3"/>
      <c r="J21" s="3"/>
      <c r="K21" s="3"/>
      <c r="L21" s="3"/>
      <c r="M21" s="3"/>
      <c r="N21" s="3"/>
      <c r="O21" s="3"/>
      <c r="P21" s="3"/>
      <c r="Q21" s="3"/>
      <c r="R21" s="3"/>
      <c r="S21" s="3"/>
      <c r="T21" s="3"/>
      <c r="U21" s="3"/>
      <c r="V21" s="3"/>
      <c r="W21" s="3"/>
      <c r="X21" s="3"/>
      <c r="Y21" s="3"/>
      <c r="Z21" s="3"/>
    </row>
    <row r="22" spans="1:26" ht="18" customHeight="1">
      <c r="A22" s="1"/>
      <c r="B22" s="3"/>
      <c r="C22" s="3"/>
      <c r="D22" s="3"/>
      <c r="E22" s="3"/>
      <c r="F22" s="3"/>
      <c r="G22" s="3"/>
      <c r="H22" s="3"/>
      <c r="I22" s="3"/>
      <c r="J22" s="3"/>
      <c r="K22" s="3"/>
      <c r="L22" s="3"/>
      <c r="M22" s="3"/>
      <c r="N22" s="3"/>
      <c r="O22" s="3"/>
      <c r="P22" s="3"/>
      <c r="Q22" s="3"/>
      <c r="R22" s="3"/>
      <c r="S22" s="3"/>
      <c r="T22" s="3"/>
      <c r="U22" s="3"/>
      <c r="V22" s="3"/>
      <c r="W22" s="3"/>
      <c r="X22" s="3"/>
      <c r="Y22" s="3"/>
      <c r="Z22" s="3"/>
    </row>
    <row r="23" spans="1:26" ht="18" customHeight="1">
      <c r="A23" s="1"/>
      <c r="B23" s="3"/>
      <c r="C23" s="3"/>
      <c r="D23" s="3"/>
      <c r="E23" s="3"/>
      <c r="F23" s="3"/>
      <c r="G23" s="3"/>
      <c r="H23" s="3"/>
      <c r="I23" s="3"/>
      <c r="J23" s="3"/>
      <c r="K23" s="3"/>
      <c r="L23" s="3"/>
      <c r="M23" s="3"/>
      <c r="N23" s="3"/>
      <c r="O23" s="3"/>
      <c r="P23" s="3"/>
      <c r="Q23" s="3"/>
      <c r="R23" s="3"/>
      <c r="S23" s="3"/>
      <c r="T23" s="3"/>
      <c r="U23" s="3"/>
      <c r="V23" s="3"/>
      <c r="W23" s="3"/>
      <c r="X23" s="3"/>
      <c r="Y23" s="3"/>
      <c r="Z23" s="3"/>
    </row>
    <row r="24" spans="1:26" ht="18" customHeight="1">
      <c r="A24" s="1"/>
      <c r="B24" s="3"/>
      <c r="C24" s="3"/>
      <c r="D24" s="3"/>
      <c r="E24" s="3"/>
      <c r="F24" s="3"/>
      <c r="G24" s="3"/>
      <c r="H24" s="3"/>
      <c r="I24" s="3"/>
      <c r="J24" s="3"/>
      <c r="K24" s="3"/>
      <c r="L24" s="3"/>
      <c r="M24" s="3"/>
      <c r="N24" s="3"/>
      <c r="O24" s="3"/>
      <c r="P24" s="3"/>
      <c r="Q24" s="3"/>
      <c r="R24" s="3"/>
      <c r="S24" s="3"/>
      <c r="T24" s="3"/>
      <c r="U24" s="3"/>
      <c r="V24" s="3"/>
      <c r="W24" s="3"/>
      <c r="X24" s="3"/>
      <c r="Y24" s="3"/>
      <c r="Z24" s="3"/>
    </row>
    <row r="25" spans="1:26" ht="18" customHeight="1">
      <c r="A25" s="1"/>
      <c r="B25" s="3"/>
      <c r="C25" s="3"/>
      <c r="D25" s="3"/>
      <c r="E25" s="3"/>
      <c r="F25" s="3"/>
      <c r="G25" s="3"/>
      <c r="H25" s="3"/>
      <c r="I25" s="3"/>
      <c r="J25" s="3"/>
      <c r="K25" s="3"/>
      <c r="L25" s="3"/>
      <c r="M25" s="3"/>
      <c r="N25" s="3"/>
      <c r="O25" s="3"/>
      <c r="P25" s="3"/>
      <c r="Q25" s="3"/>
      <c r="R25" s="3"/>
      <c r="S25" s="3"/>
      <c r="T25" s="3"/>
      <c r="U25" s="3"/>
      <c r="V25" s="3"/>
      <c r="W25" s="3"/>
      <c r="X25" s="3"/>
      <c r="Y25" s="3"/>
      <c r="Z25" s="3"/>
    </row>
    <row r="26" spans="1:26" ht="18" customHeight="1">
      <c r="A26" s="1"/>
      <c r="B26" s="3"/>
      <c r="C26" s="3"/>
      <c r="D26" s="3"/>
      <c r="E26" s="3"/>
      <c r="F26" s="3"/>
      <c r="G26" s="3"/>
      <c r="H26" s="3"/>
      <c r="I26" s="3"/>
      <c r="J26" s="3"/>
      <c r="K26" s="3"/>
      <c r="L26" s="3"/>
      <c r="M26" s="3"/>
      <c r="N26" s="3"/>
      <c r="O26" s="3"/>
      <c r="P26" s="3"/>
      <c r="Q26" s="3"/>
      <c r="R26" s="3"/>
      <c r="S26" s="3"/>
      <c r="T26" s="3"/>
      <c r="U26" s="3"/>
      <c r="V26" s="3"/>
      <c r="W26" s="3"/>
      <c r="X26" s="3"/>
      <c r="Y26" s="3"/>
      <c r="Z26" s="3"/>
    </row>
    <row r="27" spans="1:26" ht="18" customHeight="1">
      <c r="A27" s="1"/>
      <c r="B27" s="3"/>
      <c r="C27" s="3"/>
      <c r="D27" s="3"/>
      <c r="E27" s="3"/>
      <c r="F27" s="3"/>
      <c r="G27" s="3"/>
      <c r="H27" s="3"/>
      <c r="I27" s="3"/>
      <c r="J27" s="3"/>
      <c r="K27" s="3"/>
      <c r="L27" s="3"/>
      <c r="M27" s="3"/>
      <c r="N27" s="3"/>
      <c r="O27" s="3"/>
      <c r="P27" s="3"/>
      <c r="Q27" s="3"/>
      <c r="R27" s="3"/>
      <c r="S27" s="3"/>
      <c r="T27" s="3"/>
      <c r="U27" s="3"/>
      <c r="V27" s="3"/>
      <c r="W27" s="3"/>
      <c r="X27" s="3"/>
      <c r="Y27" s="3"/>
      <c r="Z27" s="3"/>
    </row>
    <row r="28" spans="1:26" ht="18" customHeight="1">
      <c r="A28" s="1"/>
      <c r="B28" s="3"/>
      <c r="C28" s="3"/>
      <c r="D28" s="3"/>
      <c r="E28" s="3"/>
      <c r="F28" s="3"/>
      <c r="G28" s="3"/>
      <c r="H28" s="3"/>
      <c r="I28" s="3"/>
      <c r="J28" s="3"/>
      <c r="K28" s="3"/>
      <c r="L28" s="3"/>
      <c r="M28" s="3"/>
      <c r="N28" s="3"/>
      <c r="O28" s="3"/>
      <c r="P28" s="3"/>
      <c r="Q28" s="3"/>
      <c r="R28" s="3"/>
      <c r="S28" s="3"/>
      <c r="T28" s="3"/>
      <c r="U28" s="3"/>
      <c r="V28" s="3"/>
      <c r="W28" s="3"/>
      <c r="X28" s="3"/>
      <c r="Y28" s="3"/>
      <c r="Z28" s="3"/>
    </row>
    <row r="29" spans="1:26" ht="18" customHeight="1">
      <c r="A29" s="1"/>
      <c r="B29" s="3"/>
      <c r="C29" s="3"/>
      <c r="D29" s="3"/>
      <c r="E29" s="3"/>
      <c r="F29" s="3"/>
      <c r="G29" s="3"/>
      <c r="H29" s="3"/>
      <c r="I29" s="3"/>
      <c r="J29" s="3"/>
      <c r="K29" s="3"/>
      <c r="L29" s="3"/>
      <c r="M29" s="3"/>
      <c r="N29" s="3"/>
      <c r="O29" s="3"/>
      <c r="P29" s="3"/>
      <c r="Q29" s="3"/>
      <c r="R29" s="3"/>
      <c r="S29" s="3"/>
      <c r="T29" s="3"/>
      <c r="U29" s="3"/>
      <c r="V29" s="3"/>
      <c r="W29" s="3"/>
      <c r="X29" s="3"/>
      <c r="Y29" s="3"/>
      <c r="Z29" s="3"/>
    </row>
    <row r="30" spans="1:26" ht="18" customHeight="1">
      <c r="A30" s="1"/>
      <c r="B30" s="3"/>
      <c r="C30" s="3"/>
      <c r="D30" s="3"/>
      <c r="E30" s="3"/>
      <c r="F30" s="3"/>
      <c r="G30" s="3"/>
      <c r="H30" s="3"/>
      <c r="I30" s="3"/>
      <c r="J30" s="3"/>
      <c r="K30" s="3"/>
      <c r="L30" s="3"/>
      <c r="M30" s="3"/>
      <c r="N30" s="3"/>
      <c r="O30" s="3"/>
      <c r="P30" s="3"/>
      <c r="Q30" s="3"/>
      <c r="R30" s="3"/>
      <c r="S30" s="3"/>
      <c r="T30" s="3"/>
      <c r="U30" s="3"/>
      <c r="V30" s="3"/>
      <c r="W30" s="3"/>
      <c r="X30" s="3"/>
      <c r="Y30" s="3"/>
      <c r="Z30" s="3"/>
    </row>
    <row r="31" spans="1:26" ht="18" customHeight="1">
      <c r="A31" s="1"/>
      <c r="B31" s="3"/>
      <c r="C31" s="3"/>
      <c r="D31" s="3"/>
      <c r="E31" s="3"/>
      <c r="F31" s="3"/>
      <c r="G31" s="3"/>
      <c r="H31" s="3"/>
      <c r="I31" s="3"/>
      <c r="J31" s="3"/>
      <c r="K31" s="3"/>
      <c r="L31" s="3"/>
      <c r="M31" s="3"/>
      <c r="N31" s="3"/>
      <c r="O31" s="3"/>
      <c r="P31" s="3"/>
      <c r="Q31" s="3"/>
      <c r="R31" s="3"/>
      <c r="S31" s="3"/>
      <c r="T31" s="3"/>
      <c r="U31" s="3"/>
      <c r="V31" s="3"/>
      <c r="W31" s="3"/>
      <c r="X31" s="3"/>
      <c r="Y31" s="3"/>
      <c r="Z31" s="3"/>
    </row>
    <row r="32" spans="1:26" ht="18" customHeight="1">
      <c r="A32" s="1"/>
      <c r="B32" s="3"/>
      <c r="C32" s="3"/>
      <c r="D32" s="3"/>
      <c r="E32" s="3"/>
      <c r="F32" s="3"/>
      <c r="G32" s="3"/>
      <c r="H32" s="3"/>
      <c r="I32" s="3"/>
      <c r="J32" s="3"/>
      <c r="K32" s="3"/>
      <c r="L32" s="3"/>
      <c r="M32" s="3"/>
      <c r="N32" s="3"/>
      <c r="O32" s="3"/>
      <c r="P32" s="3"/>
      <c r="Q32" s="3"/>
      <c r="R32" s="3"/>
      <c r="S32" s="3"/>
      <c r="T32" s="3"/>
      <c r="U32" s="3"/>
      <c r="V32" s="3"/>
      <c r="W32" s="3"/>
      <c r="X32" s="3"/>
      <c r="Y32" s="3"/>
      <c r="Z32" s="3"/>
    </row>
    <row r="33" spans="1:26" ht="18" customHeight="1">
      <c r="A33" s="1"/>
      <c r="B33" s="3"/>
      <c r="C33" s="3"/>
      <c r="D33" s="3"/>
      <c r="E33" s="3"/>
      <c r="F33" s="3"/>
      <c r="G33" s="3"/>
      <c r="H33" s="3"/>
      <c r="I33" s="3"/>
      <c r="J33" s="3"/>
      <c r="K33" s="3"/>
      <c r="L33" s="3"/>
      <c r="M33" s="3"/>
      <c r="N33" s="3"/>
      <c r="O33" s="3"/>
      <c r="P33" s="3"/>
      <c r="Q33" s="3"/>
      <c r="R33" s="3"/>
      <c r="S33" s="3"/>
      <c r="T33" s="3"/>
      <c r="U33" s="3"/>
      <c r="V33" s="3"/>
      <c r="W33" s="3"/>
      <c r="X33" s="3"/>
      <c r="Y33" s="3"/>
      <c r="Z33" s="3"/>
    </row>
    <row r="34" spans="1:26" ht="18" customHeight="1">
      <c r="A34" s="1"/>
      <c r="B34" s="3"/>
      <c r="C34" s="3"/>
      <c r="D34" s="3"/>
      <c r="E34" s="3"/>
      <c r="F34" s="3"/>
      <c r="G34" s="3"/>
      <c r="H34" s="3"/>
      <c r="I34" s="3"/>
      <c r="J34" s="3"/>
      <c r="K34" s="3"/>
      <c r="L34" s="3"/>
      <c r="M34" s="3"/>
      <c r="N34" s="3"/>
      <c r="O34" s="3"/>
      <c r="P34" s="3"/>
      <c r="Q34" s="3"/>
      <c r="R34" s="3"/>
      <c r="S34" s="3"/>
      <c r="T34" s="3"/>
      <c r="U34" s="3"/>
      <c r="V34" s="3"/>
      <c r="W34" s="3"/>
      <c r="X34" s="3"/>
      <c r="Y34" s="3"/>
      <c r="Z34" s="3"/>
    </row>
    <row r="35" spans="1:26" ht="18" customHeight="1">
      <c r="A35" s="1"/>
      <c r="B35" s="3"/>
      <c r="C35" s="3"/>
      <c r="D35" s="3"/>
      <c r="E35" s="3"/>
      <c r="F35" s="3"/>
      <c r="G35" s="3"/>
      <c r="H35" s="3"/>
      <c r="I35" s="3"/>
      <c r="J35" s="3"/>
      <c r="K35" s="3"/>
      <c r="L35" s="3"/>
      <c r="M35" s="3"/>
      <c r="N35" s="3"/>
      <c r="O35" s="3"/>
      <c r="P35" s="3"/>
      <c r="Q35" s="3"/>
      <c r="R35" s="3"/>
      <c r="S35" s="3"/>
      <c r="T35" s="3"/>
      <c r="U35" s="3"/>
      <c r="V35" s="3"/>
      <c r="W35" s="3"/>
      <c r="X35" s="3"/>
      <c r="Y35" s="3"/>
      <c r="Z35" s="3"/>
    </row>
    <row r="36" spans="1:26" ht="18" customHeight="1">
      <c r="A36" s="1"/>
      <c r="B36" s="3"/>
      <c r="C36" s="3"/>
      <c r="D36" s="3"/>
      <c r="E36" s="3"/>
      <c r="F36" s="3"/>
      <c r="G36" s="3"/>
      <c r="H36" s="3"/>
      <c r="I36" s="3"/>
      <c r="J36" s="3"/>
      <c r="K36" s="3"/>
      <c r="L36" s="3"/>
      <c r="M36" s="3"/>
      <c r="N36" s="3"/>
      <c r="O36" s="3"/>
      <c r="P36" s="3"/>
      <c r="Q36" s="3"/>
      <c r="R36" s="3"/>
      <c r="S36" s="3"/>
      <c r="T36" s="3"/>
      <c r="U36" s="3"/>
      <c r="V36" s="3"/>
      <c r="W36" s="3"/>
      <c r="X36" s="3"/>
      <c r="Y36" s="3"/>
      <c r="Z36" s="3"/>
    </row>
    <row r="37" spans="1:26" ht="18" customHeight="1">
      <c r="A37" s="1"/>
      <c r="B37" s="3"/>
      <c r="C37" s="3"/>
      <c r="D37" s="3"/>
      <c r="E37" s="3"/>
      <c r="F37" s="3"/>
      <c r="G37" s="3"/>
      <c r="H37" s="3"/>
      <c r="I37" s="3"/>
      <c r="J37" s="3"/>
      <c r="K37" s="3"/>
      <c r="L37" s="3"/>
      <c r="M37" s="3"/>
      <c r="N37" s="3"/>
      <c r="O37" s="3"/>
      <c r="P37" s="3"/>
      <c r="Q37" s="3"/>
      <c r="R37" s="3"/>
      <c r="S37" s="3"/>
      <c r="T37" s="3"/>
      <c r="U37" s="3"/>
      <c r="V37" s="3"/>
      <c r="W37" s="3"/>
      <c r="X37" s="3"/>
      <c r="Y37" s="3"/>
      <c r="Z37" s="3"/>
    </row>
    <row r="38" spans="1:26" ht="18" customHeight="1">
      <c r="A38" s="1"/>
      <c r="B38" s="3"/>
      <c r="C38" s="3"/>
      <c r="D38" s="3"/>
      <c r="E38" s="3"/>
      <c r="F38" s="3"/>
      <c r="G38" s="3"/>
      <c r="H38" s="3"/>
      <c r="I38" s="3"/>
      <c r="J38" s="3"/>
      <c r="K38" s="3"/>
      <c r="L38" s="3"/>
      <c r="M38" s="3"/>
      <c r="N38" s="3"/>
      <c r="O38" s="3"/>
      <c r="P38" s="3"/>
      <c r="Q38" s="3"/>
      <c r="R38" s="3"/>
      <c r="S38" s="3"/>
      <c r="T38" s="3"/>
      <c r="U38" s="3"/>
      <c r="V38" s="3"/>
      <c r="W38" s="3"/>
      <c r="X38" s="3"/>
      <c r="Y38" s="3"/>
      <c r="Z38" s="3"/>
    </row>
    <row r="39" spans="1:26" ht="18" customHeight="1">
      <c r="A39" s="1"/>
      <c r="B39" s="3"/>
      <c r="C39" s="3"/>
      <c r="D39" s="3"/>
      <c r="E39" s="3"/>
      <c r="F39" s="3"/>
      <c r="G39" s="3"/>
      <c r="H39" s="3"/>
      <c r="I39" s="3"/>
      <c r="J39" s="3"/>
      <c r="K39" s="3"/>
      <c r="L39" s="3"/>
      <c r="M39" s="3"/>
      <c r="N39" s="3"/>
      <c r="O39" s="3"/>
      <c r="P39" s="3"/>
      <c r="Q39" s="3"/>
      <c r="R39" s="3"/>
      <c r="S39" s="3"/>
      <c r="T39" s="3"/>
      <c r="U39" s="3"/>
      <c r="V39" s="3"/>
      <c r="W39" s="3"/>
      <c r="X39" s="3"/>
      <c r="Y39" s="3"/>
      <c r="Z39" s="3"/>
    </row>
    <row r="40" spans="1:26" ht="18" customHeight="1">
      <c r="A40" s="1"/>
      <c r="B40" s="3"/>
      <c r="C40" s="3"/>
      <c r="D40" s="3"/>
      <c r="E40" s="3"/>
      <c r="F40" s="3"/>
      <c r="G40" s="3"/>
      <c r="H40" s="3"/>
      <c r="I40" s="3"/>
      <c r="J40" s="3"/>
      <c r="K40" s="3"/>
      <c r="L40" s="3"/>
      <c r="M40" s="3"/>
      <c r="N40" s="3"/>
      <c r="O40" s="3"/>
      <c r="P40" s="3"/>
      <c r="Q40" s="3"/>
      <c r="R40" s="3"/>
      <c r="S40" s="3"/>
      <c r="T40" s="3"/>
      <c r="U40" s="3"/>
      <c r="V40" s="3"/>
      <c r="W40" s="3"/>
      <c r="X40" s="3"/>
      <c r="Y40" s="3"/>
      <c r="Z40" s="3"/>
    </row>
    <row r="41" spans="1:26" ht="18" customHeight="1">
      <c r="A41" s="1"/>
      <c r="B41" s="3"/>
      <c r="C41" s="3"/>
      <c r="D41" s="3"/>
      <c r="E41" s="3"/>
      <c r="F41" s="3"/>
      <c r="G41" s="3"/>
      <c r="H41" s="3"/>
      <c r="I41" s="3"/>
      <c r="J41" s="3"/>
      <c r="K41" s="3"/>
      <c r="L41" s="3"/>
      <c r="M41" s="3"/>
      <c r="N41" s="3"/>
      <c r="O41" s="3"/>
      <c r="P41" s="3"/>
      <c r="Q41" s="3"/>
      <c r="R41" s="3"/>
      <c r="S41" s="3"/>
      <c r="T41" s="3"/>
      <c r="U41" s="3"/>
      <c r="V41" s="3"/>
      <c r="W41" s="3"/>
      <c r="X41" s="3"/>
      <c r="Y41" s="3"/>
      <c r="Z41" s="3"/>
    </row>
    <row r="42" spans="1:26" ht="18" customHeight="1">
      <c r="A42" s="1"/>
      <c r="B42" s="3"/>
      <c r="C42" s="3"/>
      <c r="D42" s="3"/>
      <c r="E42" s="3"/>
      <c r="F42" s="3"/>
      <c r="G42" s="3"/>
      <c r="H42" s="3"/>
      <c r="I42" s="3"/>
      <c r="J42" s="3"/>
      <c r="K42" s="3"/>
      <c r="L42" s="3"/>
      <c r="M42" s="3"/>
      <c r="N42" s="3"/>
      <c r="O42" s="3"/>
      <c r="P42" s="3"/>
      <c r="Q42" s="3"/>
      <c r="R42" s="3"/>
      <c r="S42" s="3"/>
      <c r="T42" s="3"/>
      <c r="U42" s="3"/>
      <c r="V42" s="3"/>
      <c r="W42" s="3"/>
      <c r="X42" s="3"/>
      <c r="Y42" s="3"/>
      <c r="Z42" s="3"/>
    </row>
    <row r="43" spans="1:26" ht="18" customHeight="1">
      <c r="A43" s="1"/>
      <c r="B43" s="3"/>
      <c r="C43" s="3"/>
      <c r="D43" s="3"/>
      <c r="E43" s="3"/>
      <c r="F43" s="3"/>
      <c r="G43" s="3"/>
      <c r="H43" s="3"/>
      <c r="I43" s="3"/>
      <c r="J43" s="3"/>
      <c r="K43" s="3"/>
      <c r="L43" s="3"/>
      <c r="M43" s="3"/>
      <c r="N43" s="3"/>
      <c r="O43" s="3"/>
      <c r="P43" s="3"/>
      <c r="Q43" s="3"/>
      <c r="R43" s="3"/>
      <c r="S43" s="3"/>
      <c r="T43" s="3"/>
      <c r="U43" s="3"/>
      <c r="V43" s="3"/>
      <c r="W43" s="3"/>
      <c r="X43" s="3"/>
      <c r="Y43" s="3"/>
      <c r="Z43" s="3"/>
    </row>
    <row r="44" spans="1:26" ht="18" customHeight="1">
      <c r="A44" s="1"/>
      <c r="B44" s="3"/>
      <c r="C44" s="3"/>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
      <c r="B45" s="3"/>
      <c r="C45" s="3"/>
      <c r="D45" s="3"/>
      <c r="E45" s="3"/>
      <c r="F45" s="3"/>
      <c r="G45" s="3"/>
      <c r="H45" s="3"/>
      <c r="I45" s="3"/>
      <c r="J45" s="3"/>
      <c r="K45" s="3"/>
      <c r="L45" s="3"/>
      <c r="M45" s="3"/>
      <c r="N45" s="3"/>
      <c r="O45" s="3"/>
      <c r="P45" s="3"/>
      <c r="Q45" s="3"/>
      <c r="R45" s="3"/>
      <c r="S45" s="3"/>
      <c r="T45" s="3"/>
      <c r="U45" s="3"/>
      <c r="V45" s="3"/>
      <c r="W45" s="3"/>
      <c r="X45" s="3"/>
      <c r="Y45" s="3"/>
      <c r="Z45" s="3"/>
    </row>
    <row r="46" spans="1:26" ht="18" customHeight="1">
      <c r="A46" s="1"/>
      <c r="B46" s="3"/>
      <c r="C46" s="3"/>
      <c r="D46" s="3"/>
      <c r="E46" s="3"/>
      <c r="F46" s="3"/>
      <c r="G46" s="3"/>
      <c r="H46" s="3"/>
      <c r="I46" s="3"/>
      <c r="J46" s="3"/>
      <c r="K46" s="3"/>
      <c r="L46" s="3"/>
      <c r="M46" s="3"/>
      <c r="N46" s="3"/>
      <c r="O46" s="3"/>
      <c r="P46" s="3"/>
      <c r="Q46" s="3"/>
      <c r="R46" s="3"/>
      <c r="S46" s="3"/>
      <c r="T46" s="3"/>
      <c r="U46" s="3"/>
      <c r="V46" s="3"/>
      <c r="W46" s="3"/>
      <c r="X46" s="3"/>
      <c r="Y46" s="3"/>
      <c r="Z46" s="3"/>
    </row>
    <row r="47" spans="1:26" ht="18" customHeight="1">
      <c r="A47" s="1"/>
      <c r="B47" s="3"/>
      <c r="C47" s="3"/>
      <c r="D47" s="3"/>
      <c r="E47" s="3"/>
      <c r="F47" s="3"/>
      <c r="G47" s="3"/>
      <c r="H47" s="3"/>
      <c r="I47" s="3"/>
      <c r="J47" s="3"/>
      <c r="K47" s="3"/>
      <c r="L47" s="3"/>
      <c r="M47" s="3"/>
      <c r="N47" s="3"/>
      <c r="O47" s="3"/>
      <c r="P47" s="3"/>
      <c r="Q47" s="3"/>
      <c r="R47" s="3"/>
      <c r="S47" s="3"/>
      <c r="T47" s="3"/>
      <c r="U47" s="3"/>
      <c r="V47" s="3"/>
      <c r="W47" s="3"/>
      <c r="X47" s="3"/>
      <c r="Y47" s="3"/>
      <c r="Z47" s="3"/>
    </row>
    <row r="48" spans="1:26" ht="18" customHeight="1">
      <c r="A48" s="1"/>
      <c r="B48" s="3"/>
      <c r="C48" s="3"/>
      <c r="D48" s="3"/>
      <c r="E48" s="3"/>
      <c r="F48" s="3"/>
      <c r="G48" s="3"/>
      <c r="H48" s="3"/>
      <c r="I48" s="3"/>
      <c r="J48" s="3"/>
      <c r="K48" s="3"/>
      <c r="L48" s="3"/>
      <c r="M48" s="3"/>
      <c r="N48" s="3"/>
      <c r="O48" s="3"/>
      <c r="P48" s="3"/>
      <c r="Q48" s="3"/>
      <c r="R48" s="3"/>
      <c r="S48" s="3"/>
      <c r="T48" s="3"/>
      <c r="U48" s="3"/>
      <c r="V48" s="3"/>
      <c r="W48" s="3"/>
      <c r="X48" s="3"/>
      <c r="Y48" s="3"/>
      <c r="Z48" s="3"/>
    </row>
    <row r="49" spans="1:26" ht="18" customHeight="1">
      <c r="A49" s="1"/>
      <c r="B49" s="3"/>
      <c r="C49" s="3"/>
      <c r="D49" s="3"/>
      <c r="E49" s="3"/>
      <c r="F49" s="3"/>
      <c r="G49" s="3"/>
      <c r="H49" s="3"/>
      <c r="I49" s="3"/>
      <c r="J49" s="3"/>
      <c r="K49" s="3"/>
      <c r="L49" s="3"/>
      <c r="M49" s="3"/>
      <c r="N49" s="3"/>
      <c r="O49" s="3"/>
      <c r="P49" s="3"/>
      <c r="Q49" s="3"/>
      <c r="R49" s="3"/>
      <c r="S49" s="3"/>
      <c r="T49" s="3"/>
      <c r="U49" s="3"/>
      <c r="V49" s="3"/>
      <c r="W49" s="3"/>
      <c r="X49" s="3"/>
      <c r="Y49" s="3"/>
      <c r="Z49" s="3"/>
    </row>
    <row r="50" spans="1:26" ht="18" customHeight="1">
      <c r="A50" s="1"/>
      <c r="B50" s="3"/>
      <c r="C50" s="3"/>
      <c r="D50" s="3"/>
      <c r="E50" s="3"/>
      <c r="F50" s="3"/>
      <c r="G50" s="3"/>
      <c r="H50" s="3"/>
      <c r="I50" s="3"/>
      <c r="J50" s="3"/>
      <c r="K50" s="3"/>
      <c r="L50" s="3"/>
      <c r="M50" s="3"/>
      <c r="N50" s="3"/>
      <c r="O50" s="3"/>
      <c r="P50" s="3"/>
      <c r="Q50" s="3"/>
      <c r="R50" s="3"/>
      <c r="S50" s="3"/>
      <c r="T50" s="3"/>
      <c r="U50" s="3"/>
      <c r="V50" s="3"/>
      <c r="W50" s="3"/>
      <c r="X50" s="3"/>
      <c r="Y50" s="3"/>
      <c r="Z50" s="3"/>
    </row>
    <row r="51" spans="1:26" ht="18" customHeight="1">
      <c r="A51" s="1"/>
      <c r="B51" s="3"/>
      <c r="C51" s="3"/>
      <c r="D51" s="3"/>
      <c r="E51" s="3"/>
      <c r="F51" s="3"/>
      <c r="G51" s="3"/>
      <c r="H51" s="3"/>
      <c r="I51" s="3"/>
      <c r="J51" s="3"/>
      <c r="K51" s="3"/>
      <c r="L51" s="3"/>
      <c r="M51" s="3"/>
      <c r="N51" s="3"/>
      <c r="O51" s="3"/>
      <c r="P51" s="3"/>
      <c r="Q51" s="3"/>
      <c r="R51" s="3"/>
      <c r="S51" s="3"/>
      <c r="T51" s="3"/>
      <c r="U51" s="3"/>
      <c r="V51" s="3"/>
      <c r="W51" s="3"/>
      <c r="X51" s="3"/>
      <c r="Y51" s="3"/>
      <c r="Z51" s="3"/>
    </row>
    <row r="52" spans="1:26" ht="18" customHeight="1">
      <c r="A52" s="1"/>
      <c r="B52" s="3"/>
      <c r="C52" s="3"/>
      <c r="D52" s="3"/>
      <c r="E52" s="3"/>
      <c r="F52" s="3"/>
      <c r="G52" s="3"/>
      <c r="H52" s="3"/>
      <c r="I52" s="3"/>
      <c r="J52" s="3"/>
      <c r="K52" s="3"/>
      <c r="L52" s="3"/>
      <c r="M52" s="3"/>
      <c r="N52" s="3"/>
      <c r="O52" s="3"/>
      <c r="P52" s="3"/>
      <c r="Q52" s="3"/>
      <c r="R52" s="3"/>
      <c r="S52" s="3"/>
      <c r="T52" s="3"/>
      <c r="U52" s="3"/>
      <c r="V52" s="3"/>
      <c r="W52" s="3"/>
      <c r="X52" s="3"/>
      <c r="Y52" s="3"/>
      <c r="Z52" s="3"/>
    </row>
    <row r="53" spans="1:26" ht="18" customHeight="1">
      <c r="A53" s="1"/>
      <c r="B53" s="3"/>
      <c r="C53" s="3"/>
      <c r="D53" s="3"/>
      <c r="E53" s="3"/>
      <c r="F53" s="3"/>
      <c r="G53" s="3"/>
      <c r="H53" s="3"/>
      <c r="I53" s="3"/>
      <c r="J53" s="3"/>
      <c r="K53" s="3"/>
      <c r="L53" s="3"/>
      <c r="M53" s="3"/>
      <c r="N53" s="3"/>
      <c r="O53" s="3"/>
      <c r="P53" s="3"/>
      <c r="Q53" s="3"/>
      <c r="R53" s="3"/>
      <c r="S53" s="3"/>
      <c r="T53" s="3"/>
      <c r="U53" s="3"/>
      <c r="V53" s="3"/>
      <c r="W53" s="3"/>
      <c r="X53" s="3"/>
      <c r="Y53" s="3"/>
      <c r="Z53" s="3"/>
    </row>
    <row r="54" spans="1:26" ht="18" customHeight="1">
      <c r="A54" s="1"/>
      <c r="B54" s="3"/>
      <c r="C54" s="3"/>
      <c r="D54" s="3"/>
      <c r="E54" s="3"/>
      <c r="F54" s="3"/>
      <c r="G54" s="3"/>
      <c r="H54" s="3"/>
      <c r="I54" s="3"/>
      <c r="J54" s="3"/>
      <c r="K54" s="3"/>
      <c r="L54" s="3"/>
      <c r="M54" s="3"/>
      <c r="N54" s="3"/>
      <c r="O54" s="3"/>
      <c r="P54" s="3"/>
      <c r="Q54" s="3"/>
      <c r="R54" s="3"/>
      <c r="S54" s="3"/>
      <c r="T54" s="3"/>
      <c r="U54" s="3"/>
      <c r="V54" s="3"/>
      <c r="W54" s="3"/>
      <c r="X54" s="3"/>
      <c r="Y54" s="3"/>
      <c r="Z54" s="3"/>
    </row>
    <row r="55" spans="1:26" ht="18" customHeight="1">
      <c r="A55" s="1"/>
      <c r="B55" s="3"/>
      <c r="C55" s="3"/>
      <c r="D55" s="3"/>
      <c r="E55" s="3"/>
      <c r="F55" s="3"/>
      <c r="G55" s="3"/>
      <c r="H55" s="3"/>
      <c r="I55" s="3"/>
      <c r="J55" s="3"/>
      <c r="K55" s="3"/>
      <c r="L55" s="3"/>
      <c r="M55" s="3"/>
      <c r="N55" s="3"/>
      <c r="O55" s="3"/>
      <c r="P55" s="3"/>
      <c r="Q55" s="3"/>
      <c r="R55" s="3"/>
      <c r="S55" s="3"/>
      <c r="T55" s="3"/>
      <c r="U55" s="3"/>
      <c r="V55" s="3"/>
      <c r="W55" s="3"/>
      <c r="X55" s="3"/>
      <c r="Y55" s="3"/>
      <c r="Z55" s="3"/>
    </row>
    <row r="56" spans="1:26" ht="18" customHeight="1">
      <c r="A56" s="1"/>
      <c r="B56" s="3"/>
      <c r="C56" s="3"/>
      <c r="D56" s="3"/>
      <c r="E56" s="3"/>
      <c r="F56" s="3"/>
      <c r="G56" s="3"/>
      <c r="H56" s="3"/>
      <c r="I56" s="3"/>
      <c r="J56" s="3"/>
      <c r="K56" s="3"/>
      <c r="L56" s="3"/>
      <c r="M56" s="3"/>
      <c r="N56" s="3"/>
      <c r="O56" s="3"/>
      <c r="P56" s="3"/>
      <c r="Q56" s="3"/>
      <c r="R56" s="3"/>
      <c r="S56" s="3"/>
      <c r="T56" s="3"/>
      <c r="U56" s="3"/>
      <c r="V56" s="3"/>
      <c r="W56" s="3"/>
      <c r="X56" s="3"/>
      <c r="Y56" s="3"/>
      <c r="Z56" s="3"/>
    </row>
    <row r="57" spans="1:26" ht="18" customHeight="1">
      <c r="A57" s="1"/>
      <c r="B57" s="3"/>
      <c r="C57" s="3"/>
      <c r="D57" s="3"/>
      <c r="E57" s="3"/>
      <c r="F57" s="3"/>
      <c r="G57" s="3"/>
      <c r="H57" s="3"/>
      <c r="I57" s="3"/>
      <c r="J57" s="3"/>
      <c r="K57" s="3"/>
      <c r="L57" s="3"/>
      <c r="M57" s="3"/>
      <c r="N57" s="3"/>
      <c r="O57" s="3"/>
      <c r="P57" s="3"/>
      <c r="Q57" s="3"/>
      <c r="R57" s="3"/>
      <c r="S57" s="3"/>
      <c r="T57" s="3"/>
      <c r="U57" s="3"/>
      <c r="V57" s="3"/>
      <c r="W57" s="3"/>
      <c r="X57" s="3"/>
      <c r="Y57" s="3"/>
      <c r="Z57" s="3"/>
    </row>
    <row r="58" spans="1:26" ht="18" customHeight="1">
      <c r="A58" s="1"/>
      <c r="B58" s="3"/>
      <c r="C58" s="3"/>
      <c r="D58" s="3"/>
      <c r="E58" s="3"/>
      <c r="F58" s="3"/>
      <c r="G58" s="3"/>
      <c r="H58" s="3"/>
      <c r="I58" s="3"/>
      <c r="J58" s="3"/>
      <c r="K58" s="3"/>
      <c r="L58" s="3"/>
      <c r="M58" s="3"/>
      <c r="N58" s="3"/>
      <c r="O58" s="3"/>
      <c r="P58" s="3"/>
      <c r="Q58" s="3"/>
      <c r="R58" s="3"/>
      <c r="S58" s="3"/>
      <c r="T58" s="3"/>
      <c r="U58" s="3"/>
      <c r="V58" s="3"/>
      <c r="W58" s="3"/>
      <c r="X58" s="3"/>
      <c r="Y58" s="3"/>
      <c r="Z58" s="3"/>
    </row>
    <row r="59" spans="1:26" ht="18" customHeight="1">
      <c r="A59" s="1"/>
      <c r="B59" s="3"/>
      <c r="C59" s="3"/>
      <c r="D59" s="3"/>
      <c r="E59" s="3"/>
      <c r="F59" s="3"/>
      <c r="G59" s="3"/>
      <c r="H59" s="3"/>
      <c r="I59" s="3"/>
      <c r="J59" s="3"/>
      <c r="K59" s="3"/>
      <c r="L59" s="3"/>
      <c r="M59" s="3"/>
      <c r="N59" s="3"/>
      <c r="O59" s="3"/>
      <c r="P59" s="3"/>
      <c r="Q59" s="3"/>
      <c r="R59" s="3"/>
      <c r="S59" s="3"/>
      <c r="T59" s="3"/>
      <c r="U59" s="3"/>
      <c r="V59" s="3"/>
      <c r="W59" s="3"/>
      <c r="X59" s="3"/>
      <c r="Y59" s="3"/>
      <c r="Z59" s="3"/>
    </row>
    <row r="60" spans="1:26" ht="18" customHeight="1">
      <c r="A60" s="1"/>
      <c r="B60" s="3"/>
      <c r="C60" s="3"/>
      <c r="D60" s="3"/>
      <c r="E60" s="3"/>
      <c r="F60" s="3"/>
      <c r="G60" s="3"/>
      <c r="H60" s="3"/>
      <c r="I60" s="3"/>
      <c r="J60" s="3"/>
      <c r="K60" s="3"/>
      <c r="L60" s="3"/>
      <c r="M60" s="3"/>
      <c r="N60" s="3"/>
      <c r="O60" s="3"/>
      <c r="P60" s="3"/>
      <c r="Q60" s="3"/>
      <c r="R60" s="3"/>
      <c r="S60" s="3"/>
      <c r="T60" s="3"/>
      <c r="U60" s="3"/>
      <c r="V60" s="3"/>
      <c r="W60" s="3"/>
      <c r="X60" s="3"/>
      <c r="Y60" s="3"/>
      <c r="Z60" s="3"/>
    </row>
    <row r="61" spans="1:26" ht="18" customHeight="1">
      <c r="A61" s="1"/>
      <c r="B61" s="3"/>
      <c r="C61" s="3"/>
      <c r="D61" s="3"/>
      <c r="E61" s="3"/>
      <c r="F61" s="3"/>
      <c r="G61" s="3"/>
      <c r="H61" s="3"/>
      <c r="I61" s="3"/>
      <c r="J61" s="3"/>
      <c r="K61" s="3"/>
      <c r="L61" s="3"/>
      <c r="M61" s="3"/>
      <c r="N61" s="3"/>
      <c r="O61" s="3"/>
      <c r="P61" s="3"/>
      <c r="Q61" s="3"/>
      <c r="R61" s="3"/>
      <c r="S61" s="3"/>
      <c r="T61" s="3"/>
      <c r="U61" s="3"/>
      <c r="V61" s="3"/>
      <c r="W61" s="3"/>
      <c r="X61" s="3"/>
      <c r="Y61" s="3"/>
      <c r="Z61" s="3"/>
    </row>
    <row r="62" spans="1:26" ht="18" customHeight="1">
      <c r="A62" s="1"/>
      <c r="B62" s="3"/>
      <c r="C62" s="3"/>
      <c r="D62" s="3"/>
      <c r="E62" s="3"/>
      <c r="F62" s="3"/>
      <c r="G62" s="3"/>
      <c r="H62" s="3"/>
      <c r="I62" s="3"/>
      <c r="J62" s="3"/>
      <c r="K62" s="3"/>
      <c r="L62" s="3"/>
      <c r="M62" s="3"/>
      <c r="N62" s="3"/>
      <c r="O62" s="3"/>
      <c r="P62" s="3"/>
      <c r="Q62" s="3"/>
      <c r="R62" s="3"/>
      <c r="S62" s="3"/>
      <c r="T62" s="3"/>
      <c r="U62" s="3"/>
      <c r="V62" s="3"/>
      <c r="W62" s="3"/>
      <c r="X62" s="3"/>
      <c r="Y62" s="3"/>
      <c r="Z62" s="3"/>
    </row>
    <row r="63" spans="1:26" ht="18" customHeight="1">
      <c r="A63" s="1"/>
      <c r="B63" s="3"/>
      <c r="C63" s="3"/>
      <c r="D63" s="3"/>
      <c r="E63" s="3"/>
      <c r="F63" s="3"/>
      <c r="G63" s="3"/>
      <c r="H63" s="3"/>
      <c r="I63" s="3"/>
      <c r="J63" s="3"/>
      <c r="K63" s="3"/>
      <c r="L63" s="3"/>
      <c r="M63" s="3"/>
      <c r="N63" s="3"/>
      <c r="O63" s="3"/>
      <c r="P63" s="3"/>
      <c r="Q63" s="3"/>
      <c r="R63" s="3"/>
      <c r="S63" s="3"/>
      <c r="T63" s="3"/>
      <c r="U63" s="3"/>
      <c r="V63" s="3"/>
      <c r="W63" s="3"/>
      <c r="X63" s="3"/>
      <c r="Y63" s="3"/>
      <c r="Z63" s="3"/>
    </row>
    <row r="64" spans="1:26" ht="18" customHeight="1">
      <c r="A64" s="1"/>
      <c r="B64" s="3"/>
      <c r="C64" s="3"/>
      <c r="D64" s="3"/>
      <c r="E64" s="3"/>
      <c r="F64" s="3"/>
      <c r="G64" s="3"/>
      <c r="H64" s="3"/>
      <c r="I64" s="3"/>
      <c r="J64" s="3"/>
      <c r="K64" s="3"/>
      <c r="L64" s="3"/>
      <c r="M64" s="3"/>
      <c r="N64" s="3"/>
      <c r="O64" s="3"/>
      <c r="P64" s="3"/>
      <c r="Q64" s="3"/>
      <c r="R64" s="3"/>
      <c r="S64" s="3"/>
      <c r="T64" s="3"/>
      <c r="U64" s="3"/>
      <c r="V64" s="3"/>
      <c r="W64" s="3"/>
      <c r="X64" s="3"/>
      <c r="Y64" s="3"/>
      <c r="Z64" s="3"/>
    </row>
    <row r="65" spans="1:26" ht="18" customHeight="1">
      <c r="A65" s="1"/>
      <c r="B65" s="3"/>
      <c r="C65" s="3"/>
      <c r="D65" s="3"/>
      <c r="E65" s="3"/>
      <c r="F65" s="3"/>
      <c r="G65" s="3"/>
      <c r="H65" s="3"/>
      <c r="I65" s="3"/>
      <c r="J65" s="3"/>
      <c r="K65" s="3"/>
      <c r="L65" s="3"/>
      <c r="M65" s="3"/>
      <c r="N65" s="3"/>
      <c r="O65" s="3"/>
      <c r="P65" s="3"/>
      <c r="Q65" s="3"/>
      <c r="R65" s="3"/>
      <c r="S65" s="3"/>
      <c r="T65" s="3"/>
      <c r="U65" s="3"/>
      <c r="V65" s="3"/>
      <c r="W65" s="3"/>
      <c r="X65" s="3"/>
      <c r="Y65" s="3"/>
      <c r="Z65" s="3"/>
    </row>
    <row r="66" spans="1:26" ht="18" customHeight="1">
      <c r="A66" s="1"/>
      <c r="B66" s="3"/>
      <c r="C66" s="3"/>
      <c r="D66" s="3"/>
      <c r="E66" s="3"/>
      <c r="F66" s="3"/>
      <c r="G66" s="3"/>
      <c r="H66" s="3"/>
      <c r="I66" s="3"/>
      <c r="J66" s="3"/>
      <c r="K66" s="3"/>
      <c r="L66" s="3"/>
      <c r="M66" s="3"/>
      <c r="N66" s="3"/>
      <c r="O66" s="3"/>
      <c r="P66" s="3"/>
      <c r="Q66" s="3"/>
      <c r="R66" s="3"/>
      <c r="S66" s="3"/>
      <c r="T66" s="3"/>
      <c r="U66" s="3"/>
      <c r="V66" s="3"/>
      <c r="W66" s="3"/>
      <c r="X66" s="3"/>
      <c r="Y66" s="3"/>
      <c r="Z66" s="3"/>
    </row>
    <row r="67" spans="1:26" ht="18" customHeight="1">
      <c r="A67" s="1"/>
      <c r="B67" s="3"/>
      <c r="C67" s="3"/>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
      <c r="B68" s="3"/>
      <c r="C68" s="3"/>
      <c r="D68" s="3"/>
      <c r="E68" s="3"/>
      <c r="F68" s="3"/>
      <c r="G68" s="3"/>
      <c r="H68" s="3"/>
      <c r="I68" s="3"/>
      <c r="J68" s="3"/>
      <c r="K68" s="3"/>
      <c r="L68" s="3"/>
      <c r="M68" s="3"/>
      <c r="N68" s="3"/>
      <c r="O68" s="3"/>
      <c r="P68" s="3"/>
      <c r="Q68" s="3"/>
      <c r="R68" s="3"/>
      <c r="S68" s="3"/>
      <c r="T68" s="3"/>
      <c r="U68" s="3"/>
      <c r="V68" s="3"/>
      <c r="W68" s="3"/>
      <c r="X68" s="3"/>
      <c r="Y68" s="3"/>
      <c r="Z68" s="3"/>
    </row>
    <row r="69" spans="1:26" ht="18" customHeight="1">
      <c r="A69" s="1"/>
      <c r="B69" s="3"/>
      <c r="C69" s="3"/>
      <c r="D69" s="3"/>
      <c r="E69" s="3"/>
      <c r="F69" s="3"/>
      <c r="G69" s="3"/>
      <c r="H69" s="3"/>
      <c r="I69" s="3"/>
      <c r="J69" s="3"/>
      <c r="K69" s="3"/>
      <c r="L69" s="3"/>
      <c r="M69" s="3"/>
      <c r="N69" s="3"/>
      <c r="O69" s="3"/>
      <c r="P69" s="3"/>
      <c r="Q69" s="3"/>
      <c r="R69" s="3"/>
      <c r="S69" s="3"/>
      <c r="T69" s="3"/>
      <c r="U69" s="3"/>
      <c r="V69" s="3"/>
      <c r="W69" s="3"/>
      <c r="X69" s="3"/>
      <c r="Y69" s="3"/>
      <c r="Z69" s="3"/>
    </row>
    <row r="70" spans="1:26" ht="18" customHeight="1">
      <c r="A70" s="1"/>
      <c r="B70" s="3"/>
      <c r="C70" s="3"/>
      <c r="D70" s="3"/>
      <c r="E70" s="3"/>
      <c r="F70" s="3"/>
      <c r="G70" s="3"/>
      <c r="H70" s="3"/>
      <c r="I70" s="3"/>
      <c r="J70" s="3"/>
      <c r="K70" s="3"/>
      <c r="L70" s="3"/>
      <c r="M70" s="3"/>
      <c r="N70" s="3"/>
      <c r="O70" s="3"/>
      <c r="P70" s="3"/>
      <c r="Q70" s="3"/>
      <c r="R70" s="3"/>
      <c r="S70" s="3"/>
      <c r="T70" s="3"/>
      <c r="U70" s="3"/>
      <c r="V70" s="3"/>
      <c r="W70" s="3"/>
      <c r="X70" s="3"/>
      <c r="Y70" s="3"/>
      <c r="Z70" s="3"/>
    </row>
    <row r="71" spans="1:26" ht="18" customHeight="1">
      <c r="A71" s="1"/>
      <c r="B71" s="3"/>
      <c r="C71" s="3"/>
      <c r="D71" s="3"/>
      <c r="E71" s="3"/>
      <c r="F71" s="3"/>
      <c r="G71" s="3"/>
      <c r="H71" s="3"/>
      <c r="I71" s="3"/>
      <c r="J71" s="3"/>
      <c r="K71" s="3"/>
      <c r="L71" s="3"/>
      <c r="M71" s="3"/>
      <c r="N71" s="3"/>
      <c r="O71" s="3"/>
      <c r="P71" s="3"/>
      <c r="Q71" s="3"/>
      <c r="R71" s="3"/>
      <c r="S71" s="3"/>
      <c r="T71" s="3"/>
      <c r="U71" s="3"/>
      <c r="V71" s="3"/>
      <c r="W71" s="3"/>
      <c r="X71" s="3"/>
      <c r="Y71" s="3"/>
      <c r="Z71" s="3"/>
    </row>
    <row r="72" spans="1:26" ht="18" customHeight="1">
      <c r="A72" s="1"/>
      <c r="B72" s="3"/>
      <c r="C72" s="3"/>
      <c r="D72" s="3"/>
      <c r="E72" s="3"/>
      <c r="F72" s="3"/>
      <c r="G72" s="3"/>
      <c r="H72" s="3"/>
      <c r="I72" s="3"/>
      <c r="J72" s="3"/>
      <c r="K72" s="3"/>
      <c r="L72" s="3"/>
      <c r="M72" s="3"/>
      <c r="N72" s="3"/>
      <c r="O72" s="3"/>
      <c r="P72" s="3"/>
      <c r="Q72" s="3"/>
      <c r="R72" s="3"/>
      <c r="S72" s="3"/>
      <c r="T72" s="3"/>
      <c r="U72" s="3"/>
      <c r="V72" s="3"/>
      <c r="W72" s="3"/>
      <c r="X72" s="3"/>
      <c r="Y72" s="3"/>
      <c r="Z72" s="3"/>
    </row>
    <row r="73" spans="1:26" ht="18" customHeight="1">
      <c r="A73" s="1"/>
      <c r="B73" s="3"/>
      <c r="C73" s="3"/>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
      <c r="B74" s="3"/>
      <c r="C74" s="3"/>
      <c r="D74" s="3"/>
      <c r="E74" s="3"/>
      <c r="F74" s="3"/>
      <c r="G74" s="3"/>
      <c r="H74" s="3"/>
      <c r="I74" s="3"/>
      <c r="J74" s="3"/>
      <c r="K74" s="3"/>
      <c r="L74" s="3"/>
      <c r="M74" s="3"/>
      <c r="N74" s="3"/>
      <c r="O74" s="3"/>
      <c r="P74" s="3"/>
      <c r="Q74" s="3"/>
      <c r="R74" s="3"/>
      <c r="S74" s="3"/>
      <c r="T74" s="3"/>
      <c r="U74" s="3"/>
      <c r="V74" s="3"/>
      <c r="W74" s="3"/>
      <c r="X74" s="3"/>
      <c r="Y74" s="3"/>
      <c r="Z74" s="3"/>
    </row>
    <row r="75" spans="1:26" ht="18" customHeight="1">
      <c r="A75" s="1"/>
      <c r="B75" s="3"/>
      <c r="C75" s="3"/>
      <c r="D75" s="3"/>
      <c r="E75" s="3"/>
      <c r="F75" s="3"/>
      <c r="G75" s="3"/>
      <c r="H75" s="3"/>
      <c r="I75" s="3"/>
      <c r="J75" s="3"/>
      <c r="K75" s="3"/>
      <c r="L75" s="3"/>
      <c r="M75" s="3"/>
      <c r="N75" s="3"/>
      <c r="O75" s="3"/>
      <c r="P75" s="3"/>
      <c r="Q75" s="3"/>
      <c r="R75" s="3"/>
      <c r="S75" s="3"/>
      <c r="T75" s="3"/>
      <c r="U75" s="3"/>
      <c r="V75" s="3"/>
      <c r="W75" s="3"/>
      <c r="X75" s="3"/>
      <c r="Y75" s="3"/>
      <c r="Z75" s="3"/>
    </row>
    <row r="76" spans="1:26" ht="18" customHeight="1">
      <c r="A76" s="1"/>
      <c r="B76" s="3"/>
      <c r="C76" s="3"/>
      <c r="D76" s="3"/>
      <c r="E76" s="3"/>
      <c r="F76" s="3"/>
      <c r="G76" s="3"/>
      <c r="H76" s="3"/>
      <c r="I76" s="3"/>
      <c r="J76" s="3"/>
      <c r="K76" s="3"/>
      <c r="L76" s="3"/>
      <c r="M76" s="3"/>
      <c r="N76" s="3"/>
      <c r="O76" s="3"/>
      <c r="P76" s="3"/>
      <c r="Q76" s="3"/>
      <c r="R76" s="3"/>
      <c r="S76" s="3"/>
      <c r="T76" s="3"/>
      <c r="U76" s="3"/>
      <c r="V76" s="3"/>
      <c r="W76" s="3"/>
      <c r="X76" s="3"/>
      <c r="Y76" s="3"/>
      <c r="Z76" s="3"/>
    </row>
    <row r="77" spans="1:26" ht="18" customHeight="1">
      <c r="A77" s="1"/>
      <c r="B77" s="3"/>
      <c r="C77" s="3"/>
      <c r="D77" s="3"/>
      <c r="E77" s="3"/>
      <c r="F77" s="3"/>
      <c r="G77" s="3"/>
      <c r="H77" s="3"/>
      <c r="I77" s="3"/>
      <c r="J77" s="3"/>
      <c r="K77" s="3"/>
      <c r="L77" s="3"/>
      <c r="M77" s="3"/>
      <c r="N77" s="3"/>
      <c r="O77" s="3"/>
      <c r="P77" s="3"/>
      <c r="Q77" s="3"/>
      <c r="R77" s="3"/>
      <c r="S77" s="3"/>
      <c r="T77" s="3"/>
      <c r="U77" s="3"/>
      <c r="V77" s="3"/>
      <c r="W77" s="3"/>
      <c r="X77" s="3"/>
      <c r="Y77" s="3"/>
      <c r="Z77" s="3"/>
    </row>
    <row r="78" spans="1:26" ht="18" customHeight="1">
      <c r="A78" s="1"/>
      <c r="B78" s="3"/>
      <c r="C78" s="3"/>
      <c r="D78" s="3"/>
      <c r="E78" s="3"/>
      <c r="F78" s="3"/>
      <c r="G78" s="3"/>
      <c r="H78" s="3"/>
      <c r="I78" s="3"/>
      <c r="J78" s="3"/>
      <c r="K78" s="3"/>
      <c r="L78" s="3"/>
      <c r="M78" s="3"/>
      <c r="N78" s="3"/>
      <c r="O78" s="3"/>
      <c r="P78" s="3"/>
      <c r="Q78" s="3"/>
      <c r="R78" s="3"/>
      <c r="S78" s="3"/>
      <c r="T78" s="3"/>
      <c r="U78" s="3"/>
      <c r="V78" s="3"/>
      <c r="W78" s="3"/>
      <c r="X78" s="3"/>
      <c r="Y78" s="3"/>
      <c r="Z78" s="3"/>
    </row>
    <row r="79" spans="1:26" ht="18" customHeight="1">
      <c r="A79" s="1"/>
      <c r="B79" s="3"/>
      <c r="C79" s="3"/>
      <c r="D79" s="3"/>
      <c r="E79" s="3"/>
      <c r="F79" s="3"/>
      <c r="G79" s="3"/>
      <c r="H79" s="3"/>
      <c r="I79" s="3"/>
      <c r="J79" s="3"/>
      <c r="K79" s="3"/>
      <c r="L79" s="3"/>
      <c r="M79" s="3"/>
      <c r="N79" s="3"/>
      <c r="O79" s="3"/>
      <c r="P79" s="3"/>
      <c r="Q79" s="3"/>
      <c r="R79" s="3"/>
      <c r="S79" s="3"/>
      <c r="T79" s="3"/>
      <c r="U79" s="3"/>
      <c r="V79" s="3"/>
      <c r="W79" s="3"/>
      <c r="X79" s="3"/>
      <c r="Y79" s="3"/>
      <c r="Z79" s="3"/>
    </row>
    <row r="80" spans="1:26" ht="18" customHeight="1">
      <c r="A80" s="1"/>
      <c r="B80" s="3"/>
      <c r="C80" s="3"/>
      <c r="D80" s="3"/>
      <c r="E80" s="3"/>
      <c r="F80" s="3"/>
      <c r="G80" s="3"/>
      <c r="H80" s="3"/>
      <c r="I80" s="3"/>
      <c r="J80" s="3"/>
      <c r="K80" s="3"/>
      <c r="L80" s="3"/>
      <c r="M80" s="3"/>
      <c r="N80" s="3"/>
      <c r="O80" s="3"/>
      <c r="P80" s="3"/>
      <c r="Q80" s="3"/>
      <c r="R80" s="3"/>
      <c r="S80" s="3"/>
      <c r="T80" s="3"/>
      <c r="U80" s="3"/>
      <c r="V80" s="3"/>
      <c r="W80" s="3"/>
      <c r="X80" s="3"/>
      <c r="Y80" s="3"/>
      <c r="Z80" s="3"/>
    </row>
    <row r="81" spans="1:26" ht="18" customHeight="1">
      <c r="A81" s="1"/>
      <c r="B81" s="3"/>
      <c r="C81" s="3"/>
      <c r="D81" s="3"/>
      <c r="E81" s="3"/>
      <c r="F81" s="3"/>
      <c r="G81" s="3"/>
      <c r="H81" s="3"/>
      <c r="I81" s="3"/>
      <c r="J81" s="3"/>
      <c r="K81" s="3"/>
      <c r="L81" s="3"/>
      <c r="M81" s="3"/>
      <c r="N81" s="3"/>
      <c r="O81" s="3"/>
      <c r="P81" s="3"/>
      <c r="Q81" s="3"/>
      <c r="R81" s="3"/>
      <c r="S81" s="3"/>
      <c r="T81" s="3"/>
      <c r="U81" s="3"/>
      <c r="V81" s="3"/>
      <c r="W81" s="3"/>
      <c r="X81" s="3"/>
      <c r="Y81" s="3"/>
      <c r="Z81" s="3"/>
    </row>
    <row r="82" spans="1:26" ht="18" customHeight="1">
      <c r="A82" s="1"/>
      <c r="B82" s="3"/>
      <c r="C82" s="3"/>
      <c r="D82" s="3"/>
      <c r="E82" s="3"/>
      <c r="F82" s="3"/>
      <c r="G82" s="3"/>
      <c r="H82" s="3"/>
      <c r="I82" s="3"/>
      <c r="J82" s="3"/>
      <c r="K82" s="3"/>
      <c r="L82" s="3"/>
      <c r="M82" s="3"/>
      <c r="N82" s="3"/>
      <c r="O82" s="3"/>
      <c r="P82" s="3"/>
      <c r="Q82" s="3"/>
      <c r="R82" s="3"/>
      <c r="S82" s="3"/>
      <c r="T82" s="3"/>
      <c r="U82" s="3"/>
      <c r="V82" s="3"/>
      <c r="W82" s="3"/>
      <c r="X82" s="3"/>
      <c r="Y82" s="3"/>
      <c r="Z82" s="3"/>
    </row>
    <row r="83" spans="1:26" ht="18" customHeight="1">
      <c r="A83" s="1"/>
      <c r="B83" s="3"/>
      <c r="C83" s="3"/>
      <c r="D83" s="3"/>
      <c r="E83" s="3"/>
      <c r="F83" s="3"/>
      <c r="G83" s="3"/>
      <c r="H83" s="3"/>
      <c r="I83" s="3"/>
      <c r="J83" s="3"/>
      <c r="K83" s="3"/>
      <c r="L83" s="3"/>
      <c r="M83" s="3"/>
      <c r="N83" s="3"/>
      <c r="O83" s="3"/>
      <c r="P83" s="3"/>
      <c r="Q83" s="3"/>
      <c r="R83" s="3"/>
      <c r="S83" s="3"/>
      <c r="T83" s="3"/>
      <c r="U83" s="3"/>
      <c r="V83" s="3"/>
      <c r="W83" s="3"/>
      <c r="X83" s="3"/>
      <c r="Y83" s="3"/>
      <c r="Z83" s="3"/>
    </row>
    <row r="84" spans="1:26" ht="18" customHeight="1">
      <c r="A84" s="1"/>
      <c r="B84" s="3"/>
      <c r="C84" s="3"/>
      <c r="D84" s="3"/>
      <c r="E84" s="3"/>
      <c r="F84" s="3"/>
      <c r="G84" s="3"/>
      <c r="H84" s="3"/>
      <c r="I84" s="3"/>
      <c r="J84" s="3"/>
      <c r="K84" s="3"/>
      <c r="L84" s="3"/>
      <c r="M84" s="3"/>
      <c r="N84" s="3"/>
      <c r="O84" s="3"/>
      <c r="P84" s="3"/>
      <c r="Q84" s="3"/>
      <c r="R84" s="3"/>
      <c r="S84" s="3"/>
      <c r="T84" s="3"/>
      <c r="U84" s="3"/>
      <c r="V84" s="3"/>
      <c r="W84" s="3"/>
      <c r="X84" s="3"/>
      <c r="Y84" s="3"/>
      <c r="Z84" s="3"/>
    </row>
    <row r="85" spans="1:26" ht="18" customHeight="1">
      <c r="A85" s="1"/>
      <c r="B85" s="3"/>
      <c r="C85" s="3"/>
      <c r="D85" s="3"/>
      <c r="E85" s="3"/>
      <c r="F85" s="3"/>
      <c r="G85" s="3"/>
      <c r="H85" s="3"/>
      <c r="I85" s="3"/>
      <c r="J85" s="3"/>
      <c r="K85" s="3"/>
      <c r="L85" s="3"/>
      <c r="M85" s="3"/>
      <c r="N85" s="3"/>
      <c r="O85" s="3"/>
      <c r="P85" s="3"/>
      <c r="Q85" s="3"/>
      <c r="R85" s="3"/>
      <c r="S85" s="3"/>
      <c r="T85" s="3"/>
      <c r="U85" s="3"/>
      <c r="V85" s="3"/>
      <c r="W85" s="3"/>
      <c r="X85" s="3"/>
      <c r="Y85" s="3"/>
      <c r="Z85" s="3"/>
    </row>
    <row r="86" spans="1:26" ht="18" customHeight="1">
      <c r="A86" s="1"/>
      <c r="B86" s="3"/>
      <c r="C86" s="3"/>
      <c r="D86" s="3"/>
      <c r="E86" s="3"/>
      <c r="F86" s="3"/>
      <c r="G86" s="3"/>
      <c r="H86" s="3"/>
      <c r="I86" s="3"/>
      <c r="J86" s="3"/>
      <c r="K86" s="3"/>
      <c r="L86" s="3"/>
      <c r="M86" s="3"/>
      <c r="N86" s="3"/>
      <c r="O86" s="3"/>
      <c r="P86" s="3"/>
      <c r="Q86" s="3"/>
      <c r="R86" s="3"/>
      <c r="S86" s="3"/>
      <c r="T86" s="3"/>
      <c r="U86" s="3"/>
      <c r="V86" s="3"/>
      <c r="W86" s="3"/>
      <c r="X86" s="3"/>
      <c r="Y86" s="3"/>
      <c r="Z86" s="3"/>
    </row>
    <row r="87" spans="1:26" ht="18" customHeight="1">
      <c r="A87" s="1"/>
      <c r="B87" s="3"/>
      <c r="C87" s="3"/>
      <c r="D87" s="3"/>
      <c r="E87" s="3"/>
      <c r="F87" s="3"/>
      <c r="G87" s="3"/>
      <c r="H87" s="3"/>
      <c r="I87" s="3"/>
      <c r="J87" s="3"/>
      <c r="K87" s="3"/>
      <c r="L87" s="3"/>
      <c r="M87" s="3"/>
      <c r="N87" s="3"/>
      <c r="O87" s="3"/>
      <c r="P87" s="3"/>
      <c r="Q87" s="3"/>
      <c r="R87" s="3"/>
      <c r="S87" s="3"/>
      <c r="T87" s="3"/>
      <c r="U87" s="3"/>
      <c r="V87" s="3"/>
      <c r="W87" s="3"/>
      <c r="X87" s="3"/>
      <c r="Y87" s="3"/>
      <c r="Z87" s="3"/>
    </row>
    <row r="88" spans="1:26" ht="18" customHeight="1">
      <c r="A88" s="1"/>
      <c r="B88" s="3"/>
      <c r="C88" s="3"/>
      <c r="D88" s="3"/>
      <c r="E88" s="3"/>
      <c r="F88" s="3"/>
      <c r="G88" s="3"/>
      <c r="H88" s="3"/>
      <c r="I88" s="3"/>
      <c r="J88" s="3"/>
      <c r="K88" s="3"/>
      <c r="L88" s="3"/>
      <c r="M88" s="3"/>
      <c r="N88" s="3"/>
      <c r="O88" s="3"/>
      <c r="P88" s="3"/>
      <c r="Q88" s="3"/>
      <c r="R88" s="3"/>
      <c r="S88" s="3"/>
      <c r="T88" s="3"/>
      <c r="U88" s="3"/>
      <c r="V88" s="3"/>
      <c r="W88" s="3"/>
      <c r="X88" s="3"/>
      <c r="Y88" s="3"/>
      <c r="Z88" s="3"/>
    </row>
    <row r="89" spans="1:26" ht="18" customHeight="1">
      <c r="A89" s="1"/>
      <c r="B89" s="3"/>
      <c r="C89" s="3"/>
      <c r="D89" s="3"/>
      <c r="E89" s="3"/>
      <c r="F89" s="3"/>
      <c r="G89" s="3"/>
      <c r="H89" s="3"/>
      <c r="I89" s="3"/>
      <c r="J89" s="3"/>
      <c r="K89" s="3"/>
      <c r="L89" s="3"/>
      <c r="M89" s="3"/>
      <c r="N89" s="3"/>
      <c r="O89" s="3"/>
      <c r="P89" s="3"/>
      <c r="Q89" s="3"/>
      <c r="R89" s="3"/>
      <c r="S89" s="3"/>
      <c r="T89" s="3"/>
      <c r="U89" s="3"/>
      <c r="V89" s="3"/>
      <c r="W89" s="3"/>
      <c r="X89" s="3"/>
      <c r="Y89" s="3"/>
      <c r="Z89" s="3"/>
    </row>
    <row r="90" spans="1:26" ht="18" customHeight="1">
      <c r="A90" s="1"/>
      <c r="B90" s="3"/>
      <c r="C90" s="3"/>
      <c r="D90" s="3"/>
      <c r="E90" s="3"/>
      <c r="F90" s="3"/>
      <c r="G90" s="3"/>
      <c r="H90" s="3"/>
      <c r="I90" s="3"/>
      <c r="J90" s="3"/>
      <c r="K90" s="3"/>
      <c r="L90" s="3"/>
      <c r="M90" s="3"/>
      <c r="N90" s="3"/>
      <c r="O90" s="3"/>
      <c r="P90" s="3"/>
      <c r="Q90" s="3"/>
      <c r="R90" s="3"/>
      <c r="S90" s="3"/>
      <c r="T90" s="3"/>
      <c r="U90" s="3"/>
      <c r="V90" s="3"/>
      <c r="W90" s="3"/>
      <c r="X90" s="3"/>
      <c r="Y90" s="3"/>
      <c r="Z90" s="3"/>
    </row>
    <row r="91" spans="1:26" ht="18" customHeight="1">
      <c r="A91" s="1"/>
      <c r="B91" s="3"/>
      <c r="C91" s="3"/>
      <c r="D91" s="3"/>
      <c r="E91" s="3"/>
      <c r="F91" s="3"/>
      <c r="G91" s="3"/>
      <c r="H91" s="3"/>
      <c r="I91" s="3"/>
      <c r="J91" s="3"/>
      <c r="K91" s="3"/>
      <c r="L91" s="3"/>
      <c r="M91" s="3"/>
      <c r="N91" s="3"/>
      <c r="O91" s="3"/>
      <c r="P91" s="3"/>
      <c r="Q91" s="3"/>
      <c r="R91" s="3"/>
      <c r="S91" s="3"/>
      <c r="T91" s="3"/>
      <c r="U91" s="3"/>
      <c r="V91" s="3"/>
      <c r="W91" s="3"/>
      <c r="X91" s="3"/>
      <c r="Y91" s="3"/>
      <c r="Z91" s="3"/>
    </row>
    <row r="92" spans="1:26" ht="18" customHeight="1">
      <c r="A92" s="1"/>
      <c r="B92" s="3"/>
      <c r="C92" s="3"/>
      <c r="D92" s="3"/>
      <c r="E92" s="3"/>
      <c r="F92" s="3"/>
      <c r="G92" s="3"/>
      <c r="H92" s="3"/>
      <c r="I92" s="3"/>
      <c r="J92" s="3"/>
      <c r="K92" s="3"/>
      <c r="L92" s="3"/>
      <c r="M92" s="3"/>
      <c r="N92" s="3"/>
      <c r="O92" s="3"/>
      <c r="P92" s="3"/>
      <c r="Q92" s="3"/>
      <c r="R92" s="3"/>
      <c r="S92" s="3"/>
      <c r="T92" s="3"/>
      <c r="U92" s="3"/>
      <c r="V92" s="3"/>
      <c r="W92" s="3"/>
      <c r="X92" s="3"/>
      <c r="Y92" s="3"/>
      <c r="Z92" s="3"/>
    </row>
    <row r="93" spans="1:26" ht="18" customHeight="1">
      <c r="A93" s="1"/>
      <c r="B93" s="3"/>
      <c r="C93" s="3"/>
      <c r="D93" s="3"/>
      <c r="E93" s="3"/>
      <c r="F93" s="3"/>
      <c r="G93" s="3"/>
      <c r="H93" s="3"/>
      <c r="I93" s="3"/>
      <c r="J93" s="3"/>
      <c r="K93" s="3"/>
      <c r="L93" s="3"/>
      <c r="M93" s="3"/>
      <c r="N93" s="3"/>
      <c r="O93" s="3"/>
      <c r="P93" s="3"/>
      <c r="Q93" s="3"/>
      <c r="R93" s="3"/>
      <c r="S93" s="3"/>
      <c r="T93" s="3"/>
      <c r="U93" s="3"/>
      <c r="V93" s="3"/>
      <c r="W93" s="3"/>
      <c r="X93" s="3"/>
      <c r="Y93" s="3"/>
      <c r="Z93" s="3"/>
    </row>
    <row r="94" spans="1:26" ht="18" customHeight="1">
      <c r="A94" s="1"/>
      <c r="B94" s="3"/>
      <c r="C94" s="3"/>
      <c r="D94" s="3"/>
      <c r="E94" s="3"/>
      <c r="F94" s="3"/>
      <c r="G94" s="3"/>
      <c r="H94" s="3"/>
      <c r="I94" s="3"/>
      <c r="J94" s="3"/>
      <c r="K94" s="3"/>
      <c r="L94" s="3"/>
      <c r="M94" s="3"/>
      <c r="N94" s="3"/>
      <c r="O94" s="3"/>
      <c r="P94" s="3"/>
      <c r="Q94" s="3"/>
      <c r="R94" s="3"/>
      <c r="S94" s="3"/>
      <c r="T94" s="3"/>
      <c r="U94" s="3"/>
      <c r="V94" s="3"/>
      <c r="W94" s="3"/>
      <c r="X94" s="3"/>
      <c r="Y94" s="3"/>
      <c r="Z94" s="3"/>
    </row>
    <row r="95" spans="1:26" ht="18" customHeight="1">
      <c r="A95" s="1"/>
      <c r="B95" s="3"/>
      <c r="C95" s="3"/>
      <c r="D95" s="3"/>
      <c r="E95" s="3"/>
      <c r="F95" s="3"/>
      <c r="G95" s="3"/>
      <c r="H95" s="3"/>
      <c r="I95" s="3"/>
      <c r="J95" s="3"/>
      <c r="K95" s="3"/>
      <c r="L95" s="3"/>
      <c r="M95" s="3"/>
      <c r="N95" s="3"/>
      <c r="O95" s="3"/>
      <c r="P95" s="3"/>
      <c r="Q95" s="3"/>
      <c r="R95" s="3"/>
      <c r="S95" s="3"/>
      <c r="T95" s="3"/>
      <c r="U95" s="3"/>
      <c r="V95" s="3"/>
      <c r="W95" s="3"/>
      <c r="X95" s="3"/>
      <c r="Y95" s="3"/>
      <c r="Z95" s="3"/>
    </row>
    <row r="96" spans="1:26" ht="18" customHeight="1">
      <c r="A96" s="1"/>
      <c r="B96" s="3"/>
      <c r="C96" s="3"/>
      <c r="D96" s="3"/>
      <c r="E96" s="3"/>
      <c r="F96" s="3"/>
      <c r="G96" s="3"/>
      <c r="H96" s="3"/>
      <c r="I96" s="3"/>
      <c r="J96" s="3"/>
      <c r="K96" s="3"/>
      <c r="L96" s="3"/>
      <c r="M96" s="3"/>
      <c r="N96" s="3"/>
      <c r="O96" s="3"/>
      <c r="P96" s="3"/>
      <c r="Q96" s="3"/>
      <c r="R96" s="3"/>
      <c r="S96" s="3"/>
      <c r="T96" s="3"/>
      <c r="U96" s="3"/>
      <c r="V96" s="3"/>
      <c r="W96" s="3"/>
      <c r="X96" s="3"/>
      <c r="Y96" s="3"/>
      <c r="Z96" s="3"/>
    </row>
    <row r="97" spans="1:26" ht="18" customHeight="1">
      <c r="A97" s="1"/>
      <c r="B97" s="3"/>
      <c r="C97" s="3"/>
      <c r="D97" s="3"/>
      <c r="E97" s="3"/>
      <c r="F97" s="3"/>
      <c r="G97" s="3"/>
      <c r="H97" s="3"/>
      <c r="I97" s="3"/>
      <c r="J97" s="3"/>
      <c r="K97" s="3"/>
      <c r="L97" s="3"/>
      <c r="M97" s="3"/>
      <c r="N97" s="3"/>
      <c r="O97" s="3"/>
      <c r="P97" s="3"/>
      <c r="Q97" s="3"/>
      <c r="R97" s="3"/>
      <c r="S97" s="3"/>
      <c r="T97" s="3"/>
      <c r="U97" s="3"/>
      <c r="V97" s="3"/>
      <c r="W97" s="3"/>
      <c r="X97" s="3"/>
      <c r="Y97" s="3"/>
      <c r="Z97" s="3"/>
    </row>
    <row r="98" spans="1:26" ht="18" customHeight="1">
      <c r="A98" s="1"/>
      <c r="B98" s="3"/>
      <c r="C98" s="3"/>
      <c r="D98" s="3"/>
      <c r="E98" s="3"/>
      <c r="F98" s="3"/>
      <c r="G98" s="3"/>
      <c r="H98" s="3"/>
      <c r="I98" s="3"/>
      <c r="J98" s="3"/>
      <c r="K98" s="3"/>
      <c r="L98" s="3"/>
      <c r="M98" s="3"/>
      <c r="N98" s="3"/>
      <c r="O98" s="3"/>
      <c r="P98" s="3"/>
      <c r="Q98" s="3"/>
      <c r="R98" s="3"/>
      <c r="S98" s="3"/>
      <c r="T98" s="3"/>
      <c r="U98" s="3"/>
      <c r="V98" s="3"/>
      <c r="W98" s="3"/>
      <c r="X98" s="3"/>
      <c r="Y98" s="3"/>
      <c r="Z98" s="3"/>
    </row>
    <row r="99" spans="1:26" ht="18" customHeight="1">
      <c r="A99" s="1"/>
      <c r="B99" s="3"/>
      <c r="C99" s="3"/>
      <c r="D99" s="3"/>
      <c r="E99" s="3"/>
      <c r="F99" s="3"/>
      <c r="G99" s="3"/>
      <c r="H99" s="3"/>
      <c r="I99" s="3"/>
      <c r="J99" s="3"/>
      <c r="K99" s="3"/>
      <c r="L99" s="3"/>
      <c r="M99" s="3"/>
      <c r="N99" s="3"/>
      <c r="O99" s="3"/>
      <c r="P99" s="3"/>
      <c r="Q99" s="3"/>
      <c r="R99" s="3"/>
      <c r="S99" s="3"/>
      <c r="T99" s="3"/>
      <c r="U99" s="3"/>
      <c r="V99" s="3"/>
      <c r="W99" s="3"/>
      <c r="X99" s="3"/>
      <c r="Y99" s="3"/>
      <c r="Z99" s="3"/>
    </row>
    <row r="100" spans="1:26" ht="18" customHeight="1">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 customHeight="1">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 customHeight="1">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 customHeight="1">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 customHeight="1">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 customHeight="1">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 customHeight="1">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 customHeight="1">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 customHeight="1">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 customHeight="1">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 customHeight="1">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 customHeight="1">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 customHeight="1">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 customHeight="1">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 customHeight="1">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 customHeight="1">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 customHeight="1">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 customHeight="1">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 customHeight="1">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 customHeight="1">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 customHeight="1">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 customHeight="1">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 customHeight="1">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 customHeight="1">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 customHeight="1">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 customHeight="1">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 customHeight="1">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 customHeight="1">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 customHeight="1">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 customHeight="1">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 customHeight="1">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 customHeight="1">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 customHeight="1">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 customHeight="1">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 customHeight="1">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 customHeight="1">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 customHeight="1">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 customHeight="1">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 customHeight="1">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 customHeight="1">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 customHeight="1">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 customHeight="1">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 customHeight="1">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 customHeight="1">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 customHeight="1">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 customHeight="1">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 customHeight="1">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 customHeight="1">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 customHeight="1">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 customHeight="1">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 customHeight="1">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 customHeight="1">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 customHeight="1">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 customHeight="1">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 customHeight="1">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 customHeight="1">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 customHeight="1">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 customHeight="1">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 customHeight="1">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 customHeight="1">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 customHeight="1">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 customHeight="1">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 customHeight="1">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 customHeight="1">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 customHeight="1">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 customHeight="1">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 customHeight="1">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 customHeight="1">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 customHeight="1">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 customHeight="1">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 customHeight="1">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 customHeight="1">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 customHeight="1">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 customHeight="1">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 customHeight="1">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 customHeight="1">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 customHeight="1">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 customHeight="1">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 customHeight="1">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 customHeight="1">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 customHeight="1">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 customHeight="1">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 customHeight="1">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 customHeight="1">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 customHeight="1">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 customHeight="1">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 customHeight="1">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 customHeight="1">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 customHeight="1">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 customHeight="1">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 customHeight="1">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 customHeight="1">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 customHeight="1">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 customHeight="1">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 customHeight="1">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 customHeight="1">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 customHeight="1">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 customHeight="1">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 customHeight="1">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 customHeight="1">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 customHeight="1">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 customHeight="1">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 customHeight="1">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 customHeight="1">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 customHeight="1">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 customHeight="1">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 customHeight="1">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 customHeight="1">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 customHeight="1">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 customHeight="1">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 customHeight="1">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 customHeight="1">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 customHeight="1">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 customHeight="1">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 customHeight="1">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 customHeight="1">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 customHeight="1">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8" customHeight="1">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8" customHeight="1">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 customHeight="1">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8" customHeight="1">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 customHeight="1">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 customHeight="1">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 customHeight="1">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 customHeight="1">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 customHeight="1">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 customHeight="1">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 customHeight="1">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 customHeight="1">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 customHeight="1">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 customHeight="1">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 customHeight="1">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 customHeight="1">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 customHeight="1">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 customHeight="1">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 customHeight="1">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 customHeight="1">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 customHeight="1">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 customHeight="1">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 customHeight="1">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 customHeight="1">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 customHeight="1">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 customHeight="1">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 customHeight="1">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 customHeight="1">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 customHeight="1">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 customHeight="1">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 customHeight="1">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 customHeight="1">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 customHeight="1">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 customHeight="1">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 customHeight="1">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 customHeight="1">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 customHeight="1">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 customHeight="1">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 customHeight="1">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 customHeight="1">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 customHeight="1">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 customHeight="1">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 customHeight="1">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 customHeight="1">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 customHeight="1">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 customHeight="1">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 customHeight="1">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 customHeight="1">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 customHeight="1">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 customHeight="1">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 customHeight="1">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 customHeight="1">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 customHeight="1">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 customHeight="1">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 customHeight="1">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 customHeight="1">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 customHeight="1">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 customHeight="1">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 customHeight="1">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 customHeight="1">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 customHeight="1">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 customHeight="1">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 customHeight="1">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 customHeight="1">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 customHeight="1">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 customHeight="1">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 customHeight="1">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 customHeight="1">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 customHeight="1">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 customHeight="1">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 customHeight="1">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 customHeight="1">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 customHeight="1">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 customHeight="1">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 customHeight="1">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 customHeight="1">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 customHeight="1">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 customHeight="1">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 customHeight="1">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 customHeight="1">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 customHeight="1">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 customHeight="1">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 customHeight="1">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 customHeight="1">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 customHeight="1">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 customHeight="1">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 customHeight="1">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 customHeight="1">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 customHeight="1">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 customHeight="1">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 customHeight="1">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 customHeight="1">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 customHeight="1">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 customHeight="1">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 customHeight="1">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 customHeight="1">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 customHeight="1">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 customHeight="1">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 customHeight="1">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 customHeight="1">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 customHeight="1">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 customHeight="1">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 customHeight="1">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 customHeight="1">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 customHeight="1">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 customHeight="1">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 customHeight="1">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 customHeight="1">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 customHeight="1">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 customHeight="1">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 customHeight="1">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 customHeight="1">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 customHeight="1">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 customHeight="1">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 customHeight="1">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 customHeight="1">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 customHeight="1">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 customHeight="1">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 customHeight="1">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 customHeight="1">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 customHeight="1">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 customHeight="1">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 customHeight="1">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 customHeight="1">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 customHeight="1">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 customHeight="1">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 customHeight="1">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 customHeight="1">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 customHeight="1">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 customHeight="1">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 customHeight="1">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 customHeight="1">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 customHeight="1">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 customHeight="1">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 customHeight="1">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 customHeight="1">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 customHeight="1">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 customHeight="1">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 customHeight="1">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 customHeight="1">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 customHeight="1">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 customHeight="1">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 customHeight="1">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 customHeight="1">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 customHeight="1">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 customHeight="1">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 customHeight="1">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 customHeight="1">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 customHeight="1">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 customHeight="1">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 customHeight="1">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 customHeight="1">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 customHeight="1">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 customHeight="1">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 customHeight="1">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 customHeight="1">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 customHeight="1">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 customHeight="1">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 customHeight="1">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 customHeight="1">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 customHeight="1">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 customHeight="1">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 customHeight="1">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 customHeight="1">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 customHeight="1">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 customHeight="1">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 customHeight="1">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 customHeight="1">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 customHeight="1">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 customHeight="1">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 customHeight="1">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 customHeight="1">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 customHeight="1">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 customHeight="1">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 customHeight="1">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 customHeight="1">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 customHeight="1">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 customHeight="1">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 customHeight="1">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 customHeight="1">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 customHeight="1">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 customHeight="1">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 customHeight="1">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 customHeight="1">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 customHeight="1">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 customHeight="1">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 customHeight="1">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 customHeight="1">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 customHeight="1">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 customHeight="1">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 customHeight="1">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 customHeight="1">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 customHeight="1">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 customHeight="1">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 customHeight="1">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 customHeight="1">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 customHeight="1">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 customHeight="1">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 customHeight="1">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 customHeight="1">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 customHeight="1">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 customHeight="1">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 customHeight="1">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 customHeight="1">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 customHeight="1">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 customHeight="1">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 customHeight="1">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 customHeight="1">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 customHeight="1">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 customHeight="1">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 customHeight="1">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 customHeight="1">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 customHeight="1">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 customHeight="1">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 customHeight="1">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 customHeight="1">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 customHeight="1">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 customHeight="1">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 customHeight="1">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 customHeight="1">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 customHeight="1">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 customHeight="1">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 customHeight="1">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 customHeight="1">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 customHeight="1">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 customHeight="1">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 customHeight="1">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 customHeight="1">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 customHeight="1">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 customHeight="1">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 customHeight="1">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 customHeight="1">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 customHeight="1">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 customHeight="1">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 customHeight="1">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 customHeight="1">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 customHeight="1">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 customHeight="1">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 customHeight="1">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 customHeight="1">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 customHeight="1">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 customHeight="1">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 customHeight="1">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 customHeight="1">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 customHeight="1">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 customHeight="1">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 customHeight="1">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 customHeight="1">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 customHeight="1">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 customHeight="1">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 customHeight="1">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 customHeight="1">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 customHeight="1">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 customHeight="1">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 customHeight="1">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 customHeight="1">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 customHeight="1">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 customHeight="1">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 customHeight="1">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 customHeight="1">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 customHeight="1">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 customHeight="1">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 customHeight="1">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 customHeight="1">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 customHeight="1">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 customHeight="1">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 customHeight="1">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 customHeight="1">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 customHeight="1">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 customHeight="1">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 customHeight="1">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 customHeight="1">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 customHeight="1">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 customHeight="1">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 customHeight="1">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 customHeight="1">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 customHeight="1">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 customHeight="1">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 customHeight="1">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 customHeight="1">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 customHeight="1">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 customHeight="1">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 customHeight="1">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 customHeight="1">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 customHeight="1">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 customHeight="1">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 customHeight="1">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 customHeight="1">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 customHeight="1">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 customHeight="1">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 customHeight="1">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 customHeight="1">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 customHeight="1">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 customHeight="1">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 customHeight="1">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 customHeight="1">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 customHeight="1">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 customHeight="1">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 customHeight="1">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 customHeight="1">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 customHeight="1">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 customHeight="1">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 customHeight="1">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 customHeight="1">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 customHeight="1">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 customHeight="1">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 customHeight="1">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 customHeight="1">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 customHeight="1">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 customHeight="1">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 customHeight="1">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 customHeight="1">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 customHeight="1">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 customHeight="1">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 customHeight="1">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 customHeight="1">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 customHeight="1">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 customHeight="1">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 customHeight="1">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 customHeight="1">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 customHeight="1">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 customHeight="1">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 customHeight="1">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 customHeight="1">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 customHeight="1">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 customHeight="1">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 customHeight="1">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 customHeight="1">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 customHeight="1">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 customHeight="1">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 customHeight="1">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 customHeight="1">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 customHeight="1">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 customHeight="1">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 customHeight="1">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 customHeight="1">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 customHeight="1">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 customHeight="1">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 customHeight="1">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 customHeight="1">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 customHeight="1">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 customHeight="1">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 customHeight="1">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 customHeight="1">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 customHeight="1">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 customHeight="1">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 customHeight="1">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 customHeight="1">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 customHeight="1">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 customHeight="1">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 customHeight="1">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 customHeight="1">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 customHeight="1">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 customHeight="1">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 customHeight="1">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 customHeight="1">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 customHeight="1">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 customHeight="1">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 customHeight="1">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 customHeight="1">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 customHeight="1">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 customHeight="1">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 customHeight="1">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 customHeight="1">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 customHeight="1">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 customHeight="1">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 customHeight="1">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 customHeight="1">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 customHeight="1">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 customHeight="1">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 customHeight="1">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 customHeight="1">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 customHeight="1">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 customHeight="1">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 customHeight="1">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 customHeight="1">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 customHeight="1">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 customHeight="1">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 customHeight="1">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 customHeight="1">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 customHeight="1">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 customHeight="1">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 customHeight="1">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 customHeight="1">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 customHeight="1">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 customHeight="1">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 customHeight="1">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 customHeight="1">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 customHeight="1">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 customHeight="1">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 customHeight="1">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 customHeight="1">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 customHeight="1">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 customHeight="1">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 customHeight="1">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 customHeight="1">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 customHeight="1">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 customHeight="1">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 customHeight="1">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 customHeight="1">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 customHeight="1">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 customHeight="1">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 customHeight="1">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 customHeight="1">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 customHeight="1">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 customHeight="1">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 customHeight="1">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 customHeight="1">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 customHeight="1">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 customHeight="1">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 customHeight="1">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 customHeight="1">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 customHeight="1">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 customHeight="1">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 customHeight="1">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 customHeight="1">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 customHeight="1">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 customHeight="1">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 customHeight="1">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 customHeight="1">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 customHeight="1">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 customHeight="1">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 customHeight="1">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 customHeight="1">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 customHeight="1">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 customHeight="1">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 customHeight="1">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 customHeight="1">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 customHeight="1">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 customHeight="1">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 customHeight="1">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 customHeight="1">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 customHeight="1">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 customHeight="1">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 customHeight="1">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 customHeight="1">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 customHeight="1">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 customHeight="1">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 customHeight="1">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 customHeight="1">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 customHeight="1">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 customHeight="1">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 customHeight="1">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 customHeight="1">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 customHeight="1">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 customHeight="1">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 customHeight="1">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 customHeight="1">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 customHeight="1">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 customHeight="1">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 customHeight="1">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 customHeight="1">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 customHeight="1">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 customHeight="1">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 customHeight="1">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 customHeight="1">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 customHeight="1">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 customHeight="1">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 customHeight="1">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 customHeight="1">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 customHeight="1">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 customHeight="1">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 customHeight="1">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 customHeight="1">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 customHeight="1">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 customHeight="1">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 customHeight="1">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 customHeight="1">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 customHeight="1">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 customHeight="1">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 customHeight="1">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 customHeight="1">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 customHeight="1">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 customHeight="1">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 customHeight="1">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 customHeight="1">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 customHeight="1">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 customHeight="1">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 customHeight="1">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 customHeight="1">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 customHeight="1">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 customHeight="1">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 customHeight="1">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 customHeight="1">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 customHeight="1">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 customHeight="1">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 customHeight="1">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 customHeight="1">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 customHeight="1">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 customHeight="1">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 customHeight="1">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 customHeight="1">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 customHeight="1">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 customHeight="1">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 customHeight="1">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 customHeight="1">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 customHeight="1">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 customHeight="1">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 customHeight="1">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 customHeight="1">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 customHeight="1">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 customHeight="1">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 customHeight="1">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 customHeight="1">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 customHeight="1">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 customHeight="1">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 customHeight="1">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 customHeight="1">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 customHeight="1">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 customHeight="1">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 customHeight="1">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 customHeight="1">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 customHeight="1">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 customHeight="1">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 customHeight="1">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 customHeight="1">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 customHeight="1">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 customHeight="1">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 customHeight="1">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 customHeight="1">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 customHeight="1">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 customHeight="1">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 customHeight="1">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 customHeight="1">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 customHeight="1">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 customHeight="1">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 customHeight="1">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 customHeight="1">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 customHeight="1">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 customHeight="1">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 customHeight="1">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 customHeight="1">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 customHeight="1">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 customHeight="1">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 customHeight="1">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 customHeight="1">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 customHeight="1">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 customHeight="1">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 customHeight="1">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 customHeight="1">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 customHeight="1">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 customHeight="1">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 customHeight="1">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 customHeight="1">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 customHeight="1">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 customHeight="1">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 customHeight="1">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 customHeight="1">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 customHeight="1">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 customHeight="1">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 customHeight="1">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 customHeight="1">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 customHeight="1">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 customHeight="1">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 customHeight="1">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 customHeight="1">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 customHeight="1">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 customHeight="1">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 customHeight="1">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 customHeight="1">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 customHeight="1">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 customHeight="1">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 customHeight="1">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 customHeight="1">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 customHeight="1">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 customHeight="1">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 customHeight="1">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 customHeight="1">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 customHeight="1">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 customHeight="1">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 customHeight="1">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 customHeight="1">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 customHeight="1">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 customHeight="1">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 customHeight="1">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 customHeight="1">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 customHeight="1">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 customHeight="1">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 customHeight="1">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 customHeight="1">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 customHeight="1">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 customHeight="1">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 customHeight="1">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 customHeight="1">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 customHeight="1">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 customHeight="1">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 customHeight="1">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 customHeight="1">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 customHeight="1">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 customHeight="1">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 customHeight="1">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 customHeight="1">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 customHeight="1">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 customHeight="1">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 customHeight="1">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 customHeight="1">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 customHeight="1">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 customHeight="1">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 customHeight="1">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 customHeight="1">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 customHeight="1">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 customHeight="1">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 customHeight="1">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 customHeight="1">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 customHeight="1">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 customHeight="1">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 customHeight="1">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 customHeight="1">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 customHeight="1">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 customHeight="1">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 customHeight="1">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 customHeight="1">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 customHeight="1">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 customHeight="1">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 customHeight="1">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 customHeight="1">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 customHeight="1">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 customHeight="1">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 customHeight="1">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 customHeight="1">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 customHeight="1">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 customHeight="1">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 customHeight="1">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 customHeight="1">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 customHeight="1">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 customHeight="1">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 customHeight="1">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 customHeight="1">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 customHeight="1">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 customHeight="1">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 customHeight="1">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 customHeight="1">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 customHeight="1">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 customHeight="1">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 customHeight="1">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 customHeight="1">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 customHeight="1">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 customHeight="1">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 customHeight="1">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 customHeight="1">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 customHeight="1">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 customHeight="1">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 customHeight="1">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 customHeight="1">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 customHeight="1">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 customHeight="1">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 customHeight="1">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 customHeight="1">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 customHeight="1">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 customHeight="1">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 customHeight="1">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 customHeight="1">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 customHeight="1">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 customHeight="1">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 customHeight="1">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 customHeight="1">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 customHeight="1">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 customHeight="1">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 customHeight="1">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 customHeight="1">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 customHeight="1">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 customHeight="1">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 customHeight="1">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 customHeight="1">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 customHeight="1">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 customHeight="1">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 customHeight="1">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 customHeight="1">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 customHeight="1">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 customHeight="1">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 customHeight="1">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 customHeight="1">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 customHeight="1">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 customHeight="1">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 customHeight="1">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 customHeight="1">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 customHeight="1">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 customHeight="1">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 customHeight="1">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 customHeight="1">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 customHeight="1">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 customHeight="1">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 customHeight="1">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 customHeight="1">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 customHeight="1">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 customHeight="1">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 customHeight="1">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 customHeight="1">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 customHeight="1">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 customHeight="1">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 customHeight="1">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 customHeight="1">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 customHeight="1">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 customHeight="1">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 customHeight="1">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 customHeight="1">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 customHeight="1">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 customHeight="1">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 customHeight="1">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 customHeight="1">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 customHeight="1">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 customHeight="1">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 customHeight="1">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 customHeight="1">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 customHeight="1">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 customHeight="1">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 customHeight="1">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 customHeight="1">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 customHeight="1">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 customHeight="1">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 customHeight="1">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 customHeight="1">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 customHeight="1">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 customHeight="1">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 customHeight="1">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 customHeight="1">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 customHeight="1">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 customHeight="1">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 customHeight="1">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 customHeight="1">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 customHeight="1">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 customHeight="1">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 customHeight="1">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 customHeight="1">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 customHeight="1">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 customHeight="1">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 customHeight="1">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 customHeight="1">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 customHeight="1">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 customHeight="1">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 customHeight="1">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 customHeight="1">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 customHeight="1">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 customHeight="1">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 customHeight="1">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 customHeight="1">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 customHeight="1">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 customHeight="1">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 customHeight="1">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 customHeight="1">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 customHeight="1">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 customHeight="1">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 customHeight="1">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 customHeight="1">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 customHeight="1">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 customHeight="1">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 customHeight="1">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 customHeight="1">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 customHeight="1">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 customHeight="1">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 customHeight="1">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 customHeight="1">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 customHeight="1">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 customHeight="1">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 customHeight="1">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 customHeight="1">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 customHeight="1">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 customHeight="1">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 customHeight="1">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 customHeight="1">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 customHeight="1">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 customHeight="1">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 customHeight="1">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 customHeight="1">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 customHeight="1">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 customHeight="1">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 customHeight="1">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 customHeight="1">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 customHeight="1">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 customHeight="1">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 customHeight="1">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 customHeight="1">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 customHeight="1">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 customHeight="1">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 customHeight="1">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 customHeight="1">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 customHeight="1">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8" customHeight="1">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8" customHeight="1">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8" customHeight="1">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8" customHeight="1">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8" customHeight="1">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8" customHeight="1">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6" sqref="G26"/>
    </sheetView>
  </sheetViews>
  <sheetFormatPr baseColWidth="10" defaultColWidth="12.7109375" defaultRowHeight="15" customHeight="1" x14ac:dyDescent="0"/>
  <cols>
    <col min="1" max="26" width="7.7109375" customWidth="1"/>
  </cols>
  <sheetData>
    <row r="1" spans="1:26" ht="18.75" customHeight="1">
      <c r="A1" s="2" t="s">
        <v>2</v>
      </c>
      <c r="B1" s="2"/>
      <c r="C1" s="2"/>
      <c r="D1" s="2"/>
      <c r="E1" s="2"/>
      <c r="F1" s="2"/>
      <c r="G1" s="2"/>
      <c r="H1" s="2"/>
      <c r="I1" s="2"/>
      <c r="J1" s="2"/>
      <c r="K1" s="2"/>
      <c r="L1" s="2"/>
      <c r="M1" s="2"/>
      <c r="N1" s="2"/>
      <c r="O1" s="2"/>
      <c r="P1" s="2"/>
      <c r="Q1" s="2"/>
      <c r="R1" s="2"/>
      <c r="S1" s="2"/>
      <c r="T1" s="2"/>
      <c r="U1" s="2"/>
      <c r="V1" s="2"/>
      <c r="W1" s="2"/>
      <c r="X1" s="2"/>
      <c r="Y1" s="2"/>
      <c r="Z1" s="2"/>
    </row>
    <row r="2" spans="1:26" ht="18.75" customHeight="1">
      <c r="A2" s="2"/>
      <c r="B2" s="2"/>
      <c r="C2" s="2"/>
      <c r="D2" s="2"/>
      <c r="E2" s="2"/>
      <c r="F2" s="2"/>
      <c r="G2" s="2"/>
      <c r="H2" s="2"/>
      <c r="I2" s="2"/>
      <c r="J2" s="2"/>
      <c r="K2" s="2"/>
      <c r="L2" s="2"/>
      <c r="M2" s="2"/>
      <c r="N2" s="2"/>
      <c r="O2" s="2"/>
      <c r="P2" s="2"/>
      <c r="Q2" s="2"/>
      <c r="R2" s="2"/>
      <c r="S2" s="2"/>
      <c r="T2" s="2"/>
      <c r="U2" s="2"/>
      <c r="V2" s="2"/>
      <c r="W2" s="2"/>
      <c r="X2" s="2"/>
      <c r="Y2" s="2"/>
      <c r="Z2" s="2"/>
    </row>
    <row r="3" spans="1:26" ht="18.75" customHeight="1">
      <c r="A3" s="2" t="s">
        <v>3</v>
      </c>
      <c r="B3" s="2"/>
      <c r="C3" s="2"/>
      <c r="D3" s="2"/>
      <c r="E3" s="2"/>
      <c r="F3" s="2"/>
      <c r="G3" s="2"/>
      <c r="H3" s="2"/>
      <c r="I3" s="2"/>
      <c r="J3" s="2"/>
      <c r="K3" s="2"/>
      <c r="L3" s="2"/>
      <c r="M3" s="2"/>
      <c r="N3" s="2"/>
      <c r="O3" s="2"/>
      <c r="P3" s="2"/>
      <c r="Q3" s="2"/>
      <c r="R3" s="2"/>
      <c r="S3" s="2"/>
      <c r="T3" s="2"/>
      <c r="U3" s="2"/>
      <c r="V3" s="2"/>
      <c r="W3" s="2"/>
      <c r="X3" s="2"/>
      <c r="Y3" s="2"/>
      <c r="Z3" s="2"/>
    </row>
    <row r="4" spans="1:26" ht="18.75" customHeight="1">
      <c r="A4" s="2" t="s">
        <v>6</v>
      </c>
      <c r="B4" s="2"/>
      <c r="C4" s="2"/>
      <c r="D4" s="2"/>
      <c r="E4" s="2"/>
      <c r="F4" s="2"/>
      <c r="G4" s="2"/>
      <c r="H4" s="2"/>
      <c r="I4" s="2"/>
      <c r="J4" s="2"/>
      <c r="K4" s="2"/>
      <c r="L4" s="2"/>
      <c r="M4" s="2"/>
      <c r="N4" s="2"/>
      <c r="O4" s="2"/>
      <c r="P4" s="2"/>
      <c r="Q4" s="2"/>
      <c r="R4" s="2"/>
      <c r="S4" s="2"/>
      <c r="T4" s="2"/>
      <c r="U4" s="2"/>
      <c r="V4" s="2"/>
      <c r="W4" s="2"/>
      <c r="X4" s="2"/>
      <c r="Y4" s="2"/>
      <c r="Z4" s="2"/>
    </row>
    <row r="5" spans="1:26" ht="18.75" customHeight="1">
      <c r="A5" s="2"/>
      <c r="B5" s="2"/>
      <c r="C5" s="2"/>
      <c r="D5" s="2"/>
      <c r="E5" s="2"/>
      <c r="F5" s="2"/>
      <c r="G5" s="2"/>
      <c r="H5" s="2"/>
      <c r="I5" s="2"/>
      <c r="J5" s="2"/>
      <c r="K5" s="2"/>
      <c r="L5" s="2"/>
      <c r="M5" s="2"/>
      <c r="N5" s="2"/>
      <c r="O5" s="2"/>
      <c r="P5" s="2"/>
      <c r="Q5" s="2"/>
      <c r="R5" s="2"/>
      <c r="S5" s="2"/>
      <c r="T5" s="2"/>
      <c r="U5" s="2"/>
      <c r="V5" s="2"/>
      <c r="W5" s="2"/>
      <c r="X5" s="2"/>
      <c r="Y5" s="2"/>
      <c r="Z5" s="2"/>
    </row>
    <row r="6" spans="1:26" ht="18.75" customHeight="1">
      <c r="A6" s="2" t="s">
        <v>9</v>
      </c>
      <c r="B6" s="2"/>
      <c r="C6" s="2"/>
      <c r="D6" s="2"/>
      <c r="E6" s="2"/>
      <c r="F6" s="2"/>
      <c r="G6" s="2"/>
      <c r="H6" s="2"/>
      <c r="I6" s="2"/>
      <c r="J6" s="2"/>
      <c r="K6" s="2"/>
      <c r="L6" s="2"/>
      <c r="M6" s="2"/>
      <c r="N6" s="2"/>
      <c r="O6" s="2"/>
      <c r="P6" s="2"/>
      <c r="Q6" s="2"/>
      <c r="R6" s="2"/>
      <c r="S6" s="2"/>
      <c r="T6" s="2"/>
      <c r="U6" s="2"/>
      <c r="V6" s="2"/>
      <c r="W6" s="2"/>
      <c r="X6" s="2"/>
      <c r="Y6" s="2"/>
      <c r="Z6" s="2"/>
    </row>
    <row r="7" spans="1:26" ht="18.75" customHeight="1">
      <c r="A7" s="2"/>
      <c r="B7" s="2"/>
      <c r="C7" s="2"/>
      <c r="D7" s="2"/>
      <c r="E7" s="2"/>
      <c r="F7" s="2"/>
      <c r="G7" s="2"/>
      <c r="H7" s="2"/>
      <c r="I7" s="2"/>
      <c r="J7" s="2"/>
      <c r="K7" s="2"/>
      <c r="L7" s="2"/>
      <c r="M7" s="2"/>
      <c r="N7" s="2"/>
      <c r="O7" s="2"/>
      <c r="P7" s="2"/>
      <c r="Q7" s="2"/>
      <c r="R7" s="2"/>
      <c r="S7" s="2"/>
      <c r="T7" s="2"/>
      <c r="U7" s="2"/>
      <c r="V7" s="2"/>
      <c r="W7" s="2"/>
      <c r="X7" s="2"/>
      <c r="Y7" s="2"/>
      <c r="Z7" s="2"/>
    </row>
    <row r="8" spans="1:26" ht="18.75" customHeight="1">
      <c r="A8" s="2"/>
      <c r="B8" s="2"/>
      <c r="C8" s="2"/>
      <c r="D8" s="2"/>
      <c r="E8" s="2"/>
      <c r="F8" s="2"/>
      <c r="G8" s="2"/>
      <c r="H8" s="2"/>
      <c r="I8" s="2"/>
      <c r="J8" s="2"/>
      <c r="K8" s="2"/>
      <c r="L8" s="2"/>
      <c r="M8" s="2"/>
      <c r="N8" s="2"/>
      <c r="O8" s="2"/>
      <c r="P8" s="2"/>
      <c r="Q8" s="2"/>
      <c r="R8" s="2"/>
      <c r="S8" s="2"/>
      <c r="T8" s="2"/>
      <c r="U8" s="2"/>
      <c r="V8" s="2"/>
      <c r="W8" s="2"/>
      <c r="X8" s="2"/>
      <c r="Y8" s="2"/>
      <c r="Z8" s="2"/>
    </row>
    <row r="9" spans="1:26" ht="18.75" customHeight="1">
      <c r="A9" s="2" t="s">
        <v>13</v>
      </c>
      <c r="B9" s="2"/>
      <c r="C9" s="2"/>
      <c r="D9" s="2"/>
      <c r="E9" s="2"/>
      <c r="F9" s="2"/>
      <c r="G9" s="2"/>
      <c r="H9" s="2"/>
      <c r="I9" s="2"/>
      <c r="J9" s="2"/>
      <c r="K9" s="2"/>
      <c r="L9" s="2"/>
      <c r="M9" s="2"/>
      <c r="N9" s="2"/>
      <c r="O9" s="2"/>
      <c r="P9" s="2"/>
      <c r="Q9" s="2"/>
      <c r="R9" s="2"/>
      <c r="S9" s="2"/>
      <c r="T9" s="2"/>
      <c r="U9" s="2"/>
      <c r="V9" s="2"/>
      <c r="W9" s="2"/>
      <c r="X9" s="2"/>
      <c r="Y9" s="2"/>
      <c r="Z9" s="2"/>
    </row>
    <row r="10" spans="1:26" ht="18.75" customHeight="1">
      <c r="A10" s="2" t="s">
        <v>17</v>
      </c>
      <c r="B10" s="2"/>
      <c r="C10" s="2"/>
      <c r="D10" s="2"/>
      <c r="E10" s="2"/>
      <c r="F10" s="2"/>
      <c r="G10" s="2"/>
      <c r="H10" s="2"/>
      <c r="I10" s="2"/>
      <c r="J10" s="2"/>
      <c r="K10" s="2"/>
      <c r="L10" s="2"/>
      <c r="M10" s="2"/>
      <c r="N10" s="2"/>
      <c r="O10" s="2"/>
      <c r="P10" s="2"/>
      <c r="Q10" s="2"/>
      <c r="R10" s="2"/>
      <c r="S10" s="2"/>
      <c r="T10" s="2"/>
      <c r="U10" s="2"/>
      <c r="V10" s="2"/>
      <c r="W10" s="2"/>
      <c r="X10" s="2"/>
      <c r="Y10" s="2"/>
      <c r="Z10" s="2"/>
    </row>
    <row r="11" spans="1:26"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8.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8.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8.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8.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8.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8.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showGridLines="0" workbookViewId="0">
      <selection activeCell="J56" sqref="J56"/>
    </sheetView>
  </sheetViews>
  <sheetFormatPr baseColWidth="10" defaultColWidth="12.7109375" defaultRowHeight="15" customHeight="1" x14ac:dyDescent="0"/>
  <cols>
    <col min="1" max="1" width="7.7109375" style="106" customWidth="1"/>
    <col min="2" max="2" width="40.140625" style="106" customWidth="1"/>
    <col min="3" max="3" width="35" style="106" hidden="1" customWidth="1"/>
    <col min="4" max="4" width="3.28515625" style="106" customWidth="1"/>
    <col min="5" max="9" width="11.28515625" style="106" customWidth="1"/>
    <col min="10" max="10" width="7.7109375" style="106" customWidth="1"/>
    <col min="11" max="11" width="27.7109375" style="106" hidden="1" customWidth="1"/>
    <col min="12" max="13" width="7.7109375" style="106" hidden="1" customWidth="1"/>
    <col min="14" max="14" width="17.7109375" style="106" hidden="1" customWidth="1"/>
    <col min="15" max="15" width="10.42578125" style="106" customWidth="1"/>
    <col min="16" max="24" width="7.7109375" style="106" customWidth="1"/>
    <col min="25" max="16384" width="12.7109375" style="106"/>
  </cols>
  <sheetData>
    <row r="1" spans="1:9" ht="14">
      <c r="A1" s="103" t="s">
        <v>1</v>
      </c>
      <c r="B1" s="104"/>
      <c r="C1" s="105"/>
      <c r="E1" s="131"/>
      <c r="F1" s="131"/>
      <c r="G1" s="131" t="s">
        <v>5</v>
      </c>
      <c r="H1" s="131"/>
      <c r="I1" s="131"/>
    </row>
    <row r="2" spans="1:9" ht="13">
      <c r="B2" s="108"/>
      <c r="C2" s="105"/>
      <c r="E2" s="131">
        <v>2018</v>
      </c>
      <c r="F2" s="132">
        <v>2017</v>
      </c>
      <c r="G2" s="132">
        <v>2016</v>
      </c>
      <c r="H2" s="132">
        <v>2015</v>
      </c>
      <c r="I2" s="132">
        <v>2014</v>
      </c>
    </row>
    <row r="3" spans="1:9" ht="14">
      <c r="B3" s="135" t="s">
        <v>7</v>
      </c>
      <c r="C3" s="105"/>
      <c r="E3" s="111">
        <f>+'Balance Sheet'!C17</f>
        <v>6055000</v>
      </c>
      <c r="F3" s="111">
        <f>+'Balance Sheet'!D17</f>
        <v>4546000</v>
      </c>
      <c r="G3" s="111">
        <f>+'Balance Sheet'!E17</f>
        <v>3379000</v>
      </c>
      <c r="H3" s="111">
        <f>+'Balance Sheet'!F17</f>
        <v>4801000</v>
      </c>
      <c r="I3" s="111">
        <f>+'Balance Sheet'!G17</f>
        <v>5738000</v>
      </c>
    </row>
    <row r="4" spans="1:9" ht="14">
      <c r="B4" s="135" t="s">
        <v>14</v>
      </c>
      <c r="C4" s="105"/>
      <c r="E4" s="111">
        <f>+'Balance Sheet'!C18</f>
        <v>1204000</v>
      </c>
      <c r="F4" s="111">
        <f>+'Balance Sheet'!D18</f>
        <v>1233000</v>
      </c>
      <c r="G4" s="111">
        <f>+'Balance Sheet'!E18</f>
        <v>1350000</v>
      </c>
      <c r="H4" s="111">
        <f>+'Balance Sheet'!F18</f>
        <v>1618000</v>
      </c>
      <c r="I4" s="111">
        <f>+'Balance Sheet'!G18</f>
        <v>1577000</v>
      </c>
    </row>
    <row r="5" spans="1:9" ht="14">
      <c r="B5" s="136" t="s">
        <v>20</v>
      </c>
      <c r="C5" s="105"/>
      <c r="E5" s="111">
        <f>+'Balance Sheet'!C24</f>
        <v>1669000</v>
      </c>
      <c r="F5" s="111">
        <f>+'Balance Sheet'!D24</f>
        <v>1432000</v>
      </c>
      <c r="G5" s="111">
        <f>+'Balance Sheet'!E24</f>
        <v>1252000</v>
      </c>
      <c r="H5" s="111">
        <f>+'Balance Sheet'!F24</f>
        <v>1224000</v>
      </c>
      <c r="I5" s="111">
        <f>+'Balance Sheet'!G24</f>
        <v>1148000</v>
      </c>
    </row>
    <row r="6" spans="1:9" ht="14">
      <c r="B6" s="135" t="s">
        <v>24</v>
      </c>
      <c r="C6" s="105"/>
      <c r="E6" s="111">
        <f>+'Balance Sheet'!C32</f>
        <v>20289000</v>
      </c>
      <c r="F6" s="111">
        <f>+'Balance Sheet'!D32</f>
        <v>17317000</v>
      </c>
      <c r="G6" s="111">
        <f>+'Balance Sheet'!E32</f>
        <v>15218000</v>
      </c>
      <c r="H6" s="111">
        <f>+'Balance Sheet'!F32</f>
        <v>17299000</v>
      </c>
      <c r="I6" s="111">
        <f>+'Balance Sheet'!G32</f>
        <v>17588000</v>
      </c>
    </row>
    <row r="7" spans="1:9" ht="14">
      <c r="B7" s="135" t="s">
        <v>27</v>
      </c>
      <c r="C7" s="105"/>
      <c r="E7" s="111">
        <f>+'Balance Sheet'!C37</f>
        <v>30714000</v>
      </c>
      <c r="F7" s="111">
        <f>+'Balance Sheet'!D37</f>
        <v>28341000</v>
      </c>
      <c r="G7" s="111">
        <f>+'Balance Sheet'!E37</f>
        <v>26167000</v>
      </c>
      <c r="H7" s="111">
        <f>+'Balance Sheet'!F37</f>
        <v>23664000</v>
      </c>
      <c r="I7" s="111">
        <f>+'Balance Sheet'!G37</f>
        <v>22675000</v>
      </c>
    </row>
    <row r="8" spans="1:9" ht="14">
      <c r="B8" s="137" t="s">
        <v>31</v>
      </c>
      <c r="C8" s="105"/>
      <c r="E8" s="111">
        <f>+'Balance Sheet'!C38</f>
        <v>11033000</v>
      </c>
      <c r="F8" s="111">
        <f>+'Balance Sheet'!D38</f>
        <v>10180000</v>
      </c>
      <c r="G8" s="111">
        <f>+'Balance Sheet'!E38</f>
        <v>9124000</v>
      </c>
      <c r="H8" s="111">
        <f>+'Balance Sheet'!F38</f>
        <v>8263000</v>
      </c>
      <c r="I8" s="111">
        <f>+'Balance Sheet'!G38</f>
        <v>7845000</v>
      </c>
    </row>
    <row r="9" spans="1:9" ht="14">
      <c r="B9" s="137" t="s">
        <v>35</v>
      </c>
      <c r="C9" s="105"/>
      <c r="E9" s="111">
        <f>+'Balance Sheet'!C47</f>
        <v>40830000</v>
      </c>
      <c r="F9" s="111">
        <f>+'Balance Sheet'!D47</f>
        <v>36347000</v>
      </c>
      <c r="G9" s="111">
        <f>+'Balance Sheet'!E47</f>
        <v>33163000</v>
      </c>
      <c r="H9" s="111">
        <f>+'Balance Sheet'!F47</f>
        <v>33440000</v>
      </c>
      <c r="I9" s="111">
        <f>+'Balance Sheet'!G47</f>
        <v>33024000</v>
      </c>
    </row>
    <row r="10" spans="1:9" ht="14">
      <c r="B10" s="135" t="s">
        <v>37</v>
      </c>
      <c r="C10" s="105"/>
      <c r="E10" s="111">
        <f>+'Balance Sheet'!C49</f>
        <v>11237000</v>
      </c>
      <c r="F10" s="111">
        <f>+'Balance Sheet'!D49</f>
        <v>9608000</v>
      </c>
      <c r="G10" s="111">
        <f>+'Balance Sheet'!E49</f>
        <v>7612000</v>
      </c>
      <c r="H10" s="111">
        <f>+'Balance Sheet'!F49</f>
        <v>9011000</v>
      </c>
      <c r="I10" s="111">
        <f>+'Balance Sheet'!G49</f>
        <v>8491000</v>
      </c>
    </row>
    <row r="11" spans="1:9" ht="14">
      <c r="B11" s="138" t="s">
        <v>39</v>
      </c>
      <c r="C11" s="113"/>
      <c r="E11" s="111">
        <f>+'Balance Sheet'!C77</f>
        <v>27727000</v>
      </c>
      <c r="F11" s="111">
        <f>+'Balance Sheet'!D77</f>
        <v>25268000</v>
      </c>
      <c r="G11" s="111">
        <f>+'Balance Sheet'!E77</f>
        <v>20831000</v>
      </c>
      <c r="H11" s="111">
        <f>+'Balance Sheet'!F77</f>
        <v>22597000</v>
      </c>
      <c r="I11" s="111">
        <f>+'Balance Sheet'!G77</f>
        <v>20509000</v>
      </c>
    </row>
    <row r="12" spans="1:9" ht="14">
      <c r="B12" s="137" t="s">
        <v>40</v>
      </c>
      <c r="C12" s="113"/>
      <c r="E12" s="111">
        <f>+'Balance Sheet'!C84</f>
        <v>13103000</v>
      </c>
      <c r="F12" s="111">
        <f>+'Balance Sheet'!D84</f>
        <v>11079000</v>
      </c>
      <c r="G12" s="111">
        <f>+'Balance Sheet'!E84</f>
        <v>12332000</v>
      </c>
      <c r="H12" s="111">
        <f>+'Balance Sheet'!F84</f>
        <v>10843000</v>
      </c>
      <c r="I12" s="111">
        <f>+'Balance Sheet'!G84</f>
        <v>12515000</v>
      </c>
    </row>
    <row r="13" spans="1:9" ht="14">
      <c r="B13" s="104"/>
      <c r="C13" s="105"/>
      <c r="E13" s="107">
        <v>2018</v>
      </c>
      <c r="F13" s="109">
        <v>2017</v>
      </c>
      <c r="G13" s="109">
        <v>2016</v>
      </c>
      <c r="H13" s="109">
        <v>2015</v>
      </c>
      <c r="I13" s="109">
        <v>2014</v>
      </c>
    </row>
    <row r="14" spans="1:9" ht="14">
      <c r="B14" s="137" t="s">
        <v>41</v>
      </c>
      <c r="C14" s="105"/>
      <c r="E14" s="111">
        <f>+'Income Statement'!C18</f>
        <v>141576000</v>
      </c>
      <c r="F14" s="111">
        <f>+'Income Statement'!D18</f>
        <v>129025000</v>
      </c>
      <c r="G14" s="111">
        <f>+'Income Statement'!E18</f>
        <v>118719000</v>
      </c>
      <c r="H14" s="111">
        <f>+'Income Statement'!F18</f>
        <v>116199000</v>
      </c>
      <c r="I14" s="111">
        <f>+'Income Statement'!G18</f>
        <v>112640000</v>
      </c>
    </row>
    <row r="15" spans="1:9" ht="14">
      <c r="B15" s="137" t="s">
        <v>42</v>
      </c>
      <c r="C15" s="105"/>
      <c r="E15" s="111">
        <f>+'Income Statement'!C19</f>
        <v>123152000</v>
      </c>
      <c r="F15" s="111">
        <f>+'Income Statement'!D19</f>
        <v>111882000</v>
      </c>
      <c r="G15" s="111">
        <f>+'Income Statement'!E19</f>
        <v>102901000</v>
      </c>
      <c r="H15" s="111">
        <f>+'Income Statement'!F19</f>
        <v>101065000</v>
      </c>
      <c r="I15" s="111">
        <f>+'Income Statement'!G19</f>
        <v>98458000</v>
      </c>
    </row>
    <row r="16" spans="1:9" ht="14">
      <c r="B16" s="135" t="s">
        <v>43</v>
      </c>
      <c r="C16" s="105"/>
      <c r="E16" s="111">
        <f t="shared" ref="E16:I16" si="0">E14-E15</f>
        <v>18424000</v>
      </c>
      <c r="F16" s="111">
        <f t="shared" si="0"/>
        <v>17143000</v>
      </c>
      <c r="G16" s="111">
        <f t="shared" si="0"/>
        <v>15818000</v>
      </c>
      <c r="H16" s="111">
        <f t="shared" si="0"/>
        <v>15134000</v>
      </c>
      <c r="I16" s="111">
        <f t="shared" si="0"/>
        <v>14182000</v>
      </c>
    </row>
    <row r="17" spans="1:13" ht="14">
      <c r="B17" s="135" t="s">
        <v>44</v>
      </c>
      <c r="C17" s="105"/>
      <c r="E17" s="111">
        <f>+'Income Statement'!C22</f>
        <v>4480000</v>
      </c>
      <c r="F17" s="111">
        <f>+'Income Statement'!D22</f>
        <v>4111000</v>
      </c>
      <c r="G17" s="111">
        <f>+'Income Statement'!E22</f>
        <v>3672000</v>
      </c>
      <c r="H17" s="111">
        <f>+'Income Statement'!F22</f>
        <v>3624000</v>
      </c>
      <c r="I17" s="111">
        <f>+'Income Statement'!G22</f>
        <v>3220000</v>
      </c>
    </row>
    <row r="18" spans="1:13" ht="14">
      <c r="B18" s="135" t="s">
        <v>45</v>
      </c>
      <c r="C18" s="105"/>
      <c r="E18" s="111">
        <f>+'Income Statement'!C23</f>
        <v>159000</v>
      </c>
      <c r="F18" s="111">
        <f>+'Income Statement'!D23</f>
        <v>134000</v>
      </c>
      <c r="G18" s="111">
        <f>+'Income Statement'!E23</f>
        <v>133000</v>
      </c>
      <c r="H18" s="111">
        <f>+'Income Statement'!F23</f>
        <v>124000</v>
      </c>
      <c r="I18" s="111">
        <f>+'Income Statement'!G23</f>
        <v>113000</v>
      </c>
    </row>
    <row r="19" spans="1:13" ht="14">
      <c r="B19" s="137" t="s">
        <v>46</v>
      </c>
      <c r="C19" s="105"/>
      <c r="E19" s="111">
        <f>+'Income Statement'!C24</f>
        <v>75000</v>
      </c>
      <c r="F19" s="111">
        <f>+'Income Statement'!D24</f>
        <v>50000</v>
      </c>
      <c r="G19" s="111">
        <f>+'Income Statement'!E24</f>
        <v>41000</v>
      </c>
      <c r="H19" s="111">
        <f>+'Income Statement'!F24</f>
        <v>50000</v>
      </c>
      <c r="I19" s="111">
        <f>+'Income Statement'!G24</f>
        <v>52000</v>
      </c>
    </row>
    <row r="20" spans="1:13" ht="14">
      <c r="B20" s="137" t="s">
        <v>47</v>
      </c>
      <c r="C20" s="105"/>
      <c r="E20" s="111">
        <f>+'Income Statement'!C45</f>
        <v>3179000</v>
      </c>
      <c r="F20" s="111">
        <f>+'Income Statement'!D45</f>
        <v>2714000</v>
      </c>
      <c r="G20" s="111">
        <f>+'Income Statement'!E45</f>
        <v>2376000</v>
      </c>
      <c r="H20" s="111">
        <f>+'Income Statement'!F45</f>
        <v>2409000</v>
      </c>
      <c r="I20" s="111">
        <f>+'Income Statement'!G45</f>
        <v>2088000</v>
      </c>
    </row>
    <row r="21" spans="1:13" ht="15.75" customHeight="1">
      <c r="B21" s="104"/>
      <c r="C21" s="105"/>
      <c r="E21" s="107"/>
      <c r="F21" s="107"/>
      <c r="G21" s="107"/>
      <c r="H21" s="107"/>
      <c r="I21" s="107"/>
    </row>
    <row r="22" spans="1:13" ht="15.75" customHeight="1">
      <c r="B22" s="135" t="s">
        <v>48</v>
      </c>
      <c r="C22" s="105"/>
      <c r="E22" s="107"/>
      <c r="F22" s="107"/>
      <c r="G22" s="107"/>
      <c r="H22" s="107"/>
      <c r="I22" s="107"/>
    </row>
    <row r="23" spans="1:13" ht="15.75" customHeight="1">
      <c r="B23" s="104"/>
      <c r="C23" s="105"/>
      <c r="E23" s="107"/>
      <c r="F23" s="107"/>
      <c r="G23" s="107"/>
      <c r="H23" s="107"/>
      <c r="I23" s="107"/>
    </row>
    <row r="24" spans="1:13" ht="15.75" customHeight="1">
      <c r="B24" s="112" t="s">
        <v>49</v>
      </c>
      <c r="C24" s="105"/>
      <c r="K24" s="141" t="s">
        <v>50</v>
      </c>
    </row>
    <row r="25" spans="1:13" ht="15.75" customHeight="1">
      <c r="A25" s="115" t="s">
        <v>51</v>
      </c>
      <c r="B25" s="110"/>
      <c r="C25" s="105"/>
      <c r="E25" s="133">
        <v>2018</v>
      </c>
      <c r="F25" s="133">
        <v>2017</v>
      </c>
      <c r="G25" s="133">
        <v>2016</v>
      </c>
      <c r="H25" s="133">
        <v>2015</v>
      </c>
      <c r="I25" s="134">
        <v>2014</v>
      </c>
    </row>
    <row r="26" spans="1:13" ht="15.75" customHeight="1">
      <c r="A26" s="104"/>
      <c r="B26" s="139" t="s">
        <v>52</v>
      </c>
      <c r="C26" s="105" t="s">
        <v>53</v>
      </c>
      <c r="E26" s="116">
        <f t="shared" ref="E26:H26" si="1">E20/AVERAGE(E9:F9)</f>
        <v>8.2382056830402839E-2</v>
      </c>
      <c r="F26" s="116">
        <f t="shared" si="1"/>
        <v>7.8089483527549991E-2</v>
      </c>
      <c r="G26" s="116">
        <f t="shared" si="1"/>
        <v>7.1348137471285072E-2</v>
      </c>
      <c r="H26" s="116">
        <f t="shared" si="1"/>
        <v>7.2490370727010117E-2</v>
      </c>
      <c r="I26" s="117"/>
      <c r="K26" s="162" t="s">
        <v>54</v>
      </c>
      <c r="L26" s="163"/>
      <c r="M26" s="163"/>
    </row>
    <row r="27" spans="1:13" ht="15.75" customHeight="1">
      <c r="A27" s="104"/>
      <c r="B27" s="140" t="s">
        <v>55</v>
      </c>
      <c r="C27" s="105"/>
      <c r="E27" s="119"/>
      <c r="F27" s="119"/>
      <c r="G27" s="119"/>
      <c r="H27" s="119"/>
      <c r="I27" s="120"/>
      <c r="K27" s="121"/>
    </row>
    <row r="28" spans="1:13" ht="15.75" customHeight="1">
      <c r="A28" s="104"/>
      <c r="B28" s="140" t="s">
        <v>56</v>
      </c>
      <c r="C28" s="105" t="s">
        <v>57</v>
      </c>
      <c r="D28" s="104"/>
      <c r="E28" s="116">
        <f t="shared" ref="E28:I28" si="2">E20/E14</f>
        <v>2.2454370797310278E-2</v>
      </c>
      <c r="F28" s="116">
        <f t="shared" si="2"/>
        <v>2.1034683200930052E-2</v>
      </c>
      <c r="G28" s="116">
        <f t="shared" si="2"/>
        <v>2.0013645667500569E-2</v>
      </c>
      <c r="H28" s="116">
        <f t="shared" si="2"/>
        <v>2.0731675831977901E-2</v>
      </c>
      <c r="I28" s="116">
        <f t="shared" si="2"/>
        <v>1.8536931818181817E-2</v>
      </c>
      <c r="J28" s="104"/>
      <c r="K28" s="122"/>
    </row>
    <row r="29" spans="1:13" ht="15.75" customHeight="1">
      <c r="A29" s="104"/>
      <c r="B29" s="140" t="s">
        <v>58</v>
      </c>
      <c r="C29" s="105" t="s">
        <v>59</v>
      </c>
      <c r="E29" s="116">
        <f t="shared" ref="E29:H29" si="3">E14/(AVERAGE(E9:F9))</f>
        <v>3.6688650763828603</v>
      </c>
      <c r="F29" s="116">
        <f t="shared" si="3"/>
        <v>3.7124154797870812</v>
      </c>
      <c r="G29" s="116">
        <f t="shared" si="3"/>
        <v>3.5649745506959145</v>
      </c>
      <c r="H29" s="116">
        <f t="shared" si="3"/>
        <v>3.4965996629754454</v>
      </c>
      <c r="I29" s="120"/>
      <c r="K29" s="162" t="s">
        <v>60</v>
      </c>
      <c r="L29" s="163"/>
      <c r="M29" s="163"/>
    </row>
    <row r="30" spans="1:13" ht="15.75" customHeight="1">
      <c r="B30" s="118"/>
      <c r="C30" s="105"/>
      <c r="E30" s="120"/>
      <c r="F30" s="120"/>
      <c r="G30" s="120"/>
      <c r="H30" s="120"/>
      <c r="I30" s="120"/>
      <c r="K30" s="121"/>
    </row>
    <row r="31" spans="1:13" ht="15.75" customHeight="1">
      <c r="B31" s="118"/>
      <c r="C31" s="105"/>
      <c r="E31" s="120"/>
      <c r="F31" s="120"/>
      <c r="G31" s="120"/>
      <c r="H31" s="120"/>
      <c r="I31" s="120"/>
      <c r="K31" s="121"/>
    </row>
    <row r="32" spans="1:13" ht="15.75" customHeight="1">
      <c r="A32" s="104"/>
      <c r="B32" s="140" t="s">
        <v>61</v>
      </c>
      <c r="C32" s="105" t="s">
        <v>62</v>
      </c>
      <c r="E32" s="116">
        <f>E20/AVERAGE('Balance Sheet'!C84:D84)</f>
        <v>0.26292283516665288</v>
      </c>
      <c r="F32" s="116">
        <f>F20/AVERAGE('Balance Sheet'!D84:E84)</f>
        <v>0.23185681944385117</v>
      </c>
      <c r="G32" s="116">
        <f>G20/AVERAGE('Balance Sheet'!E84:F84)</f>
        <v>0.20504854368932038</v>
      </c>
      <c r="H32" s="116">
        <f>H20/AVERAGE('Balance Sheet'!F84:G84)</f>
        <v>0.20626765990238891</v>
      </c>
      <c r="I32" s="120"/>
      <c r="K32" s="162" t="s">
        <v>63</v>
      </c>
      <c r="L32" s="163"/>
      <c r="M32" s="163"/>
    </row>
    <row r="33" spans="1:13" ht="15.75" customHeight="1">
      <c r="A33" s="104"/>
      <c r="B33" s="140" t="s">
        <v>52</v>
      </c>
      <c r="C33" s="105" t="s">
        <v>64</v>
      </c>
      <c r="E33" s="123">
        <f t="shared" ref="E33:H33" si="4">E20/AVERAGE(E9:F9)</f>
        <v>8.2382056830402839E-2</v>
      </c>
      <c r="F33" s="123">
        <f t="shared" si="4"/>
        <v>7.8089483527549991E-2</v>
      </c>
      <c r="G33" s="123">
        <f t="shared" si="4"/>
        <v>7.1348137471285072E-2</v>
      </c>
      <c r="H33" s="123">
        <f t="shared" si="4"/>
        <v>7.2490370727010117E-2</v>
      </c>
      <c r="I33" s="120"/>
    </row>
    <row r="34" spans="1:13" ht="15.75" customHeight="1">
      <c r="A34" s="104"/>
      <c r="B34" s="140" t="s">
        <v>65</v>
      </c>
      <c r="C34" s="105" t="s">
        <v>66</v>
      </c>
      <c r="E34" s="116">
        <f>AVERAGE(E9:F9)/AVERAGE('Balance Sheet'!C84:D84)</f>
        <v>3.1915060789016625</v>
      </c>
      <c r="F34" s="116">
        <f>AVERAGE(F9:G9)/AVERAGE('Balance Sheet'!D84:E84)</f>
        <v>2.9691170817137245</v>
      </c>
      <c r="G34" s="116">
        <f>AVERAGE(G9:H9)/AVERAGE('Balance Sheet'!E84:F84)</f>
        <v>2.8739158576051782</v>
      </c>
      <c r="H34" s="116">
        <f>AVERAGE(H9:I9)/AVERAGE('Balance Sheet'!F84:G84)</f>
        <v>2.8454490966692352</v>
      </c>
      <c r="I34" s="120"/>
      <c r="K34" s="162" t="s">
        <v>67</v>
      </c>
      <c r="L34" s="163"/>
      <c r="M34" s="163"/>
    </row>
    <row r="35" spans="1:13" ht="15.75" customHeight="1">
      <c r="B35" s="118"/>
      <c r="C35" s="105"/>
      <c r="E35" s="120"/>
      <c r="F35" s="120"/>
      <c r="G35" s="120"/>
      <c r="H35" s="120"/>
      <c r="I35" s="120"/>
    </row>
    <row r="36" spans="1:13" ht="15.75" customHeight="1">
      <c r="B36" s="140" t="s">
        <v>68</v>
      </c>
      <c r="C36" s="105"/>
      <c r="E36" s="120"/>
      <c r="F36" s="120"/>
      <c r="G36" s="120"/>
      <c r="H36" s="120"/>
      <c r="I36" s="120"/>
    </row>
    <row r="37" spans="1:13" ht="15.75" customHeight="1">
      <c r="A37" s="104"/>
      <c r="B37" s="140" t="s">
        <v>69</v>
      </c>
      <c r="C37" s="105" t="s">
        <v>57</v>
      </c>
      <c r="E37" s="123">
        <f t="shared" ref="E37:I37" si="5">E20/E14</f>
        <v>2.2454370797310278E-2</v>
      </c>
      <c r="F37" s="123">
        <f t="shared" si="5"/>
        <v>2.1034683200930052E-2</v>
      </c>
      <c r="G37" s="123">
        <f t="shared" si="5"/>
        <v>2.0013645667500569E-2</v>
      </c>
      <c r="H37" s="123">
        <f t="shared" si="5"/>
        <v>2.0731675831977901E-2</v>
      </c>
      <c r="I37" s="123">
        <f t="shared" si="5"/>
        <v>1.8536931818181817E-2</v>
      </c>
      <c r="K37" s="121"/>
    </row>
    <row r="38" spans="1:13" ht="15.75" customHeight="1">
      <c r="A38" s="104"/>
      <c r="B38" s="140" t="s">
        <v>70</v>
      </c>
      <c r="C38" s="105" t="s">
        <v>71</v>
      </c>
      <c r="E38" s="116">
        <f t="shared" ref="E38:H38" si="6">E14/AVERAGE(E9:F9)</f>
        <v>3.6688650763828603</v>
      </c>
      <c r="F38" s="116">
        <f t="shared" si="6"/>
        <v>3.7124154797870812</v>
      </c>
      <c r="G38" s="116">
        <f t="shared" si="6"/>
        <v>3.5649745506959145</v>
      </c>
      <c r="H38" s="116">
        <f t="shared" si="6"/>
        <v>3.4965996629754454</v>
      </c>
      <c r="I38" s="120"/>
      <c r="K38" s="121"/>
    </row>
    <row r="39" spans="1:13" ht="15.75" customHeight="1">
      <c r="B39" s="118"/>
      <c r="C39" s="105"/>
      <c r="E39" s="120"/>
      <c r="F39" s="120"/>
      <c r="G39" s="120"/>
      <c r="H39" s="120"/>
      <c r="I39" s="120"/>
      <c r="K39" s="121"/>
    </row>
    <row r="40" spans="1:13" ht="15.75" customHeight="1">
      <c r="A40" s="104"/>
      <c r="B40" s="140" t="s">
        <v>72</v>
      </c>
      <c r="C40" s="105" t="s">
        <v>73</v>
      </c>
      <c r="E40" s="116">
        <f t="shared" ref="E40:I40" si="7">E20/E14</f>
        <v>2.2454370797310278E-2</v>
      </c>
      <c r="F40" s="116">
        <f t="shared" si="7"/>
        <v>2.1034683200930052E-2</v>
      </c>
      <c r="G40" s="116">
        <f t="shared" si="7"/>
        <v>2.0013645667500569E-2</v>
      </c>
      <c r="H40" s="116">
        <f t="shared" si="7"/>
        <v>2.0731675831977901E-2</v>
      </c>
      <c r="I40" s="116">
        <f t="shared" si="7"/>
        <v>1.8536931818181817E-2</v>
      </c>
      <c r="K40" s="162" t="s">
        <v>74</v>
      </c>
      <c r="L40" s="163"/>
      <c r="M40" s="163"/>
    </row>
    <row r="41" spans="1:13" ht="15.75" customHeight="1">
      <c r="A41" s="104"/>
      <c r="B41" s="140" t="s">
        <v>75</v>
      </c>
      <c r="C41" s="105" t="s">
        <v>76</v>
      </c>
      <c r="E41" s="120"/>
      <c r="F41" s="120"/>
      <c r="G41" s="120"/>
      <c r="H41" s="120"/>
      <c r="I41" s="120"/>
      <c r="K41" s="162" t="s">
        <v>77</v>
      </c>
      <c r="L41" s="163"/>
      <c r="M41" s="163"/>
    </row>
    <row r="42" spans="1:13" ht="15.75" customHeight="1">
      <c r="B42" s="118"/>
      <c r="C42" s="105"/>
      <c r="E42" s="120"/>
      <c r="F42" s="120"/>
      <c r="G42" s="120"/>
      <c r="H42" s="120"/>
      <c r="I42" s="120"/>
      <c r="K42" s="121"/>
    </row>
    <row r="43" spans="1:13" ht="15.75" customHeight="1">
      <c r="B43" s="140" t="s">
        <v>78</v>
      </c>
      <c r="C43" s="105"/>
      <c r="E43" s="120"/>
      <c r="F43" s="120"/>
      <c r="G43" s="120"/>
      <c r="H43" s="120"/>
      <c r="I43" s="120"/>
      <c r="K43" s="121"/>
    </row>
    <row r="44" spans="1:13" ht="15.75" customHeight="1">
      <c r="A44" s="104"/>
      <c r="B44" s="140" t="s">
        <v>79</v>
      </c>
      <c r="C44" s="105" t="s">
        <v>80</v>
      </c>
      <c r="E44" s="116">
        <f t="shared" ref="E44:I44" si="8">E16/E14</f>
        <v>0.13013505113861107</v>
      </c>
      <c r="F44" s="116">
        <f t="shared" si="8"/>
        <v>0.13286572369695795</v>
      </c>
      <c r="G44" s="116">
        <f t="shared" si="8"/>
        <v>0.13323899291604546</v>
      </c>
      <c r="H44" s="116">
        <f t="shared" si="8"/>
        <v>0.13024208469952409</v>
      </c>
      <c r="I44" s="116">
        <f t="shared" si="8"/>
        <v>0.12590553977272728</v>
      </c>
      <c r="K44" s="162"/>
      <c r="L44" s="163"/>
      <c r="M44" s="163"/>
    </row>
    <row r="45" spans="1:13" ht="15.75" customHeight="1">
      <c r="A45" s="104"/>
      <c r="B45" s="135" t="s">
        <v>81</v>
      </c>
      <c r="C45" s="105" t="s">
        <v>82</v>
      </c>
      <c r="E45" s="120"/>
      <c r="F45" s="120"/>
      <c r="G45" s="120"/>
      <c r="H45" s="120"/>
      <c r="I45" s="120"/>
      <c r="K45" s="121"/>
    </row>
    <row r="46" spans="1:13" ht="15.75" customHeight="1">
      <c r="A46" s="104"/>
      <c r="B46" s="135" t="s">
        <v>83</v>
      </c>
      <c r="C46" s="105" t="s">
        <v>84</v>
      </c>
      <c r="E46" s="123">
        <f t="shared" ref="E46:I46" si="9">E20/E14</f>
        <v>2.2454370797310278E-2</v>
      </c>
      <c r="F46" s="123">
        <f t="shared" si="9"/>
        <v>2.1034683200930052E-2</v>
      </c>
      <c r="G46" s="123">
        <f t="shared" si="9"/>
        <v>2.0013645667500569E-2</v>
      </c>
      <c r="H46" s="123">
        <f t="shared" si="9"/>
        <v>2.0731675831977901E-2</v>
      </c>
      <c r="I46" s="123">
        <f t="shared" si="9"/>
        <v>1.8536931818181817E-2</v>
      </c>
      <c r="K46" s="121"/>
    </row>
    <row r="47" spans="1:13" ht="15.75" customHeight="1">
      <c r="B47" s="104"/>
      <c r="C47" s="105"/>
      <c r="E47" s="120"/>
      <c r="F47" s="120"/>
      <c r="G47" s="120"/>
      <c r="H47" s="120"/>
      <c r="I47" s="120"/>
      <c r="K47" s="121"/>
    </row>
    <row r="48" spans="1:13" ht="15.75" customHeight="1">
      <c r="B48" s="135" t="s">
        <v>85</v>
      </c>
      <c r="C48" s="105"/>
      <c r="E48" s="120"/>
      <c r="F48" s="120"/>
      <c r="G48" s="120"/>
      <c r="H48" s="120"/>
      <c r="I48" s="120"/>
      <c r="K48" s="121"/>
    </row>
    <row r="49" spans="1:14" ht="15.75" customHeight="1">
      <c r="A49" s="104"/>
      <c r="B49" s="135" t="s">
        <v>86</v>
      </c>
      <c r="C49" s="105" t="s">
        <v>87</v>
      </c>
      <c r="E49" s="116">
        <f t="shared" ref="E49:H49" si="10">E14/AVERAGE(E5:F5)</f>
        <v>91.309900032247668</v>
      </c>
      <c r="F49" s="116">
        <f t="shared" si="10"/>
        <v>96.143815201192254</v>
      </c>
      <c r="G49" s="116">
        <f t="shared" si="10"/>
        <v>95.895799676898221</v>
      </c>
      <c r="H49" s="116">
        <f t="shared" si="10"/>
        <v>97.975548060708263</v>
      </c>
      <c r="I49" s="120"/>
      <c r="K49" s="162" t="s">
        <v>88</v>
      </c>
      <c r="L49" s="163"/>
      <c r="M49" s="163"/>
      <c r="N49" s="163"/>
    </row>
    <row r="50" spans="1:14" ht="15.75" customHeight="1">
      <c r="A50" s="104"/>
      <c r="B50" s="135" t="s">
        <v>89</v>
      </c>
      <c r="C50" s="105" t="s">
        <v>90</v>
      </c>
      <c r="E50" s="116">
        <f>E14/AVERAGE('Balance Sheet'!C26:D29)</f>
        <v>27.129634952572577</v>
      </c>
      <c r="F50" s="116">
        <f>F14/AVERAGE('Balance Sheet'!D26:E29)</f>
        <v>27.447747699835134</v>
      </c>
      <c r="G50" s="116">
        <f>G14/AVERAGE('Balance Sheet'!E26:F29)</f>
        <v>26.563517368686021</v>
      </c>
      <c r="H50" s="116">
        <f>H14/AVERAGE('Balance Sheet'!F26:G29)</f>
        <v>26.767795438838977</v>
      </c>
      <c r="I50" s="120"/>
      <c r="K50" s="162" t="s">
        <v>91</v>
      </c>
      <c r="L50" s="163"/>
      <c r="M50" s="163"/>
      <c r="N50" s="163"/>
    </row>
    <row r="51" spans="1:14" ht="15.75" customHeight="1">
      <c r="A51" s="104"/>
      <c r="B51" s="135" t="s">
        <v>92</v>
      </c>
      <c r="C51" s="105" t="s">
        <v>93</v>
      </c>
      <c r="E51" s="116">
        <f t="shared" ref="E51:H51" si="11">E15/AVERAGE(E10:F10)</f>
        <v>11.815975053969776</v>
      </c>
      <c r="F51" s="116">
        <f t="shared" si="11"/>
        <v>12.994425087108015</v>
      </c>
      <c r="G51" s="116">
        <f t="shared" si="11"/>
        <v>12.38055705949588</v>
      </c>
      <c r="H51" s="116">
        <f t="shared" si="11"/>
        <v>11.548965832476288</v>
      </c>
      <c r="I51" s="120"/>
      <c r="K51" s="162" t="s">
        <v>94</v>
      </c>
      <c r="L51" s="163"/>
      <c r="M51" s="163"/>
      <c r="N51" s="163"/>
    </row>
    <row r="52" spans="1:14" ht="15.75" customHeight="1">
      <c r="A52" s="104"/>
      <c r="B52" s="135" t="s">
        <v>95</v>
      </c>
      <c r="C52" s="105" t="s">
        <v>96</v>
      </c>
      <c r="E52" s="116">
        <f t="shared" ref="E52:H52" si="12">E14/AVERAGE(E7:F7)</f>
        <v>4.7947167894335792</v>
      </c>
      <c r="F52" s="116">
        <f t="shared" si="12"/>
        <v>4.7341674616570044</v>
      </c>
      <c r="G52" s="116">
        <f t="shared" si="12"/>
        <v>4.7648652445264998</v>
      </c>
      <c r="H52" s="116">
        <f t="shared" si="12"/>
        <v>5.0151708064481326</v>
      </c>
      <c r="I52" s="120"/>
      <c r="K52" s="162" t="s">
        <v>97</v>
      </c>
      <c r="L52" s="163"/>
      <c r="M52" s="163"/>
      <c r="N52" s="163"/>
    </row>
    <row r="53" spans="1:14" ht="15.75" customHeight="1">
      <c r="B53" s="104"/>
      <c r="C53" s="105"/>
      <c r="E53" s="120"/>
      <c r="F53" s="120"/>
      <c r="G53" s="120"/>
      <c r="H53" s="120"/>
      <c r="I53" s="120"/>
      <c r="K53" s="121"/>
    </row>
    <row r="54" spans="1:14" ht="15.75" customHeight="1">
      <c r="B54" s="135" t="s">
        <v>98</v>
      </c>
      <c r="C54" s="105"/>
      <c r="E54" s="124"/>
      <c r="F54" s="124"/>
      <c r="G54" s="124"/>
      <c r="H54" s="124"/>
      <c r="I54" s="120"/>
      <c r="K54" s="121"/>
    </row>
    <row r="55" spans="1:14" ht="15.75" customHeight="1">
      <c r="A55" s="104"/>
      <c r="B55" s="135" t="s">
        <v>99</v>
      </c>
      <c r="C55" s="105" t="s">
        <v>100</v>
      </c>
      <c r="E55" s="125">
        <f t="shared" ref="E55:H55" si="13">((E11+F11)/2)/((E12+F12)/2)</f>
        <v>2.1915060789016625</v>
      </c>
      <c r="F55" s="125">
        <f t="shared" si="13"/>
        <v>1.9691170817137242</v>
      </c>
      <c r="G55" s="125">
        <f t="shared" si="13"/>
        <v>1.873915857605178</v>
      </c>
      <c r="H55" s="125">
        <f t="shared" si="13"/>
        <v>1.8454490966692354</v>
      </c>
      <c r="I55" s="119"/>
      <c r="K55" s="162" t="s">
        <v>101</v>
      </c>
      <c r="L55" s="163"/>
      <c r="M55" s="163"/>
      <c r="N55" s="163"/>
    </row>
    <row r="56" spans="1:14" ht="15.75" customHeight="1">
      <c r="A56" s="104"/>
      <c r="B56" s="135" t="s">
        <v>102</v>
      </c>
      <c r="C56" s="105" t="s">
        <v>103</v>
      </c>
      <c r="E56" s="116">
        <f t="shared" ref="E56:I56" si="14">E17/E18</f>
        <v>28.176100628930818</v>
      </c>
      <c r="F56" s="116">
        <f t="shared" si="14"/>
        <v>30.67910447761194</v>
      </c>
      <c r="G56" s="116">
        <f t="shared" si="14"/>
        <v>27.609022556390979</v>
      </c>
      <c r="H56" s="116">
        <f t="shared" si="14"/>
        <v>29.225806451612904</v>
      </c>
      <c r="I56" s="116">
        <f t="shared" si="14"/>
        <v>28.495575221238937</v>
      </c>
      <c r="J56" s="114"/>
      <c r="K56" s="121"/>
    </row>
    <row r="57" spans="1:14" ht="15.75" customHeight="1">
      <c r="B57" s="104"/>
      <c r="C57" s="105"/>
      <c r="E57" s="126"/>
      <c r="F57" s="126"/>
      <c r="G57" s="126"/>
      <c r="H57" s="126"/>
      <c r="I57" s="126"/>
      <c r="K57" s="121"/>
    </row>
    <row r="58" spans="1:14" ht="15.75" customHeight="1">
      <c r="B58" s="135" t="s">
        <v>104</v>
      </c>
      <c r="C58" s="105"/>
      <c r="E58" s="126"/>
      <c r="F58" s="126"/>
      <c r="G58" s="126"/>
      <c r="H58" s="126"/>
      <c r="I58" s="126"/>
      <c r="K58" s="121"/>
    </row>
    <row r="59" spans="1:14" ht="15.75" customHeight="1">
      <c r="A59" s="104"/>
      <c r="B59" s="135" t="s">
        <v>105</v>
      </c>
      <c r="C59" s="105" t="s">
        <v>106</v>
      </c>
      <c r="E59" s="116">
        <f>E6/'Balance Sheet'!C66</f>
        <v>1.0182174043962662</v>
      </c>
      <c r="F59" s="116">
        <f>F6/'Balance Sheet'!D66</f>
        <v>0.98982566447556442</v>
      </c>
      <c r="G59" s="116">
        <f>G6/'Balance Sheet'!E66</f>
        <v>0.97707865168539321</v>
      </c>
      <c r="H59" s="116">
        <f>H6/'Balance Sheet'!F66</f>
        <v>1.045888754534462</v>
      </c>
      <c r="I59" s="116">
        <f>I6/'Balance Sheet'!G66</f>
        <v>1.2203719122953094</v>
      </c>
      <c r="K59" s="162" t="s">
        <v>107</v>
      </c>
      <c r="L59" s="163"/>
      <c r="M59" s="163"/>
      <c r="N59" s="163"/>
    </row>
    <row r="60" spans="1:14" ht="15.75" customHeight="1">
      <c r="A60" s="104"/>
      <c r="B60" s="135" t="s">
        <v>108</v>
      </c>
      <c r="C60" s="105" t="s">
        <v>109</v>
      </c>
      <c r="E60" s="127">
        <f>((E3+E4+E5)/('Balance Sheet'!C66))</f>
        <v>0.44805781391147242</v>
      </c>
      <c r="F60" s="127">
        <f>((F3+F4+F5)/('Balance Sheet'!D66))</f>
        <v>0.41217490711631893</v>
      </c>
      <c r="G60" s="127">
        <f>((G3+G4+G5)/('Balance Sheet'!E66))</f>
        <v>0.38401284109149275</v>
      </c>
      <c r="H60" s="127">
        <f>((H3+H4+H5)/('Balance Sheet'!F66))</f>
        <v>0.4620918984280532</v>
      </c>
      <c r="I60" s="127">
        <f>((I3+I4+I5)/('Balance Sheet'!G66))</f>
        <v>0.58721898417985008</v>
      </c>
      <c r="K60" s="162" t="s">
        <v>110</v>
      </c>
      <c r="L60" s="163"/>
      <c r="M60" s="163"/>
      <c r="N60" s="163"/>
    </row>
    <row r="61" spans="1:14" ht="15.75" customHeight="1">
      <c r="B61" s="104"/>
      <c r="C61" s="105"/>
      <c r="E61" s="107"/>
      <c r="F61" s="107"/>
      <c r="G61" s="107"/>
      <c r="H61" s="107"/>
      <c r="I61" s="107"/>
      <c r="K61" s="121"/>
    </row>
    <row r="62" spans="1:14" ht="15.75" customHeight="1">
      <c r="A62" s="104"/>
      <c r="B62" s="135" t="s">
        <v>111</v>
      </c>
      <c r="C62" s="105" t="s">
        <v>112</v>
      </c>
      <c r="E62" s="125">
        <f t="shared" ref="E62:I62" si="15">AVERAGE(E5:F5)/(E14/365)</f>
        <v>3.9973759676781375</v>
      </c>
      <c r="F62" s="125">
        <f t="shared" si="15"/>
        <v>3.7963960472776597</v>
      </c>
      <c r="G62" s="125">
        <f t="shared" si="15"/>
        <v>3.8062146749888393</v>
      </c>
      <c r="H62" s="125">
        <f t="shared" si="15"/>
        <v>3.725419323746332</v>
      </c>
      <c r="I62" s="125">
        <f t="shared" si="15"/>
        <v>3.7199928977272725</v>
      </c>
      <c r="K62" s="162" t="s">
        <v>113</v>
      </c>
      <c r="L62" s="163"/>
      <c r="M62" s="163"/>
      <c r="N62" s="163"/>
    </row>
    <row r="63" spans="1:14" ht="15.75" customHeight="1">
      <c r="A63" s="104"/>
      <c r="B63" s="135" t="s">
        <v>114</v>
      </c>
      <c r="C63" s="105" t="s">
        <v>115</v>
      </c>
      <c r="E63" s="116">
        <f>AVERAGE('Balance Sheet'!C29:D29)/(E15/365)</f>
        <v>30.933358776146548</v>
      </c>
      <c r="F63" s="116">
        <f>AVERAGE('Balance Sheet'!D29:E29)/(F15/365)</f>
        <v>30.67113119179135</v>
      </c>
      <c r="G63" s="116">
        <f>AVERAGE('Balance Sheet'!E29:F29)/(G15/365)</f>
        <v>31.705741440802324</v>
      </c>
      <c r="H63" s="116">
        <f>AVERAGE('Balance Sheet'!F29:G29)/(H15/365)</f>
        <v>31.355365358927422</v>
      </c>
      <c r="I63" s="116">
        <f>AVERAGE('Balance Sheet'!G29:H29)/(I15/365)</f>
        <v>31.347782810944768</v>
      </c>
      <c r="K63" s="162" t="s">
        <v>116</v>
      </c>
      <c r="L63" s="163"/>
      <c r="M63" s="163"/>
      <c r="N63" s="163"/>
    </row>
    <row r="64" spans="1:14" ht="15.75" customHeight="1">
      <c r="A64" s="104"/>
      <c r="B64" s="135" t="s">
        <v>117</v>
      </c>
      <c r="C64" s="105" t="s">
        <v>118</v>
      </c>
      <c r="E64" s="127">
        <f t="shared" ref="E64:I64" si="16">AVERAGE(E10:F10)/(E15/365)</f>
        <v>30.890383428608548</v>
      </c>
      <c r="F64" s="127">
        <f t="shared" si="16"/>
        <v>28.088968734917142</v>
      </c>
      <c r="G64" s="127">
        <f t="shared" si="16"/>
        <v>29.481710576184877</v>
      </c>
      <c r="H64" s="127">
        <f t="shared" si="16"/>
        <v>31.604561420867757</v>
      </c>
      <c r="I64" s="127">
        <f t="shared" si="16"/>
        <v>31.477533567612586</v>
      </c>
      <c r="K64" s="162" t="s">
        <v>119</v>
      </c>
      <c r="L64" s="163"/>
      <c r="M64" s="163"/>
      <c r="N64" s="163"/>
    </row>
    <row r="65" spans="1:14" ht="15.75" customHeight="1">
      <c r="A65" s="104"/>
      <c r="B65" s="135" t="s">
        <v>120</v>
      </c>
      <c r="C65" s="105" t="s">
        <v>121</v>
      </c>
      <c r="E65" s="127">
        <f t="shared" ref="E65:I65" si="17">E62+E63-E64</f>
        <v>4.0403513152161388</v>
      </c>
      <c r="F65" s="127">
        <f t="shared" si="17"/>
        <v>6.3785585041518651</v>
      </c>
      <c r="G65" s="127">
        <f t="shared" si="17"/>
        <v>6.0302455396062875</v>
      </c>
      <c r="H65" s="127">
        <f t="shared" si="17"/>
        <v>3.4762232618059947</v>
      </c>
      <c r="I65" s="127">
        <f t="shared" si="17"/>
        <v>3.5902421410594521</v>
      </c>
      <c r="K65" s="162" t="s">
        <v>122</v>
      </c>
      <c r="L65" s="163"/>
      <c r="M65" s="163"/>
      <c r="N65" s="163"/>
    </row>
    <row r="66" spans="1:14" ht="15.75" customHeight="1">
      <c r="A66" s="104"/>
      <c r="B66" s="135" t="s">
        <v>123</v>
      </c>
      <c r="C66" s="105" t="s">
        <v>124</v>
      </c>
      <c r="E66" s="127">
        <f t="shared" ref="E66:H66" si="18">E14/AVERAGE(E7:F7)</f>
        <v>4.7947167894335792</v>
      </c>
      <c r="F66" s="127">
        <f t="shared" si="18"/>
        <v>4.7341674616570044</v>
      </c>
      <c r="G66" s="127">
        <f t="shared" si="18"/>
        <v>4.7648652445264998</v>
      </c>
      <c r="H66" s="127">
        <f t="shared" si="18"/>
        <v>5.0151708064481326</v>
      </c>
      <c r="I66" s="107"/>
      <c r="K66" s="162" t="s">
        <v>125</v>
      </c>
      <c r="L66" s="163"/>
      <c r="M66" s="163"/>
      <c r="N66" s="163"/>
    </row>
    <row r="67" spans="1:14" ht="15.75" customHeight="1">
      <c r="A67" s="104"/>
      <c r="B67" s="135" t="s">
        <v>126</v>
      </c>
      <c r="C67" s="113" t="s">
        <v>127</v>
      </c>
      <c r="E67" s="127">
        <f>'Balance Sheet'!C37/'Balance Sheet'!C38</f>
        <v>2.7838303272002176</v>
      </c>
      <c r="F67" s="127">
        <f>'Balance Sheet'!D37/'Balance Sheet'!D38</f>
        <v>2.7839882121807467</v>
      </c>
      <c r="G67" s="127">
        <f>'Balance Sheet'!E37/'Balance Sheet'!E38</f>
        <v>2.8679307321350285</v>
      </c>
      <c r="H67" s="127">
        <f>'Balance Sheet'!F37/'Balance Sheet'!F38</f>
        <v>2.863850901609585</v>
      </c>
      <c r="I67" s="127">
        <f>'Balance Sheet'!G37/'Balance Sheet'!G38</f>
        <v>2.8903760356915233</v>
      </c>
      <c r="K67" s="121"/>
    </row>
    <row r="68" spans="1:14" ht="15.75" customHeight="1">
      <c r="A68" s="104"/>
      <c r="B68" s="138" t="s">
        <v>128</v>
      </c>
      <c r="C68" s="105" t="s">
        <v>129</v>
      </c>
      <c r="E68" s="107"/>
      <c r="F68" s="107"/>
      <c r="G68" s="107"/>
      <c r="H68" s="107"/>
      <c r="I68" s="107"/>
      <c r="K68" s="121"/>
    </row>
    <row r="69" spans="1:14" ht="15.75" customHeight="1">
      <c r="B69" s="104"/>
      <c r="C69" s="105"/>
      <c r="E69" s="107"/>
      <c r="F69" s="107"/>
      <c r="G69" s="107"/>
      <c r="H69" s="107"/>
      <c r="I69" s="107"/>
    </row>
    <row r="70" spans="1:14" ht="15.75" customHeight="1">
      <c r="B70" s="104"/>
      <c r="C70" s="105"/>
      <c r="E70" s="107"/>
      <c r="F70" s="107"/>
      <c r="G70" s="107"/>
      <c r="H70" s="107"/>
      <c r="I70" s="107"/>
    </row>
    <row r="71" spans="1:14" ht="15.75" customHeight="1">
      <c r="A71" s="104"/>
      <c r="B71" s="135" t="s">
        <v>130</v>
      </c>
      <c r="C71" s="105" t="s">
        <v>131</v>
      </c>
      <c r="E71" s="109">
        <v>0</v>
      </c>
      <c r="F71" s="109">
        <v>0</v>
      </c>
      <c r="G71" s="109">
        <v>0</v>
      </c>
      <c r="H71" s="109">
        <v>0</v>
      </c>
      <c r="I71" s="109">
        <v>0</v>
      </c>
      <c r="K71" s="114" t="s">
        <v>132</v>
      </c>
    </row>
    <row r="72" spans="1:14" ht="15.75" customHeight="1">
      <c r="B72" s="104"/>
      <c r="C72" s="105"/>
      <c r="E72" s="107"/>
      <c r="F72" s="107"/>
      <c r="G72" s="107"/>
      <c r="H72" s="107"/>
      <c r="I72" s="107"/>
    </row>
    <row r="73" spans="1:14" ht="15.75" customHeight="1">
      <c r="A73" s="104"/>
      <c r="B73" s="135" t="s">
        <v>133</v>
      </c>
      <c r="C73" s="105" t="s">
        <v>134</v>
      </c>
      <c r="E73" s="111">
        <f>'Income Statement'!C34</f>
        <v>3539200</v>
      </c>
      <c r="F73" s="111">
        <f>'Income Statement'!D34</f>
        <v>3247690</v>
      </c>
      <c r="G73" s="111">
        <f>'Income Statement'!E34</f>
        <v>2900880</v>
      </c>
      <c r="H73" s="111">
        <f>'Income Statement'!F34</f>
        <v>2862960</v>
      </c>
      <c r="I73" s="111">
        <f>'Income Statement'!G34</f>
        <v>2543800</v>
      </c>
    </row>
    <row r="74" spans="1:14" ht="15.75" customHeight="1">
      <c r="B74" s="104"/>
      <c r="C74" s="105"/>
      <c r="E74" s="107"/>
      <c r="F74" s="107"/>
      <c r="G74" s="107"/>
      <c r="H74" s="107"/>
      <c r="I74" s="107"/>
    </row>
    <row r="75" spans="1:14" ht="15.75" customHeight="1">
      <c r="B75" s="104"/>
      <c r="C75" s="105"/>
      <c r="E75" s="107"/>
      <c r="F75" s="107"/>
      <c r="G75" s="107"/>
      <c r="H75" s="107"/>
      <c r="I75" s="107"/>
    </row>
    <row r="76" spans="1:14" ht="15.75" customHeight="1">
      <c r="A76" s="104"/>
      <c r="B76" s="135" t="s">
        <v>135</v>
      </c>
      <c r="C76" s="105" t="s">
        <v>136</v>
      </c>
      <c r="E76" s="111">
        <f>'Balance Sheet'!C25</f>
        <v>33571000</v>
      </c>
      <c r="F76" s="111">
        <f>'Balance Sheet'!D25</f>
        <v>30568000</v>
      </c>
      <c r="G76" s="111">
        <f>'Balance Sheet'!E25</f>
        <v>29686000</v>
      </c>
      <c r="H76" s="111">
        <f>'Balance Sheet'!F25</f>
        <v>28245000</v>
      </c>
      <c r="I76" s="111">
        <f>'Balance Sheet'!G25</f>
        <v>26524000</v>
      </c>
    </row>
    <row r="77" spans="1:14" ht="15.75" customHeight="1">
      <c r="B77" s="104"/>
      <c r="C77" s="105" t="s">
        <v>137</v>
      </c>
      <c r="E77" s="128">
        <f>'Balance Sheet'!C76</f>
        <v>16912000</v>
      </c>
      <c r="F77" s="128">
        <f>'Balance Sheet'!D76</f>
        <v>14770000</v>
      </c>
      <c r="G77" s="128">
        <f>'Balance Sheet'!E76</f>
        <v>13369000</v>
      </c>
      <c r="H77" s="128">
        <f>'Balance Sheet'!F76</f>
        <v>16035000</v>
      </c>
      <c r="I77" s="128">
        <f>'Balance Sheet'!G76</f>
        <v>14445000</v>
      </c>
    </row>
    <row r="78" spans="1:14" ht="15.75" customHeight="1">
      <c r="B78" s="104"/>
      <c r="C78" s="105" t="s">
        <v>138</v>
      </c>
      <c r="E78" s="111">
        <f t="shared" ref="E78:I78" si="19">E76-E77</f>
        <v>16659000</v>
      </c>
      <c r="F78" s="111">
        <f t="shared" si="19"/>
        <v>15798000</v>
      </c>
      <c r="G78" s="111">
        <f t="shared" si="19"/>
        <v>16317000</v>
      </c>
      <c r="H78" s="111">
        <f t="shared" si="19"/>
        <v>12210000</v>
      </c>
      <c r="I78" s="111">
        <f t="shared" si="19"/>
        <v>12079000</v>
      </c>
    </row>
    <row r="79" spans="1:14" ht="15.75" customHeight="1">
      <c r="B79" s="104"/>
      <c r="C79" s="105"/>
      <c r="E79" s="107"/>
      <c r="F79" s="107"/>
      <c r="G79" s="107"/>
      <c r="H79" s="107"/>
      <c r="I79" s="107"/>
    </row>
    <row r="80" spans="1:14" ht="15.75" customHeight="1">
      <c r="A80" s="104"/>
      <c r="B80" s="135" t="s">
        <v>139</v>
      </c>
      <c r="C80" s="105" t="s">
        <v>140</v>
      </c>
      <c r="E80" s="116">
        <f t="shared" ref="E80:I80" si="20">E73/(AVERAGE(E78:F78))</f>
        <v>0.21808546692547062</v>
      </c>
      <c r="F80" s="116">
        <f t="shared" si="20"/>
        <v>0.20225377549431731</v>
      </c>
      <c r="G80" s="116">
        <f t="shared" si="20"/>
        <v>0.20337785256073193</v>
      </c>
      <c r="H80" s="116">
        <f t="shared" si="20"/>
        <v>0.2357412820618387</v>
      </c>
      <c r="I80" s="116">
        <f t="shared" si="20"/>
        <v>0.21059690371719514</v>
      </c>
    </row>
    <row r="81" spans="1:9" ht="15.75" customHeight="1">
      <c r="B81" s="104"/>
      <c r="C81" s="105"/>
      <c r="E81" s="107"/>
      <c r="F81" s="107"/>
      <c r="G81" s="107"/>
      <c r="H81" s="107"/>
      <c r="I81" s="107"/>
    </row>
    <row r="82" spans="1:9" ht="15.75" customHeight="1">
      <c r="A82" s="104"/>
      <c r="B82" s="135" t="s">
        <v>141</v>
      </c>
      <c r="C82" s="105" t="s">
        <v>142</v>
      </c>
      <c r="E82" s="129">
        <f t="shared" ref="E82:I82" si="21">E73/E14</f>
        <v>2.4998587331186078E-2</v>
      </c>
      <c r="F82" s="129">
        <f t="shared" si="21"/>
        <v>2.5171013369502036E-2</v>
      </c>
      <c r="G82" s="129">
        <f t="shared" si="21"/>
        <v>2.4434841937684786E-2</v>
      </c>
      <c r="H82" s="129">
        <f t="shared" si="21"/>
        <v>2.4638422017401181E-2</v>
      </c>
      <c r="I82" s="129">
        <f t="shared" si="21"/>
        <v>2.2583451704545454E-2</v>
      </c>
    </row>
    <row r="83" spans="1:9" ht="15.75" customHeight="1">
      <c r="B83" s="104"/>
      <c r="C83" s="105"/>
      <c r="E83" s="107"/>
      <c r="F83" s="107"/>
      <c r="G83" s="107"/>
      <c r="H83" s="107"/>
      <c r="I83" s="107"/>
    </row>
    <row r="84" spans="1:9" ht="15.75" customHeight="1">
      <c r="B84" s="104"/>
      <c r="C84" s="105" t="s">
        <v>143</v>
      </c>
      <c r="E84" s="130">
        <f t="shared" ref="E84:I84" si="22">E14/(AVERAGE(E78:F78))</f>
        <v>8.7239116369350214</v>
      </c>
      <c r="F84" s="130">
        <f t="shared" si="22"/>
        <v>8.0351860501323369</v>
      </c>
      <c r="G84" s="130">
        <f t="shared" si="22"/>
        <v>8.3232726890314446</v>
      </c>
      <c r="H84" s="130">
        <f t="shared" si="22"/>
        <v>9.5680349129235456</v>
      </c>
      <c r="I84" s="130">
        <f t="shared" si="22"/>
        <v>9.3252752711317157</v>
      </c>
    </row>
    <row r="85" spans="1:9" ht="15.75" customHeight="1">
      <c r="B85" s="104"/>
      <c r="C85" s="105"/>
      <c r="E85" s="107"/>
      <c r="F85" s="107"/>
      <c r="G85" s="107"/>
      <c r="H85" s="107"/>
      <c r="I85" s="107"/>
    </row>
    <row r="86" spans="1:9" ht="15.75" customHeight="1">
      <c r="B86" s="104"/>
      <c r="C86" s="105"/>
      <c r="E86" s="107"/>
      <c r="F86" s="107"/>
      <c r="G86" s="107"/>
      <c r="H86" s="107"/>
      <c r="I86" s="107"/>
    </row>
    <row r="87" spans="1:9" ht="15.75" customHeight="1">
      <c r="B87" s="104"/>
      <c r="C87" s="105"/>
    </row>
    <row r="88" spans="1:9" ht="15.75" customHeight="1">
      <c r="B88" s="104"/>
      <c r="C88" s="105"/>
    </row>
    <row r="89" spans="1:9" ht="15.75" customHeight="1">
      <c r="B89" s="104"/>
      <c r="C89" s="105"/>
    </row>
    <row r="90" spans="1:9" ht="15.75" customHeight="1">
      <c r="B90" s="104"/>
      <c r="C90" s="105"/>
    </row>
    <row r="91" spans="1:9" ht="15.75" customHeight="1">
      <c r="B91" s="104"/>
      <c r="C91" s="105"/>
    </row>
    <row r="92" spans="1:9" ht="15.75" customHeight="1">
      <c r="B92" s="104"/>
      <c r="C92" s="105"/>
    </row>
    <row r="93" spans="1:9" ht="15.75" customHeight="1">
      <c r="B93" s="104"/>
      <c r="C93" s="105"/>
    </row>
    <row r="94" spans="1:9" ht="15.75" customHeight="1">
      <c r="B94" s="104"/>
      <c r="C94" s="105"/>
    </row>
    <row r="95" spans="1:9" ht="15.75" customHeight="1">
      <c r="B95" s="104"/>
      <c r="C95" s="105"/>
    </row>
    <row r="96" spans="1:9" ht="15.75" customHeight="1">
      <c r="B96" s="104"/>
      <c r="C96" s="105"/>
    </row>
    <row r="97" spans="2:3" ht="15.75" customHeight="1">
      <c r="B97" s="104"/>
      <c r="C97" s="105"/>
    </row>
    <row r="98" spans="2:3" ht="15.75" customHeight="1">
      <c r="B98" s="104"/>
      <c r="C98" s="105"/>
    </row>
    <row r="99" spans="2:3" ht="15.75" customHeight="1">
      <c r="B99" s="104"/>
      <c r="C99" s="105"/>
    </row>
    <row r="100" spans="2:3" ht="15.75" customHeight="1">
      <c r="B100" s="104"/>
      <c r="C100" s="105"/>
    </row>
    <row r="101" spans="2:3" ht="15.75" customHeight="1">
      <c r="B101" s="104"/>
      <c r="C101" s="105"/>
    </row>
    <row r="102" spans="2:3" ht="15.75" customHeight="1">
      <c r="B102" s="104"/>
      <c r="C102" s="105"/>
    </row>
    <row r="103" spans="2:3" ht="15.75" customHeight="1">
      <c r="B103" s="104"/>
      <c r="C103" s="105"/>
    </row>
    <row r="104" spans="2:3" ht="15.75" customHeight="1">
      <c r="B104" s="104"/>
      <c r="C104" s="105"/>
    </row>
    <row r="105" spans="2:3" ht="15.75" customHeight="1">
      <c r="B105" s="104"/>
      <c r="C105" s="105"/>
    </row>
    <row r="106" spans="2:3" ht="15.75" customHeight="1">
      <c r="B106" s="104"/>
      <c r="C106" s="105"/>
    </row>
    <row r="107" spans="2:3" ht="15.75" customHeight="1">
      <c r="B107" s="104"/>
      <c r="C107" s="105"/>
    </row>
    <row r="108" spans="2:3" ht="15.75" customHeight="1">
      <c r="B108" s="104"/>
      <c r="C108" s="105"/>
    </row>
    <row r="109" spans="2:3" ht="15.75" customHeight="1">
      <c r="B109" s="104"/>
      <c r="C109" s="105"/>
    </row>
    <row r="110" spans="2:3" ht="15.75" customHeight="1">
      <c r="B110" s="104"/>
      <c r="C110" s="105"/>
    </row>
    <row r="111" spans="2:3" ht="15.75" customHeight="1">
      <c r="B111" s="104"/>
      <c r="C111" s="105"/>
    </row>
    <row r="112" spans="2:3" ht="15.75" customHeight="1">
      <c r="B112" s="104"/>
      <c r="C112" s="105"/>
    </row>
    <row r="113" spans="2:3" ht="15.75" customHeight="1">
      <c r="B113" s="104"/>
      <c r="C113" s="105"/>
    </row>
    <row r="114" spans="2:3" ht="15.75" customHeight="1">
      <c r="B114" s="104"/>
      <c r="C114" s="105"/>
    </row>
    <row r="115" spans="2:3" ht="15.75" customHeight="1">
      <c r="B115" s="104"/>
      <c r="C115" s="105"/>
    </row>
    <row r="116" spans="2:3" ht="15.75" customHeight="1">
      <c r="B116" s="104"/>
      <c r="C116" s="105"/>
    </row>
    <row r="117" spans="2:3" ht="15.75" customHeight="1">
      <c r="B117" s="104"/>
      <c r="C117" s="105"/>
    </row>
    <row r="118" spans="2:3" ht="15.75" customHeight="1">
      <c r="B118" s="104"/>
      <c r="C118" s="105"/>
    </row>
    <row r="119" spans="2:3" ht="15.75" customHeight="1">
      <c r="B119" s="104"/>
      <c r="C119" s="105"/>
    </row>
    <row r="120" spans="2:3" ht="15.75" customHeight="1">
      <c r="B120" s="104"/>
      <c r="C120" s="105"/>
    </row>
    <row r="121" spans="2:3" ht="15.75" customHeight="1">
      <c r="B121" s="104"/>
      <c r="C121" s="105"/>
    </row>
    <row r="122" spans="2:3" ht="15.75" customHeight="1">
      <c r="B122" s="104"/>
      <c r="C122" s="105"/>
    </row>
    <row r="123" spans="2:3" ht="15.75" customHeight="1">
      <c r="B123" s="104"/>
      <c r="C123" s="105"/>
    </row>
    <row r="124" spans="2:3" ht="15.75" customHeight="1">
      <c r="B124" s="104"/>
      <c r="C124" s="105"/>
    </row>
    <row r="125" spans="2:3" ht="15.75" customHeight="1">
      <c r="B125" s="104"/>
      <c r="C125" s="105"/>
    </row>
    <row r="126" spans="2:3" ht="15.75" customHeight="1">
      <c r="B126" s="104"/>
      <c r="C126" s="105"/>
    </row>
    <row r="127" spans="2:3" ht="15.75" customHeight="1">
      <c r="B127" s="104"/>
      <c r="C127" s="105"/>
    </row>
    <row r="128" spans="2:3" ht="15.75" customHeight="1">
      <c r="B128" s="104"/>
      <c r="C128" s="105"/>
    </row>
    <row r="129" spans="2:3" ht="15.75" customHeight="1">
      <c r="B129" s="104"/>
      <c r="C129" s="105"/>
    </row>
    <row r="130" spans="2:3" ht="15.75" customHeight="1">
      <c r="B130" s="104"/>
      <c r="C130" s="105"/>
    </row>
    <row r="131" spans="2:3" ht="15.75" customHeight="1">
      <c r="B131" s="104"/>
      <c r="C131" s="105"/>
    </row>
    <row r="132" spans="2:3" ht="15.75" customHeight="1">
      <c r="B132" s="104"/>
      <c r="C132" s="105"/>
    </row>
    <row r="133" spans="2:3" ht="15.75" customHeight="1">
      <c r="B133" s="104"/>
      <c r="C133" s="105"/>
    </row>
    <row r="134" spans="2:3" ht="15.75" customHeight="1">
      <c r="B134" s="104"/>
      <c r="C134" s="105"/>
    </row>
    <row r="135" spans="2:3" ht="15.75" customHeight="1">
      <c r="B135" s="104"/>
      <c r="C135" s="105"/>
    </row>
    <row r="136" spans="2:3" ht="15.75" customHeight="1">
      <c r="B136" s="104"/>
      <c r="C136" s="105"/>
    </row>
    <row r="137" spans="2:3" ht="15.75" customHeight="1">
      <c r="B137" s="104"/>
      <c r="C137" s="105"/>
    </row>
    <row r="138" spans="2:3" ht="15.75" customHeight="1">
      <c r="B138" s="104"/>
      <c r="C138" s="105"/>
    </row>
    <row r="139" spans="2:3" ht="15.75" customHeight="1">
      <c r="B139" s="104"/>
      <c r="C139" s="105"/>
    </row>
    <row r="140" spans="2:3" ht="15.75" customHeight="1">
      <c r="B140" s="104"/>
      <c r="C140" s="105"/>
    </row>
    <row r="141" spans="2:3" ht="15.75" customHeight="1">
      <c r="B141" s="104"/>
      <c r="C141" s="105"/>
    </row>
    <row r="142" spans="2:3" ht="15.75" customHeight="1">
      <c r="B142" s="104"/>
      <c r="C142" s="105"/>
    </row>
    <row r="143" spans="2:3" ht="15.75" customHeight="1">
      <c r="B143" s="104"/>
      <c r="C143" s="105"/>
    </row>
    <row r="144" spans="2:3" ht="15.75" customHeight="1">
      <c r="B144" s="104"/>
      <c r="C144" s="105"/>
    </row>
    <row r="145" spans="2:3" ht="15.75" customHeight="1">
      <c r="B145" s="104"/>
      <c r="C145" s="105"/>
    </row>
    <row r="146" spans="2:3" ht="15.75" customHeight="1">
      <c r="B146" s="104"/>
      <c r="C146" s="105"/>
    </row>
    <row r="147" spans="2:3" ht="15.75" customHeight="1">
      <c r="B147" s="104"/>
      <c r="C147" s="105"/>
    </row>
    <row r="148" spans="2:3" ht="15.75" customHeight="1">
      <c r="B148" s="104"/>
      <c r="C148" s="105"/>
    </row>
    <row r="149" spans="2:3" ht="15.75" customHeight="1">
      <c r="B149" s="104"/>
      <c r="C149" s="105"/>
    </row>
    <row r="150" spans="2:3" ht="15.75" customHeight="1">
      <c r="B150" s="104"/>
      <c r="C150" s="105"/>
    </row>
    <row r="151" spans="2:3" ht="15.75" customHeight="1">
      <c r="B151" s="104"/>
      <c r="C151" s="105"/>
    </row>
    <row r="152" spans="2:3" ht="15.75" customHeight="1">
      <c r="B152" s="104"/>
      <c r="C152" s="105"/>
    </row>
    <row r="153" spans="2:3" ht="15.75" customHeight="1">
      <c r="B153" s="104"/>
      <c r="C153" s="105"/>
    </row>
    <row r="154" spans="2:3" ht="15.75" customHeight="1">
      <c r="B154" s="104"/>
      <c r="C154" s="105"/>
    </row>
    <row r="155" spans="2:3" ht="15.75" customHeight="1">
      <c r="B155" s="104"/>
      <c r="C155" s="105"/>
    </row>
    <row r="156" spans="2:3" ht="15.75" customHeight="1">
      <c r="B156" s="104"/>
      <c r="C156" s="105"/>
    </row>
    <row r="157" spans="2:3" ht="15.75" customHeight="1">
      <c r="B157" s="104"/>
      <c r="C157" s="105"/>
    </row>
    <row r="158" spans="2:3" ht="15.75" customHeight="1">
      <c r="B158" s="104"/>
      <c r="C158" s="105"/>
    </row>
    <row r="159" spans="2:3" ht="15.75" customHeight="1">
      <c r="B159" s="104"/>
      <c r="C159" s="105"/>
    </row>
    <row r="160" spans="2:3" ht="15.75" customHeight="1">
      <c r="B160" s="104"/>
      <c r="C160" s="105"/>
    </row>
    <row r="161" spans="2:3" ht="15.75" customHeight="1">
      <c r="B161" s="104"/>
      <c r="C161" s="105"/>
    </row>
    <row r="162" spans="2:3" ht="15.75" customHeight="1">
      <c r="B162" s="104"/>
      <c r="C162" s="105"/>
    </row>
    <row r="163" spans="2:3" ht="15.75" customHeight="1">
      <c r="B163" s="104"/>
      <c r="C163" s="105"/>
    </row>
    <row r="164" spans="2:3" ht="15.75" customHeight="1">
      <c r="B164" s="104"/>
      <c r="C164" s="105"/>
    </row>
    <row r="165" spans="2:3" ht="15.75" customHeight="1">
      <c r="B165" s="104"/>
      <c r="C165" s="105"/>
    </row>
    <row r="166" spans="2:3" ht="15.75" customHeight="1">
      <c r="B166" s="104"/>
      <c r="C166" s="105"/>
    </row>
    <row r="167" spans="2:3" ht="15.75" customHeight="1">
      <c r="B167" s="104"/>
      <c r="C167" s="105"/>
    </row>
    <row r="168" spans="2:3" ht="15.75" customHeight="1">
      <c r="B168" s="104"/>
      <c r="C168" s="105"/>
    </row>
    <row r="169" spans="2:3" ht="15.75" customHeight="1">
      <c r="B169" s="104"/>
      <c r="C169" s="105"/>
    </row>
    <row r="170" spans="2:3" ht="15.75" customHeight="1">
      <c r="B170" s="104"/>
      <c r="C170" s="105"/>
    </row>
    <row r="171" spans="2:3" ht="15.75" customHeight="1">
      <c r="B171" s="104"/>
      <c r="C171" s="105"/>
    </row>
    <row r="172" spans="2:3" ht="15.75" customHeight="1">
      <c r="B172" s="104"/>
      <c r="C172" s="105"/>
    </row>
    <row r="173" spans="2:3" ht="15.75" customHeight="1">
      <c r="B173" s="104"/>
      <c r="C173" s="105"/>
    </row>
    <row r="174" spans="2:3" ht="15.75" customHeight="1">
      <c r="B174" s="104"/>
      <c r="C174" s="105"/>
    </row>
    <row r="175" spans="2:3" ht="15.75" customHeight="1">
      <c r="B175" s="104"/>
      <c r="C175" s="105"/>
    </row>
    <row r="176" spans="2:3" ht="15.75" customHeight="1">
      <c r="B176" s="104"/>
      <c r="C176" s="105"/>
    </row>
    <row r="177" spans="2:3" ht="15.75" customHeight="1">
      <c r="B177" s="104"/>
      <c r="C177" s="105"/>
    </row>
    <row r="178" spans="2:3" ht="15.75" customHeight="1">
      <c r="B178" s="104"/>
      <c r="C178" s="105"/>
    </row>
    <row r="179" spans="2:3" ht="15.75" customHeight="1">
      <c r="B179" s="104"/>
      <c r="C179" s="105"/>
    </row>
    <row r="180" spans="2:3" ht="15.75" customHeight="1">
      <c r="B180" s="104"/>
      <c r="C180" s="105"/>
    </row>
    <row r="181" spans="2:3" ht="15.75" customHeight="1">
      <c r="B181" s="104"/>
      <c r="C181" s="105"/>
    </row>
    <row r="182" spans="2:3" ht="15.75" customHeight="1">
      <c r="B182" s="104"/>
      <c r="C182" s="105"/>
    </row>
    <row r="183" spans="2:3" ht="15.75" customHeight="1">
      <c r="B183" s="104"/>
      <c r="C183" s="105"/>
    </row>
    <row r="184" spans="2:3" ht="15.75" customHeight="1">
      <c r="B184" s="104"/>
      <c r="C184" s="105"/>
    </row>
    <row r="185" spans="2:3" ht="15.75" customHeight="1">
      <c r="B185" s="104"/>
      <c r="C185" s="105"/>
    </row>
    <row r="186" spans="2:3" ht="15.75" customHeight="1">
      <c r="B186" s="104"/>
      <c r="C186" s="105"/>
    </row>
    <row r="187" spans="2:3" ht="15.75" customHeight="1">
      <c r="B187" s="104"/>
      <c r="C187" s="105"/>
    </row>
    <row r="188" spans="2:3" ht="15.75" customHeight="1">
      <c r="B188" s="104"/>
      <c r="C188" s="105"/>
    </row>
    <row r="189" spans="2:3" ht="15.75" customHeight="1">
      <c r="B189" s="104"/>
      <c r="C189" s="105"/>
    </row>
    <row r="190" spans="2:3" ht="15.75" customHeight="1">
      <c r="B190" s="104"/>
      <c r="C190" s="105"/>
    </row>
    <row r="191" spans="2:3" ht="15.75" customHeight="1">
      <c r="B191" s="104"/>
      <c r="C191" s="105"/>
    </row>
    <row r="192" spans="2:3" ht="15.75" customHeight="1">
      <c r="B192" s="104"/>
      <c r="C192" s="105"/>
    </row>
    <row r="193" spans="2:3" ht="15.75" customHeight="1">
      <c r="B193" s="104"/>
      <c r="C193" s="105"/>
    </row>
    <row r="194" spans="2:3" ht="15.75" customHeight="1">
      <c r="B194" s="104"/>
      <c r="C194" s="105"/>
    </row>
    <row r="195" spans="2:3" ht="15.75" customHeight="1">
      <c r="B195" s="104"/>
      <c r="C195" s="105"/>
    </row>
    <row r="196" spans="2:3" ht="15.75" customHeight="1">
      <c r="B196" s="104"/>
      <c r="C196" s="105"/>
    </row>
    <row r="197" spans="2:3" ht="15.75" customHeight="1">
      <c r="B197" s="104"/>
      <c r="C197" s="105"/>
    </row>
    <row r="198" spans="2:3" ht="15.75" customHeight="1">
      <c r="B198" s="104"/>
      <c r="C198" s="105"/>
    </row>
    <row r="199" spans="2:3" ht="15.75" customHeight="1">
      <c r="B199" s="104"/>
      <c r="C199" s="105"/>
    </row>
    <row r="200" spans="2:3" ht="15.75" customHeight="1">
      <c r="B200" s="104"/>
      <c r="C200" s="105"/>
    </row>
    <row r="201" spans="2:3" ht="15.75" customHeight="1">
      <c r="B201" s="104"/>
      <c r="C201" s="105"/>
    </row>
    <row r="202" spans="2:3" ht="15.75" customHeight="1">
      <c r="B202" s="104"/>
      <c r="C202" s="105"/>
    </row>
    <row r="203" spans="2:3" ht="15.75" customHeight="1">
      <c r="B203" s="104"/>
      <c r="C203" s="105"/>
    </row>
    <row r="204" spans="2:3" ht="15.75" customHeight="1">
      <c r="B204" s="104"/>
      <c r="C204" s="105"/>
    </row>
    <row r="205" spans="2:3" ht="15.75" customHeight="1">
      <c r="B205" s="104"/>
      <c r="C205" s="105"/>
    </row>
    <row r="206" spans="2:3" ht="15.75" customHeight="1">
      <c r="B206" s="104"/>
      <c r="C206" s="105"/>
    </row>
    <row r="207" spans="2:3" ht="15.75" customHeight="1">
      <c r="B207" s="104"/>
      <c r="C207" s="105"/>
    </row>
    <row r="208" spans="2:3" ht="15.75" customHeight="1">
      <c r="B208" s="104"/>
      <c r="C208" s="105"/>
    </row>
    <row r="209" spans="2:3" ht="15.75" customHeight="1">
      <c r="B209" s="104"/>
      <c r="C209" s="105"/>
    </row>
    <row r="210" spans="2:3" ht="15.75" customHeight="1">
      <c r="B210" s="104"/>
      <c r="C210" s="105"/>
    </row>
    <row r="211" spans="2:3" ht="15.75" customHeight="1">
      <c r="B211" s="104"/>
      <c r="C211" s="105"/>
    </row>
    <row r="212" spans="2:3" ht="15.75" customHeight="1">
      <c r="B212" s="104"/>
      <c r="C212" s="105"/>
    </row>
    <row r="213" spans="2:3" ht="15.75" customHeight="1">
      <c r="B213" s="104"/>
      <c r="C213" s="105"/>
    </row>
    <row r="214" spans="2:3" ht="15.75" customHeight="1">
      <c r="B214" s="104"/>
      <c r="C214" s="105"/>
    </row>
    <row r="215" spans="2:3" ht="15.75" customHeight="1">
      <c r="B215" s="104"/>
      <c r="C215" s="105"/>
    </row>
    <row r="216" spans="2:3" ht="15.75" customHeight="1">
      <c r="B216" s="104"/>
      <c r="C216" s="105"/>
    </row>
    <row r="217" spans="2:3" ht="15.75" customHeight="1">
      <c r="B217" s="104"/>
      <c r="C217" s="105"/>
    </row>
    <row r="218" spans="2:3" ht="15.75" customHeight="1">
      <c r="B218" s="104"/>
      <c r="C218" s="105"/>
    </row>
    <row r="219" spans="2:3" ht="15.75" customHeight="1">
      <c r="B219" s="104"/>
      <c r="C219" s="105"/>
    </row>
    <row r="220" spans="2:3" ht="15.75" customHeight="1">
      <c r="B220" s="104"/>
      <c r="C220" s="105"/>
    </row>
    <row r="221" spans="2:3" ht="15.75" customHeight="1">
      <c r="B221" s="104"/>
      <c r="C221" s="105"/>
    </row>
    <row r="222" spans="2:3" ht="15.75" customHeight="1">
      <c r="B222" s="104"/>
      <c r="C222" s="105"/>
    </row>
    <row r="223" spans="2:3" ht="15.75" customHeight="1">
      <c r="B223" s="104"/>
      <c r="C223" s="105"/>
    </row>
    <row r="224" spans="2:3" ht="15.75" customHeight="1">
      <c r="B224" s="104"/>
      <c r="C224" s="105"/>
    </row>
    <row r="225" spans="2:3" ht="15.75" customHeight="1">
      <c r="B225" s="104"/>
      <c r="C225" s="105"/>
    </row>
    <row r="226" spans="2:3" ht="15.75" customHeight="1">
      <c r="B226" s="104"/>
      <c r="C226" s="105"/>
    </row>
    <row r="227" spans="2:3" ht="15.75" customHeight="1">
      <c r="B227" s="104"/>
      <c r="C227" s="105"/>
    </row>
    <row r="228" spans="2:3" ht="15.75" customHeight="1">
      <c r="B228" s="104"/>
      <c r="C228" s="105"/>
    </row>
    <row r="229" spans="2:3" ht="15.75" customHeight="1">
      <c r="B229" s="104"/>
      <c r="C229" s="105"/>
    </row>
    <row r="230" spans="2:3" ht="15.75" customHeight="1">
      <c r="B230" s="104"/>
      <c r="C230" s="105"/>
    </row>
    <row r="231" spans="2:3" ht="15.75" customHeight="1">
      <c r="B231" s="104"/>
      <c r="C231" s="105"/>
    </row>
    <row r="232" spans="2:3" ht="15.75" customHeight="1">
      <c r="B232" s="104"/>
      <c r="C232" s="105"/>
    </row>
    <row r="233" spans="2:3" ht="15.75" customHeight="1">
      <c r="B233" s="104"/>
      <c r="C233" s="105"/>
    </row>
    <row r="234" spans="2:3" ht="15.75" customHeight="1">
      <c r="B234" s="104"/>
      <c r="C234" s="105"/>
    </row>
    <row r="235" spans="2:3" ht="15.75" customHeight="1">
      <c r="B235" s="104"/>
      <c r="C235" s="105"/>
    </row>
    <row r="236" spans="2:3" ht="15.75" customHeight="1">
      <c r="B236" s="104"/>
      <c r="C236" s="105"/>
    </row>
    <row r="237" spans="2:3" ht="15.75" customHeight="1">
      <c r="B237" s="104"/>
      <c r="C237" s="105"/>
    </row>
    <row r="238" spans="2:3" ht="15.75" customHeight="1">
      <c r="B238" s="104"/>
      <c r="C238" s="105"/>
    </row>
    <row r="239" spans="2:3" ht="15.75" customHeight="1">
      <c r="B239" s="104"/>
      <c r="C239" s="105"/>
    </row>
    <row r="240" spans="2:3" ht="15.75" customHeight="1">
      <c r="B240" s="104"/>
      <c r="C240" s="105"/>
    </row>
    <row r="241" spans="2:3" ht="15.75" customHeight="1">
      <c r="B241" s="104"/>
      <c r="C241" s="105"/>
    </row>
    <row r="242" spans="2:3" ht="15.75" customHeight="1">
      <c r="B242" s="104"/>
      <c r="C242" s="105"/>
    </row>
    <row r="243" spans="2:3" ht="15.75" customHeight="1">
      <c r="B243" s="104"/>
      <c r="C243" s="105"/>
    </row>
    <row r="244" spans="2:3" ht="15.75" customHeight="1">
      <c r="B244" s="104"/>
      <c r="C244" s="105"/>
    </row>
    <row r="245" spans="2:3" ht="15.75" customHeight="1">
      <c r="B245" s="104"/>
      <c r="C245" s="105"/>
    </row>
    <row r="246" spans="2:3" ht="15.75" customHeight="1">
      <c r="B246" s="104"/>
      <c r="C246" s="105"/>
    </row>
    <row r="247" spans="2:3" ht="15.75" customHeight="1">
      <c r="B247" s="104"/>
      <c r="C247" s="105"/>
    </row>
    <row r="248" spans="2:3" ht="15.75" customHeight="1">
      <c r="B248" s="104"/>
      <c r="C248" s="105"/>
    </row>
    <row r="249" spans="2:3" ht="15.75" customHeight="1">
      <c r="B249" s="104"/>
      <c r="C249" s="105"/>
    </row>
    <row r="250" spans="2:3" ht="15.75" customHeight="1">
      <c r="B250" s="104"/>
      <c r="C250" s="105"/>
    </row>
    <row r="251" spans="2:3" ht="15.75" customHeight="1">
      <c r="B251" s="104"/>
      <c r="C251" s="105"/>
    </row>
    <row r="252" spans="2:3" ht="15.75" customHeight="1">
      <c r="B252" s="104"/>
      <c r="C252" s="105"/>
    </row>
    <row r="253" spans="2:3" ht="15.75" customHeight="1">
      <c r="B253" s="104"/>
      <c r="C253" s="105"/>
    </row>
    <row r="254" spans="2:3" ht="15.75" customHeight="1">
      <c r="B254" s="104"/>
      <c r="C254" s="105"/>
    </row>
    <row r="255" spans="2:3" ht="15.75" customHeight="1">
      <c r="B255" s="104"/>
      <c r="C255" s="105"/>
    </row>
    <row r="256" spans="2:3" ht="15.75" customHeight="1">
      <c r="B256" s="104"/>
      <c r="C256" s="105"/>
    </row>
    <row r="257" spans="2:3" ht="15.75" customHeight="1">
      <c r="B257" s="104"/>
      <c r="C257" s="105"/>
    </row>
    <row r="258" spans="2:3" ht="15.75" customHeight="1">
      <c r="B258" s="104"/>
      <c r="C258" s="105"/>
    </row>
    <row r="259" spans="2:3" ht="15.75" customHeight="1">
      <c r="B259" s="104"/>
      <c r="C259" s="105"/>
    </row>
    <row r="260" spans="2:3" ht="15.75" customHeight="1">
      <c r="B260" s="104"/>
      <c r="C260" s="105"/>
    </row>
    <row r="261" spans="2:3" ht="15.75" customHeight="1">
      <c r="B261" s="104"/>
      <c r="C261" s="105"/>
    </row>
    <row r="262" spans="2:3" ht="15.75" customHeight="1">
      <c r="B262" s="104"/>
      <c r="C262" s="105"/>
    </row>
    <row r="263" spans="2:3" ht="15.75" customHeight="1">
      <c r="B263" s="104"/>
      <c r="C263" s="105"/>
    </row>
    <row r="264" spans="2:3" ht="15.75" customHeight="1">
      <c r="B264" s="104"/>
      <c r="C264" s="105"/>
    </row>
    <row r="265" spans="2:3" ht="15.75" customHeight="1">
      <c r="B265" s="104"/>
      <c r="C265" s="105"/>
    </row>
    <row r="266" spans="2:3" ht="15.75" customHeight="1">
      <c r="B266" s="104"/>
      <c r="C266" s="105"/>
    </row>
    <row r="267" spans="2:3" ht="15.75" customHeight="1">
      <c r="B267" s="104"/>
      <c r="C267" s="105"/>
    </row>
    <row r="268" spans="2:3" ht="15.75" customHeight="1">
      <c r="B268" s="104"/>
      <c r="C268" s="105"/>
    </row>
    <row r="269" spans="2:3" ht="15.75" customHeight="1">
      <c r="B269" s="104"/>
      <c r="C269" s="105"/>
    </row>
    <row r="270" spans="2:3" ht="15.75" customHeight="1">
      <c r="B270" s="104"/>
      <c r="C270" s="105"/>
    </row>
    <row r="271" spans="2:3" ht="15.75" customHeight="1">
      <c r="B271" s="104"/>
      <c r="C271" s="105"/>
    </row>
    <row r="272" spans="2:3" ht="15.75" customHeight="1">
      <c r="B272" s="104"/>
      <c r="C272" s="105"/>
    </row>
    <row r="273" spans="2:3" ht="15.75" customHeight="1">
      <c r="B273" s="104"/>
      <c r="C273" s="105"/>
    </row>
    <row r="274" spans="2:3" ht="15.75" customHeight="1">
      <c r="B274" s="104"/>
      <c r="C274" s="105"/>
    </row>
    <row r="275" spans="2:3" ht="15.75" customHeight="1">
      <c r="B275" s="104"/>
      <c r="C275" s="105"/>
    </row>
    <row r="276" spans="2:3" ht="15.75" customHeight="1">
      <c r="B276" s="104"/>
      <c r="C276" s="105"/>
    </row>
    <row r="277" spans="2:3" ht="15.75" customHeight="1">
      <c r="B277" s="104"/>
      <c r="C277" s="105"/>
    </row>
    <row r="278" spans="2:3" ht="15.75" customHeight="1">
      <c r="B278" s="104"/>
      <c r="C278" s="105"/>
    </row>
    <row r="279" spans="2:3" ht="15.75" customHeight="1">
      <c r="B279" s="104"/>
      <c r="C279" s="105"/>
    </row>
    <row r="280" spans="2:3" ht="15.75" customHeight="1">
      <c r="B280" s="104"/>
      <c r="C280" s="105"/>
    </row>
    <row r="281" spans="2:3" ht="15.75" customHeight="1">
      <c r="B281" s="104"/>
      <c r="C281" s="105"/>
    </row>
    <row r="282" spans="2:3" ht="15.75" customHeight="1">
      <c r="B282" s="104"/>
      <c r="C282" s="105"/>
    </row>
    <row r="283" spans="2:3" ht="15.75" customHeight="1">
      <c r="B283" s="104"/>
      <c r="C283" s="105"/>
    </row>
    <row r="284" spans="2:3" ht="15.75" customHeight="1">
      <c r="B284" s="104"/>
      <c r="C284" s="105"/>
    </row>
    <row r="285" spans="2:3" ht="15.75" customHeight="1">
      <c r="B285" s="104"/>
      <c r="C285" s="105"/>
    </row>
    <row r="286" spans="2:3" ht="15.75" customHeight="1">
      <c r="B286" s="104"/>
      <c r="C286" s="105"/>
    </row>
    <row r="287" spans="2:3" ht="15.75" customHeight="1">
      <c r="B287" s="104"/>
      <c r="C287" s="105"/>
    </row>
    <row r="288" spans="2:3" ht="15.75" customHeight="1">
      <c r="B288" s="104"/>
      <c r="C288" s="105"/>
    </row>
    <row r="289" spans="2:3" ht="15.75" customHeight="1">
      <c r="B289" s="104"/>
      <c r="C289" s="105"/>
    </row>
    <row r="290" spans="2:3" ht="15.75" customHeight="1">
      <c r="B290" s="104"/>
      <c r="C290" s="105"/>
    </row>
    <row r="291" spans="2:3" ht="15.75" customHeight="1">
      <c r="B291" s="104"/>
      <c r="C291" s="105"/>
    </row>
    <row r="292" spans="2:3" ht="15.75" customHeight="1">
      <c r="B292" s="104"/>
      <c r="C292" s="105"/>
    </row>
    <row r="293" spans="2:3" ht="15.75" customHeight="1">
      <c r="B293" s="104"/>
      <c r="C293" s="105"/>
    </row>
    <row r="294" spans="2:3" ht="15.75" customHeight="1">
      <c r="B294" s="104"/>
      <c r="C294" s="105"/>
    </row>
    <row r="295" spans="2:3" ht="15.75" customHeight="1">
      <c r="B295" s="104"/>
      <c r="C295" s="105"/>
    </row>
    <row r="296" spans="2:3" ht="15.75" customHeight="1">
      <c r="B296" s="104"/>
      <c r="C296" s="105"/>
    </row>
    <row r="297" spans="2:3" ht="15.75" customHeight="1">
      <c r="B297" s="104"/>
      <c r="C297" s="105"/>
    </row>
    <row r="298" spans="2:3" ht="15.75" customHeight="1">
      <c r="B298" s="104"/>
      <c r="C298" s="105"/>
    </row>
    <row r="299" spans="2:3" ht="15.75" customHeight="1">
      <c r="B299" s="104"/>
      <c r="C299" s="105"/>
    </row>
    <row r="300" spans="2:3" ht="15.75" customHeight="1">
      <c r="B300" s="104"/>
      <c r="C300" s="105"/>
    </row>
    <row r="301" spans="2:3" ht="15.75" customHeight="1">
      <c r="B301" s="104"/>
      <c r="C301" s="105"/>
    </row>
    <row r="302" spans="2:3" ht="15.75" customHeight="1">
      <c r="B302" s="104"/>
      <c r="C302" s="105"/>
    </row>
    <row r="303" spans="2:3" ht="15.75" customHeight="1">
      <c r="B303" s="104"/>
      <c r="C303" s="105"/>
    </row>
    <row r="304" spans="2:3" ht="15.75" customHeight="1">
      <c r="B304" s="104"/>
      <c r="C304" s="105"/>
    </row>
    <row r="305" spans="2:3" ht="15.75" customHeight="1">
      <c r="B305" s="104"/>
      <c r="C305" s="105"/>
    </row>
    <row r="306" spans="2:3" ht="15.75" customHeight="1">
      <c r="B306" s="104"/>
      <c r="C306" s="105"/>
    </row>
    <row r="307" spans="2:3" ht="15.75" customHeight="1">
      <c r="B307" s="104"/>
      <c r="C307" s="105"/>
    </row>
    <row r="308" spans="2:3" ht="15.75" customHeight="1">
      <c r="B308" s="104"/>
      <c r="C308" s="105"/>
    </row>
    <row r="309" spans="2:3" ht="15.75" customHeight="1">
      <c r="B309" s="104"/>
      <c r="C309" s="105"/>
    </row>
    <row r="310" spans="2:3" ht="15.75" customHeight="1">
      <c r="B310" s="104"/>
      <c r="C310" s="105"/>
    </row>
    <row r="311" spans="2:3" ht="15.75" customHeight="1">
      <c r="B311" s="104"/>
      <c r="C311" s="105"/>
    </row>
    <row r="312" spans="2:3" ht="15.75" customHeight="1">
      <c r="B312" s="104"/>
      <c r="C312" s="105"/>
    </row>
    <row r="313" spans="2:3" ht="15.75" customHeight="1">
      <c r="B313" s="104"/>
      <c r="C313" s="105"/>
    </row>
    <row r="314" spans="2:3" ht="15.75" customHeight="1">
      <c r="B314" s="104"/>
      <c r="C314" s="105"/>
    </row>
    <row r="315" spans="2:3" ht="15.75" customHeight="1">
      <c r="B315" s="104"/>
      <c r="C315" s="105"/>
    </row>
    <row r="316" spans="2:3" ht="15.75" customHeight="1">
      <c r="B316" s="104"/>
      <c r="C316" s="105"/>
    </row>
    <row r="317" spans="2:3" ht="15.75" customHeight="1">
      <c r="B317" s="104"/>
      <c r="C317" s="105"/>
    </row>
    <row r="318" spans="2:3" ht="15.75" customHeight="1">
      <c r="B318" s="104"/>
      <c r="C318" s="105"/>
    </row>
    <row r="319" spans="2:3" ht="15.75" customHeight="1">
      <c r="B319" s="104"/>
      <c r="C319" s="105"/>
    </row>
    <row r="320" spans="2:3" ht="15.75" customHeight="1">
      <c r="B320" s="104"/>
      <c r="C320" s="105"/>
    </row>
    <row r="321" spans="2:3" ht="15.75" customHeight="1">
      <c r="B321" s="104"/>
      <c r="C321" s="105"/>
    </row>
    <row r="322" spans="2:3" ht="15.75" customHeight="1">
      <c r="B322" s="104"/>
      <c r="C322" s="105"/>
    </row>
    <row r="323" spans="2:3" ht="15.75" customHeight="1">
      <c r="B323" s="104"/>
      <c r="C323" s="105"/>
    </row>
    <row r="324" spans="2:3" ht="15.75" customHeight="1">
      <c r="B324" s="104"/>
      <c r="C324" s="105"/>
    </row>
    <row r="325" spans="2:3" ht="15.75" customHeight="1">
      <c r="B325" s="104"/>
      <c r="C325" s="105"/>
    </row>
    <row r="326" spans="2:3" ht="15.75" customHeight="1">
      <c r="B326" s="104"/>
      <c r="C326" s="105"/>
    </row>
    <row r="327" spans="2:3" ht="15.75" customHeight="1">
      <c r="B327" s="104"/>
      <c r="C327" s="105"/>
    </row>
    <row r="328" spans="2:3" ht="15.75" customHeight="1">
      <c r="B328" s="104"/>
      <c r="C328" s="105"/>
    </row>
    <row r="329" spans="2:3" ht="15.75" customHeight="1">
      <c r="B329" s="104"/>
      <c r="C329" s="105"/>
    </row>
    <row r="330" spans="2:3" ht="15.75" customHeight="1">
      <c r="B330" s="104"/>
      <c r="C330" s="105"/>
    </row>
    <row r="331" spans="2:3" ht="15.75" customHeight="1">
      <c r="B331" s="104"/>
      <c r="C331" s="105"/>
    </row>
    <row r="332" spans="2:3" ht="15.75" customHeight="1">
      <c r="B332" s="104"/>
      <c r="C332" s="105"/>
    </row>
    <row r="333" spans="2:3" ht="15.75" customHeight="1">
      <c r="B333" s="104"/>
      <c r="C333" s="105"/>
    </row>
    <row r="334" spans="2:3" ht="15.75" customHeight="1">
      <c r="B334" s="104"/>
      <c r="C334" s="105"/>
    </row>
    <row r="335" spans="2:3" ht="15.75" customHeight="1">
      <c r="B335" s="104"/>
      <c r="C335" s="105"/>
    </row>
    <row r="336" spans="2:3" ht="15.75" customHeight="1">
      <c r="B336" s="104"/>
      <c r="C336" s="105"/>
    </row>
    <row r="337" spans="2:3" ht="15.75" customHeight="1">
      <c r="B337" s="104"/>
      <c r="C337" s="105"/>
    </row>
    <row r="338" spans="2:3" ht="15.75" customHeight="1">
      <c r="B338" s="104"/>
      <c r="C338" s="105"/>
    </row>
    <row r="339" spans="2:3" ht="15.75" customHeight="1">
      <c r="B339" s="104"/>
      <c r="C339" s="105"/>
    </row>
    <row r="340" spans="2:3" ht="15.75" customHeight="1">
      <c r="B340" s="104"/>
      <c r="C340" s="105"/>
    </row>
    <row r="341" spans="2:3" ht="15.75" customHeight="1">
      <c r="B341" s="104"/>
      <c r="C341" s="105"/>
    </row>
    <row r="342" spans="2:3" ht="15.75" customHeight="1">
      <c r="B342" s="104"/>
      <c r="C342" s="105"/>
    </row>
    <row r="343" spans="2:3" ht="15.75" customHeight="1">
      <c r="B343" s="104"/>
      <c r="C343" s="105"/>
    </row>
    <row r="344" spans="2:3" ht="15.75" customHeight="1">
      <c r="B344" s="104"/>
      <c r="C344" s="105"/>
    </row>
    <row r="345" spans="2:3" ht="15.75" customHeight="1">
      <c r="B345" s="104"/>
      <c r="C345" s="105"/>
    </row>
    <row r="346" spans="2:3" ht="15.75" customHeight="1">
      <c r="B346" s="104"/>
      <c r="C346" s="105"/>
    </row>
    <row r="347" spans="2:3" ht="15.75" customHeight="1">
      <c r="B347" s="104"/>
      <c r="C347" s="105"/>
    </row>
    <row r="348" spans="2:3" ht="15.75" customHeight="1">
      <c r="B348" s="104"/>
      <c r="C348" s="105"/>
    </row>
    <row r="349" spans="2:3" ht="15.75" customHeight="1">
      <c r="B349" s="104"/>
      <c r="C349" s="105"/>
    </row>
    <row r="350" spans="2:3" ht="15.75" customHeight="1">
      <c r="B350" s="104"/>
      <c r="C350" s="105"/>
    </row>
    <row r="351" spans="2:3" ht="15.75" customHeight="1">
      <c r="B351" s="104"/>
      <c r="C351" s="105"/>
    </row>
    <row r="352" spans="2:3" ht="15.75" customHeight="1">
      <c r="B352" s="104"/>
      <c r="C352" s="105"/>
    </row>
    <row r="353" spans="2:3" ht="15.75" customHeight="1">
      <c r="B353" s="104"/>
      <c r="C353" s="105"/>
    </row>
    <row r="354" spans="2:3" ht="15.75" customHeight="1">
      <c r="B354" s="104"/>
      <c r="C354" s="105"/>
    </row>
    <row r="355" spans="2:3" ht="15.75" customHeight="1">
      <c r="B355" s="104"/>
      <c r="C355" s="105"/>
    </row>
    <row r="356" spans="2:3" ht="15.75" customHeight="1">
      <c r="B356" s="104"/>
      <c r="C356" s="105"/>
    </row>
    <row r="357" spans="2:3" ht="15.75" customHeight="1">
      <c r="B357" s="104"/>
      <c r="C357" s="105"/>
    </row>
    <row r="358" spans="2:3" ht="15.75" customHeight="1">
      <c r="B358" s="104"/>
      <c r="C358" s="105"/>
    </row>
    <row r="359" spans="2:3" ht="15.75" customHeight="1">
      <c r="B359" s="104"/>
      <c r="C359" s="105"/>
    </row>
    <row r="360" spans="2:3" ht="15.75" customHeight="1">
      <c r="B360" s="104"/>
      <c r="C360" s="105"/>
    </row>
    <row r="361" spans="2:3" ht="15.75" customHeight="1">
      <c r="B361" s="104"/>
      <c r="C361" s="105"/>
    </row>
    <row r="362" spans="2:3" ht="15.75" customHeight="1">
      <c r="B362" s="104"/>
      <c r="C362" s="105"/>
    </row>
    <row r="363" spans="2:3" ht="15.75" customHeight="1">
      <c r="B363" s="104"/>
      <c r="C363" s="105"/>
    </row>
    <row r="364" spans="2:3" ht="15.75" customHeight="1">
      <c r="B364" s="104"/>
      <c r="C364" s="105"/>
    </row>
    <row r="365" spans="2:3" ht="15.75" customHeight="1">
      <c r="B365" s="104"/>
      <c r="C365" s="105"/>
    </row>
    <row r="366" spans="2:3" ht="15.75" customHeight="1">
      <c r="B366" s="104"/>
      <c r="C366" s="105"/>
    </row>
    <row r="367" spans="2:3" ht="15.75" customHeight="1">
      <c r="B367" s="104"/>
      <c r="C367" s="105"/>
    </row>
    <row r="368" spans="2:3" ht="15.75" customHeight="1">
      <c r="B368" s="104"/>
      <c r="C368" s="105"/>
    </row>
    <row r="369" spans="2:3" ht="15.75" customHeight="1">
      <c r="B369" s="104"/>
      <c r="C369" s="105"/>
    </row>
    <row r="370" spans="2:3" ht="15.75" customHeight="1">
      <c r="B370" s="104"/>
      <c r="C370" s="105"/>
    </row>
    <row r="371" spans="2:3" ht="15.75" customHeight="1">
      <c r="B371" s="104"/>
      <c r="C371" s="105"/>
    </row>
    <row r="372" spans="2:3" ht="15.75" customHeight="1">
      <c r="B372" s="104"/>
      <c r="C372" s="105"/>
    </row>
    <row r="373" spans="2:3" ht="15.75" customHeight="1">
      <c r="B373" s="104"/>
      <c r="C373" s="105"/>
    </row>
    <row r="374" spans="2:3" ht="15.75" customHeight="1">
      <c r="B374" s="104"/>
      <c r="C374" s="105"/>
    </row>
    <row r="375" spans="2:3" ht="15.75" customHeight="1">
      <c r="B375" s="104"/>
      <c r="C375" s="105"/>
    </row>
    <row r="376" spans="2:3" ht="15.75" customHeight="1">
      <c r="B376" s="104"/>
      <c r="C376" s="105"/>
    </row>
    <row r="377" spans="2:3" ht="15.75" customHeight="1">
      <c r="B377" s="104"/>
      <c r="C377" s="105"/>
    </row>
    <row r="378" spans="2:3" ht="15.75" customHeight="1">
      <c r="B378" s="104"/>
      <c r="C378" s="105"/>
    </row>
    <row r="379" spans="2:3" ht="15.75" customHeight="1">
      <c r="B379" s="104"/>
      <c r="C379" s="105"/>
    </row>
    <row r="380" spans="2:3" ht="15.75" customHeight="1">
      <c r="B380" s="104"/>
      <c r="C380" s="105"/>
    </row>
    <row r="381" spans="2:3" ht="15.75" customHeight="1">
      <c r="B381" s="104"/>
      <c r="C381" s="105"/>
    </row>
    <row r="382" spans="2:3" ht="15.75" customHeight="1">
      <c r="B382" s="104"/>
      <c r="C382" s="105"/>
    </row>
    <row r="383" spans="2:3" ht="15.75" customHeight="1">
      <c r="B383" s="104"/>
      <c r="C383" s="105"/>
    </row>
    <row r="384" spans="2:3" ht="15.75" customHeight="1">
      <c r="B384" s="104"/>
      <c r="C384" s="105"/>
    </row>
    <row r="385" spans="2:3" ht="15.75" customHeight="1">
      <c r="B385" s="104"/>
      <c r="C385" s="105"/>
    </row>
    <row r="386" spans="2:3" ht="15.75" customHeight="1">
      <c r="B386" s="104"/>
      <c r="C386" s="105"/>
    </row>
    <row r="387" spans="2:3" ht="15.75" customHeight="1">
      <c r="B387" s="104"/>
      <c r="C387" s="105"/>
    </row>
    <row r="388" spans="2:3" ht="15.75" customHeight="1">
      <c r="B388" s="104"/>
      <c r="C388" s="105"/>
    </row>
    <row r="389" spans="2:3" ht="15.75" customHeight="1">
      <c r="B389" s="104"/>
      <c r="C389" s="105"/>
    </row>
    <row r="390" spans="2:3" ht="15.75" customHeight="1">
      <c r="B390" s="104"/>
      <c r="C390" s="105"/>
    </row>
    <row r="391" spans="2:3" ht="15.75" customHeight="1">
      <c r="B391" s="104"/>
      <c r="C391" s="105"/>
    </row>
    <row r="392" spans="2:3" ht="15.75" customHeight="1">
      <c r="B392" s="104"/>
      <c r="C392" s="105"/>
    </row>
    <row r="393" spans="2:3" ht="15.75" customHeight="1">
      <c r="B393" s="104"/>
      <c r="C393" s="105"/>
    </row>
    <row r="394" spans="2:3" ht="15.75" customHeight="1">
      <c r="B394" s="104"/>
      <c r="C394" s="105"/>
    </row>
    <row r="395" spans="2:3" ht="15.75" customHeight="1">
      <c r="B395" s="104"/>
      <c r="C395" s="105"/>
    </row>
    <row r="396" spans="2:3" ht="15.75" customHeight="1">
      <c r="B396" s="104"/>
      <c r="C396" s="105"/>
    </row>
    <row r="397" spans="2:3" ht="15.75" customHeight="1">
      <c r="B397" s="104"/>
      <c r="C397" s="105"/>
    </row>
    <row r="398" spans="2:3" ht="15.75" customHeight="1">
      <c r="B398" s="104"/>
      <c r="C398" s="105"/>
    </row>
    <row r="399" spans="2:3" ht="15.75" customHeight="1">
      <c r="B399" s="104"/>
      <c r="C399" s="105"/>
    </row>
    <row r="400" spans="2:3" ht="15.75" customHeight="1">
      <c r="B400" s="104"/>
      <c r="C400" s="105"/>
    </row>
    <row r="401" spans="2:3" ht="15.75" customHeight="1">
      <c r="B401" s="104"/>
      <c r="C401" s="105"/>
    </row>
    <row r="402" spans="2:3" ht="15.75" customHeight="1">
      <c r="B402" s="104"/>
      <c r="C402" s="105"/>
    </row>
    <row r="403" spans="2:3" ht="15.75" customHeight="1">
      <c r="B403" s="104"/>
      <c r="C403" s="105"/>
    </row>
    <row r="404" spans="2:3" ht="15.75" customHeight="1">
      <c r="B404" s="104"/>
      <c r="C404" s="105"/>
    </row>
    <row r="405" spans="2:3" ht="15.75" customHeight="1">
      <c r="B405" s="104"/>
      <c r="C405" s="105"/>
    </row>
    <row r="406" spans="2:3" ht="15.75" customHeight="1">
      <c r="B406" s="104"/>
      <c r="C406" s="105"/>
    </row>
    <row r="407" spans="2:3" ht="15.75" customHeight="1">
      <c r="B407" s="104"/>
      <c r="C407" s="105"/>
    </row>
    <row r="408" spans="2:3" ht="15.75" customHeight="1">
      <c r="B408" s="104"/>
      <c r="C408" s="105"/>
    </row>
    <row r="409" spans="2:3" ht="15.75" customHeight="1">
      <c r="B409" s="104"/>
      <c r="C409" s="105"/>
    </row>
    <row r="410" spans="2:3" ht="15.75" customHeight="1">
      <c r="B410" s="104"/>
      <c r="C410" s="105"/>
    </row>
    <row r="411" spans="2:3" ht="15.75" customHeight="1">
      <c r="B411" s="104"/>
      <c r="C411" s="105"/>
    </row>
    <row r="412" spans="2:3" ht="15.75" customHeight="1">
      <c r="B412" s="104"/>
      <c r="C412" s="105"/>
    </row>
    <row r="413" spans="2:3" ht="15.75" customHeight="1">
      <c r="B413" s="104"/>
      <c r="C413" s="105"/>
    </row>
    <row r="414" spans="2:3" ht="15.75" customHeight="1">
      <c r="B414" s="104"/>
      <c r="C414" s="105"/>
    </row>
    <row r="415" spans="2:3" ht="15.75" customHeight="1">
      <c r="B415" s="104"/>
      <c r="C415" s="105"/>
    </row>
    <row r="416" spans="2:3" ht="15.75" customHeight="1">
      <c r="B416" s="104"/>
      <c r="C416" s="105"/>
    </row>
    <row r="417" spans="2:3" ht="15.75" customHeight="1">
      <c r="B417" s="104"/>
      <c r="C417" s="105"/>
    </row>
    <row r="418" spans="2:3" ht="15.75" customHeight="1">
      <c r="B418" s="104"/>
      <c r="C418" s="105"/>
    </row>
    <row r="419" spans="2:3" ht="15.75" customHeight="1">
      <c r="B419" s="104"/>
      <c r="C419" s="105"/>
    </row>
    <row r="420" spans="2:3" ht="15.75" customHeight="1">
      <c r="B420" s="104"/>
      <c r="C420" s="105"/>
    </row>
    <row r="421" spans="2:3" ht="15.75" customHeight="1">
      <c r="B421" s="104"/>
      <c r="C421" s="105"/>
    </row>
    <row r="422" spans="2:3" ht="15.75" customHeight="1">
      <c r="B422" s="104"/>
      <c r="C422" s="105"/>
    </row>
    <row r="423" spans="2:3" ht="15.75" customHeight="1">
      <c r="B423" s="104"/>
      <c r="C423" s="105"/>
    </row>
    <row r="424" spans="2:3" ht="15.75" customHeight="1">
      <c r="B424" s="104"/>
      <c r="C424" s="105"/>
    </row>
    <row r="425" spans="2:3" ht="15.75" customHeight="1">
      <c r="B425" s="104"/>
      <c r="C425" s="105"/>
    </row>
    <row r="426" spans="2:3" ht="15.75" customHeight="1">
      <c r="B426" s="104"/>
      <c r="C426" s="105"/>
    </row>
    <row r="427" spans="2:3" ht="15.75" customHeight="1">
      <c r="B427" s="104"/>
      <c r="C427" s="105"/>
    </row>
    <row r="428" spans="2:3" ht="15.75" customHeight="1">
      <c r="B428" s="104"/>
      <c r="C428" s="105"/>
    </row>
    <row r="429" spans="2:3" ht="15.75" customHeight="1">
      <c r="B429" s="104"/>
      <c r="C429" s="105"/>
    </row>
    <row r="430" spans="2:3" ht="15.75" customHeight="1">
      <c r="B430" s="104"/>
      <c r="C430" s="105"/>
    </row>
    <row r="431" spans="2:3" ht="15.75" customHeight="1">
      <c r="B431" s="104"/>
      <c r="C431" s="105"/>
    </row>
    <row r="432" spans="2:3" ht="15.75" customHeight="1">
      <c r="B432" s="104"/>
      <c r="C432" s="105"/>
    </row>
    <row r="433" spans="2:3" ht="15.75" customHeight="1">
      <c r="B433" s="104"/>
      <c r="C433" s="105"/>
    </row>
    <row r="434" spans="2:3" ht="15.75" customHeight="1">
      <c r="B434" s="104"/>
      <c r="C434" s="105"/>
    </row>
    <row r="435" spans="2:3" ht="15.75" customHeight="1">
      <c r="B435" s="104"/>
      <c r="C435" s="105"/>
    </row>
    <row r="436" spans="2:3" ht="15.75" customHeight="1">
      <c r="B436" s="104"/>
      <c r="C436" s="105"/>
    </row>
    <row r="437" spans="2:3" ht="15.75" customHeight="1">
      <c r="B437" s="104"/>
      <c r="C437" s="105"/>
    </row>
    <row r="438" spans="2:3" ht="15.75" customHeight="1">
      <c r="B438" s="104"/>
      <c r="C438" s="105"/>
    </row>
    <row r="439" spans="2:3" ht="15.75" customHeight="1">
      <c r="B439" s="104"/>
      <c r="C439" s="105"/>
    </row>
    <row r="440" spans="2:3" ht="15.75" customHeight="1">
      <c r="B440" s="104"/>
      <c r="C440" s="105"/>
    </row>
    <row r="441" spans="2:3" ht="15.75" customHeight="1">
      <c r="B441" s="104"/>
      <c r="C441" s="105"/>
    </row>
    <row r="442" spans="2:3" ht="15.75" customHeight="1">
      <c r="B442" s="104"/>
      <c r="C442" s="105"/>
    </row>
    <row r="443" spans="2:3" ht="15.75" customHeight="1">
      <c r="B443" s="104"/>
      <c r="C443" s="105"/>
    </row>
    <row r="444" spans="2:3" ht="15.75" customHeight="1">
      <c r="B444" s="104"/>
      <c r="C444" s="105"/>
    </row>
    <row r="445" spans="2:3" ht="15.75" customHeight="1">
      <c r="B445" s="104"/>
      <c r="C445" s="105"/>
    </row>
    <row r="446" spans="2:3" ht="15.75" customHeight="1">
      <c r="B446" s="104"/>
      <c r="C446" s="105"/>
    </row>
    <row r="447" spans="2:3" ht="15.75" customHeight="1">
      <c r="B447" s="104"/>
      <c r="C447" s="105"/>
    </row>
    <row r="448" spans="2:3" ht="15.75" customHeight="1">
      <c r="B448" s="104"/>
      <c r="C448" s="105"/>
    </row>
    <row r="449" spans="2:3" ht="15.75" customHeight="1">
      <c r="B449" s="104"/>
      <c r="C449" s="105"/>
    </row>
    <row r="450" spans="2:3" ht="15.75" customHeight="1">
      <c r="B450" s="104"/>
      <c r="C450" s="105"/>
    </row>
    <row r="451" spans="2:3" ht="15.75" customHeight="1">
      <c r="B451" s="104"/>
      <c r="C451" s="105"/>
    </row>
    <row r="452" spans="2:3" ht="15.75" customHeight="1">
      <c r="B452" s="104"/>
      <c r="C452" s="105"/>
    </row>
    <row r="453" spans="2:3" ht="15.75" customHeight="1">
      <c r="B453" s="104"/>
      <c r="C453" s="105"/>
    </row>
    <row r="454" spans="2:3" ht="15.75" customHeight="1">
      <c r="B454" s="104"/>
      <c r="C454" s="105"/>
    </row>
    <row r="455" spans="2:3" ht="15.75" customHeight="1">
      <c r="B455" s="104"/>
      <c r="C455" s="105"/>
    </row>
    <row r="456" spans="2:3" ht="15.75" customHeight="1">
      <c r="B456" s="104"/>
      <c r="C456" s="105"/>
    </row>
    <row r="457" spans="2:3" ht="15.75" customHeight="1">
      <c r="B457" s="104"/>
      <c r="C457" s="105"/>
    </row>
    <row r="458" spans="2:3" ht="15.75" customHeight="1">
      <c r="B458" s="104"/>
      <c r="C458" s="105"/>
    </row>
    <row r="459" spans="2:3" ht="15.75" customHeight="1">
      <c r="B459" s="104"/>
      <c r="C459" s="105"/>
    </row>
    <row r="460" spans="2:3" ht="15.75" customHeight="1">
      <c r="B460" s="104"/>
      <c r="C460" s="105"/>
    </row>
    <row r="461" spans="2:3" ht="15.75" customHeight="1">
      <c r="B461" s="104"/>
      <c r="C461" s="105"/>
    </row>
    <row r="462" spans="2:3" ht="15.75" customHeight="1">
      <c r="B462" s="104"/>
      <c r="C462" s="105"/>
    </row>
    <row r="463" spans="2:3" ht="15.75" customHeight="1">
      <c r="B463" s="104"/>
      <c r="C463" s="105"/>
    </row>
    <row r="464" spans="2:3" ht="15.75" customHeight="1">
      <c r="B464" s="104"/>
      <c r="C464" s="105"/>
    </row>
    <row r="465" spans="2:3" ht="15.75" customHeight="1">
      <c r="B465" s="104"/>
      <c r="C465" s="105"/>
    </row>
    <row r="466" spans="2:3" ht="15.75" customHeight="1">
      <c r="B466" s="104"/>
      <c r="C466" s="105"/>
    </row>
    <row r="467" spans="2:3" ht="15.75" customHeight="1">
      <c r="B467" s="104"/>
      <c r="C467" s="105"/>
    </row>
    <row r="468" spans="2:3" ht="15.75" customHeight="1">
      <c r="B468" s="104"/>
      <c r="C468" s="105"/>
    </row>
    <row r="469" spans="2:3" ht="15.75" customHeight="1">
      <c r="B469" s="104"/>
      <c r="C469" s="105"/>
    </row>
    <row r="470" spans="2:3" ht="15.75" customHeight="1">
      <c r="B470" s="104"/>
      <c r="C470" s="105"/>
    </row>
    <row r="471" spans="2:3" ht="15.75" customHeight="1">
      <c r="B471" s="104"/>
      <c r="C471" s="105"/>
    </row>
    <row r="472" spans="2:3" ht="15.75" customHeight="1">
      <c r="B472" s="104"/>
      <c r="C472" s="105"/>
    </row>
    <row r="473" spans="2:3" ht="15.75" customHeight="1">
      <c r="B473" s="104"/>
      <c r="C473" s="105"/>
    </row>
    <row r="474" spans="2:3" ht="15.75" customHeight="1">
      <c r="B474" s="104"/>
      <c r="C474" s="105"/>
    </row>
    <row r="475" spans="2:3" ht="15.75" customHeight="1">
      <c r="B475" s="104"/>
      <c r="C475" s="105"/>
    </row>
    <row r="476" spans="2:3" ht="15.75" customHeight="1">
      <c r="B476" s="104"/>
      <c r="C476" s="105"/>
    </row>
    <row r="477" spans="2:3" ht="15.75" customHeight="1">
      <c r="B477" s="104"/>
      <c r="C477" s="105"/>
    </row>
    <row r="478" spans="2:3" ht="15.75" customHeight="1">
      <c r="B478" s="104"/>
      <c r="C478" s="105"/>
    </row>
    <row r="479" spans="2:3" ht="15.75" customHeight="1">
      <c r="B479" s="104"/>
      <c r="C479" s="105"/>
    </row>
    <row r="480" spans="2:3" ht="15.75" customHeight="1">
      <c r="B480" s="104"/>
      <c r="C480" s="105"/>
    </row>
    <row r="481" spans="2:3" ht="15.75" customHeight="1">
      <c r="B481" s="104"/>
      <c r="C481" s="105"/>
    </row>
    <row r="482" spans="2:3" ht="15.75" customHeight="1">
      <c r="B482" s="104"/>
      <c r="C482" s="105"/>
    </row>
    <row r="483" spans="2:3" ht="15.75" customHeight="1">
      <c r="B483" s="104"/>
      <c r="C483" s="105"/>
    </row>
    <row r="484" spans="2:3" ht="15.75" customHeight="1">
      <c r="B484" s="104"/>
      <c r="C484" s="105"/>
    </row>
    <row r="485" spans="2:3" ht="15.75" customHeight="1">
      <c r="B485" s="104"/>
      <c r="C485" s="105"/>
    </row>
    <row r="486" spans="2:3" ht="15.75" customHeight="1">
      <c r="B486" s="104"/>
      <c r="C486" s="105"/>
    </row>
    <row r="487" spans="2:3" ht="15.75" customHeight="1">
      <c r="B487" s="104"/>
      <c r="C487" s="105"/>
    </row>
    <row r="488" spans="2:3" ht="15.75" customHeight="1">
      <c r="B488" s="104"/>
      <c r="C488" s="105"/>
    </row>
    <row r="489" spans="2:3" ht="15.75" customHeight="1">
      <c r="B489" s="104"/>
      <c r="C489" s="105"/>
    </row>
    <row r="490" spans="2:3" ht="15.75" customHeight="1">
      <c r="B490" s="104"/>
      <c r="C490" s="105"/>
    </row>
    <row r="491" spans="2:3" ht="15.75" customHeight="1">
      <c r="B491" s="104"/>
      <c r="C491" s="105"/>
    </row>
    <row r="492" spans="2:3" ht="15.75" customHeight="1">
      <c r="B492" s="104"/>
      <c r="C492" s="105"/>
    </row>
    <row r="493" spans="2:3" ht="15.75" customHeight="1">
      <c r="B493" s="104"/>
      <c r="C493" s="105"/>
    </row>
    <row r="494" spans="2:3" ht="15.75" customHeight="1">
      <c r="B494" s="104"/>
      <c r="C494" s="105"/>
    </row>
    <row r="495" spans="2:3" ht="15.75" customHeight="1">
      <c r="B495" s="104"/>
      <c r="C495" s="105"/>
    </row>
    <row r="496" spans="2:3" ht="15.75" customHeight="1">
      <c r="B496" s="104"/>
      <c r="C496" s="105"/>
    </row>
    <row r="497" spans="2:3" ht="15.75" customHeight="1">
      <c r="B497" s="104"/>
      <c r="C497" s="105"/>
    </row>
    <row r="498" spans="2:3" ht="15.75" customHeight="1">
      <c r="B498" s="104"/>
      <c r="C498" s="105"/>
    </row>
    <row r="499" spans="2:3" ht="15.75" customHeight="1">
      <c r="B499" s="104"/>
      <c r="C499" s="105"/>
    </row>
    <row r="500" spans="2:3" ht="15.75" customHeight="1">
      <c r="B500" s="104"/>
      <c r="C500" s="105"/>
    </row>
    <row r="501" spans="2:3" ht="15.75" customHeight="1">
      <c r="B501" s="104"/>
      <c r="C501" s="105"/>
    </row>
    <row r="502" spans="2:3" ht="15.75" customHeight="1">
      <c r="B502" s="104"/>
      <c r="C502" s="105"/>
    </row>
    <row r="503" spans="2:3" ht="15.75" customHeight="1">
      <c r="B503" s="104"/>
      <c r="C503" s="105"/>
    </row>
    <row r="504" spans="2:3" ht="15.75" customHeight="1">
      <c r="B504" s="104"/>
      <c r="C504" s="105"/>
    </row>
    <row r="505" spans="2:3" ht="15.75" customHeight="1">
      <c r="B505" s="104"/>
      <c r="C505" s="105"/>
    </row>
    <row r="506" spans="2:3" ht="15.75" customHeight="1">
      <c r="B506" s="104"/>
      <c r="C506" s="105"/>
    </row>
    <row r="507" spans="2:3" ht="15.75" customHeight="1">
      <c r="B507" s="104"/>
      <c r="C507" s="105"/>
    </row>
    <row r="508" spans="2:3" ht="15.75" customHeight="1">
      <c r="B508" s="104"/>
      <c r="C508" s="105"/>
    </row>
    <row r="509" spans="2:3" ht="15.75" customHeight="1">
      <c r="B509" s="104"/>
      <c r="C509" s="105"/>
    </row>
    <row r="510" spans="2:3" ht="15.75" customHeight="1">
      <c r="B510" s="104"/>
      <c r="C510" s="105"/>
    </row>
    <row r="511" spans="2:3" ht="15.75" customHeight="1">
      <c r="B511" s="104"/>
      <c r="C511" s="105"/>
    </row>
    <row r="512" spans="2:3" ht="15.75" customHeight="1">
      <c r="B512" s="104"/>
      <c r="C512" s="105"/>
    </row>
    <row r="513" spans="2:3" ht="15.75" customHeight="1">
      <c r="B513" s="104"/>
      <c r="C513" s="105"/>
    </row>
    <row r="514" spans="2:3" ht="15.75" customHeight="1">
      <c r="B514" s="104"/>
      <c r="C514" s="105"/>
    </row>
    <row r="515" spans="2:3" ht="15.75" customHeight="1">
      <c r="B515" s="104"/>
      <c r="C515" s="105"/>
    </row>
    <row r="516" spans="2:3" ht="15.75" customHeight="1">
      <c r="B516" s="104"/>
      <c r="C516" s="105"/>
    </row>
    <row r="517" spans="2:3" ht="15.75" customHeight="1">
      <c r="B517" s="104"/>
      <c r="C517" s="105"/>
    </row>
    <row r="518" spans="2:3" ht="15.75" customHeight="1">
      <c r="B518" s="104"/>
      <c r="C518" s="105"/>
    </row>
    <row r="519" spans="2:3" ht="15.75" customHeight="1">
      <c r="B519" s="104"/>
      <c r="C519" s="105"/>
    </row>
    <row r="520" spans="2:3" ht="15.75" customHeight="1">
      <c r="B520" s="104"/>
      <c r="C520" s="105"/>
    </row>
    <row r="521" spans="2:3" ht="15.75" customHeight="1">
      <c r="B521" s="104"/>
      <c r="C521" s="105"/>
    </row>
    <row r="522" spans="2:3" ht="15.75" customHeight="1">
      <c r="B522" s="104"/>
      <c r="C522" s="105"/>
    </row>
    <row r="523" spans="2:3" ht="15.75" customHeight="1">
      <c r="B523" s="104"/>
      <c r="C523" s="105"/>
    </row>
    <row r="524" spans="2:3" ht="15.75" customHeight="1">
      <c r="B524" s="104"/>
      <c r="C524" s="105"/>
    </row>
    <row r="525" spans="2:3" ht="15.75" customHeight="1">
      <c r="B525" s="104"/>
      <c r="C525" s="105"/>
    </row>
    <row r="526" spans="2:3" ht="15.75" customHeight="1">
      <c r="B526" s="104"/>
      <c r="C526" s="105"/>
    </row>
    <row r="527" spans="2:3" ht="15.75" customHeight="1">
      <c r="B527" s="104"/>
      <c r="C527" s="105"/>
    </row>
    <row r="528" spans="2:3" ht="15.75" customHeight="1">
      <c r="B528" s="104"/>
      <c r="C528" s="105"/>
    </row>
    <row r="529" spans="2:3" ht="15.75" customHeight="1">
      <c r="B529" s="104"/>
      <c r="C529" s="105"/>
    </row>
    <row r="530" spans="2:3" ht="15.75" customHeight="1">
      <c r="B530" s="104"/>
      <c r="C530" s="105"/>
    </row>
    <row r="531" spans="2:3" ht="15.75" customHeight="1">
      <c r="B531" s="104"/>
      <c r="C531" s="105"/>
    </row>
    <row r="532" spans="2:3" ht="15.75" customHeight="1">
      <c r="B532" s="104"/>
      <c r="C532" s="105"/>
    </row>
    <row r="533" spans="2:3" ht="15.75" customHeight="1">
      <c r="B533" s="104"/>
      <c r="C533" s="105"/>
    </row>
    <row r="534" spans="2:3" ht="15.75" customHeight="1">
      <c r="B534" s="104"/>
      <c r="C534" s="105"/>
    </row>
    <row r="535" spans="2:3" ht="15.75" customHeight="1">
      <c r="B535" s="104"/>
      <c r="C535" s="105"/>
    </row>
    <row r="536" spans="2:3" ht="15.75" customHeight="1">
      <c r="B536" s="104"/>
      <c r="C536" s="105"/>
    </row>
    <row r="537" spans="2:3" ht="15.75" customHeight="1">
      <c r="B537" s="104"/>
      <c r="C537" s="105"/>
    </row>
    <row r="538" spans="2:3" ht="15.75" customHeight="1">
      <c r="B538" s="104"/>
      <c r="C538" s="105"/>
    </row>
    <row r="539" spans="2:3" ht="15.75" customHeight="1">
      <c r="B539" s="104"/>
      <c r="C539" s="105"/>
    </row>
    <row r="540" spans="2:3" ht="15.75" customHeight="1">
      <c r="B540" s="104"/>
      <c r="C540" s="105"/>
    </row>
    <row r="541" spans="2:3" ht="15.75" customHeight="1">
      <c r="B541" s="104"/>
      <c r="C541" s="105"/>
    </row>
    <row r="542" spans="2:3" ht="15.75" customHeight="1">
      <c r="B542" s="104"/>
      <c r="C542" s="105"/>
    </row>
    <row r="543" spans="2:3" ht="15.75" customHeight="1">
      <c r="B543" s="104"/>
      <c r="C543" s="105"/>
    </row>
    <row r="544" spans="2:3" ht="15.75" customHeight="1">
      <c r="B544" s="104"/>
      <c r="C544" s="105"/>
    </row>
    <row r="545" spans="2:3" ht="15.75" customHeight="1">
      <c r="B545" s="104"/>
      <c r="C545" s="105"/>
    </row>
    <row r="546" spans="2:3" ht="15.75" customHeight="1">
      <c r="B546" s="104"/>
      <c r="C546" s="105"/>
    </row>
    <row r="547" spans="2:3" ht="15.75" customHeight="1">
      <c r="B547" s="104"/>
      <c r="C547" s="105"/>
    </row>
    <row r="548" spans="2:3" ht="15.75" customHeight="1">
      <c r="B548" s="104"/>
      <c r="C548" s="105"/>
    </row>
    <row r="549" spans="2:3" ht="15.75" customHeight="1">
      <c r="B549" s="104"/>
      <c r="C549" s="105"/>
    </row>
    <row r="550" spans="2:3" ht="15.75" customHeight="1">
      <c r="B550" s="104"/>
      <c r="C550" s="105"/>
    </row>
    <row r="551" spans="2:3" ht="15.75" customHeight="1">
      <c r="B551" s="104"/>
      <c r="C551" s="105"/>
    </row>
    <row r="552" spans="2:3" ht="15.75" customHeight="1">
      <c r="B552" s="104"/>
      <c r="C552" s="105"/>
    </row>
    <row r="553" spans="2:3" ht="15.75" customHeight="1">
      <c r="B553" s="104"/>
      <c r="C553" s="105"/>
    </row>
    <row r="554" spans="2:3" ht="15.75" customHeight="1">
      <c r="B554" s="104"/>
      <c r="C554" s="105"/>
    </row>
    <row r="555" spans="2:3" ht="15.75" customHeight="1">
      <c r="B555" s="104"/>
      <c r="C555" s="105"/>
    </row>
    <row r="556" spans="2:3" ht="15.75" customHeight="1">
      <c r="B556" s="104"/>
      <c r="C556" s="105"/>
    </row>
    <row r="557" spans="2:3" ht="15.75" customHeight="1">
      <c r="B557" s="104"/>
      <c r="C557" s="105"/>
    </row>
    <row r="558" spans="2:3" ht="15.75" customHeight="1">
      <c r="B558" s="104"/>
      <c r="C558" s="105"/>
    </row>
    <row r="559" spans="2:3" ht="15.75" customHeight="1">
      <c r="B559" s="104"/>
      <c r="C559" s="105"/>
    </row>
    <row r="560" spans="2:3" ht="15.75" customHeight="1">
      <c r="B560" s="104"/>
      <c r="C560" s="105"/>
    </row>
    <row r="561" spans="2:3" ht="15.75" customHeight="1">
      <c r="B561" s="104"/>
      <c r="C561" s="105"/>
    </row>
    <row r="562" spans="2:3" ht="15.75" customHeight="1">
      <c r="B562" s="104"/>
      <c r="C562" s="105"/>
    </row>
    <row r="563" spans="2:3" ht="15.75" customHeight="1">
      <c r="B563" s="104"/>
      <c r="C563" s="105"/>
    </row>
    <row r="564" spans="2:3" ht="15.75" customHeight="1">
      <c r="B564" s="104"/>
      <c r="C564" s="105"/>
    </row>
    <row r="565" spans="2:3" ht="15.75" customHeight="1">
      <c r="B565" s="104"/>
      <c r="C565" s="105"/>
    </row>
    <row r="566" spans="2:3" ht="15.75" customHeight="1">
      <c r="B566" s="104"/>
      <c r="C566" s="105"/>
    </row>
    <row r="567" spans="2:3" ht="15.75" customHeight="1">
      <c r="B567" s="104"/>
      <c r="C567" s="105"/>
    </row>
    <row r="568" spans="2:3" ht="15.75" customHeight="1">
      <c r="B568" s="104"/>
      <c r="C568" s="105"/>
    </row>
    <row r="569" spans="2:3" ht="15.75" customHeight="1">
      <c r="B569" s="104"/>
      <c r="C569" s="105"/>
    </row>
    <row r="570" spans="2:3" ht="15.75" customHeight="1">
      <c r="B570" s="104"/>
      <c r="C570" s="105"/>
    </row>
    <row r="571" spans="2:3" ht="15.75" customHeight="1">
      <c r="B571" s="104"/>
      <c r="C571" s="105"/>
    </row>
    <row r="572" spans="2:3" ht="15.75" customHeight="1">
      <c r="B572" s="104"/>
      <c r="C572" s="105"/>
    </row>
    <row r="573" spans="2:3" ht="15.75" customHeight="1">
      <c r="B573" s="104"/>
      <c r="C573" s="105"/>
    </row>
    <row r="574" spans="2:3" ht="15.75" customHeight="1">
      <c r="B574" s="104"/>
      <c r="C574" s="105"/>
    </row>
    <row r="575" spans="2:3" ht="15.75" customHeight="1">
      <c r="B575" s="104"/>
      <c r="C575" s="105"/>
    </row>
    <row r="576" spans="2:3" ht="15.75" customHeight="1">
      <c r="B576" s="104"/>
      <c r="C576" s="105"/>
    </row>
    <row r="577" spans="2:3" ht="15.75" customHeight="1">
      <c r="B577" s="104"/>
      <c r="C577" s="105"/>
    </row>
    <row r="578" spans="2:3" ht="15.75" customHeight="1">
      <c r="B578" s="104"/>
      <c r="C578" s="105"/>
    </row>
    <row r="579" spans="2:3" ht="15.75" customHeight="1">
      <c r="B579" s="104"/>
      <c r="C579" s="105"/>
    </row>
    <row r="580" spans="2:3" ht="15.75" customHeight="1">
      <c r="B580" s="104"/>
      <c r="C580" s="105"/>
    </row>
    <row r="581" spans="2:3" ht="15.75" customHeight="1">
      <c r="B581" s="104"/>
      <c r="C581" s="105"/>
    </row>
    <row r="582" spans="2:3" ht="15.75" customHeight="1">
      <c r="B582" s="104"/>
      <c r="C582" s="105"/>
    </row>
    <row r="583" spans="2:3" ht="15.75" customHeight="1">
      <c r="B583" s="104"/>
      <c r="C583" s="105"/>
    </row>
    <row r="584" spans="2:3" ht="15.75" customHeight="1">
      <c r="B584" s="104"/>
      <c r="C584" s="105"/>
    </row>
    <row r="585" spans="2:3" ht="15.75" customHeight="1">
      <c r="B585" s="104"/>
      <c r="C585" s="105"/>
    </row>
    <row r="586" spans="2:3" ht="15.75" customHeight="1">
      <c r="B586" s="104"/>
      <c r="C586" s="105"/>
    </row>
    <row r="587" spans="2:3" ht="15.75" customHeight="1">
      <c r="B587" s="104"/>
      <c r="C587" s="105"/>
    </row>
    <row r="588" spans="2:3" ht="15.75" customHeight="1">
      <c r="B588" s="104"/>
      <c r="C588" s="105"/>
    </row>
    <row r="589" spans="2:3" ht="15.75" customHeight="1">
      <c r="B589" s="104"/>
      <c r="C589" s="105"/>
    </row>
    <row r="590" spans="2:3" ht="15.75" customHeight="1">
      <c r="B590" s="104"/>
      <c r="C590" s="105"/>
    </row>
    <row r="591" spans="2:3" ht="15.75" customHeight="1">
      <c r="B591" s="104"/>
      <c r="C591" s="105"/>
    </row>
    <row r="592" spans="2:3" ht="15.75" customHeight="1">
      <c r="B592" s="104"/>
      <c r="C592" s="105"/>
    </row>
    <row r="593" spans="2:3" ht="15.75" customHeight="1">
      <c r="B593" s="104"/>
      <c r="C593" s="105"/>
    </row>
    <row r="594" spans="2:3" ht="15.75" customHeight="1">
      <c r="B594" s="104"/>
      <c r="C594" s="105"/>
    </row>
    <row r="595" spans="2:3" ht="15.75" customHeight="1">
      <c r="B595" s="104"/>
      <c r="C595" s="105"/>
    </row>
    <row r="596" spans="2:3" ht="15.75" customHeight="1">
      <c r="B596" s="104"/>
      <c r="C596" s="105"/>
    </row>
    <row r="597" spans="2:3" ht="15.75" customHeight="1">
      <c r="B597" s="104"/>
      <c r="C597" s="105"/>
    </row>
    <row r="598" spans="2:3" ht="15.75" customHeight="1">
      <c r="B598" s="104"/>
      <c r="C598" s="105"/>
    </row>
    <row r="599" spans="2:3" ht="15.75" customHeight="1">
      <c r="B599" s="104"/>
      <c r="C599" s="105"/>
    </row>
    <row r="600" spans="2:3" ht="15.75" customHeight="1">
      <c r="B600" s="104"/>
      <c r="C600" s="105"/>
    </row>
    <row r="601" spans="2:3" ht="15.75" customHeight="1">
      <c r="B601" s="104"/>
      <c r="C601" s="105"/>
    </row>
    <row r="602" spans="2:3" ht="15.75" customHeight="1">
      <c r="B602" s="104"/>
      <c r="C602" s="105"/>
    </row>
    <row r="603" spans="2:3" ht="15.75" customHeight="1">
      <c r="B603" s="104"/>
      <c r="C603" s="105"/>
    </row>
    <row r="604" spans="2:3" ht="15.75" customHeight="1">
      <c r="B604" s="104"/>
      <c r="C604" s="105"/>
    </row>
    <row r="605" spans="2:3" ht="15.75" customHeight="1">
      <c r="B605" s="104"/>
      <c r="C605" s="105"/>
    </row>
    <row r="606" spans="2:3" ht="15.75" customHeight="1">
      <c r="B606" s="104"/>
      <c r="C606" s="105"/>
    </row>
    <row r="607" spans="2:3" ht="15.75" customHeight="1">
      <c r="B607" s="104"/>
      <c r="C607" s="105"/>
    </row>
    <row r="608" spans="2:3" ht="15.75" customHeight="1">
      <c r="B608" s="104"/>
      <c r="C608" s="105"/>
    </row>
    <row r="609" spans="2:3" ht="15.75" customHeight="1">
      <c r="B609" s="104"/>
      <c r="C609" s="105"/>
    </row>
    <row r="610" spans="2:3" ht="15.75" customHeight="1">
      <c r="B610" s="104"/>
      <c r="C610" s="105"/>
    </row>
    <row r="611" spans="2:3" ht="15.75" customHeight="1">
      <c r="B611" s="104"/>
      <c r="C611" s="105"/>
    </row>
    <row r="612" spans="2:3" ht="15.75" customHeight="1">
      <c r="B612" s="104"/>
      <c r="C612" s="105"/>
    </row>
    <row r="613" spans="2:3" ht="15.75" customHeight="1">
      <c r="B613" s="104"/>
      <c r="C613" s="105"/>
    </row>
    <row r="614" spans="2:3" ht="15.75" customHeight="1">
      <c r="B614" s="104"/>
      <c r="C614" s="105"/>
    </row>
    <row r="615" spans="2:3" ht="15.75" customHeight="1">
      <c r="B615" s="104"/>
      <c r="C615" s="105"/>
    </row>
    <row r="616" spans="2:3" ht="15.75" customHeight="1">
      <c r="B616" s="104"/>
      <c r="C616" s="105"/>
    </row>
    <row r="617" spans="2:3" ht="15.75" customHeight="1">
      <c r="B617" s="104"/>
      <c r="C617" s="105"/>
    </row>
    <row r="618" spans="2:3" ht="15.75" customHeight="1">
      <c r="B618" s="104"/>
      <c r="C618" s="105"/>
    </row>
    <row r="619" spans="2:3" ht="15.75" customHeight="1">
      <c r="B619" s="104"/>
      <c r="C619" s="105"/>
    </row>
    <row r="620" spans="2:3" ht="15.75" customHeight="1">
      <c r="B620" s="104"/>
      <c r="C620" s="105"/>
    </row>
    <row r="621" spans="2:3" ht="15.75" customHeight="1">
      <c r="B621" s="104"/>
      <c r="C621" s="105"/>
    </row>
    <row r="622" spans="2:3" ht="15.75" customHeight="1">
      <c r="B622" s="104"/>
      <c r="C622" s="105"/>
    </row>
    <row r="623" spans="2:3" ht="15.75" customHeight="1">
      <c r="B623" s="104"/>
      <c r="C623" s="105"/>
    </row>
    <row r="624" spans="2:3" ht="15.75" customHeight="1">
      <c r="B624" s="104"/>
      <c r="C624" s="105"/>
    </row>
    <row r="625" spans="2:3" ht="15.75" customHeight="1">
      <c r="B625" s="104"/>
      <c r="C625" s="105"/>
    </row>
    <row r="626" spans="2:3" ht="15.75" customHeight="1">
      <c r="B626" s="104"/>
      <c r="C626" s="105"/>
    </row>
    <row r="627" spans="2:3" ht="15.75" customHeight="1">
      <c r="B627" s="104"/>
      <c r="C627" s="105"/>
    </row>
    <row r="628" spans="2:3" ht="15.75" customHeight="1">
      <c r="B628" s="104"/>
      <c r="C628" s="105"/>
    </row>
    <row r="629" spans="2:3" ht="15.75" customHeight="1">
      <c r="B629" s="104"/>
      <c r="C629" s="105"/>
    </row>
    <row r="630" spans="2:3" ht="15.75" customHeight="1">
      <c r="B630" s="104"/>
      <c r="C630" s="105"/>
    </row>
    <row r="631" spans="2:3" ht="15.75" customHeight="1">
      <c r="B631" s="104"/>
      <c r="C631" s="105"/>
    </row>
    <row r="632" spans="2:3" ht="15.75" customHeight="1">
      <c r="B632" s="104"/>
      <c r="C632" s="105"/>
    </row>
    <row r="633" spans="2:3" ht="15.75" customHeight="1">
      <c r="B633" s="104"/>
      <c r="C633" s="105"/>
    </row>
    <row r="634" spans="2:3" ht="15.75" customHeight="1">
      <c r="B634" s="104"/>
      <c r="C634" s="105"/>
    </row>
    <row r="635" spans="2:3" ht="15.75" customHeight="1">
      <c r="B635" s="104"/>
      <c r="C635" s="105"/>
    </row>
    <row r="636" spans="2:3" ht="15.75" customHeight="1">
      <c r="B636" s="104"/>
      <c r="C636" s="105"/>
    </row>
    <row r="637" spans="2:3" ht="15.75" customHeight="1">
      <c r="B637" s="104"/>
      <c r="C637" s="105"/>
    </row>
    <row r="638" spans="2:3" ht="15.75" customHeight="1">
      <c r="B638" s="104"/>
      <c r="C638" s="105"/>
    </row>
    <row r="639" spans="2:3" ht="15.75" customHeight="1">
      <c r="B639" s="104"/>
      <c r="C639" s="105"/>
    </row>
    <row r="640" spans="2:3" ht="15.75" customHeight="1">
      <c r="B640" s="104"/>
      <c r="C640" s="105"/>
    </row>
    <row r="641" spans="2:3" ht="15.75" customHeight="1">
      <c r="B641" s="104"/>
      <c r="C641" s="105"/>
    </row>
    <row r="642" spans="2:3" ht="15.75" customHeight="1">
      <c r="B642" s="104"/>
      <c r="C642" s="105"/>
    </row>
    <row r="643" spans="2:3" ht="15.75" customHeight="1">
      <c r="B643" s="104"/>
      <c r="C643" s="105"/>
    </row>
    <row r="644" spans="2:3" ht="15.75" customHeight="1">
      <c r="B644" s="104"/>
      <c r="C644" s="105"/>
    </row>
    <row r="645" spans="2:3" ht="15.75" customHeight="1">
      <c r="B645" s="104"/>
      <c r="C645" s="105"/>
    </row>
    <row r="646" spans="2:3" ht="15.75" customHeight="1">
      <c r="B646" s="104"/>
      <c r="C646" s="105"/>
    </row>
    <row r="647" spans="2:3" ht="15.75" customHeight="1">
      <c r="B647" s="104"/>
      <c r="C647" s="105"/>
    </row>
    <row r="648" spans="2:3" ht="15.75" customHeight="1">
      <c r="B648" s="104"/>
      <c r="C648" s="105"/>
    </row>
    <row r="649" spans="2:3" ht="15.75" customHeight="1">
      <c r="B649" s="104"/>
      <c r="C649" s="105"/>
    </row>
    <row r="650" spans="2:3" ht="15.75" customHeight="1">
      <c r="B650" s="104"/>
      <c r="C650" s="105"/>
    </row>
    <row r="651" spans="2:3" ht="15.75" customHeight="1">
      <c r="B651" s="104"/>
      <c r="C651" s="105"/>
    </row>
    <row r="652" spans="2:3" ht="15.75" customHeight="1">
      <c r="B652" s="104"/>
      <c r="C652" s="105"/>
    </row>
    <row r="653" spans="2:3" ht="15.75" customHeight="1">
      <c r="B653" s="104"/>
      <c r="C653" s="105"/>
    </row>
    <row r="654" spans="2:3" ht="15.75" customHeight="1">
      <c r="B654" s="104"/>
      <c r="C654" s="105"/>
    </row>
    <row r="655" spans="2:3" ht="15.75" customHeight="1">
      <c r="B655" s="104"/>
      <c r="C655" s="105"/>
    </row>
    <row r="656" spans="2:3" ht="15.75" customHeight="1">
      <c r="B656" s="104"/>
      <c r="C656" s="105"/>
    </row>
    <row r="657" spans="2:3" ht="15.75" customHeight="1">
      <c r="B657" s="104"/>
      <c r="C657" s="105"/>
    </row>
    <row r="658" spans="2:3" ht="15.75" customHeight="1">
      <c r="B658" s="104"/>
      <c r="C658" s="105"/>
    </row>
    <row r="659" spans="2:3" ht="15.75" customHeight="1">
      <c r="B659" s="104"/>
      <c r="C659" s="105"/>
    </row>
    <row r="660" spans="2:3" ht="15.75" customHeight="1">
      <c r="B660" s="104"/>
      <c r="C660" s="105"/>
    </row>
    <row r="661" spans="2:3" ht="15.75" customHeight="1">
      <c r="B661" s="104"/>
      <c r="C661" s="105"/>
    </row>
    <row r="662" spans="2:3" ht="15.75" customHeight="1">
      <c r="B662" s="104"/>
      <c r="C662" s="105"/>
    </row>
    <row r="663" spans="2:3" ht="15.75" customHeight="1">
      <c r="B663" s="104"/>
      <c r="C663" s="105"/>
    </row>
    <row r="664" spans="2:3" ht="15.75" customHeight="1">
      <c r="B664" s="104"/>
      <c r="C664" s="105"/>
    </row>
    <row r="665" spans="2:3" ht="15.75" customHeight="1">
      <c r="B665" s="104"/>
      <c r="C665" s="105"/>
    </row>
    <row r="666" spans="2:3" ht="15.75" customHeight="1">
      <c r="B666" s="104"/>
      <c r="C666" s="105"/>
    </row>
    <row r="667" spans="2:3" ht="15.75" customHeight="1">
      <c r="B667" s="104"/>
      <c r="C667" s="105"/>
    </row>
    <row r="668" spans="2:3" ht="15.75" customHeight="1">
      <c r="B668" s="104"/>
      <c r="C668" s="105"/>
    </row>
    <row r="669" spans="2:3" ht="15.75" customHeight="1">
      <c r="B669" s="104"/>
      <c r="C669" s="105"/>
    </row>
    <row r="670" spans="2:3" ht="15.75" customHeight="1">
      <c r="B670" s="104"/>
      <c r="C670" s="105"/>
    </row>
    <row r="671" spans="2:3" ht="15.75" customHeight="1">
      <c r="B671" s="104"/>
      <c r="C671" s="105"/>
    </row>
    <row r="672" spans="2:3" ht="15.75" customHeight="1">
      <c r="B672" s="104"/>
      <c r="C672" s="105"/>
    </row>
    <row r="673" spans="2:3" ht="15.75" customHeight="1">
      <c r="B673" s="104"/>
      <c r="C673" s="105"/>
    </row>
    <row r="674" spans="2:3" ht="15.75" customHeight="1">
      <c r="B674" s="104"/>
      <c r="C674" s="105"/>
    </row>
    <row r="675" spans="2:3" ht="15.75" customHeight="1">
      <c r="B675" s="104"/>
      <c r="C675" s="105"/>
    </row>
    <row r="676" spans="2:3" ht="15.75" customHeight="1">
      <c r="B676" s="104"/>
      <c r="C676" s="105"/>
    </row>
    <row r="677" spans="2:3" ht="15.75" customHeight="1">
      <c r="B677" s="104"/>
      <c r="C677" s="105"/>
    </row>
    <row r="678" spans="2:3" ht="15.75" customHeight="1">
      <c r="B678" s="104"/>
      <c r="C678" s="105"/>
    </row>
    <row r="679" spans="2:3" ht="15.75" customHeight="1">
      <c r="B679" s="104"/>
      <c r="C679" s="105"/>
    </row>
    <row r="680" spans="2:3" ht="15.75" customHeight="1">
      <c r="B680" s="104"/>
      <c r="C680" s="105"/>
    </row>
    <row r="681" spans="2:3" ht="15.75" customHeight="1">
      <c r="B681" s="104"/>
      <c r="C681" s="105"/>
    </row>
    <row r="682" spans="2:3" ht="15.75" customHeight="1">
      <c r="B682" s="104"/>
      <c r="C682" s="105"/>
    </row>
    <row r="683" spans="2:3" ht="15.75" customHeight="1">
      <c r="B683" s="104"/>
      <c r="C683" s="105"/>
    </row>
    <row r="684" spans="2:3" ht="15.75" customHeight="1">
      <c r="B684" s="104"/>
      <c r="C684" s="105"/>
    </row>
    <row r="685" spans="2:3" ht="15.75" customHeight="1">
      <c r="B685" s="104"/>
      <c r="C685" s="105"/>
    </row>
    <row r="686" spans="2:3" ht="15.75" customHeight="1">
      <c r="B686" s="104"/>
      <c r="C686" s="105"/>
    </row>
    <row r="687" spans="2:3" ht="15.75" customHeight="1">
      <c r="B687" s="104"/>
      <c r="C687" s="105"/>
    </row>
    <row r="688" spans="2:3" ht="15.75" customHeight="1">
      <c r="B688" s="104"/>
      <c r="C688" s="105"/>
    </row>
    <row r="689" spans="2:3" ht="15.75" customHeight="1">
      <c r="B689" s="104"/>
      <c r="C689" s="105"/>
    </row>
    <row r="690" spans="2:3" ht="15.75" customHeight="1">
      <c r="B690" s="104"/>
      <c r="C690" s="105"/>
    </row>
    <row r="691" spans="2:3" ht="15.75" customHeight="1">
      <c r="B691" s="104"/>
      <c r="C691" s="105"/>
    </row>
    <row r="692" spans="2:3" ht="15.75" customHeight="1">
      <c r="B692" s="104"/>
      <c r="C692" s="105"/>
    </row>
    <row r="693" spans="2:3" ht="15.75" customHeight="1">
      <c r="B693" s="104"/>
      <c r="C693" s="105"/>
    </row>
    <row r="694" spans="2:3" ht="15.75" customHeight="1">
      <c r="B694" s="104"/>
      <c r="C694" s="105"/>
    </row>
    <row r="695" spans="2:3" ht="15.75" customHeight="1">
      <c r="B695" s="104"/>
      <c r="C695" s="105"/>
    </row>
    <row r="696" spans="2:3" ht="15.75" customHeight="1">
      <c r="B696" s="104"/>
      <c r="C696" s="105"/>
    </row>
    <row r="697" spans="2:3" ht="15.75" customHeight="1">
      <c r="B697" s="104"/>
      <c r="C697" s="105"/>
    </row>
    <row r="698" spans="2:3" ht="15.75" customHeight="1">
      <c r="B698" s="104"/>
      <c r="C698" s="105"/>
    </row>
    <row r="699" spans="2:3" ht="15.75" customHeight="1">
      <c r="B699" s="104"/>
      <c r="C699" s="105"/>
    </row>
    <row r="700" spans="2:3" ht="15.75" customHeight="1">
      <c r="B700" s="104"/>
      <c r="C700" s="105"/>
    </row>
    <row r="701" spans="2:3" ht="15.75" customHeight="1">
      <c r="B701" s="104"/>
      <c r="C701" s="105"/>
    </row>
    <row r="702" spans="2:3" ht="15.75" customHeight="1">
      <c r="B702" s="104"/>
      <c r="C702" s="105"/>
    </row>
    <row r="703" spans="2:3" ht="15.75" customHeight="1">
      <c r="B703" s="104"/>
      <c r="C703" s="105"/>
    </row>
    <row r="704" spans="2:3" ht="15.75" customHeight="1">
      <c r="B704" s="104"/>
      <c r="C704" s="105"/>
    </row>
    <row r="705" spans="2:3" ht="15.75" customHeight="1">
      <c r="B705" s="104"/>
      <c r="C705" s="105"/>
    </row>
    <row r="706" spans="2:3" ht="15.75" customHeight="1">
      <c r="B706" s="104"/>
      <c r="C706" s="105"/>
    </row>
    <row r="707" spans="2:3" ht="15.75" customHeight="1">
      <c r="B707" s="104"/>
      <c r="C707" s="105"/>
    </row>
    <row r="708" spans="2:3" ht="15.75" customHeight="1">
      <c r="B708" s="104"/>
      <c r="C708" s="105"/>
    </row>
    <row r="709" spans="2:3" ht="15.75" customHeight="1">
      <c r="B709" s="104"/>
      <c r="C709" s="105"/>
    </row>
    <row r="710" spans="2:3" ht="15.75" customHeight="1">
      <c r="B710" s="104"/>
      <c r="C710" s="105"/>
    </row>
    <row r="711" spans="2:3" ht="15.75" customHeight="1">
      <c r="B711" s="104"/>
      <c r="C711" s="105"/>
    </row>
    <row r="712" spans="2:3" ht="15.75" customHeight="1">
      <c r="B712" s="104"/>
      <c r="C712" s="105"/>
    </row>
    <row r="713" spans="2:3" ht="15.75" customHeight="1">
      <c r="B713" s="104"/>
      <c r="C713" s="105"/>
    </row>
    <row r="714" spans="2:3" ht="15.75" customHeight="1">
      <c r="B714" s="104"/>
      <c r="C714" s="105"/>
    </row>
    <row r="715" spans="2:3" ht="15.75" customHeight="1">
      <c r="B715" s="104"/>
      <c r="C715" s="105"/>
    </row>
    <row r="716" spans="2:3" ht="15.75" customHeight="1">
      <c r="B716" s="104"/>
      <c r="C716" s="105"/>
    </row>
    <row r="717" spans="2:3" ht="15.75" customHeight="1">
      <c r="B717" s="104"/>
      <c r="C717" s="105"/>
    </row>
    <row r="718" spans="2:3" ht="15.75" customHeight="1">
      <c r="B718" s="104"/>
      <c r="C718" s="105"/>
    </row>
    <row r="719" spans="2:3" ht="15.75" customHeight="1">
      <c r="B719" s="104"/>
      <c r="C719" s="105"/>
    </row>
    <row r="720" spans="2:3" ht="15.75" customHeight="1">
      <c r="B720" s="104"/>
      <c r="C720" s="105"/>
    </row>
    <row r="721" spans="2:3" ht="15.75" customHeight="1">
      <c r="B721" s="104"/>
      <c r="C721" s="105"/>
    </row>
    <row r="722" spans="2:3" ht="15.75" customHeight="1">
      <c r="B722" s="104"/>
      <c r="C722" s="105"/>
    </row>
    <row r="723" spans="2:3" ht="15.75" customHeight="1">
      <c r="B723" s="104"/>
      <c r="C723" s="105"/>
    </row>
    <row r="724" spans="2:3" ht="15.75" customHeight="1">
      <c r="B724" s="104"/>
      <c r="C724" s="105"/>
    </row>
    <row r="725" spans="2:3" ht="15.75" customHeight="1">
      <c r="B725" s="104"/>
      <c r="C725" s="105"/>
    </row>
    <row r="726" spans="2:3" ht="15.75" customHeight="1">
      <c r="B726" s="104"/>
      <c r="C726" s="105"/>
    </row>
    <row r="727" spans="2:3" ht="15.75" customHeight="1">
      <c r="B727" s="104"/>
      <c r="C727" s="105"/>
    </row>
    <row r="728" spans="2:3" ht="15.75" customHeight="1">
      <c r="B728" s="104"/>
      <c r="C728" s="105"/>
    </row>
    <row r="729" spans="2:3" ht="15.75" customHeight="1">
      <c r="B729" s="104"/>
      <c r="C729" s="105"/>
    </row>
    <row r="730" spans="2:3" ht="15.75" customHeight="1">
      <c r="B730" s="104"/>
      <c r="C730" s="105"/>
    </row>
    <row r="731" spans="2:3" ht="15.75" customHeight="1">
      <c r="B731" s="104"/>
      <c r="C731" s="105"/>
    </row>
    <row r="732" spans="2:3" ht="15.75" customHeight="1">
      <c r="B732" s="104"/>
      <c r="C732" s="105"/>
    </row>
    <row r="733" spans="2:3" ht="15.75" customHeight="1">
      <c r="B733" s="104"/>
      <c r="C733" s="105"/>
    </row>
    <row r="734" spans="2:3" ht="15.75" customHeight="1">
      <c r="B734" s="104"/>
      <c r="C734" s="105"/>
    </row>
    <row r="735" spans="2:3" ht="15.75" customHeight="1">
      <c r="B735" s="104"/>
      <c r="C735" s="105"/>
    </row>
    <row r="736" spans="2:3" ht="15.75" customHeight="1">
      <c r="B736" s="104"/>
      <c r="C736" s="105"/>
    </row>
    <row r="737" spans="2:3" ht="15.75" customHeight="1">
      <c r="B737" s="104"/>
      <c r="C737" s="105"/>
    </row>
    <row r="738" spans="2:3" ht="15.75" customHeight="1">
      <c r="B738" s="104"/>
      <c r="C738" s="105"/>
    </row>
    <row r="739" spans="2:3" ht="15.75" customHeight="1">
      <c r="B739" s="104"/>
      <c r="C739" s="105"/>
    </row>
    <row r="740" spans="2:3" ht="15.75" customHeight="1">
      <c r="B740" s="104"/>
      <c r="C740" s="105"/>
    </row>
    <row r="741" spans="2:3" ht="15.75" customHeight="1">
      <c r="B741" s="104"/>
      <c r="C741" s="105"/>
    </row>
    <row r="742" spans="2:3" ht="15.75" customHeight="1">
      <c r="B742" s="104"/>
      <c r="C742" s="105"/>
    </row>
    <row r="743" spans="2:3" ht="15.75" customHeight="1">
      <c r="B743" s="104"/>
      <c r="C743" s="105"/>
    </row>
    <row r="744" spans="2:3" ht="15.75" customHeight="1">
      <c r="B744" s="104"/>
      <c r="C744" s="105"/>
    </row>
    <row r="745" spans="2:3" ht="15.75" customHeight="1">
      <c r="B745" s="104"/>
      <c r="C745" s="105"/>
    </row>
    <row r="746" spans="2:3" ht="15.75" customHeight="1">
      <c r="B746" s="104"/>
      <c r="C746" s="105"/>
    </row>
    <row r="747" spans="2:3" ht="15.75" customHeight="1">
      <c r="B747" s="104"/>
      <c r="C747" s="105"/>
    </row>
    <row r="748" spans="2:3" ht="15.75" customHeight="1">
      <c r="B748" s="104"/>
      <c r="C748" s="105"/>
    </row>
    <row r="749" spans="2:3" ht="15.75" customHeight="1">
      <c r="B749" s="104"/>
      <c r="C749" s="105"/>
    </row>
    <row r="750" spans="2:3" ht="15.75" customHeight="1">
      <c r="B750" s="104"/>
      <c r="C750" s="105"/>
    </row>
    <row r="751" spans="2:3" ht="15.75" customHeight="1">
      <c r="B751" s="104"/>
      <c r="C751" s="105"/>
    </row>
    <row r="752" spans="2:3" ht="15.75" customHeight="1">
      <c r="B752" s="104"/>
      <c r="C752" s="105"/>
    </row>
    <row r="753" spans="2:3" ht="15.75" customHeight="1">
      <c r="B753" s="104"/>
      <c r="C753" s="105"/>
    </row>
    <row r="754" spans="2:3" ht="15.75" customHeight="1">
      <c r="B754" s="104"/>
      <c r="C754" s="105"/>
    </row>
    <row r="755" spans="2:3" ht="15.75" customHeight="1">
      <c r="B755" s="104"/>
      <c r="C755" s="105"/>
    </row>
    <row r="756" spans="2:3" ht="15.75" customHeight="1">
      <c r="B756" s="104"/>
      <c r="C756" s="105"/>
    </row>
    <row r="757" spans="2:3" ht="15.75" customHeight="1">
      <c r="B757" s="104"/>
      <c r="C757" s="105"/>
    </row>
    <row r="758" spans="2:3" ht="15.75" customHeight="1">
      <c r="B758" s="104"/>
      <c r="C758" s="105"/>
    </row>
    <row r="759" spans="2:3" ht="15.75" customHeight="1">
      <c r="B759" s="104"/>
      <c r="C759" s="105"/>
    </row>
    <row r="760" spans="2:3" ht="15.75" customHeight="1">
      <c r="B760" s="104"/>
      <c r="C760" s="105"/>
    </row>
    <row r="761" spans="2:3" ht="15.75" customHeight="1">
      <c r="B761" s="104"/>
      <c r="C761" s="105"/>
    </row>
    <row r="762" spans="2:3" ht="15.75" customHeight="1">
      <c r="B762" s="104"/>
      <c r="C762" s="105"/>
    </row>
    <row r="763" spans="2:3" ht="15.75" customHeight="1">
      <c r="B763" s="104"/>
      <c r="C763" s="105"/>
    </row>
    <row r="764" spans="2:3" ht="15.75" customHeight="1">
      <c r="B764" s="104"/>
      <c r="C764" s="105"/>
    </row>
    <row r="765" spans="2:3" ht="15.75" customHeight="1">
      <c r="B765" s="104"/>
      <c r="C765" s="105"/>
    </row>
    <row r="766" spans="2:3" ht="15.75" customHeight="1">
      <c r="B766" s="104"/>
      <c r="C766" s="105"/>
    </row>
    <row r="767" spans="2:3" ht="15.75" customHeight="1">
      <c r="B767" s="104"/>
      <c r="C767" s="105"/>
    </row>
    <row r="768" spans="2:3" ht="15.75" customHeight="1">
      <c r="B768" s="104"/>
      <c r="C768" s="105"/>
    </row>
    <row r="769" spans="2:3" ht="15.75" customHeight="1">
      <c r="B769" s="104"/>
      <c r="C769" s="105"/>
    </row>
    <row r="770" spans="2:3" ht="15.75" customHeight="1">
      <c r="B770" s="104"/>
      <c r="C770" s="105"/>
    </row>
    <row r="771" spans="2:3" ht="15.75" customHeight="1">
      <c r="B771" s="104"/>
      <c r="C771" s="105"/>
    </row>
    <row r="772" spans="2:3" ht="15.75" customHeight="1">
      <c r="B772" s="104"/>
      <c r="C772" s="105"/>
    </row>
    <row r="773" spans="2:3" ht="15.75" customHeight="1">
      <c r="B773" s="104"/>
      <c r="C773" s="105"/>
    </row>
    <row r="774" spans="2:3" ht="15.75" customHeight="1">
      <c r="B774" s="104"/>
      <c r="C774" s="105"/>
    </row>
    <row r="775" spans="2:3" ht="15.75" customHeight="1">
      <c r="B775" s="104"/>
      <c r="C775" s="105"/>
    </row>
    <row r="776" spans="2:3" ht="15.75" customHeight="1">
      <c r="B776" s="104"/>
      <c r="C776" s="105"/>
    </row>
    <row r="777" spans="2:3" ht="15.75" customHeight="1">
      <c r="B777" s="104"/>
      <c r="C777" s="105"/>
    </row>
    <row r="778" spans="2:3" ht="15.75" customHeight="1">
      <c r="B778" s="104"/>
      <c r="C778" s="105"/>
    </row>
    <row r="779" spans="2:3" ht="15.75" customHeight="1">
      <c r="B779" s="104"/>
      <c r="C779" s="105"/>
    </row>
    <row r="780" spans="2:3" ht="15.75" customHeight="1">
      <c r="B780" s="104"/>
      <c r="C780" s="105"/>
    </row>
    <row r="781" spans="2:3" ht="15.75" customHeight="1">
      <c r="B781" s="104"/>
      <c r="C781" s="105"/>
    </row>
    <row r="782" spans="2:3" ht="15.75" customHeight="1">
      <c r="B782" s="104"/>
      <c r="C782" s="105"/>
    </row>
    <row r="783" spans="2:3" ht="15.75" customHeight="1">
      <c r="B783" s="104"/>
      <c r="C783" s="105"/>
    </row>
    <row r="784" spans="2:3" ht="15.75" customHeight="1">
      <c r="B784" s="104"/>
      <c r="C784" s="105"/>
    </row>
    <row r="785" spans="2:3" ht="15.75" customHeight="1">
      <c r="B785" s="104"/>
      <c r="C785" s="105"/>
    </row>
    <row r="786" spans="2:3" ht="15.75" customHeight="1">
      <c r="B786" s="104"/>
      <c r="C786" s="105"/>
    </row>
    <row r="787" spans="2:3" ht="15.75" customHeight="1">
      <c r="B787" s="104"/>
      <c r="C787" s="105"/>
    </row>
    <row r="788" spans="2:3" ht="15.75" customHeight="1">
      <c r="B788" s="104"/>
      <c r="C788" s="105"/>
    </row>
    <row r="789" spans="2:3" ht="15.75" customHeight="1">
      <c r="B789" s="104"/>
      <c r="C789" s="105"/>
    </row>
    <row r="790" spans="2:3" ht="15.75" customHeight="1">
      <c r="B790" s="104"/>
      <c r="C790" s="105"/>
    </row>
    <row r="791" spans="2:3" ht="15.75" customHeight="1">
      <c r="B791" s="104"/>
      <c r="C791" s="105"/>
    </row>
    <row r="792" spans="2:3" ht="15.75" customHeight="1">
      <c r="B792" s="104"/>
      <c r="C792" s="105"/>
    </row>
    <row r="793" spans="2:3" ht="15.75" customHeight="1">
      <c r="B793" s="104"/>
      <c r="C793" s="105"/>
    </row>
    <row r="794" spans="2:3" ht="15.75" customHeight="1">
      <c r="B794" s="104"/>
      <c r="C794" s="105"/>
    </row>
    <row r="795" spans="2:3" ht="15.75" customHeight="1">
      <c r="B795" s="104"/>
      <c r="C795" s="105"/>
    </row>
    <row r="796" spans="2:3" ht="15.75" customHeight="1">
      <c r="B796" s="104"/>
      <c r="C796" s="105"/>
    </row>
    <row r="797" spans="2:3" ht="15.75" customHeight="1">
      <c r="B797" s="104"/>
      <c r="C797" s="105"/>
    </row>
    <row r="798" spans="2:3" ht="15.75" customHeight="1">
      <c r="B798" s="104"/>
      <c r="C798" s="105"/>
    </row>
    <row r="799" spans="2:3" ht="15.75" customHeight="1">
      <c r="B799" s="104"/>
      <c r="C799" s="105"/>
    </row>
    <row r="800" spans="2:3" ht="15.75" customHeight="1">
      <c r="B800" s="104"/>
      <c r="C800" s="105"/>
    </row>
    <row r="801" spans="2:3" ht="15.75" customHeight="1">
      <c r="B801" s="104"/>
      <c r="C801" s="105"/>
    </row>
    <row r="802" spans="2:3" ht="15.75" customHeight="1">
      <c r="B802" s="104"/>
      <c r="C802" s="105"/>
    </row>
    <row r="803" spans="2:3" ht="15.75" customHeight="1">
      <c r="B803" s="104"/>
      <c r="C803" s="105"/>
    </row>
    <row r="804" spans="2:3" ht="15.75" customHeight="1">
      <c r="B804" s="104"/>
      <c r="C804" s="105"/>
    </row>
    <row r="805" spans="2:3" ht="15.75" customHeight="1">
      <c r="B805" s="104"/>
      <c r="C805" s="105"/>
    </row>
    <row r="806" spans="2:3" ht="15.75" customHeight="1">
      <c r="B806" s="104"/>
      <c r="C806" s="105"/>
    </row>
    <row r="807" spans="2:3" ht="15.75" customHeight="1">
      <c r="B807" s="104"/>
      <c r="C807" s="105"/>
    </row>
    <row r="808" spans="2:3" ht="15.75" customHeight="1">
      <c r="B808" s="104"/>
      <c r="C808" s="105"/>
    </row>
    <row r="809" spans="2:3" ht="15.75" customHeight="1">
      <c r="B809" s="104"/>
      <c r="C809" s="105"/>
    </row>
    <row r="810" spans="2:3" ht="15.75" customHeight="1">
      <c r="B810" s="104"/>
      <c r="C810" s="105"/>
    </row>
    <row r="811" spans="2:3" ht="15.75" customHeight="1">
      <c r="B811" s="104"/>
      <c r="C811" s="105"/>
    </row>
    <row r="812" spans="2:3" ht="15.75" customHeight="1">
      <c r="B812" s="104"/>
      <c r="C812" s="105"/>
    </row>
    <row r="813" spans="2:3" ht="15.75" customHeight="1">
      <c r="B813" s="104"/>
      <c r="C813" s="105"/>
    </row>
    <row r="814" spans="2:3" ht="15.75" customHeight="1">
      <c r="B814" s="104"/>
      <c r="C814" s="105"/>
    </row>
    <row r="815" spans="2:3" ht="15.75" customHeight="1">
      <c r="B815" s="104"/>
      <c r="C815" s="105"/>
    </row>
    <row r="816" spans="2:3" ht="15.75" customHeight="1">
      <c r="B816" s="104"/>
      <c r="C816" s="105"/>
    </row>
    <row r="817" spans="2:3" ht="15.75" customHeight="1">
      <c r="B817" s="104"/>
      <c r="C817" s="105"/>
    </row>
    <row r="818" spans="2:3" ht="15.75" customHeight="1">
      <c r="B818" s="104"/>
      <c r="C818" s="105"/>
    </row>
    <row r="819" spans="2:3" ht="15.75" customHeight="1">
      <c r="B819" s="104"/>
      <c r="C819" s="105"/>
    </row>
    <row r="820" spans="2:3" ht="15.75" customHeight="1">
      <c r="B820" s="104"/>
      <c r="C820" s="105"/>
    </row>
    <row r="821" spans="2:3" ht="15.75" customHeight="1">
      <c r="B821" s="104"/>
      <c r="C821" s="105"/>
    </row>
    <row r="822" spans="2:3" ht="15.75" customHeight="1">
      <c r="B822" s="104"/>
      <c r="C822" s="105"/>
    </row>
    <row r="823" spans="2:3" ht="15.75" customHeight="1">
      <c r="B823" s="104"/>
      <c r="C823" s="105"/>
    </row>
    <row r="824" spans="2:3" ht="15.75" customHeight="1">
      <c r="B824" s="104"/>
      <c r="C824" s="105"/>
    </row>
    <row r="825" spans="2:3" ht="15.75" customHeight="1">
      <c r="B825" s="104"/>
      <c r="C825" s="105"/>
    </row>
    <row r="826" spans="2:3" ht="15.75" customHeight="1">
      <c r="B826" s="104"/>
      <c r="C826" s="105"/>
    </row>
    <row r="827" spans="2:3" ht="15.75" customHeight="1">
      <c r="B827" s="104"/>
      <c r="C827" s="105"/>
    </row>
    <row r="828" spans="2:3" ht="15.75" customHeight="1">
      <c r="B828" s="104"/>
      <c r="C828" s="105"/>
    </row>
    <row r="829" spans="2:3" ht="15.75" customHeight="1">
      <c r="B829" s="104"/>
      <c r="C829" s="105"/>
    </row>
    <row r="830" spans="2:3" ht="15.75" customHeight="1">
      <c r="B830" s="104"/>
      <c r="C830" s="105"/>
    </row>
    <row r="831" spans="2:3" ht="15.75" customHeight="1">
      <c r="B831" s="104"/>
      <c r="C831" s="105"/>
    </row>
    <row r="832" spans="2:3" ht="15.75" customHeight="1">
      <c r="B832" s="104"/>
      <c r="C832" s="105"/>
    </row>
    <row r="833" spans="2:3" ht="15.75" customHeight="1">
      <c r="B833" s="104"/>
      <c r="C833" s="105"/>
    </row>
    <row r="834" spans="2:3" ht="15.75" customHeight="1">
      <c r="B834" s="104"/>
      <c r="C834" s="105"/>
    </row>
    <row r="835" spans="2:3" ht="15.75" customHeight="1">
      <c r="B835" s="104"/>
      <c r="C835" s="105"/>
    </row>
    <row r="836" spans="2:3" ht="15.75" customHeight="1">
      <c r="B836" s="104"/>
      <c r="C836" s="105"/>
    </row>
    <row r="837" spans="2:3" ht="15.75" customHeight="1">
      <c r="B837" s="104"/>
      <c r="C837" s="105"/>
    </row>
    <row r="838" spans="2:3" ht="15.75" customHeight="1">
      <c r="B838" s="104"/>
      <c r="C838" s="105"/>
    </row>
    <row r="839" spans="2:3" ht="15.75" customHeight="1">
      <c r="B839" s="104"/>
      <c r="C839" s="105"/>
    </row>
    <row r="840" spans="2:3" ht="15.75" customHeight="1">
      <c r="B840" s="104"/>
      <c r="C840" s="105"/>
    </row>
    <row r="841" spans="2:3" ht="15.75" customHeight="1">
      <c r="B841" s="104"/>
      <c r="C841" s="105"/>
    </row>
    <row r="842" spans="2:3" ht="15.75" customHeight="1">
      <c r="B842" s="104"/>
      <c r="C842" s="105"/>
    </row>
    <row r="843" spans="2:3" ht="15.75" customHeight="1">
      <c r="B843" s="104"/>
      <c r="C843" s="105"/>
    </row>
    <row r="844" spans="2:3" ht="15.75" customHeight="1">
      <c r="B844" s="104"/>
      <c r="C844" s="105"/>
    </row>
    <row r="845" spans="2:3" ht="15.75" customHeight="1">
      <c r="B845" s="104"/>
      <c r="C845" s="105"/>
    </row>
    <row r="846" spans="2:3" ht="15.75" customHeight="1">
      <c r="B846" s="104"/>
      <c r="C846" s="105"/>
    </row>
    <row r="847" spans="2:3" ht="15.75" customHeight="1">
      <c r="B847" s="104"/>
      <c r="C847" s="105"/>
    </row>
    <row r="848" spans="2:3" ht="15.75" customHeight="1">
      <c r="B848" s="104"/>
      <c r="C848" s="105"/>
    </row>
    <row r="849" spans="2:3" ht="15.75" customHeight="1">
      <c r="B849" s="104"/>
      <c r="C849" s="105"/>
    </row>
    <row r="850" spans="2:3" ht="15.75" customHeight="1">
      <c r="B850" s="104"/>
      <c r="C850" s="105"/>
    </row>
    <row r="851" spans="2:3" ht="15.75" customHeight="1">
      <c r="B851" s="104"/>
      <c r="C851" s="105"/>
    </row>
    <row r="852" spans="2:3" ht="15.75" customHeight="1">
      <c r="B852" s="104"/>
      <c r="C852" s="105"/>
    </row>
    <row r="853" spans="2:3" ht="15.75" customHeight="1">
      <c r="B853" s="104"/>
      <c r="C853" s="105"/>
    </row>
    <row r="854" spans="2:3" ht="15.75" customHeight="1">
      <c r="B854" s="104"/>
      <c r="C854" s="105"/>
    </row>
    <row r="855" spans="2:3" ht="15.75" customHeight="1">
      <c r="B855" s="104"/>
      <c r="C855" s="105"/>
    </row>
    <row r="856" spans="2:3" ht="15.75" customHeight="1">
      <c r="B856" s="104"/>
      <c r="C856" s="105"/>
    </row>
    <row r="857" spans="2:3" ht="15.75" customHeight="1">
      <c r="B857" s="104"/>
      <c r="C857" s="105"/>
    </row>
    <row r="858" spans="2:3" ht="15.75" customHeight="1">
      <c r="B858" s="104"/>
      <c r="C858" s="105"/>
    </row>
    <row r="859" spans="2:3" ht="15.75" customHeight="1">
      <c r="B859" s="104"/>
      <c r="C859" s="105"/>
    </row>
    <row r="860" spans="2:3" ht="15.75" customHeight="1">
      <c r="B860" s="104"/>
      <c r="C860" s="105"/>
    </row>
    <row r="861" spans="2:3" ht="15.75" customHeight="1">
      <c r="B861" s="104"/>
      <c r="C861" s="105"/>
    </row>
    <row r="862" spans="2:3" ht="15.75" customHeight="1">
      <c r="B862" s="104"/>
      <c r="C862" s="105"/>
    </row>
    <row r="863" spans="2:3" ht="15.75" customHeight="1">
      <c r="B863" s="104"/>
      <c r="C863" s="105"/>
    </row>
    <row r="864" spans="2:3" ht="15.75" customHeight="1">
      <c r="B864" s="104"/>
      <c r="C864" s="105"/>
    </row>
    <row r="865" spans="2:3" ht="15.75" customHeight="1">
      <c r="B865" s="104"/>
      <c r="C865" s="105"/>
    </row>
    <row r="866" spans="2:3" ht="15.75" customHeight="1">
      <c r="B866" s="104"/>
      <c r="C866" s="105"/>
    </row>
    <row r="867" spans="2:3" ht="15.75" customHeight="1">
      <c r="B867" s="104"/>
      <c r="C867" s="105"/>
    </row>
    <row r="868" spans="2:3" ht="15.75" customHeight="1">
      <c r="B868" s="104"/>
      <c r="C868" s="105"/>
    </row>
    <row r="869" spans="2:3" ht="15.75" customHeight="1">
      <c r="B869" s="104"/>
      <c r="C869" s="105"/>
    </row>
    <row r="870" spans="2:3" ht="15.75" customHeight="1">
      <c r="B870" s="104"/>
      <c r="C870" s="105"/>
    </row>
    <row r="871" spans="2:3" ht="15.75" customHeight="1">
      <c r="B871" s="104"/>
      <c r="C871" s="105"/>
    </row>
    <row r="872" spans="2:3" ht="15.75" customHeight="1">
      <c r="B872" s="104"/>
      <c r="C872" s="105"/>
    </row>
    <row r="873" spans="2:3" ht="15.75" customHeight="1">
      <c r="B873" s="104"/>
      <c r="C873" s="105"/>
    </row>
    <row r="874" spans="2:3" ht="15.75" customHeight="1">
      <c r="B874" s="104"/>
      <c r="C874" s="105"/>
    </row>
    <row r="875" spans="2:3" ht="15.75" customHeight="1">
      <c r="B875" s="104"/>
      <c r="C875" s="105"/>
    </row>
    <row r="876" spans="2:3" ht="15.75" customHeight="1">
      <c r="B876" s="104"/>
      <c r="C876" s="105"/>
    </row>
    <row r="877" spans="2:3" ht="15.75" customHeight="1">
      <c r="B877" s="104"/>
      <c r="C877" s="105"/>
    </row>
    <row r="878" spans="2:3" ht="15.75" customHeight="1">
      <c r="B878" s="104"/>
      <c r="C878" s="105"/>
    </row>
    <row r="879" spans="2:3" ht="15.75" customHeight="1">
      <c r="B879" s="104"/>
      <c r="C879" s="105"/>
    </row>
    <row r="880" spans="2:3" ht="15.75" customHeight="1">
      <c r="B880" s="104"/>
      <c r="C880" s="105"/>
    </row>
    <row r="881" spans="2:3" ht="15.75" customHeight="1">
      <c r="B881" s="104"/>
      <c r="C881" s="105"/>
    </row>
    <row r="882" spans="2:3" ht="15.75" customHeight="1">
      <c r="B882" s="104"/>
      <c r="C882" s="105"/>
    </row>
    <row r="883" spans="2:3" ht="15.75" customHeight="1">
      <c r="B883" s="104"/>
      <c r="C883" s="105"/>
    </row>
    <row r="884" spans="2:3" ht="15.75" customHeight="1">
      <c r="B884" s="104"/>
      <c r="C884" s="105"/>
    </row>
    <row r="885" spans="2:3" ht="15.75" customHeight="1">
      <c r="B885" s="104"/>
      <c r="C885" s="105"/>
    </row>
    <row r="886" spans="2:3" ht="15.75" customHeight="1">
      <c r="B886" s="104"/>
      <c r="C886" s="105"/>
    </row>
    <row r="887" spans="2:3" ht="15.75" customHeight="1">
      <c r="B887" s="104"/>
      <c r="C887" s="105"/>
    </row>
    <row r="888" spans="2:3" ht="15.75" customHeight="1">
      <c r="B888" s="104"/>
      <c r="C888" s="105"/>
    </row>
    <row r="889" spans="2:3" ht="15.75" customHeight="1">
      <c r="B889" s="104"/>
      <c r="C889" s="105"/>
    </row>
    <row r="890" spans="2:3" ht="15.75" customHeight="1">
      <c r="B890" s="104"/>
      <c r="C890" s="105"/>
    </row>
    <row r="891" spans="2:3" ht="15.75" customHeight="1">
      <c r="B891" s="104"/>
      <c r="C891" s="105"/>
    </row>
    <row r="892" spans="2:3" ht="15.75" customHeight="1">
      <c r="B892" s="104"/>
      <c r="C892" s="105"/>
    </row>
    <row r="893" spans="2:3" ht="15.75" customHeight="1">
      <c r="B893" s="104"/>
      <c r="C893" s="105"/>
    </row>
    <row r="894" spans="2:3" ht="15.75" customHeight="1">
      <c r="B894" s="104"/>
      <c r="C894" s="105"/>
    </row>
    <row r="895" spans="2:3" ht="15.75" customHeight="1">
      <c r="B895" s="104"/>
      <c r="C895" s="105"/>
    </row>
    <row r="896" spans="2:3" ht="15.75" customHeight="1">
      <c r="B896" s="104"/>
      <c r="C896" s="105"/>
    </row>
    <row r="897" spans="2:3" ht="15.75" customHeight="1">
      <c r="B897" s="104"/>
      <c r="C897" s="105"/>
    </row>
    <row r="898" spans="2:3" ht="15.75" customHeight="1">
      <c r="B898" s="104"/>
      <c r="C898" s="105"/>
    </row>
    <row r="899" spans="2:3" ht="15.75" customHeight="1">
      <c r="B899" s="104"/>
      <c r="C899" s="105"/>
    </row>
    <row r="900" spans="2:3" ht="15.75" customHeight="1">
      <c r="B900" s="104"/>
      <c r="C900" s="105"/>
    </row>
    <row r="901" spans="2:3" ht="15.75" customHeight="1">
      <c r="B901" s="104"/>
      <c r="C901" s="105"/>
    </row>
    <row r="902" spans="2:3" ht="15.75" customHeight="1">
      <c r="B902" s="104"/>
      <c r="C902" s="105"/>
    </row>
    <row r="903" spans="2:3" ht="15.75" customHeight="1">
      <c r="B903" s="104"/>
      <c r="C903" s="105"/>
    </row>
    <row r="904" spans="2:3" ht="15.75" customHeight="1">
      <c r="B904" s="104"/>
      <c r="C904" s="105"/>
    </row>
    <row r="905" spans="2:3" ht="15.75" customHeight="1">
      <c r="B905" s="104"/>
      <c r="C905" s="105"/>
    </row>
    <row r="906" spans="2:3" ht="15.75" customHeight="1">
      <c r="B906" s="104"/>
      <c r="C906" s="105"/>
    </row>
    <row r="907" spans="2:3" ht="15.75" customHeight="1">
      <c r="B907" s="104"/>
      <c r="C907" s="105"/>
    </row>
    <row r="908" spans="2:3" ht="15.75" customHeight="1">
      <c r="B908" s="104"/>
      <c r="C908" s="105"/>
    </row>
    <row r="909" spans="2:3" ht="15.75" customHeight="1">
      <c r="B909" s="104"/>
      <c r="C909" s="105"/>
    </row>
    <row r="910" spans="2:3" ht="15.75" customHeight="1">
      <c r="B910" s="104"/>
      <c r="C910" s="105"/>
    </row>
    <row r="911" spans="2:3" ht="15.75" customHeight="1">
      <c r="B911" s="104"/>
      <c r="C911" s="105"/>
    </row>
    <row r="912" spans="2:3" ht="15.75" customHeight="1">
      <c r="B912" s="104"/>
      <c r="C912" s="105"/>
    </row>
    <row r="913" spans="2:3" ht="15.75" customHeight="1">
      <c r="B913" s="104"/>
      <c r="C913" s="105"/>
    </row>
    <row r="914" spans="2:3" ht="15.75" customHeight="1">
      <c r="B914" s="104"/>
      <c r="C914" s="105"/>
    </row>
    <row r="915" spans="2:3" ht="15.75" customHeight="1">
      <c r="B915" s="104"/>
      <c r="C915" s="105"/>
    </row>
    <row r="916" spans="2:3" ht="15.75" customHeight="1">
      <c r="B916" s="104"/>
      <c r="C916" s="105"/>
    </row>
    <row r="917" spans="2:3" ht="15.75" customHeight="1">
      <c r="B917" s="104"/>
      <c r="C917" s="105"/>
    </row>
    <row r="918" spans="2:3" ht="15.75" customHeight="1">
      <c r="B918" s="104"/>
      <c r="C918" s="105"/>
    </row>
    <row r="919" spans="2:3" ht="15.75" customHeight="1">
      <c r="B919" s="104"/>
      <c r="C919" s="105"/>
    </row>
    <row r="920" spans="2:3" ht="15.75" customHeight="1">
      <c r="B920" s="104"/>
      <c r="C920" s="105"/>
    </row>
    <row r="921" spans="2:3" ht="15.75" customHeight="1">
      <c r="B921" s="104"/>
      <c r="C921" s="105"/>
    </row>
    <row r="922" spans="2:3" ht="15.75" customHeight="1">
      <c r="B922" s="104"/>
      <c r="C922" s="105"/>
    </row>
    <row r="923" spans="2:3" ht="15.75" customHeight="1">
      <c r="B923" s="104"/>
      <c r="C923" s="105"/>
    </row>
    <row r="924" spans="2:3" ht="15.75" customHeight="1">
      <c r="B924" s="104"/>
      <c r="C924" s="105"/>
    </row>
    <row r="925" spans="2:3" ht="15.75" customHeight="1">
      <c r="B925" s="104"/>
      <c r="C925" s="105"/>
    </row>
    <row r="926" spans="2:3" ht="15.75" customHeight="1">
      <c r="B926" s="104"/>
      <c r="C926" s="105"/>
    </row>
    <row r="927" spans="2:3" ht="15.75" customHeight="1">
      <c r="B927" s="104"/>
      <c r="C927" s="105"/>
    </row>
    <row r="928" spans="2:3" ht="15.75" customHeight="1">
      <c r="B928" s="104"/>
      <c r="C928" s="105"/>
    </row>
    <row r="929" spans="2:3" ht="15.75" customHeight="1">
      <c r="B929" s="104"/>
      <c r="C929" s="105"/>
    </row>
    <row r="930" spans="2:3" ht="15.75" customHeight="1">
      <c r="B930" s="104"/>
      <c r="C930" s="105"/>
    </row>
    <row r="931" spans="2:3" ht="15.75" customHeight="1">
      <c r="B931" s="104"/>
      <c r="C931" s="105"/>
    </row>
    <row r="932" spans="2:3" ht="15.75" customHeight="1">
      <c r="B932" s="104"/>
      <c r="C932" s="105"/>
    </row>
    <row r="933" spans="2:3" ht="15.75" customHeight="1">
      <c r="B933" s="104"/>
      <c r="C933" s="105"/>
    </row>
    <row r="934" spans="2:3" ht="15.75" customHeight="1">
      <c r="B934" s="104"/>
      <c r="C934" s="105"/>
    </row>
    <row r="935" spans="2:3" ht="15.75" customHeight="1">
      <c r="B935" s="104"/>
      <c r="C935" s="105"/>
    </row>
    <row r="936" spans="2:3" ht="15.75" customHeight="1">
      <c r="B936" s="104"/>
      <c r="C936" s="105"/>
    </row>
    <row r="937" spans="2:3" ht="15.75" customHeight="1">
      <c r="B937" s="104"/>
      <c r="C937" s="105"/>
    </row>
    <row r="938" spans="2:3" ht="15.75" customHeight="1">
      <c r="B938" s="104"/>
      <c r="C938" s="105"/>
    </row>
    <row r="939" spans="2:3" ht="15.75" customHeight="1">
      <c r="B939" s="104"/>
      <c r="C939" s="105"/>
    </row>
    <row r="940" spans="2:3" ht="15.75" customHeight="1">
      <c r="B940" s="104"/>
      <c r="C940" s="105"/>
    </row>
    <row r="941" spans="2:3" ht="15.75" customHeight="1">
      <c r="B941" s="104"/>
      <c r="C941" s="105"/>
    </row>
    <row r="942" spans="2:3" ht="15.75" customHeight="1">
      <c r="B942" s="104"/>
      <c r="C942" s="105"/>
    </row>
    <row r="943" spans="2:3" ht="15.75" customHeight="1">
      <c r="B943" s="104"/>
      <c r="C943" s="105"/>
    </row>
    <row r="944" spans="2:3" ht="15.75" customHeight="1">
      <c r="B944" s="104"/>
      <c r="C944" s="105"/>
    </row>
    <row r="945" spans="2:3" ht="15.75" customHeight="1">
      <c r="B945" s="104"/>
      <c r="C945" s="105"/>
    </row>
    <row r="946" spans="2:3" ht="15.75" customHeight="1">
      <c r="B946" s="104"/>
      <c r="C946" s="105"/>
    </row>
    <row r="947" spans="2:3" ht="15.75" customHeight="1">
      <c r="B947" s="104"/>
      <c r="C947" s="105"/>
    </row>
    <row r="948" spans="2:3" ht="15.75" customHeight="1">
      <c r="B948" s="104"/>
      <c r="C948" s="105"/>
    </row>
    <row r="949" spans="2:3" ht="15.75" customHeight="1">
      <c r="B949" s="104"/>
      <c r="C949" s="105"/>
    </row>
    <row r="950" spans="2:3" ht="15.75" customHeight="1">
      <c r="B950" s="104"/>
      <c r="C950" s="105"/>
    </row>
    <row r="951" spans="2:3" ht="15.75" customHeight="1">
      <c r="B951" s="104"/>
      <c r="C951" s="105"/>
    </row>
    <row r="952" spans="2:3" ht="15.75" customHeight="1">
      <c r="B952" s="104"/>
      <c r="C952" s="105"/>
    </row>
    <row r="953" spans="2:3" ht="15.75" customHeight="1">
      <c r="B953" s="104"/>
      <c r="C953" s="105"/>
    </row>
    <row r="954" spans="2:3" ht="15.75" customHeight="1">
      <c r="B954" s="104"/>
      <c r="C954" s="105"/>
    </row>
    <row r="955" spans="2:3" ht="15.75" customHeight="1">
      <c r="B955" s="104"/>
      <c r="C955" s="105"/>
    </row>
    <row r="956" spans="2:3" ht="15.75" customHeight="1">
      <c r="B956" s="104"/>
      <c r="C956" s="105"/>
    </row>
    <row r="957" spans="2:3" ht="15.75" customHeight="1">
      <c r="B957" s="104"/>
      <c r="C957" s="105"/>
    </row>
    <row r="958" spans="2:3" ht="15.75" customHeight="1">
      <c r="B958" s="104"/>
      <c r="C958" s="105"/>
    </row>
    <row r="959" spans="2:3" ht="15.75" customHeight="1">
      <c r="B959" s="104"/>
      <c r="C959" s="105"/>
    </row>
    <row r="960" spans="2:3" ht="15.75" customHeight="1">
      <c r="B960" s="104"/>
      <c r="C960" s="105"/>
    </row>
    <row r="961" spans="2:3" ht="15.75" customHeight="1">
      <c r="B961" s="104"/>
      <c r="C961" s="105"/>
    </row>
    <row r="962" spans="2:3" ht="15.75" customHeight="1">
      <c r="B962" s="104"/>
      <c r="C962" s="105"/>
    </row>
    <row r="963" spans="2:3" ht="15.75" customHeight="1">
      <c r="B963" s="104"/>
      <c r="C963" s="105"/>
    </row>
    <row r="964" spans="2:3" ht="15.75" customHeight="1">
      <c r="B964" s="104"/>
      <c r="C964" s="105"/>
    </row>
    <row r="965" spans="2:3" ht="15.75" customHeight="1">
      <c r="B965" s="104"/>
      <c r="C965" s="105"/>
    </row>
    <row r="966" spans="2:3" ht="15.75" customHeight="1">
      <c r="B966" s="104"/>
      <c r="C966" s="105"/>
    </row>
    <row r="967" spans="2:3" ht="15.75" customHeight="1">
      <c r="B967" s="104"/>
      <c r="C967" s="105"/>
    </row>
    <row r="968" spans="2:3" ht="15.75" customHeight="1">
      <c r="B968" s="104"/>
      <c r="C968" s="105"/>
    </row>
    <row r="969" spans="2:3" ht="15.75" customHeight="1">
      <c r="B969" s="104"/>
      <c r="C969" s="105"/>
    </row>
    <row r="970" spans="2:3" ht="15.75" customHeight="1">
      <c r="B970" s="104"/>
      <c r="C970" s="105"/>
    </row>
    <row r="971" spans="2:3" ht="15.75" customHeight="1">
      <c r="B971" s="104"/>
      <c r="C971" s="105"/>
    </row>
    <row r="972" spans="2:3" ht="15.75" customHeight="1">
      <c r="B972" s="104"/>
      <c r="C972" s="105"/>
    </row>
    <row r="973" spans="2:3" ht="15.75" customHeight="1">
      <c r="B973" s="104"/>
      <c r="C973" s="105"/>
    </row>
    <row r="974" spans="2:3" ht="15.75" customHeight="1">
      <c r="B974" s="104"/>
      <c r="C974" s="105"/>
    </row>
    <row r="975" spans="2:3" ht="15.75" customHeight="1">
      <c r="B975" s="104"/>
      <c r="C975" s="105"/>
    </row>
    <row r="976" spans="2:3" ht="15.75" customHeight="1">
      <c r="B976" s="104"/>
      <c r="C976" s="105"/>
    </row>
    <row r="977" spans="2:3" ht="15.75" customHeight="1">
      <c r="B977" s="104"/>
      <c r="C977" s="105"/>
    </row>
    <row r="978" spans="2:3" ht="15.75" customHeight="1">
      <c r="B978" s="104"/>
      <c r="C978" s="105"/>
    </row>
    <row r="979" spans="2:3" ht="15.75" customHeight="1">
      <c r="B979" s="104"/>
      <c r="C979" s="105"/>
    </row>
    <row r="980" spans="2:3" ht="15.75" customHeight="1">
      <c r="B980" s="104"/>
      <c r="C980" s="105"/>
    </row>
    <row r="981" spans="2:3" ht="15.75" customHeight="1">
      <c r="B981" s="104"/>
      <c r="C981" s="105"/>
    </row>
    <row r="982" spans="2:3" ht="15.75" customHeight="1">
      <c r="B982" s="104"/>
      <c r="C982" s="105"/>
    </row>
    <row r="983" spans="2:3" ht="15.75" customHeight="1">
      <c r="B983" s="104"/>
      <c r="C983" s="105"/>
    </row>
    <row r="984" spans="2:3" ht="15.75" customHeight="1">
      <c r="B984" s="104"/>
      <c r="C984" s="105"/>
    </row>
    <row r="985" spans="2:3" ht="15.75" customHeight="1">
      <c r="B985" s="104"/>
      <c r="C985" s="105"/>
    </row>
    <row r="986" spans="2:3" ht="15.75" customHeight="1">
      <c r="B986" s="104"/>
      <c r="C986" s="105"/>
    </row>
    <row r="987" spans="2:3" ht="15.75" customHeight="1">
      <c r="B987" s="104"/>
      <c r="C987" s="105"/>
    </row>
    <row r="988" spans="2:3" ht="15.75" customHeight="1">
      <c r="B988" s="104"/>
      <c r="C988" s="105"/>
    </row>
    <row r="989" spans="2:3" ht="15.75" customHeight="1">
      <c r="B989" s="104"/>
      <c r="C989" s="105"/>
    </row>
    <row r="990" spans="2:3" ht="15.75" customHeight="1">
      <c r="B990" s="104"/>
      <c r="C990" s="105"/>
    </row>
    <row r="991" spans="2:3" ht="15.75" customHeight="1">
      <c r="B991" s="104"/>
      <c r="C991" s="105"/>
    </row>
    <row r="992" spans="2:3" ht="15.75" customHeight="1">
      <c r="B992" s="104"/>
      <c r="C992" s="105"/>
    </row>
    <row r="993" spans="2:3" ht="15.75" customHeight="1">
      <c r="B993" s="104"/>
      <c r="C993" s="105"/>
    </row>
    <row r="994" spans="2:3" ht="15.75" customHeight="1">
      <c r="B994" s="104"/>
      <c r="C994" s="105"/>
    </row>
    <row r="995" spans="2:3" ht="15.75" customHeight="1">
      <c r="B995" s="104"/>
      <c r="C995" s="105"/>
    </row>
    <row r="996" spans="2:3" ht="15.75" customHeight="1">
      <c r="B996" s="104"/>
      <c r="C996" s="105"/>
    </row>
    <row r="997" spans="2:3" ht="15.75" customHeight="1">
      <c r="B997" s="104"/>
      <c r="C997" s="105"/>
    </row>
    <row r="998" spans="2:3" ht="15.75" customHeight="1">
      <c r="B998" s="104"/>
      <c r="C998" s="105"/>
    </row>
    <row r="999" spans="2:3" ht="15.75" customHeight="1">
      <c r="B999" s="104"/>
      <c r="C999" s="105"/>
    </row>
    <row r="1000" spans="2:3" ht="15.75" customHeight="1">
      <c r="B1000" s="104"/>
      <c r="C1000" s="105"/>
    </row>
    <row r="1001" spans="2:3" ht="15.75" customHeight="1">
      <c r="B1001" s="104"/>
      <c r="C1001" s="105"/>
    </row>
  </sheetData>
  <mergeCells count="19">
    <mergeCell ref="K26:M26"/>
    <mergeCell ref="K29:M29"/>
    <mergeCell ref="K32:M32"/>
    <mergeCell ref="K34:M34"/>
    <mergeCell ref="K40:M40"/>
    <mergeCell ref="K41:M41"/>
    <mergeCell ref="K44:M44"/>
    <mergeCell ref="K62:N62"/>
    <mergeCell ref="K63:N63"/>
    <mergeCell ref="K65:N65"/>
    <mergeCell ref="K64:N64"/>
    <mergeCell ref="K66:N66"/>
    <mergeCell ref="K49:N49"/>
    <mergeCell ref="K50:N50"/>
    <mergeCell ref="K51:N51"/>
    <mergeCell ref="K52:N52"/>
    <mergeCell ref="K55:N55"/>
    <mergeCell ref="K59:N59"/>
    <mergeCell ref="K60:N60"/>
  </mergeCells>
  <pageMargins left="0.7" right="0.7" top="0.75" bottom="0.75" header="0" footer="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00"/>
  <sheetViews>
    <sheetView showGridLines="0" workbookViewId="0">
      <selection activeCell="AB26" sqref="AB26"/>
    </sheetView>
  </sheetViews>
  <sheetFormatPr baseColWidth="10" defaultColWidth="12.7109375" defaultRowHeight="15" customHeight="1" x14ac:dyDescent="0"/>
  <cols>
    <col min="1" max="1" width="2.7109375" customWidth="1"/>
    <col min="2" max="2" width="12.42578125" customWidth="1"/>
    <col min="3" max="5" width="7.7109375" customWidth="1"/>
    <col min="6" max="6" width="10.140625" customWidth="1"/>
    <col min="7" max="7" width="8.28515625" customWidth="1"/>
    <col min="8" max="9" width="7.7109375" customWidth="1"/>
    <col min="10" max="10" width="9" customWidth="1"/>
    <col min="11" max="11" width="8.7109375" customWidth="1"/>
    <col min="12" max="26" width="7.7109375" customWidth="1"/>
  </cols>
  <sheetData>
    <row r="2" spans="1:26" ht="18">
      <c r="A2" s="10"/>
      <c r="B2" s="11" t="s">
        <v>144</v>
      </c>
      <c r="C2" s="10"/>
      <c r="D2" s="10"/>
      <c r="E2" s="10"/>
      <c r="F2" s="10"/>
      <c r="G2" s="10"/>
      <c r="H2" s="10"/>
      <c r="I2" s="10"/>
      <c r="J2" s="10"/>
      <c r="K2" s="10"/>
      <c r="L2" s="10"/>
      <c r="M2" s="10"/>
      <c r="N2" s="10"/>
      <c r="O2" s="10"/>
      <c r="P2" s="10"/>
      <c r="Q2" s="10"/>
      <c r="R2" s="10"/>
      <c r="S2" s="10"/>
      <c r="T2" s="10"/>
      <c r="U2" s="10"/>
      <c r="V2" s="10"/>
      <c r="W2" s="10"/>
      <c r="X2" s="10"/>
      <c r="Y2" s="10"/>
      <c r="Z2" s="10"/>
    </row>
    <row r="5" spans="1:26" ht="18">
      <c r="B5" s="12" t="s">
        <v>145</v>
      </c>
      <c r="C5" s="13"/>
      <c r="D5" s="13"/>
      <c r="E5" s="13"/>
      <c r="F5" s="13"/>
      <c r="G5" s="13"/>
      <c r="H5" s="13"/>
      <c r="I5" s="13"/>
      <c r="J5" s="13"/>
      <c r="K5" s="13"/>
      <c r="L5" s="13"/>
      <c r="M5" s="13"/>
      <c r="N5" s="13"/>
      <c r="O5" s="13"/>
      <c r="P5" s="14"/>
    </row>
    <row r="6" spans="1:26" ht="13">
      <c r="A6" s="3"/>
      <c r="B6" s="15" t="s">
        <v>146</v>
      </c>
      <c r="C6" s="3"/>
      <c r="D6" s="3"/>
      <c r="E6" s="3"/>
      <c r="F6" s="3"/>
      <c r="G6" s="3"/>
      <c r="H6" s="3"/>
      <c r="I6" s="3"/>
      <c r="J6" s="3"/>
      <c r="K6" s="3"/>
      <c r="L6" s="3"/>
      <c r="M6" s="3"/>
      <c r="N6" s="3"/>
      <c r="O6" s="3"/>
      <c r="P6" s="16"/>
      <c r="Q6" s="3"/>
      <c r="R6" s="3"/>
      <c r="S6" s="3"/>
      <c r="T6" s="3"/>
      <c r="U6" s="3"/>
      <c r="V6" s="3"/>
      <c r="W6" s="3"/>
      <c r="X6" s="3"/>
      <c r="Y6" s="3"/>
      <c r="Z6" s="3"/>
    </row>
    <row r="7" spans="1:26" ht="13">
      <c r="A7" s="3"/>
      <c r="B7" s="15"/>
      <c r="C7" s="3"/>
      <c r="D7" s="3"/>
      <c r="E7" s="3"/>
      <c r="F7" s="3"/>
      <c r="G7" s="3"/>
      <c r="H7" s="3"/>
      <c r="I7" s="3"/>
      <c r="J7" s="3"/>
      <c r="K7" s="3"/>
      <c r="L7" s="3"/>
      <c r="M7" s="3"/>
      <c r="N7" s="3"/>
      <c r="O7" s="3"/>
      <c r="P7" s="16"/>
      <c r="Q7" s="3"/>
      <c r="R7" s="3"/>
      <c r="S7" s="3"/>
      <c r="T7" s="3"/>
      <c r="U7" s="3"/>
      <c r="V7" s="3"/>
      <c r="W7" s="3"/>
      <c r="X7" s="3"/>
      <c r="Y7" s="3"/>
      <c r="Z7" s="3"/>
    </row>
    <row r="8" spans="1:26" ht="13">
      <c r="A8" s="3"/>
      <c r="B8" s="15" t="s">
        <v>147</v>
      </c>
      <c r="C8" s="3"/>
      <c r="D8" s="3"/>
      <c r="E8" s="3"/>
      <c r="F8" s="17" t="s">
        <v>148</v>
      </c>
      <c r="G8" s="3"/>
      <c r="H8" s="3"/>
      <c r="I8" s="3"/>
      <c r="J8" s="3"/>
      <c r="K8" s="3"/>
      <c r="L8" s="3"/>
      <c r="M8" s="3"/>
      <c r="N8" s="3"/>
      <c r="O8" s="3"/>
      <c r="P8" s="16"/>
      <c r="Q8" s="3"/>
      <c r="R8" s="3"/>
      <c r="S8" s="3"/>
      <c r="T8" s="3"/>
      <c r="U8" s="3"/>
      <c r="V8" s="3"/>
      <c r="W8" s="3"/>
      <c r="X8" s="3"/>
      <c r="Y8" s="3"/>
      <c r="Z8" s="3"/>
    </row>
    <row r="9" spans="1:26" ht="13">
      <c r="A9" s="3"/>
      <c r="B9" s="15"/>
      <c r="C9" s="3"/>
      <c r="D9" s="3"/>
      <c r="E9" s="3"/>
      <c r="F9" s="3"/>
      <c r="G9" s="3"/>
      <c r="H9" s="3"/>
      <c r="I9" s="3"/>
      <c r="J9" s="3"/>
      <c r="K9" s="3"/>
      <c r="L9" s="3"/>
      <c r="M9" s="3"/>
      <c r="N9" s="3"/>
      <c r="O9" s="3"/>
      <c r="P9" s="16"/>
      <c r="Q9" s="3"/>
      <c r="R9" s="3"/>
      <c r="S9" s="3"/>
      <c r="T9" s="3"/>
      <c r="U9" s="3"/>
      <c r="V9" s="3"/>
      <c r="W9" s="3"/>
      <c r="X9" s="3"/>
      <c r="Y9" s="3"/>
      <c r="Z9" s="3"/>
    </row>
    <row r="10" spans="1:26" ht="13">
      <c r="A10" s="3"/>
      <c r="B10" s="18" t="s">
        <v>149</v>
      </c>
      <c r="C10" s="3"/>
      <c r="D10" s="3"/>
      <c r="E10" s="3"/>
      <c r="F10" s="19">
        <v>305.08</v>
      </c>
      <c r="G10" s="20"/>
      <c r="H10" s="3"/>
      <c r="I10" s="3"/>
      <c r="J10" s="3"/>
      <c r="K10" s="3"/>
      <c r="L10" s="3"/>
      <c r="M10" s="3"/>
      <c r="N10" s="3"/>
      <c r="O10" s="3"/>
      <c r="P10" s="16"/>
      <c r="Q10" s="3"/>
      <c r="R10" s="3"/>
      <c r="S10" s="3"/>
      <c r="T10" s="3"/>
      <c r="U10" s="3"/>
      <c r="V10" s="3"/>
      <c r="W10" s="3"/>
      <c r="X10" s="3"/>
      <c r="Y10" s="3"/>
      <c r="Z10" s="3"/>
    </row>
    <row r="11" spans="1:26" ht="13">
      <c r="A11" s="3"/>
      <c r="B11" s="15"/>
      <c r="C11" s="3"/>
      <c r="D11" s="3"/>
      <c r="E11" s="3"/>
      <c r="F11" s="3"/>
      <c r="G11" s="3"/>
      <c r="H11" s="3"/>
      <c r="I11" s="3"/>
      <c r="J11" s="3"/>
      <c r="K11" s="3"/>
      <c r="L11" s="3"/>
      <c r="M11" s="3"/>
      <c r="N11" s="3"/>
      <c r="O11" s="3"/>
      <c r="P11" s="16"/>
      <c r="Q11" s="3"/>
      <c r="R11" s="3"/>
      <c r="S11" s="3"/>
      <c r="T11" s="3"/>
      <c r="U11" s="3"/>
      <c r="V11" s="3"/>
      <c r="W11" s="3"/>
      <c r="X11" s="3"/>
      <c r="Y11" s="3"/>
      <c r="Z11" s="3"/>
    </row>
    <row r="12" spans="1:26" ht="13">
      <c r="A12" s="3"/>
      <c r="B12" s="15" t="s">
        <v>150</v>
      </c>
      <c r="C12" s="3"/>
      <c r="D12" s="3"/>
      <c r="E12" s="3"/>
      <c r="F12" s="19">
        <v>189.51</v>
      </c>
      <c r="G12" s="3"/>
      <c r="H12" s="3"/>
      <c r="I12" s="3"/>
      <c r="J12" s="3"/>
      <c r="K12" s="3"/>
      <c r="L12" s="3"/>
      <c r="M12" s="3"/>
      <c r="N12" s="3"/>
      <c r="O12" s="3"/>
      <c r="P12" s="16"/>
      <c r="Q12" s="3"/>
      <c r="R12" s="3"/>
      <c r="S12" s="3"/>
      <c r="T12" s="3"/>
      <c r="U12" s="3"/>
      <c r="V12" s="3"/>
      <c r="W12" s="3"/>
      <c r="X12" s="3"/>
      <c r="Y12" s="3"/>
      <c r="Z12" s="3"/>
    </row>
    <row r="13" spans="1:26" ht="13">
      <c r="A13" s="3"/>
      <c r="B13" s="15"/>
      <c r="C13" s="3"/>
      <c r="D13" s="3"/>
      <c r="E13" s="3"/>
      <c r="F13" s="3"/>
      <c r="G13" s="3"/>
      <c r="H13" s="3"/>
      <c r="I13" s="3"/>
      <c r="J13" s="3"/>
      <c r="K13" s="3"/>
      <c r="L13" s="3"/>
      <c r="M13" s="3"/>
      <c r="N13" s="3"/>
      <c r="O13" s="3"/>
      <c r="P13" s="16"/>
      <c r="Q13" s="3"/>
      <c r="R13" s="3"/>
      <c r="S13" s="21"/>
      <c r="T13" s="3"/>
      <c r="U13" s="3"/>
      <c r="V13" s="3"/>
      <c r="W13" s="3"/>
      <c r="X13" s="3"/>
      <c r="Y13" s="3"/>
      <c r="Z13" s="3"/>
    </row>
    <row r="14" spans="1:26" ht="13">
      <c r="A14" s="3"/>
      <c r="B14" s="15" t="s">
        <v>151</v>
      </c>
      <c r="C14" s="3"/>
      <c r="D14" s="3"/>
      <c r="E14" s="3"/>
      <c r="F14" s="19">
        <v>307.33999999999997</v>
      </c>
      <c r="G14" s="3"/>
      <c r="H14" s="3"/>
      <c r="I14" s="3"/>
      <c r="J14" s="3"/>
      <c r="K14" s="3"/>
      <c r="L14" s="3"/>
      <c r="M14" s="3"/>
      <c r="N14" s="3"/>
      <c r="O14" s="3"/>
      <c r="P14" s="16"/>
      <c r="Q14" s="3"/>
      <c r="R14" s="3"/>
      <c r="S14" s="3"/>
      <c r="T14" s="3"/>
      <c r="U14" s="3"/>
      <c r="V14" s="3"/>
      <c r="W14" s="3"/>
      <c r="X14" s="3"/>
      <c r="Y14" s="3"/>
      <c r="Z14" s="3"/>
    </row>
    <row r="15" spans="1:26" ht="13">
      <c r="A15" s="3"/>
      <c r="B15" s="15"/>
      <c r="C15" s="3"/>
      <c r="D15" s="3"/>
      <c r="E15" s="3"/>
      <c r="F15" s="3"/>
      <c r="G15" s="3"/>
      <c r="H15" s="3"/>
      <c r="I15" s="3"/>
      <c r="J15" s="3"/>
      <c r="K15" s="3"/>
      <c r="L15" s="3"/>
      <c r="M15" s="3"/>
      <c r="N15" s="3"/>
      <c r="O15" s="3"/>
      <c r="P15" s="16"/>
      <c r="Q15" s="3"/>
      <c r="R15" s="3"/>
      <c r="S15" s="3"/>
      <c r="T15" s="3"/>
      <c r="U15" s="3"/>
      <c r="V15" s="3"/>
      <c r="W15" s="3"/>
      <c r="X15" s="3"/>
      <c r="Y15" s="3"/>
      <c r="Z15" s="3"/>
    </row>
    <row r="16" spans="1:26" ht="13">
      <c r="A16" s="3"/>
      <c r="B16" s="18" t="s">
        <v>152</v>
      </c>
      <c r="C16" s="3"/>
      <c r="D16" s="3"/>
      <c r="E16" s="3"/>
      <c r="F16" s="3"/>
      <c r="G16" s="3"/>
      <c r="H16" s="3"/>
      <c r="I16" s="3"/>
      <c r="J16" s="3"/>
      <c r="K16" s="19" t="s">
        <v>153</v>
      </c>
      <c r="L16" s="3"/>
      <c r="M16" s="3"/>
      <c r="N16" s="3"/>
      <c r="O16" s="3"/>
      <c r="P16" s="16"/>
      <c r="Q16" s="3"/>
      <c r="R16" s="3"/>
      <c r="S16" s="3"/>
      <c r="T16" s="3"/>
      <c r="U16" s="3"/>
      <c r="V16" s="3"/>
      <c r="W16" s="3"/>
      <c r="X16" s="3"/>
      <c r="Y16" s="3"/>
      <c r="Z16" s="3"/>
    </row>
    <row r="17" spans="1:26" ht="13">
      <c r="A17" s="3"/>
      <c r="B17" s="15"/>
      <c r="C17" s="3"/>
      <c r="D17" s="3"/>
      <c r="E17" s="3"/>
      <c r="F17" s="3"/>
      <c r="G17" s="3"/>
      <c r="H17" s="3"/>
      <c r="I17" s="3"/>
      <c r="J17" s="3"/>
      <c r="K17" s="3"/>
      <c r="L17" s="3"/>
      <c r="M17" s="3"/>
      <c r="N17" s="3"/>
      <c r="O17" s="3"/>
      <c r="P17" s="16"/>
      <c r="Q17" s="3"/>
      <c r="R17" s="3"/>
      <c r="S17" s="3"/>
      <c r="T17" s="3"/>
      <c r="U17" s="3"/>
      <c r="V17" s="3"/>
      <c r="W17" s="3"/>
      <c r="X17" s="3"/>
      <c r="Y17" s="3"/>
      <c r="Z17" s="3"/>
    </row>
    <row r="18" spans="1:26" ht="13">
      <c r="A18" s="3"/>
      <c r="B18" s="15" t="s">
        <v>154</v>
      </c>
      <c r="C18" s="3"/>
      <c r="D18" s="3"/>
      <c r="E18" s="3"/>
      <c r="F18" s="19">
        <v>36.93</v>
      </c>
      <c r="G18" s="3"/>
      <c r="H18" s="3"/>
      <c r="I18" s="3"/>
      <c r="J18" s="3"/>
      <c r="K18" s="3"/>
      <c r="L18" s="3"/>
      <c r="M18" s="3"/>
      <c r="N18" s="3"/>
      <c r="O18" s="3"/>
      <c r="P18" s="16"/>
      <c r="Q18" s="3"/>
      <c r="R18" s="3"/>
      <c r="S18" s="3"/>
      <c r="T18" s="3"/>
      <c r="U18" s="3"/>
      <c r="V18" s="3"/>
      <c r="W18" s="3"/>
      <c r="X18" s="3"/>
      <c r="Y18" s="3"/>
      <c r="Z18" s="3"/>
    </row>
    <row r="19" spans="1:26" ht="14">
      <c r="B19" s="22"/>
      <c r="C19" s="23"/>
      <c r="D19" s="23"/>
      <c r="E19" s="23"/>
      <c r="F19" s="23"/>
      <c r="G19" s="23"/>
      <c r="H19" s="23"/>
      <c r="I19" s="23"/>
      <c r="J19" s="23"/>
      <c r="K19" s="23"/>
      <c r="L19" s="23"/>
      <c r="M19" s="23"/>
      <c r="N19" s="23"/>
      <c r="O19" s="23"/>
      <c r="P19" s="24"/>
    </row>
    <row r="21" spans="1:26" ht="15.75" customHeight="1">
      <c r="B21" s="12" t="s">
        <v>155</v>
      </c>
      <c r="C21" s="13"/>
      <c r="D21" s="13"/>
      <c r="E21" s="13"/>
      <c r="F21" s="13"/>
      <c r="G21" s="13"/>
      <c r="H21" s="13"/>
      <c r="I21" s="13"/>
      <c r="J21" s="13"/>
      <c r="K21" s="13"/>
      <c r="L21" s="13"/>
      <c r="M21" s="13"/>
      <c r="N21" s="13"/>
      <c r="O21" s="13"/>
      <c r="P21" s="14"/>
    </row>
    <row r="22" spans="1:26" ht="15.75" customHeight="1">
      <c r="B22" s="25"/>
      <c r="P22" s="26"/>
    </row>
    <row r="23" spans="1:26" ht="15.75" customHeight="1">
      <c r="A23" s="3"/>
      <c r="B23" s="18" t="s">
        <v>156</v>
      </c>
      <c r="C23" s="3"/>
      <c r="D23" s="3"/>
      <c r="E23" s="3"/>
      <c r="F23" s="3"/>
      <c r="G23" s="3"/>
      <c r="H23" s="3"/>
      <c r="I23" s="3"/>
      <c r="J23" s="3"/>
      <c r="K23" s="17">
        <v>29</v>
      </c>
      <c r="L23" s="3"/>
      <c r="M23" s="3"/>
      <c r="N23" s="3"/>
      <c r="O23" s="3"/>
      <c r="P23" s="16"/>
      <c r="Q23" s="3"/>
      <c r="R23" s="3"/>
      <c r="S23" s="3"/>
      <c r="T23" s="3"/>
      <c r="U23" s="3"/>
      <c r="V23" s="3"/>
      <c r="W23" s="3"/>
      <c r="X23" s="3"/>
      <c r="Y23" s="3"/>
      <c r="Z23" s="3"/>
    </row>
    <row r="24" spans="1:26" ht="15.75" customHeight="1">
      <c r="A24" s="3"/>
      <c r="B24" s="15"/>
      <c r="C24" s="3"/>
      <c r="D24" s="3"/>
      <c r="E24" s="3"/>
      <c r="F24" s="3"/>
      <c r="G24" s="3"/>
      <c r="H24" s="3"/>
      <c r="I24" s="3"/>
      <c r="J24" s="3"/>
      <c r="K24" s="3"/>
      <c r="L24" s="3"/>
      <c r="M24" s="3"/>
      <c r="N24" s="3"/>
      <c r="O24" s="3"/>
      <c r="P24" s="16"/>
      <c r="Q24" s="3"/>
      <c r="R24" s="3"/>
      <c r="S24" s="3"/>
      <c r="T24" s="3"/>
      <c r="U24" s="3"/>
      <c r="V24" s="3"/>
      <c r="W24" s="3"/>
      <c r="X24" s="3"/>
      <c r="Y24" s="3"/>
      <c r="Z24" s="3"/>
    </row>
    <row r="25" spans="1:26" ht="15.75" customHeight="1">
      <c r="A25" s="3"/>
      <c r="B25" s="15" t="s">
        <v>157</v>
      </c>
      <c r="C25" s="3"/>
      <c r="D25" s="3"/>
      <c r="E25" s="3"/>
      <c r="F25" s="3"/>
      <c r="G25" s="3"/>
      <c r="H25" s="3"/>
      <c r="I25" s="3"/>
      <c r="J25" s="3"/>
      <c r="K25" s="3"/>
      <c r="L25" s="3"/>
      <c r="M25" s="3"/>
      <c r="N25" s="3"/>
      <c r="O25" s="3"/>
      <c r="P25" s="16"/>
      <c r="Q25" s="3"/>
      <c r="R25" s="3"/>
      <c r="S25" s="3"/>
      <c r="T25" s="3"/>
      <c r="U25" s="3"/>
      <c r="V25" s="3"/>
      <c r="W25" s="3"/>
      <c r="X25" s="3"/>
      <c r="Y25" s="3"/>
      <c r="Z25" s="3"/>
    </row>
    <row r="26" spans="1:26" ht="15.75" customHeight="1">
      <c r="A26" s="3"/>
      <c r="B26" s="27" t="s">
        <v>158</v>
      </c>
      <c r="C26" s="28"/>
      <c r="D26" s="28"/>
      <c r="E26" s="28"/>
      <c r="F26" s="28"/>
      <c r="G26" s="28"/>
      <c r="H26" s="28"/>
      <c r="I26" s="28"/>
      <c r="J26" s="28"/>
      <c r="K26" s="28"/>
      <c r="L26" s="28"/>
      <c r="M26" s="28"/>
      <c r="N26" s="28"/>
      <c r="O26" s="28"/>
      <c r="P26" s="16"/>
      <c r="Q26" s="3"/>
      <c r="R26" s="3"/>
      <c r="S26" s="3"/>
      <c r="T26" s="3"/>
      <c r="U26" s="3"/>
      <c r="V26" s="3"/>
      <c r="W26" s="3"/>
      <c r="X26" s="3"/>
      <c r="Y26" s="3"/>
      <c r="Z26" s="3"/>
    </row>
    <row r="27" spans="1:26" ht="15.75" customHeight="1">
      <c r="A27" s="3"/>
      <c r="B27" s="27" t="s">
        <v>159</v>
      </c>
      <c r="C27" s="28"/>
      <c r="D27" s="28"/>
      <c r="E27" s="28"/>
      <c r="F27" s="28"/>
      <c r="G27" s="28"/>
      <c r="H27" s="28"/>
      <c r="I27" s="28"/>
      <c r="J27" s="28"/>
      <c r="K27" s="28"/>
      <c r="L27" s="28"/>
      <c r="M27" s="28"/>
      <c r="N27" s="28"/>
      <c r="O27" s="28"/>
      <c r="P27" s="16"/>
      <c r="Q27" s="3"/>
      <c r="R27" s="3"/>
      <c r="S27" s="3"/>
      <c r="T27" s="3"/>
      <c r="U27" s="3"/>
      <c r="V27" s="3"/>
      <c r="W27" s="3"/>
      <c r="X27" s="3"/>
      <c r="Y27" s="3"/>
      <c r="Z27" s="3"/>
    </row>
    <row r="28" spans="1:26" ht="15.75" customHeight="1">
      <c r="A28" s="3"/>
      <c r="B28" s="29"/>
      <c r="C28" s="28"/>
      <c r="D28" s="28"/>
      <c r="E28" s="28"/>
      <c r="F28" s="28"/>
      <c r="G28" s="28"/>
      <c r="H28" s="28"/>
      <c r="I28" s="28"/>
      <c r="J28" s="28"/>
      <c r="K28" s="28"/>
      <c r="L28" s="28"/>
      <c r="M28" s="28"/>
      <c r="N28" s="28"/>
      <c r="O28" s="28"/>
      <c r="P28" s="16"/>
      <c r="Q28" s="3"/>
      <c r="R28" s="3"/>
      <c r="S28" s="3"/>
      <c r="T28" s="3"/>
      <c r="U28" s="3"/>
      <c r="V28" s="3"/>
      <c r="W28" s="3"/>
      <c r="X28" s="3"/>
      <c r="Y28" s="3"/>
      <c r="Z28" s="3"/>
    </row>
    <row r="29" spans="1:26" ht="15.75" customHeight="1">
      <c r="A29" s="3"/>
      <c r="B29" s="29"/>
      <c r="C29" s="28"/>
      <c r="D29" s="28"/>
      <c r="E29" s="28"/>
      <c r="F29" s="28"/>
      <c r="G29" s="28"/>
      <c r="H29" s="28"/>
      <c r="I29" s="28"/>
      <c r="J29" s="28"/>
      <c r="K29" s="28"/>
      <c r="L29" s="28"/>
      <c r="M29" s="28"/>
      <c r="N29" s="28"/>
      <c r="O29" s="28"/>
      <c r="P29" s="16"/>
      <c r="Q29" s="3"/>
      <c r="R29" s="3"/>
      <c r="S29" s="3"/>
      <c r="T29" s="3"/>
      <c r="U29" s="3"/>
      <c r="V29" s="3"/>
      <c r="W29" s="3"/>
      <c r="X29" s="3"/>
      <c r="Y29" s="3"/>
      <c r="Z29" s="3"/>
    </row>
    <row r="30" spans="1:26" ht="15.75" customHeight="1">
      <c r="A30" s="3"/>
      <c r="B30" s="29"/>
      <c r="C30" s="28"/>
      <c r="D30" s="28"/>
      <c r="E30" s="28"/>
      <c r="F30" s="28"/>
      <c r="G30" s="28"/>
      <c r="H30" s="28"/>
      <c r="I30" s="28"/>
      <c r="J30" s="28"/>
      <c r="K30" s="28"/>
      <c r="L30" s="28"/>
      <c r="M30" s="28"/>
      <c r="N30" s="28"/>
      <c r="O30" s="28"/>
      <c r="P30" s="16"/>
      <c r="Q30" s="3"/>
      <c r="R30" s="3"/>
      <c r="S30" s="3"/>
      <c r="T30" s="3"/>
      <c r="U30" s="3"/>
      <c r="V30" s="3"/>
      <c r="W30" s="3"/>
      <c r="X30" s="3"/>
      <c r="Y30" s="3"/>
      <c r="Z30" s="3"/>
    </row>
    <row r="31" spans="1:26" ht="15.75" customHeight="1">
      <c r="A31" s="3"/>
      <c r="B31" s="15"/>
      <c r="C31" s="3"/>
      <c r="D31" s="3"/>
      <c r="E31" s="3"/>
      <c r="F31" s="3"/>
      <c r="G31" s="3"/>
      <c r="H31" s="3"/>
      <c r="I31" s="3"/>
      <c r="J31" s="3"/>
      <c r="K31" s="3"/>
      <c r="L31" s="3"/>
      <c r="M31" s="3"/>
      <c r="N31" s="3"/>
      <c r="O31" s="3"/>
      <c r="P31" s="16"/>
      <c r="Q31" s="3"/>
      <c r="R31" s="3"/>
      <c r="S31" s="3"/>
      <c r="T31" s="3"/>
      <c r="U31" s="3"/>
      <c r="V31" s="3"/>
      <c r="W31" s="3"/>
      <c r="X31" s="3"/>
      <c r="Y31" s="3"/>
      <c r="Z31" s="3"/>
    </row>
    <row r="32" spans="1:26" ht="15.75" customHeight="1">
      <c r="A32" s="3"/>
      <c r="B32" s="15" t="s">
        <v>160</v>
      </c>
      <c r="C32" s="3"/>
      <c r="D32" s="3"/>
      <c r="E32" s="3"/>
      <c r="F32" s="3"/>
      <c r="G32" s="3"/>
      <c r="H32" s="3"/>
      <c r="I32" s="3"/>
      <c r="J32" s="3"/>
      <c r="K32" s="3"/>
      <c r="L32" s="3"/>
      <c r="M32" s="3"/>
      <c r="N32" s="3"/>
      <c r="O32" s="3"/>
      <c r="P32" s="16"/>
      <c r="Q32" s="3"/>
      <c r="R32" s="3"/>
      <c r="S32" s="3"/>
      <c r="T32" s="3"/>
      <c r="U32" s="3"/>
      <c r="V32" s="3"/>
      <c r="W32" s="3"/>
      <c r="X32" s="3"/>
      <c r="Y32" s="3"/>
      <c r="Z32" s="3"/>
    </row>
    <row r="33" spans="1:26" ht="15.75" customHeight="1">
      <c r="A33" s="3"/>
      <c r="B33" s="15"/>
      <c r="C33" s="3"/>
      <c r="D33" s="3" t="s">
        <v>161</v>
      </c>
      <c r="E33" s="3"/>
      <c r="F33" s="19">
        <v>8.24</v>
      </c>
      <c r="G33" s="30"/>
      <c r="H33" s="3"/>
      <c r="I33" s="3"/>
      <c r="J33" s="3"/>
      <c r="K33" s="3"/>
      <c r="L33" s="3"/>
      <c r="M33" s="3"/>
      <c r="N33" s="3"/>
      <c r="O33" s="3"/>
      <c r="P33" s="16"/>
      <c r="Q33" s="3"/>
      <c r="R33" s="3"/>
      <c r="S33" s="3"/>
      <c r="T33" s="3"/>
      <c r="U33" s="3"/>
      <c r="V33" s="3"/>
      <c r="W33" s="3"/>
      <c r="X33" s="3"/>
      <c r="Y33" s="3"/>
      <c r="Z33" s="3"/>
    </row>
    <row r="34" spans="1:26" ht="15.75" customHeight="1">
      <c r="A34" s="3"/>
      <c r="B34" s="15"/>
      <c r="C34" s="3"/>
      <c r="D34" s="3" t="s">
        <v>162</v>
      </c>
      <c r="E34" s="3"/>
      <c r="F34" s="19">
        <v>7.64</v>
      </c>
      <c r="G34" s="30"/>
      <c r="H34" s="3"/>
      <c r="I34" s="3"/>
      <c r="J34" s="3"/>
      <c r="K34" s="3"/>
      <c r="L34" s="3"/>
      <c r="M34" s="3"/>
      <c r="N34" s="3"/>
      <c r="O34" s="3"/>
      <c r="P34" s="16"/>
      <c r="Q34" s="3"/>
      <c r="R34" s="3"/>
      <c r="S34" s="3"/>
      <c r="T34" s="3"/>
      <c r="U34" s="3"/>
      <c r="V34" s="3"/>
      <c r="W34" s="3"/>
      <c r="X34" s="3"/>
      <c r="Y34" s="3"/>
      <c r="Z34" s="3"/>
    </row>
    <row r="35" spans="1:26" ht="15.75" customHeight="1">
      <c r="A35" s="3"/>
      <c r="B35" s="15"/>
      <c r="C35" s="3"/>
      <c r="D35" s="3" t="s">
        <v>163</v>
      </c>
      <c r="E35" s="3"/>
      <c r="F35" s="19">
        <v>8.76</v>
      </c>
      <c r="G35" s="30"/>
      <c r="H35" s="3"/>
      <c r="I35" s="3"/>
      <c r="J35" s="3"/>
      <c r="K35" s="3"/>
      <c r="L35" s="3"/>
      <c r="M35" s="3"/>
      <c r="N35" s="3"/>
      <c r="O35" s="3"/>
      <c r="P35" s="16"/>
      <c r="Q35" s="3"/>
      <c r="R35" s="3"/>
      <c r="S35" s="3"/>
      <c r="T35" s="3"/>
      <c r="U35" s="3"/>
      <c r="V35" s="3"/>
      <c r="W35" s="3"/>
      <c r="X35" s="3"/>
      <c r="Y35" s="3"/>
      <c r="Z35" s="3"/>
    </row>
    <row r="36" spans="1:26" ht="15.75" customHeight="1">
      <c r="A36" s="3"/>
      <c r="B36" s="15"/>
      <c r="C36" s="3"/>
      <c r="D36" s="3"/>
      <c r="E36" s="3"/>
      <c r="F36" s="3"/>
      <c r="G36" s="3"/>
      <c r="H36" s="3"/>
      <c r="I36" s="3"/>
      <c r="J36" s="3"/>
      <c r="K36" s="3"/>
      <c r="L36" s="3"/>
      <c r="M36" s="3"/>
      <c r="N36" s="3"/>
      <c r="O36" s="3"/>
      <c r="P36" s="16"/>
      <c r="Q36" s="3"/>
      <c r="R36" s="3"/>
      <c r="S36" s="3"/>
      <c r="T36" s="3"/>
      <c r="U36" s="3"/>
      <c r="V36" s="3"/>
      <c r="W36" s="3"/>
      <c r="X36" s="3"/>
      <c r="Y36" s="3"/>
      <c r="Z36" s="3"/>
    </row>
    <row r="37" spans="1:26" ht="15.75" customHeight="1">
      <c r="B37" s="25"/>
      <c r="P37" s="26"/>
    </row>
    <row r="38" spans="1:26" ht="15.75" customHeight="1">
      <c r="B38" s="22"/>
      <c r="C38" s="23"/>
      <c r="D38" s="23"/>
      <c r="E38" s="23"/>
      <c r="F38" s="23"/>
      <c r="G38" s="23"/>
      <c r="H38" s="23"/>
      <c r="I38" s="23"/>
      <c r="J38" s="23"/>
      <c r="K38" s="23"/>
      <c r="L38" s="23"/>
      <c r="M38" s="23"/>
      <c r="N38" s="23"/>
      <c r="O38" s="23"/>
      <c r="P38" s="24"/>
    </row>
    <row r="39" spans="1:26" ht="15.75" customHeight="1"/>
    <row r="40" spans="1:26" ht="15.75" customHeight="1"/>
    <row r="41" spans="1:26" ht="15.75" customHeight="1">
      <c r="B41" s="12" t="s">
        <v>164</v>
      </c>
      <c r="C41" s="13"/>
      <c r="D41" s="13"/>
      <c r="E41" s="13"/>
      <c r="F41" s="13"/>
      <c r="G41" s="13"/>
      <c r="H41" s="13"/>
      <c r="I41" s="13"/>
      <c r="J41" s="13"/>
      <c r="K41" s="13"/>
      <c r="L41" s="13"/>
      <c r="M41" s="13"/>
      <c r="N41" s="13"/>
      <c r="O41" s="13"/>
      <c r="P41" s="14"/>
    </row>
    <row r="42" spans="1:26" ht="15.75" customHeight="1">
      <c r="B42" s="25"/>
      <c r="P42" s="26"/>
    </row>
    <row r="43" spans="1:26" ht="15.75" customHeight="1">
      <c r="A43" s="3"/>
      <c r="B43" s="18" t="s">
        <v>165</v>
      </c>
      <c r="C43" s="3"/>
      <c r="D43" s="3"/>
      <c r="E43" s="3"/>
      <c r="F43" s="21" t="s">
        <v>49</v>
      </c>
      <c r="G43" s="3"/>
      <c r="H43" s="3"/>
      <c r="I43" s="3"/>
      <c r="J43" s="3"/>
      <c r="K43" s="3"/>
      <c r="L43" s="3"/>
      <c r="M43" s="3"/>
      <c r="N43" s="3"/>
      <c r="O43" s="3"/>
      <c r="P43" s="16"/>
      <c r="Q43" s="3"/>
      <c r="R43" s="3"/>
      <c r="S43" s="3"/>
      <c r="T43" s="3"/>
      <c r="U43" s="3"/>
      <c r="V43" s="3"/>
      <c r="W43" s="3"/>
      <c r="X43" s="3"/>
      <c r="Y43" s="3"/>
      <c r="Z43" s="3"/>
    </row>
    <row r="44" spans="1:26" ht="15.75" customHeight="1">
      <c r="A44" s="3"/>
      <c r="B44" s="15"/>
      <c r="C44" s="3"/>
      <c r="D44" s="3" t="s">
        <v>166</v>
      </c>
      <c r="E44" s="3"/>
      <c r="F44" s="3"/>
      <c r="G44" s="31">
        <f>F18*F33</f>
        <v>304.3032</v>
      </c>
      <c r="H44" s="3"/>
      <c r="I44" s="3"/>
      <c r="J44" s="3"/>
      <c r="K44" s="3"/>
      <c r="L44" s="3"/>
      <c r="M44" s="3"/>
      <c r="N44" s="3"/>
      <c r="O44" s="3"/>
      <c r="P44" s="16"/>
      <c r="Q44" s="3"/>
      <c r="R44" s="3"/>
      <c r="S44" s="3"/>
      <c r="T44" s="3"/>
      <c r="U44" s="3"/>
      <c r="V44" s="3"/>
      <c r="W44" s="3"/>
      <c r="X44" s="3"/>
      <c r="Y44" s="3"/>
      <c r="Z44" s="3"/>
    </row>
    <row r="45" spans="1:26" ht="15.75" customHeight="1">
      <c r="A45" s="3"/>
      <c r="B45" s="15"/>
      <c r="C45" s="3"/>
      <c r="D45" s="3"/>
      <c r="E45" s="3"/>
      <c r="F45" s="3"/>
      <c r="G45" s="3"/>
      <c r="H45" s="3"/>
      <c r="I45" s="3"/>
      <c r="J45" s="3"/>
      <c r="K45" s="3"/>
      <c r="L45" s="3"/>
      <c r="M45" s="3"/>
      <c r="N45" s="3"/>
      <c r="O45" s="3"/>
      <c r="P45" s="16"/>
      <c r="Q45" s="3"/>
      <c r="R45" s="3"/>
      <c r="S45" s="3"/>
      <c r="T45" s="3"/>
      <c r="U45" s="3"/>
      <c r="V45" s="3"/>
      <c r="W45" s="3"/>
      <c r="X45" s="3"/>
      <c r="Y45" s="3"/>
      <c r="Z45" s="3"/>
    </row>
    <row r="46" spans="1:26" ht="15.75" customHeight="1">
      <c r="A46" s="3"/>
      <c r="B46" s="15"/>
      <c r="C46" s="3"/>
      <c r="D46" s="3" t="s">
        <v>167</v>
      </c>
      <c r="E46" s="3"/>
      <c r="F46" s="3"/>
      <c r="G46" s="31">
        <f>F18*F34</f>
        <v>282.14519999999999</v>
      </c>
      <c r="H46" s="3"/>
      <c r="I46" s="3"/>
      <c r="J46" s="3"/>
      <c r="K46" s="3"/>
      <c r="L46" s="3"/>
      <c r="M46" s="3"/>
      <c r="N46" s="3"/>
      <c r="O46" s="3"/>
      <c r="P46" s="16"/>
      <c r="Q46" s="3"/>
      <c r="R46" s="3"/>
      <c r="S46" s="3"/>
      <c r="T46" s="3"/>
      <c r="U46" s="3"/>
      <c r="V46" s="3"/>
      <c r="W46" s="3"/>
      <c r="X46" s="3"/>
      <c r="Y46" s="3"/>
      <c r="Z46" s="3"/>
    </row>
    <row r="47" spans="1:26" ht="15.75" customHeight="1">
      <c r="A47" s="3"/>
      <c r="B47" s="15"/>
      <c r="C47" s="3"/>
      <c r="D47" s="3"/>
      <c r="E47" s="3"/>
      <c r="F47" s="3"/>
      <c r="G47" s="3"/>
      <c r="H47" s="3"/>
      <c r="I47" s="3"/>
      <c r="J47" s="3"/>
      <c r="K47" s="3"/>
      <c r="L47" s="3"/>
      <c r="M47" s="3"/>
      <c r="N47" s="3"/>
      <c r="O47" s="3"/>
      <c r="P47" s="16"/>
      <c r="Q47" s="3"/>
      <c r="R47" s="3"/>
      <c r="S47" s="3"/>
      <c r="T47" s="3"/>
      <c r="U47" s="3"/>
      <c r="V47" s="3"/>
      <c r="W47" s="3"/>
      <c r="X47" s="3"/>
      <c r="Y47" s="3"/>
      <c r="Z47" s="3"/>
    </row>
    <row r="48" spans="1:26" ht="15.75" customHeight="1">
      <c r="A48" s="3"/>
      <c r="B48" s="15"/>
      <c r="C48" s="3"/>
      <c r="D48" s="3" t="s">
        <v>168</v>
      </c>
      <c r="E48" s="3"/>
      <c r="F48" s="3"/>
      <c r="G48" s="31">
        <f>F18*F35</f>
        <v>323.5068</v>
      </c>
      <c r="H48" s="3"/>
      <c r="I48" s="3"/>
      <c r="J48" s="3"/>
      <c r="K48" s="3"/>
      <c r="L48" s="3"/>
      <c r="M48" s="3"/>
      <c r="N48" s="3"/>
      <c r="O48" s="3"/>
      <c r="P48" s="16"/>
      <c r="Q48" s="3"/>
      <c r="R48" s="3"/>
      <c r="S48" s="3"/>
      <c r="T48" s="3"/>
      <c r="U48" s="3"/>
      <c r="V48" s="3"/>
      <c r="W48" s="3"/>
      <c r="X48" s="3"/>
      <c r="Y48" s="3"/>
      <c r="Z48" s="3"/>
    </row>
    <row r="49" spans="1:26" ht="15.75" customHeight="1">
      <c r="A49" s="3"/>
      <c r="B49" s="15"/>
      <c r="C49" s="3"/>
      <c r="D49" s="3"/>
      <c r="E49" s="3"/>
      <c r="F49" s="3"/>
      <c r="G49" s="3"/>
      <c r="H49" s="3"/>
      <c r="I49" s="3"/>
      <c r="J49" s="3"/>
      <c r="K49" s="3"/>
      <c r="L49" s="3"/>
      <c r="M49" s="3"/>
      <c r="N49" s="3"/>
      <c r="O49" s="3"/>
      <c r="P49" s="16"/>
      <c r="Q49" s="3"/>
      <c r="R49" s="3"/>
      <c r="S49" s="3"/>
      <c r="T49" s="3"/>
      <c r="U49" s="3"/>
      <c r="V49" s="3"/>
      <c r="W49" s="3"/>
      <c r="X49" s="3"/>
      <c r="Y49" s="3"/>
      <c r="Z49" s="3"/>
    </row>
    <row r="50" spans="1:26" ht="15.75" customHeight="1">
      <c r="A50" s="3"/>
      <c r="B50" s="15"/>
      <c r="C50" s="3"/>
      <c r="D50" s="3"/>
      <c r="E50" s="3"/>
      <c r="F50" s="3"/>
      <c r="G50" s="3"/>
      <c r="H50" s="3"/>
      <c r="I50" s="3"/>
      <c r="J50" s="3"/>
      <c r="K50" s="3"/>
      <c r="L50" s="3"/>
      <c r="M50" s="3"/>
      <c r="N50" s="3"/>
      <c r="O50" s="3"/>
      <c r="P50" s="16"/>
      <c r="Q50" s="3"/>
      <c r="R50" s="3"/>
      <c r="S50" s="3"/>
      <c r="T50" s="3"/>
      <c r="U50" s="3"/>
      <c r="V50" s="3"/>
      <c r="W50" s="3"/>
      <c r="X50" s="3"/>
      <c r="Y50" s="3"/>
      <c r="Z50" s="3"/>
    </row>
    <row r="51" spans="1:26" ht="15.75" customHeight="1">
      <c r="A51" s="3"/>
      <c r="B51" s="18" t="s">
        <v>169</v>
      </c>
      <c r="C51" s="3"/>
      <c r="D51" s="3"/>
      <c r="E51" s="3"/>
      <c r="F51" s="3"/>
      <c r="G51" s="3"/>
      <c r="H51" s="3"/>
      <c r="I51" s="3"/>
      <c r="J51" s="3"/>
      <c r="K51" s="3"/>
      <c r="L51" s="3"/>
      <c r="M51" s="3"/>
      <c r="N51" s="3"/>
      <c r="O51" s="3"/>
      <c r="P51" s="16"/>
      <c r="Q51" s="3"/>
      <c r="R51" s="3"/>
      <c r="S51" s="3"/>
      <c r="T51" s="3"/>
      <c r="U51" s="3"/>
      <c r="V51" s="3"/>
      <c r="W51" s="3"/>
      <c r="X51" s="3"/>
      <c r="Y51" s="3"/>
      <c r="Z51" s="3"/>
    </row>
    <row r="52" spans="1:26" ht="15.75" customHeight="1">
      <c r="A52" s="3"/>
      <c r="B52" s="15"/>
      <c r="C52" s="19" t="s">
        <v>170</v>
      </c>
      <c r="D52" s="28"/>
      <c r="E52" s="28"/>
      <c r="F52" s="28"/>
      <c r="G52" s="28"/>
      <c r="H52" s="28"/>
      <c r="I52" s="28"/>
      <c r="J52" s="28"/>
      <c r="K52" s="28"/>
      <c r="L52" s="28"/>
      <c r="M52" s="28"/>
      <c r="N52" s="28"/>
      <c r="O52" s="28"/>
      <c r="P52" s="16"/>
      <c r="Q52" s="3"/>
      <c r="R52" s="3"/>
      <c r="S52" s="3"/>
      <c r="T52" s="3"/>
      <c r="U52" s="3"/>
      <c r="V52" s="3"/>
      <c r="W52" s="3"/>
      <c r="X52" s="3"/>
      <c r="Y52" s="3"/>
      <c r="Z52" s="3"/>
    </row>
    <row r="53" spans="1:26" ht="15.75" customHeight="1">
      <c r="A53" s="3"/>
      <c r="B53" s="15"/>
      <c r="C53" s="19" t="s">
        <v>171</v>
      </c>
      <c r="D53" s="28"/>
      <c r="E53" s="28"/>
      <c r="F53" s="28"/>
      <c r="G53" s="28"/>
      <c r="H53" s="28"/>
      <c r="I53" s="28"/>
      <c r="J53" s="28"/>
      <c r="K53" s="28"/>
      <c r="L53" s="28"/>
      <c r="M53" s="28"/>
      <c r="N53" s="28"/>
      <c r="O53" s="28"/>
      <c r="P53" s="16"/>
      <c r="Q53" s="3"/>
      <c r="R53" s="3"/>
      <c r="S53" s="3"/>
      <c r="T53" s="3"/>
      <c r="U53" s="3"/>
      <c r="V53" s="3"/>
      <c r="W53" s="3"/>
      <c r="X53" s="3"/>
      <c r="Y53" s="3"/>
      <c r="Z53" s="3"/>
    </row>
    <row r="54" spans="1:26" ht="15.75" customHeight="1">
      <c r="A54" s="3"/>
      <c r="B54" s="15"/>
      <c r="C54" s="19" t="s">
        <v>172</v>
      </c>
      <c r="D54" s="28"/>
      <c r="E54" s="28"/>
      <c r="F54" s="28"/>
      <c r="G54" s="28"/>
      <c r="H54" s="28"/>
      <c r="I54" s="28"/>
      <c r="J54" s="28"/>
      <c r="K54" s="28"/>
      <c r="L54" s="28"/>
      <c r="M54" s="28"/>
      <c r="N54" s="28"/>
      <c r="O54" s="28"/>
      <c r="P54" s="16"/>
      <c r="Q54" s="3"/>
      <c r="R54" s="3"/>
      <c r="S54" s="3"/>
      <c r="T54" s="3"/>
      <c r="U54" s="3"/>
      <c r="V54" s="3"/>
      <c r="W54" s="3"/>
      <c r="X54" s="3"/>
      <c r="Y54" s="3"/>
      <c r="Z54" s="3"/>
    </row>
    <row r="55" spans="1:26" ht="15.75" customHeight="1">
      <c r="A55" s="3"/>
      <c r="B55" s="15"/>
      <c r="C55" s="19" t="s">
        <v>173</v>
      </c>
      <c r="D55" s="28"/>
      <c r="E55" s="28"/>
      <c r="F55" s="28"/>
      <c r="G55" s="28"/>
      <c r="H55" s="28"/>
      <c r="I55" s="28"/>
      <c r="J55" s="19"/>
      <c r="K55" s="28"/>
      <c r="L55" s="28"/>
      <c r="M55" s="28"/>
      <c r="N55" s="28"/>
      <c r="O55" s="28"/>
      <c r="P55" s="16"/>
      <c r="Q55" s="3"/>
      <c r="R55" s="3"/>
      <c r="S55" s="3"/>
      <c r="T55" s="3"/>
      <c r="U55" s="3"/>
      <c r="V55" s="3"/>
      <c r="W55" s="3"/>
      <c r="X55" s="3"/>
      <c r="Y55" s="3"/>
      <c r="Z55" s="3"/>
    </row>
    <row r="56" spans="1:26" ht="15.75" customHeight="1">
      <c r="A56" s="3"/>
      <c r="B56" s="15"/>
      <c r="C56" s="28"/>
      <c r="D56" s="28"/>
      <c r="E56" s="28"/>
      <c r="F56" s="28"/>
      <c r="G56" s="28"/>
      <c r="H56" s="28"/>
      <c r="I56" s="28"/>
      <c r="J56" s="28"/>
      <c r="K56" s="28"/>
      <c r="L56" s="28"/>
      <c r="M56" s="28"/>
      <c r="N56" s="28"/>
      <c r="O56" s="28"/>
      <c r="P56" s="16"/>
      <c r="Q56" s="3"/>
      <c r="R56" s="3"/>
      <c r="S56" s="3"/>
      <c r="T56" s="3"/>
      <c r="U56" s="3"/>
      <c r="V56" s="3"/>
      <c r="W56" s="3"/>
      <c r="X56" s="3"/>
      <c r="Y56" s="3"/>
      <c r="Z56" s="3"/>
    </row>
    <row r="57" spans="1:26" ht="15.75" customHeight="1">
      <c r="A57" s="3"/>
      <c r="B57" s="15"/>
      <c r="C57" s="28"/>
      <c r="D57" s="28"/>
      <c r="E57" s="28"/>
      <c r="F57" s="28"/>
      <c r="G57" s="28"/>
      <c r="H57" s="28"/>
      <c r="I57" s="28"/>
      <c r="J57" s="28"/>
      <c r="K57" s="28"/>
      <c r="L57" s="28"/>
      <c r="M57" s="28"/>
      <c r="N57" s="28"/>
      <c r="O57" s="28"/>
      <c r="P57" s="16"/>
      <c r="Q57" s="3"/>
      <c r="R57" s="3"/>
      <c r="S57" s="3"/>
      <c r="T57" s="3"/>
      <c r="U57" s="3"/>
      <c r="V57" s="3"/>
      <c r="W57" s="3"/>
      <c r="X57" s="3"/>
      <c r="Y57" s="3"/>
      <c r="Z57" s="3"/>
    </row>
    <row r="58" spans="1:26" ht="15.75" customHeight="1">
      <c r="A58" s="3"/>
      <c r="B58" s="32"/>
      <c r="C58" s="33"/>
      <c r="D58" s="33"/>
      <c r="E58" s="33"/>
      <c r="F58" s="33"/>
      <c r="G58" s="33"/>
      <c r="H58" s="33"/>
      <c r="I58" s="33"/>
      <c r="J58" s="33"/>
      <c r="K58" s="33"/>
      <c r="L58" s="33"/>
      <c r="M58" s="33"/>
      <c r="N58" s="33"/>
      <c r="O58" s="33"/>
      <c r="P58" s="34"/>
      <c r="Q58" s="3"/>
      <c r="R58" s="3"/>
      <c r="S58" s="3"/>
      <c r="T58" s="3"/>
      <c r="U58" s="3"/>
      <c r="V58" s="3"/>
      <c r="W58" s="3"/>
      <c r="X58" s="3"/>
      <c r="Y58" s="3"/>
      <c r="Z58" s="3"/>
    </row>
    <row r="59" spans="1:26" ht="15.75" customHeight="1"/>
    <row r="60" spans="1:26" ht="15.75" customHeight="1"/>
    <row r="61" spans="1:26" ht="15.75" customHeight="1">
      <c r="B61" s="35"/>
      <c r="C61" s="36"/>
      <c r="D61" s="36"/>
      <c r="E61" s="36"/>
      <c r="F61" s="36"/>
      <c r="G61" s="36"/>
      <c r="H61" s="36"/>
      <c r="I61" s="37"/>
      <c r="J61" s="37"/>
      <c r="K61" s="37"/>
      <c r="L61" s="37"/>
      <c r="M61" s="37"/>
      <c r="N61" s="37"/>
      <c r="O61" s="37"/>
      <c r="P61" s="37"/>
    </row>
    <row r="62" spans="1:26" ht="15.75" customHeight="1">
      <c r="B62" s="37"/>
      <c r="C62" s="37"/>
      <c r="D62" s="37"/>
      <c r="E62" s="37"/>
      <c r="F62" s="37"/>
      <c r="G62" s="37"/>
      <c r="H62" s="37"/>
      <c r="I62" s="37"/>
      <c r="J62" s="37"/>
      <c r="K62" s="37"/>
      <c r="L62" s="37"/>
      <c r="M62" s="37"/>
      <c r="N62" s="37"/>
      <c r="O62" s="37"/>
      <c r="P62" s="37"/>
    </row>
    <row r="63" spans="1:26" ht="15.75" customHeight="1">
      <c r="B63" s="38"/>
      <c r="C63" s="39"/>
      <c r="D63" s="39"/>
      <c r="E63" s="39"/>
      <c r="F63" s="39"/>
      <c r="G63" s="39"/>
      <c r="H63" s="39"/>
      <c r="I63" s="39"/>
      <c r="J63" s="39"/>
      <c r="K63" s="39"/>
      <c r="L63" s="39"/>
      <c r="M63" s="39"/>
      <c r="N63" s="40"/>
      <c r="O63" s="40"/>
      <c r="P63" s="40"/>
    </row>
    <row r="64" spans="1:26" ht="15.75" customHeight="1">
      <c r="B64" s="40"/>
      <c r="C64" s="41"/>
      <c r="D64" s="38"/>
      <c r="E64" s="38"/>
      <c r="F64" s="38"/>
      <c r="G64" s="42"/>
      <c r="H64" s="41"/>
      <c r="I64" s="41"/>
      <c r="J64" s="41"/>
      <c r="K64" s="41"/>
      <c r="L64" s="41"/>
      <c r="M64" s="41"/>
      <c r="N64" s="41"/>
      <c r="O64" s="41"/>
      <c r="P64" s="41"/>
    </row>
    <row r="65" spans="2:16" ht="15.75" customHeight="1">
      <c r="B65" s="40"/>
      <c r="C65" s="41"/>
      <c r="D65" s="41"/>
      <c r="E65" s="41"/>
      <c r="F65" s="41"/>
      <c r="G65" s="41"/>
      <c r="H65" s="41"/>
      <c r="I65" s="41"/>
      <c r="J65" s="41"/>
      <c r="K65" s="41"/>
      <c r="L65" s="41"/>
      <c r="M65" s="41"/>
      <c r="N65" s="41"/>
      <c r="O65" s="41"/>
      <c r="P65" s="41"/>
    </row>
    <row r="66" spans="2:16" ht="15.75" customHeight="1">
      <c r="B66" s="40"/>
      <c r="C66" s="41"/>
      <c r="D66" s="38"/>
      <c r="E66" s="38"/>
      <c r="F66" s="38"/>
      <c r="G66" s="42"/>
      <c r="H66" s="41"/>
      <c r="I66" s="41"/>
      <c r="J66" s="41"/>
      <c r="K66" s="41"/>
      <c r="L66" s="41"/>
      <c r="M66" s="41"/>
      <c r="N66" s="41"/>
      <c r="O66" s="41"/>
      <c r="P66" s="41"/>
    </row>
    <row r="67" spans="2:16" ht="15.75" customHeight="1">
      <c r="B67" s="40"/>
      <c r="C67" s="41"/>
      <c r="D67" s="41"/>
      <c r="E67" s="41"/>
      <c r="F67" s="41"/>
      <c r="G67" s="41"/>
      <c r="H67" s="41"/>
      <c r="I67" s="41"/>
      <c r="J67" s="41"/>
      <c r="K67" s="41"/>
      <c r="L67" s="41"/>
      <c r="M67" s="41"/>
      <c r="N67" s="41"/>
      <c r="O67" s="41"/>
      <c r="P67" s="41"/>
    </row>
    <row r="68" spans="2:16" ht="15.75" customHeight="1">
      <c r="B68" s="40"/>
      <c r="C68" s="41"/>
      <c r="D68" s="38"/>
      <c r="E68" s="38"/>
      <c r="F68" s="38"/>
      <c r="G68" s="42"/>
      <c r="H68" s="41"/>
      <c r="I68" s="41"/>
      <c r="J68" s="41"/>
      <c r="K68" s="41"/>
      <c r="L68" s="41"/>
      <c r="M68" s="41"/>
      <c r="N68" s="41"/>
      <c r="O68" s="41"/>
      <c r="P68" s="41"/>
    </row>
    <row r="69" spans="2:16" ht="15.75" customHeight="1">
      <c r="B69" s="40"/>
      <c r="C69" s="41"/>
      <c r="D69" s="41"/>
      <c r="E69" s="41"/>
      <c r="F69" s="41"/>
      <c r="G69" s="41"/>
      <c r="H69" s="41"/>
      <c r="I69" s="41"/>
      <c r="J69" s="41"/>
      <c r="K69" s="41"/>
      <c r="L69" s="41"/>
      <c r="M69" s="41"/>
      <c r="N69" s="41"/>
      <c r="O69" s="41"/>
      <c r="P69" s="41"/>
    </row>
    <row r="70" spans="2:16" ht="15.75" customHeight="1">
      <c r="B70" s="40"/>
      <c r="C70" s="41"/>
      <c r="D70" s="41"/>
      <c r="E70" s="41"/>
      <c r="F70" s="41"/>
      <c r="G70" s="41"/>
      <c r="H70" s="41"/>
      <c r="I70" s="41"/>
      <c r="J70" s="41"/>
      <c r="K70" s="41"/>
      <c r="L70" s="41"/>
      <c r="M70" s="41"/>
      <c r="N70" s="41"/>
      <c r="O70" s="41"/>
      <c r="P70" s="41"/>
    </row>
    <row r="71" spans="2:16" ht="15.75" customHeight="1">
      <c r="B71" s="38"/>
      <c r="C71" s="38"/>
      <c r="D71" s="38"/>
      <c r="E71" s="38"/>
      <c r="F71" s="38"/>
      <c r="G71" s="38"/>
      <c r="H71" s="38"/>
      <c r="I71" s="38"/>
      <c r="J71" s="38"/>
      <c r="K71" s="38"/>
      <c r="L71" s="38"/>
      <c r="M71" s="38"/>
      <c r="N71" s="38"/>
      <c r="O71" s="41"/>
      <c r="P71" s="41"/>
    </row>
    <row r="72" spans="2:16" ht="15.75" customHeight="1">
      <c r="B72" s="40"/>
      <c r="C72" s="38"/>
      <c r="D72" s="38"/>
      <c r="E72" s="38"/>
      <c r="F72" s="38"/>
      <c r="G72" s="38"/>
      <c r="H72" s="38"/>
      <c r="I72" s="38"/>
      <c r="J72" s="38"/>
      <c r="K72" s="38"/>
      <c r="L72" s="38"/>
      <c r="M72" s="38"/>
      <c r="N72" s="38"/>
      <c r="O72" s="41"/>
      <c r="P72" s="41"/>
    </row>
    <row r="73" spans="2:16" ht="15.75" customHeight="1">
      <c r="B73" s="40"/>
      <c r="C73" s="38"/>
      <c r="D73" s="38"/>
      <c r="E73" s="38"/>
      <c r="F73" s="38"/>
      <c r="G73" s="38"/>
      <c r="H73" s="38"/>
      <c r="I73" s="38"/>
      <c r="J73" s="38"/>
      <c r="K73" s="38"/>
      <c r="L73" s="38"/>
      <c r="M73" s="38"/>
      <c r="N73" s="38"/>
      <c r="O73" s="41"/>
      <c r="P73" s="41"/>
    </row>
    <row r="74" spans="2:16" ht="15.75" customHeight="1">
      <c r="B74" s="40"/>
      <c r="C74" s="38"/>
      <c r="D74" s="38"/>
      <c r="E74" s="38"/>
      <c r="F74" s="41"/>
      <c r="G74" s="41"/>
      <c r="H74" s="41"/>
      <c r="I74" s="41"/>
      <c r="J74" s="41"/>
      <c r="K74" s="41"/>
      <c r="L74" s="41"/>
      <c r="M74" s="41"/>
      <c r="N74" s="41"/>
      <c r="O74" s="41"/>
      <c r="P74" s="41"/>
    </row>
    <row r="75" spans="2:16" ht="15.75" customHeight="1">
      <c r="B75" s="40"/>
      <c r="C75" s="41"/>
      <c r="D75" s="41"/>
      <c r="E75" s="41"/>
      <c r="F75" s="41"/>
      <c r="G75" s="41"/>
      <c r="H75" s="41"/>
      <c r="I75" s="41"/>
      <c r="J75" s="41"/>
      <c r="K75" s="41"/>
      <c r="L75" s="41"/>
      <c r="M75" s="41"/>
      <c r="N75" s="41"/>
      <c r="O75" s="41"/>
      <c r="P75" s="41"/>
    </row>
    <row r="76" spans="2:16" ht="15.75" customHeight="1">
      <c r="B76" s="40"/>
      <c r="C76" s="41"/>
      <c r="D76" s="41"/>
      <c r="E76" s="41"/>
      <c r="F76" s="41"/>
      <c r="G76" s="41"/>
      <c r="H76" s="41"/>
      <c r="I76" s="41"/>
      <c r="J76" s="41"/>
      <c r="K76" s="41"/>
      <c r="L76" s="41"/>
      <c r="M76" s="41"/>
      <c r="N76" s="41"/>
      <c r="O76" s="41"/>
      <c r="P76" s="41"/>
    </row>
    <row r="77" spans="2:16" ht="15.75" customHeight="1">
      <c r="B77" s="40"/>
      <c r="C77" s="41"/>
      <c r="D77" s="41"/>
      <c r="E77" s="41"/>
      <c r="F77" s="41"/>
      <c r="G77" s="41"/>
      <c r="H77" s="41"/>
      <c r="I77" s="41"/>
      <c r="J77" s="41"/>
      <c r="K77" s="41"/>
      <c r="L77" s="41"/>
      <c r="M77" s="41"/>
      <c r="N77" s="41"/>
      <c r="O77" s="41"/>
      <c r="P77" s="41"/>
    </row>
    <row r="78" spans="2:16" ht="15.75" customHeight="1">
      <c r="B78" s="40"/>
      <c r="C78" s="40"/>
      <c r="D78" s="40"/>
      <c r="E78" s="40"/>
      <c r="F78" s="40"/>
      <c r="G78" s="40"/>
      <c r="H78" s="40"/>
      <c r="I78" s="40"/>
      <c r="J78" s="40"/>
      <c r="K78" s="40"/>
      <c r="L78" s="40"/>
      <c r="M78" s="40"/>
      <c r="N78" s="40"/>
      <c r="O78" s="40"/>
      <c r="P78" s="40"/>
    </row>
    <row r="79" spans="2:16" ht="15.75" customHeight="1"/>
    <row r="80" spans="2: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
  <sheetViews>
    <sheetView showGridLines="0" workbookViewId="0">
      <selection activeCell="I6" sqref="I6"/>
    </sheetView>
  </sheetViews>
  <sheetFormatPr baseColWidth="10" defaultColWidth="12.7109375" defaultRowHeight="15" customHeight="1"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workbookViewId="0">
      <selection activeCell="E2" sqref="E2"/>
    </sheetView>
  </sheetViews>
  <sheetFormatPr baseColWidth="10" defaultColWidth="12.7109375" defaultRowHeight="15" customHeight="1" x14ac:dyDescent="0"/>
  <cols>
    <col min="1" max="4" width="7.7109375" style="77" customWidth="1"/>
    <col min="5" max="5" width="26.28515625" style="77" bestFit="1" customWidth="1"/>
    <col min="6" max="6" width="1.42578125" style="77" customWidth="1"/>
    <col min="7" max="7" width="3.85546875" style="77" customWidth="1"/>
    <col min="8" max="12" width="17.28515625" style="77" bestFit="1" customWidth="1"/>
    <col min="13" max="13" width="7.85546875" style="77" customWidth="1"/>
    <col min="14" max="18" width="9.140625" style="77" bestFit="1" customWidth="1"/>
    <col min="19" max="26" width="7.7109375" style="77" customWidth="1"/>
    <col min="27" max="16384" width="12.7109375" style="77"/>
  </cols>
  <sheetData>
    <row r="1" spans="1:26" ht="18" customHeight="1">
      <c r="A1" s="102" t="s">
        <v>174</v>
      </c>
      <c r="B1" s="10"/>
      <c r="C1" s="10"/>
      <c r="D1" s="10"/>
      <c r="E1" s="10"/>
      <c r="F1" s="10"/>
      <c r="G1" s="10"/>
      <c r="H1" s="10"/>
      <c r="I1" s="10"/>
      <c r="J1" s="10"/>
      <c r="K1" s="10"/>
      <c r="L1" s="10"/>
      <c r="M1" s="10"/>
      <c r="N1" s="10"/>
      <c r="O1" s="10"/>
      <c r="P1" s="10"/>
      <c r="Q1" s="10"/>
      <c r="R1" s="10"/>
      <c r="S1" s="10"/>
      <c r="T1" s="10"/>
      <c r="U1" s="10"/>
      <c r="V1" s="10"/>
      <c r="W1" s="10"/>
      <c r="X1" s="10"/>
      <c r="Y1" s="10"/>
      <c r="Z1" s="10"/>
    </row>
    <row r="2" spans="1:26" ht="18" customHeight="1">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8" customHeight="1">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8" customHeight="1">
      <c r="B4" s="10" t="s">
        <v>175</v>
      </c>
      <c r="C4" s="10"/>
      <c r="D4" s="10"/>
      <c r="E4" s="10"/>
      <c r="F4" s="10"/>
      <c r="G4" s="10"/>
      <c r="H4" s="10"/>
      <c r="I4" s="10"/>
      <c r="J4" s="10"/>
      <c r="K4" s="10"/>
      <c r="L4" s="10"/>
      <c r="M4" s="10"/>
      <c r="N4" s="10"/>
      <c r="O4" s="10"/>
      <c r="P4" s="10"/>
      <c r="Q4" s="10"/>
      <c r="R4" s="10"/>
      <c r="S4" s="10"/>
      <c r="T4" s="10"/>
      <c r="U4" s="10"/>
      <c r="V4" s="10"/>
      <c r="W4" s="10"/>
      <c r="X4" s="10"/>
      <c r="Y4" s="10"/>
      <c r="Z4" s="10"/>
    </row>
    <row r="5" spans="1:26" ht="18" customHeight="1">
      <c r="A5" s="10"/>
      <c r="B5" s="10" t="s">
        <v>176</v>
      </c>
      <c r="C5" s="10"/>
      <c r="D5" s="10"/>
      <c r="E5" s="10"/>
      <c r="F5" s="10"/>
      <c r="G5" s="10"/>
      <c r="H5" s="10"/>
      <c r="I5" s="10"/>
      <c r="J5" s="10"/>
      <c r="K5" s="10"/>
      <c r="L5" s="10"/>
      <c r="M5" s="10"/>
      <c r="N5" s="10"/>
      <c r="O5" s="10"/>
      <c r="P5" s="10"/>
      <c r="Q5" s="10"/>
      <c r="R5" s="10"/>
      <c r="S5" s="10"/>
      <c r="T5" s="10"/>
      <c r="U5" s="10"/>
      <c r="V5" s="10"/>
      <c r="W5" s="10"/>
      <c r="X5" s="10"/>
      <c r="Y5" s="10"/>
      <c r="Z5" s="10"/>
    </row>
    <row r="6" spans="1:26" ht="18" customHeight="1">
      <c r="A6" s="10"/>
      <c r="B6" s="10"/>
      <c r="C6" s="10"/>
      <c r="D6" s="10"/>
      <c r="E6" s="10"/>
      <c r="F6" s="10"/>
      <c r="G6" s="10"/>
      <c r="H6" s="96">
        <v>2018</v>
      </c>
      <c r="I6" s="96">
        <v>2017</v>
      </c>
      <c r="J6" s="96">
        <v>2016</v>
      </c>
      <c r="K6" s="96">
        <v>2015</v>
      </c>
      <c r="L6" s="96">
        <v>2014</v>
      </c>
      <c r="M6" s="10"/>
      <c r="N6" s="96">
        <v>2018</v>
      </c>
      <c r="O6" s="96">
        <v>2017</v>
      </c>
      <c r="P6" s="96">
        <v>2016</v>
      </c>
      <c r="Q6" s="96">
        <v>2015</v>
      </c>
      <c r="R6" s="96">
        <v>2014</v>
      </c>
      <c r="S6" s="10"/>
      <c r="T6" s="10"/>
      <c r="U6" s="10"/>
      <c r="V6" s="10"/>
      <c r="W6" s="10"/>
      <c r="X6" s="10"/>
      <c r="Y6" s="10"/>
      <c r="Z6" s="10"/>
    </row>
    <row r="7" spans="1:26" ht="18" customHeight="1">
      <c r="A7" s="10"/>
      <c r="B7" s="10"/>
      <c r="C7" s="10"/>
      <c r="D7" s="10"/>
      <c r="E7" s="97" t="s">
        <v>177</v>
      </c>
      <c r="F7" s="10"/>
      <c r="G7" s="10"/>
      <c r="H7" s="78">
        <f>'Income Statement'!C18</f>
        <v>141576000</v>
      </c>
      <c r="I7" s="78">
        <f>'Income Statement'!D18</f>
        <v>129025000</v>
      </c>
      <c r="J7" s="78">
        <f>'Income Statement'!E18</f>
        <v>118719000</v>
      </c>
      <c r="K7" s="78">
        <f>'Income Statement'!F18</f>
        <v>116199000</v>
      </c>
      <c r="L7" s="78">
        <f>'Income Statement'!G18</f>
        <v>112640000</v>
      </c>
      <c r="M7" s="10"/>
      <c r="N7" s="94">
        <v>1</v>
      </c>
      <c r="O7" s="94">
        <v>1</v>
      </c>
      <c r="P7" s="94">
        <v>1</v>
      </c>
      <c r="Q7" s="94">
        <v>1</v>
      </c>
      <c r="R7" s="94">
        <v>1</v>
      </c>
      <c r="S7" s="10"/>
      <c r="T7" s="10"/>
      <c r="U7" s="10"/>
      <c r="V7" s="10"/>
      <c r="W7" s="10"/>
      <c r="X7" s="10"/>
      <c r="Y7" s="10"/>
      <c r="Z7" s="10"/>
    </row>
    <row r="8" spans="1:26" ht="18" customHeight="1">
      <c r="A8" s="10"/>
      <c r="B8" s="10"/>
      <c r="C8" s="10"/>
      <c r="D8" s="10"/>
      <c r="E8" s="98" t="s">
        <v>178</v>
      </c>
      <c r="F8" s="79"/>
      <c r="G8" s="79"/>
      <c r="H8" s="80">
        <f>'Costco Ratio Analysis'!E15</f>
        <v>123152000</v>
      </c>
      <c r="I8" s="80">
        <f>'Costco Ratio Analysis'!F15</f>
        <v>111882000</v>
      </c>
      <c r="J8" s="80">
        <f>'Costco Ratio Analysis'!G15</f>
        <v>102901000</v>
      </c>
      <c r="K8" s="80">
        <f>'Costco Ratio Analysis'!H15</f>
        <v>101065000</v>
      </c>
      <c r="L8" s="80">
        <f>'Costco Ratio Analysis'!I15</f>
        <v>98458000</v>
      </c>
      <c r="M8" s="10"/>
      <c r="N8" s="81">
        <f t="shared" ref="N8:R8" si="0">H8/H7</f>
        <v>0.86986494886138899</v>
      </c>
      <c r="O8" s="81">
        <f t="shared" si="0"/>
        <v>0.86713427630304207</v>
      </c>
      <c r="P8" s="81">
        <f t="shared" si="0"/>
        <v>0.86676100708395454</v>
      </c>
      <c r="Q8" s="81">
        <f t="shared" si="0"/>
        <v>0.86975791530047586</v>
      </c>
      <c r="R8" s="81">
        <f t="shared" si="0"/>
        <v>0.87409446022727277</v>
      </c>
      <c r="S8" s="10"/>
      <c r="T8" s="10"/>
      <c r="U8" s="10"/>
      <c r="V8" s="10"/>
      <c r="W8" s="10"/>
      <c r="X8" s="10"/>
      <c r="Y8" s="10"/>
      <c r="Z8" s="10"/>
    </row>
    <row r="9" spans="1:26" ht="18" customHeight="1">
      <c r="A9" s="10"/>
      <c r="B9" s="10"/>
      <c r="C9" s="10"/>
      <c r="D9" s="10"/>
      <c r="E9" s="97" t="s">
        <v>179</v>
      </c>
      <c r="F9" s="10"/>
      <c r="G9" s="10"/>
      <c r="H9" s="78">
        <f>'Costco Ratio Analysis'!E16</f>
        <v>18424000</v>
      </c>
      <c r="I9" s="78">
        <f>'Costco Ratio Analysis'!F16</f>
        <v>17143000</v>
      </c>
      <c r="J9" s="78">
        <f>'Costco Ratio Analysis'!G16</f>
        <v>15818000</v>
      </c>
      <c r="K9" s="78">
        <f>'Costco Ratio Analysis'!H16</f>
        <v>15134000</v>
      </c>
      <c r="L9" s="78">
        <f>'Costco Ratio Analysis'!I16</f>
        <v>14182000</v>
      </c>
      <c r="M9" s="10"/>
      <c r="N9" s="82">
        <f t="shared" ref="N9:R9" si="1">H9/H7</f>
        <v>0.13013505113861107</v>
      </c>
      <c r="O9" s="82">
        <f t="shared" si="1"/>
        <v>0.13286572369695795</v>
      </c>
      <c r="P9" s="82">
        <f t="shared" si="1"/>
        <v>0.13323899291604546</v>
      </c>
      <c r="Q9" s="82">
        <f t="shared" si="1"/>
        <v>0.13024208469952409</v>
      </c>
      <c r="R9" s="82">
        <f t="shared" si="1"/>
        <v>0.12590553977272728</v>
      </c>
      <c r="S9" s="10"/>
      <c r="T9" s="10"/>
      <c r="U9" s="10"/>
      <c r="V9" s="10"/>
      <c r="W9" s="10"/>
      <c r="X9" s="10"/>
      <c r="Y9" s="10"/>
      <c r="Z9" s="10"/>
    </row>
    <row r="10" spans="1:26" ht="18" customHeight="1">
      <c r="A10" s="10"/>
      <c r="B10" s="10"/>
      <c r="C10" s="10"/>
      <c r="D10" s="10"/>
      <c r="E10" s="98" t="s">
        <v>180</v>
      </c>
      <c r="F10" s="79"/>
      <c r="G10" s="79"/>
      <c r="H10" s="80">
        <f>'Income Statement'!C20</f>
        <v>13876000</v>
      </c>
      <c r="I10" s="80">
        <f>'Income Statement'!D20</f>
        <v>12950000</v>
      </c>
      <c r="J10" s="80">
        <f>'Income Statement'!E20</f>
        <v>12068000</v>
      </c>
      <c r="K10" s="80">
        <f>'Income Statement'!F20</f>
        <v>11445000</v>
      </c>
      <c r="L10" s="80">
        <f>'Income Statement'!G20</f>
        <v>10899000</v>
      </c>
      <c r="M10" s="10"/>
      <c r="N10" s="83">
        <f t="shared" ref="N10:R10" si="2">H10/H7</f>
        <v>9.801096230999605E-2</v>
      </c>
      <c r="O10" s="83">
        <f t="shared" si="2"/>
        <v>0.10036814570819609</v>
      </c>
      <c r="P10" s="83">
        <f t="shared" si="2"/>
        <v>0.10165179962769229</v>
      </c>
      <c r="Q10" s="83">
        <f t="shared" si="2"/>
        <v>9.8494823535486539E-2</v>
      </c>
      <c r="R10" s="83">
        <f t="shared" si="2"/>
        <v>9.6759588068181815E-2</v>
      </c>
      <c r="S10" s="10"/>
      <c r="T10" s="10"/>
      <c r="U10" s="10"/>
      <c r="V10" s="10"/>
      <c r="W10" s="10"/>
      <c r="X10" s="10"/>
      <c r="Y10" s="10"/>
      <c r="Z10" s="10"/>
    </row>
    <row r="11" spans="1:26" ht="18" customHeight="1">
      <c r="A11" s="10"/>
      <c r="B11" s="10"/>
      <c r="C11" s="10"/>
      <c r="D11" s="10"/>
      <c r="E11" s="97" t="s">
        <v>181</v>
      </c>
      <c r="F11" s="10"/>
      <c r="G11" s="10"/>
      <c r="H11" s="78">
        <f>'Costco Ratio Analysis'!E17</f>
        <v>4480000</v>
      </c>
      <c r="I11" s="78">
        <f>'Costco Ratio Analysis'!F17</f>
        <v>4111000</v>
      </c>
      <c r="J11" s="78">
        <f>'Costco Ratio Analysis'!G17</f>
        <v>3672000</v>
      </c>
      <c r="K11" s="78">
        <f>'Costco Ratio Analysis'!H17</f>
        <v>3624000</v>
      </c>
      <c r="L11" s="78">
        <f>'Costco Ratio Analysis'!I17</f>
        <v>3220000</v>
      </c>
      <c r="M11" s="10"/>
      <c r="N11" s="82">
        <f t="shared" ref="N11:R11" si="3">H11/H7</f>
        <v>3.164378143188111E-2</v>
      </c>
      <c r="O11" s="82">
        <f t="shared" si="3"/>
        <v>3.1862042239875994E-2</v>
      </c>
      <c r="P11" s="82">
        <f t="shared" si="3"/>
        <v>3.0930179667955426E-2</v>
      </c>
      <c r="Q11" s="82">
        <f t="shared" si="3"/>
        <v>3.1187875971393903E-2</v>
      </c>
      <c r="R11" s="82">
        <f t="shared" si="3"/>
        <v>2.8586647727272728E-2</v>
      </c>
      <c r="S11" s="10"/>
      <c r="T11" s="10"/>
      <c r="U11" s="10"/>
      <c r="V11" s="10"/>
      <c r="W11" s="10"/>
      <c r="X11" s="10"/>
      <c r="Y11" s="10"/>
      <c r="Z11" s="10"/>
    </row>
    <row r="12" spans="1:26" ht="18" customHeight="1">
      <c r="A12" s="10"/>
      <c r="B12" s="10"/>
      <c r="C12" s="10"/>
      <c r="D12" s="10"/>
      <c r="E12" s="98" t="s">
        <v>182</v>
      </c>
      <c r="F12" s="79"/>
      <c r="G12" s="79"/>
      <c r="H12" s="80">
        <f>'Costco Ratio Analysis'!E19</f>
        <v>75000</v>
      </c>
      <c r="I12" s="80">
        <f>'Costco Ratio Analysis'!F19</f>
        <v>50000</v>
      </c>
      <c r="J12" s="80">
        <f>'Costco Ratio Analysis'!G19</f>
        <v>41000</v>
      </c>
      <c r="K12" s="80">
        <f>'Costco Ratio Analysis'!H19</f>
        <v>50000</v>
      </c>
      <c r="L12" s="80">
        <f>'Costco Ratio Analysis'!I19</f>
        <v>52000</v>
      </c>
      <c r="M12" s="10"/>
      <c r="N12" s="83">
        <f t="shared" ref="N12:R12" si="4">H12/H7</f>
        <v>5.2975080522122396E-4</v>
      </c>
      <c r="O12" s="83">
        <f t="shared" si="4"/>
        <v>3.8752179810114316E-4</v>
      </c>
      <c r="P12" s="83">
        <f t="shared" si="4"/>
        <v>3.4535331328599465E-4</v>
      </c>
      <c r="Q12" s="83">
        <f t="shared" si="4"/>
        <v>4.3029630203358032E-4</v>
      </c>
      <c r="R12" s="83">
        <f t="shared" si="4"/>
        <v>4.6164772727272726E-4</v>
      </c>
      <c r="S12" s="10"/>
      <c r="T12" s="10"/>
      <c r="U12" s="10"/>
      <c r="V12" s="10"/>
      <c r="W12" s="10"/>
      <c r="X12" s="10"/>
      <c r="Y12" s="10"/>
      <c r="Z12" s="10"/>
    </row>
    <row r="13" spans="1:26" ht="18" customHeight="1">
      <c r="A13" s="10"/>
      <c r="B13" s="10"/>
      <c r="C13" s="10"/>
      <c r="D13" s="10"/>
      <c r="E13" s="99" t="s">
        <v>183</v>
      </c>
      <c r="F13" s="84"/>
      <c r="G13" s="84"/>
      <c r="H13" s="85">
        <f t="shared" ref="H13:L13" si="5">H11-H12</f>
        <v>4405000</v>
      </c>
      <c r="I13" s="85">
        <f t="shared" si="5"/>
        <v>4061000</v>
      </c>
      <c r="J13" s="85">
        <f t="shared" si="5"/>
        <v>3631000</v>
      </c>
      <c r="K13" s="85">
        <f t="shared" si="5"/>
        <v>3574000</v>
      </c>
      <c r="L13" s="85">
        <f t="shared" si="5"/>
        <v>3168000</v>
      </c>
      <c r="M13" s="10"/>
      <c r="N13" s="86">
        <f t="shared" ref="N13:R13" si="6">H13/H7</f>
        <v>3.1114030626659885E-2</v>
      </c>
      <c r="O13" s="86">
        <f t="shared" si="6"/>
        <v>3.1474520441774852E-2</v>
      </c>
      <c r="P13" s="86">
        <f t="shared" si="6"/>
        <v>3.0584826354669428E-2</v>
      </c>
      <c r="Q13" s="86">
        <f t="shared" si="6"/>
        <v>3.0757579669360321E-2</v>
      </c>
      <c r="R13" s="86">
        <f t="shared" si="6"/>
        <v>2.8125000000000001E-2</v>
      </c>
      <c r="S13" s="10"/>
      <c r="T13" s="10"/>
      <c r="U13" s="10"/>
      <c r="V13" s="10"/>
      <c r="W13" s="10"/>
      <c r="X13" s="10"/>
      <c r="Y13" s="10"/>
      <c r="Z13" s="10"/>
    </row>
    <row r="14" spans="1:26" ht="18" customHeight="1">
      <c r="A14" s="10"/>
      <c r="B14" s="10"/>
      <c r="C14" s="10"/>
      <c r="D14" s="10"/>
      <c r="E14" s="10"/>
      <c r="F14" s="10"/>
      <c r="G14" s="10"/>
      <c r="H14" s="10"/>
      <c r="I14" s="10"/>
      <c r="J14" s="10"/>
      <c r="K14" s="82"/>
      <c r="L14" s="10"/>
      <c r="M14" s="10"/>
      <c r="N14" s="10"/>
      <c r="O14" s="10"/>
      <c r="P14" s="10"/>
      <c r="Q14" s="10"/>
      <c r="R14" s="10"/>
      <c r="S14" s="10"/>
      <c r="T14" s="10"/>
      <c r="U14" s="10"/>
      <c r="V14" s="10"/>
      <c r="W14" s="10"/>
      <c r="X14" s="10"/>
      <c r="Y14" s="10"/>
      <c r="Z14" s="10"/>
    </row>
    <row r="15" spans="1:26" ht="18" customHeight="1">
      <c r="A15" s="10"/>
      <c r="B15" s="10"/>
      <c r="C15" s="10"/>
      <c r="D15" s="10"/>
      <c r="E15" s="10"/>
      <c r="F15" s="10"/>
      <c r="G15" s="10"/>
      <c r="H15" s="10"/>
      <c r="I15" s="10"/>
      <c r="J15" s="10"/>
      <c r="K15" s="82"/>
      <c r="L15" s="10"/>
      <c r="M15" s="10"/>
      <c r="N15" s="10"/>
      <c r="O15" s="10"/>
      <c r="P15" s="10"/>
      <c r="Q15" s="10"/>
      <c r="R15" s="10"/>
      <c r="S15" s="10"/>
      <c r="T15" s="10"/>
      <c r="U15" s="10"/>
      <c r="V15" s="10"/>
      <c r="W15" s="10"/>
      <c r="X15" s="10"/>
      <c r="Y15" s="10"/>
      <c r="Z15" s="10"/>
    </row>
    <row r="16" spans="1:26" ht="18" customHeight="1">
      <c r="A16" s="10"/>
      <c r="B16" s="10"/>
      <c r="C16" s="10"/>
      <c r="D16" s="10"/>
      <c r="E16" s="10"/>
      <c r="F16" s="10"/>
      <c r="G16" s="10"/>
      <c r="H16" s="10"/>
      <c r="I16" s="10"/>
      <c r="J16" s="10"/>
      <c r="K16" s="82"/>
      <c r="L16" s="10"/>
      <c r="M16" s="10"/>
      <c r="N16" s="10"/>
      <c r="O16" s="10"/>
      <c r="P16" s="10"/>
      <c r="Q16" s="10"/>
      <c r="R16" s="10"/>
      <c r="S16" s="10"/>
      <c r="T16" s="10"/>
      <c r="U16" s="10"/>
      <c r="V16" s="10"/>
      <c r="W16" s="10"/>
      <c r="X16" s="10"/>
      <c r="Y16" s="10"/>
      <c r="Z16" s="10"/>
    </row>
    <row r="17" spans="1:26" ht="18" customHeight="1">
      <c r="A17" s="10"/>
      <c r="B17" s="10" t="s">
        <v>184</v>
      </c>
      <c r="C17" s="10"/>
      <c r="D17" s="10"/>
      <c r="E17" s="10"/>
      <c r="F17" s="10"/>
      <c r="G17" s="10"/>
      <c r="H17" s="10"/>
      <c r="I17" s="10"/>
      <c r="J17" s="10"/>
      <c r="K17" s="82"/>
      <c r="L17" s="10"/>
      <c r="M17" s="10"/>
      <c r="N17" s="10"/>
      <c r="O17" s="10"/>
      <c r="P17" s="10"/>
      <c r="Q17" s="10"/>
      <c r="R17" s="10"/>
      <c r="S17" s="10"/>
      <c r="T17" s="10"/>
      <c r="U17" s="10"/>
      <c r="V17" s="10"/>
      <c r="W17" s="10"/>
      <c r="X17" s="10"/>
      <c r="Y17" s="10"/>
      <c r="Z17" s="10"/>
    </row>
    <row r="18" spans="1:26" ht="18" customHeight="1">
      <c r="A18" s="10"/>
      <c r="B18" s="10"/>
      <c r="C18" s="10"/>
      <c r="D18" s="10"/>
      <c r="E18" s="10"/>
      <c r="F18" s="10"/>
      <c r="G18" s="10"/>
      <c r="H18" s="10"/>
      <c r="I18" s="10"/>
      <c r="J18" s="10"/>
      <c r="K18" s="82"/>
      <c r="L18" s="10"/>
      <c r="M18" s="10"/>
      <c r="N18" s="10"/>
      <c r="O18" s="10"/>
      <c r="P18" s="10"/>
      <c r="Q18" s="10"/>
      <c r="R18" s="10"/>
      <c r="S18" s="10"/>
      <c r="T18" s="10"/>
      <c r="U18" s="10"/>
      <c r="V18" s="10"/>
      <c r="W18" s="10"/>
      <c r="X18" s="10"/>
      <c r="Y18" s="10"/>
      <c r="Z18" s="10"/>
    </row>
    <row r="19" spans="1:26" ht="18" customHeight="1">
      <c r="A19" s="10"/>
      <c r="B19" s="10"/>
      <c r="C19" s="10"/>
      <c r="D19" s="10"/>
      <c r="E19" s="10"/>
      <c r="F19" s="10"/>
      <c r="G19" s="10"/>
      <c r="H19" s="96">
        <v>2018</v>
      </c>
      <c r="I19" s="96">
        <v>2017</v>
      </c>
      <c r="J19" s="96">
        <v>2016</v>
      </c>
      <c r="K19" s="96">
        <v>2015</v>
      </c>
      <c r="L19" s="96">
        <v>2014</v>
      </c>
      <c r="M19" s="10"/>
      <c r="N19" s="96">
        <v>2018</v>
      </c>
      <c r="O19" s="96">
        <v>2017</v>
      </c>
      <c r="P19" s="96">
        <v>2016</v>
      </c>
      <c r="Q19" s="96">
        <v>2015</v>
      </c>
      <c r="R19" s="96">
        <v>2014</v>
      </c>
      <c r="T19" s="10"/>
      <c r="U19" s="10"/>
      <c r="V19" s="10"/>
      <c r="W19" s="10"/>
      <c r="X19" s="10"/>
      <c r="Y19" s="10"/>
      <c r="Z19" s="10"/>
    </row>
    <row r="20" spans="1:26" ht="18" customHeight="1">
      <c r="A20" s="10"/>
      <c r="B20" s="10"/>
      <c r="C20" s="10"/>
      <c r="D20" s="10"/>
      <c r="E20" s="97" t="s">
        <v>7</v>
      </c>
      <c r="F20" s="10"/>
      <c r="G20" s="10"/>
      <c r="H20" s="78">
        <f>'Balance Sheet'!C17</f>
        <v>6055000</v>
      </c>
      <c r="I20" s="78">
        <f>'Balance Sheet'!D17</f>
        <v>4546000</v>
      </c>
      <c r="J20" s="78">
        <f>'Balance Sheet'!E17</f>
        <v>3379000</v>
      </c>
      <c r="K20" s="78">
        <f>'Balance Sheet'!F17</f>
        <v>4801000</v>
      </c>
      <c r="L20" s="78">
        <f>'Balance Sheet'!G17</f>
        <v>5738000</v>
      </c>
      <c r="M20" s="10"/>
      <c r="N20" s="82">
        <f>H20/H25</f>
        <v>0.12237762237762238</v>
      </c>
      <c r="O20" s="82">
        <f>I20/I25</f>
        <v>0.1029601612574457</v>
      </c>
      <c r="P20" s="82">
        <f>J20/J25</f>
        <v>8.4969949958508317E-2</v>
      </c>
      <c r="Q20" s="82">
        <f>K20/K25</f>
        <v>0.12438790579578723</v>
      </c>
      <c r="R20" s="82">
        <f>L20/L25</f>
        <v>0.15093247757582134</v>
      </c>
      <c r="T20" s="10"/>
      <c r="U20" s="10"/>
      <c r="V20" s="10"/>
      <c r="W20" s="10"/>
      <c r="X20" s="10"/>
      <c r="Y20" s="10"/>
      <c r="Z20" s="10"/>
    </row>
    <row r="21" spans="1:26" ht="18" customHeight="1">
      <c r="A21" s="10"/>
      <c r="B21" s="10"/>
      <c r="C21" s="10"/>
      <c r="D21" s="10"/>
      <c r="E21" s="97" t="s">
        <v>185</v>
      </c>
      <c r="F21" s="10"/>
      <c r="G21" s="10"/>
      <c r="H21" s="78">
        <f>'Costco Ratio Analysis'!E5</f>
        <v>1669000</v>
      </c>
      <c r="I21" s="78">
        <f>'Costco Ratio Analysis'!F5</f>
        <v>1432000</v>
      </c>
      <c r="J21" s="78">
        <f>'Costco Ratio Analysis'!G5</f>
        <v>1252000</v>
      </c>
      <c r="K21" s="78">
        <f>'Costco Ratio Analysis'!H5</f>
        <v>1224000</v>
      </c>
      <c r="L21" s="78">
        <f>'Costco Ratio Analysis'!I5</f>
        <v>1148000</v>
      </c>
      <c r="M21" s="10"/>
      <c r="N21" s="87">
        <f>H21/H25</f>
        <v>3.3732163789967261E-2</v>
      </c>
      <c r="O21" s="87">
        <f>I21/I25</f>
        <v>3.2432677281271943E-2</v>
      </c>
      <c r="P21" s="87">
        <f>J21/J25</f>
        <v>3.1483390751125308E-2</v>
      </c>
      <c r="Q21" s="87">
        <f>K21/K25</f>
        <v>3.1712309246832653E-2</v>
      </c>
      <c r="R21" s="87">
        <f>L21/L25</f>
        <v>3.0197017123918247E-2</v>
      </c>
      <c r="T21" s="10"/>
      <c r="U21" s="10"/>
      <c r="V21" s="10"/>
      <c r="W21" s="10"/>
      <c r="X21" s="10"/>
      <c r="Y21" s="10"/>
      <c r="Z21" s="10"/>
    </row>
    <row r="22" spans="1:26" ht="18" customHeight="1">
      <c r="A22" s="10"/>
      <c r="B22" s="10"/>
      <c r="C22" s="10"/>
      <c r="D22" s="10"/>
      <c r="E22" s="98" t="s">
        <v>186</v>
      </c>
      <c r="F22" s="79"/>
      <c r="G22" s="79"/>
      <c r="H22" s="80">
        <f>'Balance Sheet'!C29</f>
        <v>11040000</v>
      </c>
      <c r="I22" s="80">
        <f>'Balance Sheet'!D29</f>
        <v>9834000</v>
      </c>
      <c r="J22" s="80">
        <f>'Balance Sheet'!E29</f>
        <v>8969000</v>
      </c>
      <c r="K22" s="80">
        <f>'Balance Sheet'!F29</f>
        <v>8908000</v>
      </c>
      <c r="L22" s="80">
        <f>'Balance Sheet'!G29</f>
        <v>8456000</v>
      </c>
      <c r="M22" s="10"/>
      <c r="N22" s="87">
        <f>H22/H25</f>
        <v>0.22312947168438499</v>
      </c>
      <c r="O22" s="87">
        <f>I22/I25</f>
        <v>0.22272552261454487</v>
      </c>
      <c r="P22" s="87">
        <f>J22/J25</f>
        <v>0.22553876329620037</v>
      </c>
      <c r="Q22" s="87">
        <f>K22/K25</f>
        <v>0.23079513951861544</v>
      </c>
      <c r="R22" s="87">
        <f>L22/L25</f>
        <v>0.22242680905910514</v>
      </c>
      <c r="T22" s="10"/>
      <c r="U22" s="10"/>
      <c r="V22" s="10"/>
      <c r="W22" s="10"/>
      <c r="X22" s="10"/>
      <c r="Y22" s="10"/>
      <c r="Z22" s="10"/>
    </row>
    <row r="23" spans="1:26" ht="18" customHeight="1">
      <c r="A23" s="10"/>
      <c r="B23" s="10"/>
      <c r="C23" s="10"/>
      <c r="D23" s="10"/>
      <c r="E23" s="97" t="s">
        <v>187</v>
      </c>
      <c r="F23" s="10"/>
      <c r="G23" s="10"/>
      <c r="H23" s="78">
        <f t="shared" ref="H23:L23" si="7">+H22+H21+H20</f>
        <v>18764000</v>
      </c>
      <c r="I23" s="78">
        <f t="shared" si="7"/>
        <v>15812000</v>
      </c>
      <c r="J23" s="78">
        <f t="shared" si="7"/>
        <v>13600000</v>
      </c>
      <c r="K23" s="78">
        <f t="shared" si="7"/>
        <v>14933000</v>
      </c>
      <c r="L23" s="78">
        <f t="shared" si="7"/>
        <v>15342000</v>
      </c>
      <c r="M23" s="10"/>
      <c r="N23" s="88">
        <f>H23/H25</f>
        <v>0.3792392578519746</v>
      </c>
      <c r="O23" s="88">
        <f>I23/I25</f>
        <v>0.35811836115326251</v>
      </c>
      <c r="P23" s="88">
        <f>J23/J25</f>
        <v>0.34199210400583396</v>
      </c>
      <c r="Q23" s="88">
        <f>K23/K25</f>
        <v>0.38689535456123531</v>
      </c>
      <c r="R23" s="88">
        <f>L23/L25</f>
        <v>0.40355630375884471</v>
      </c>
      <c r="T23" s="10"/>
      <c r="U23" s="10"/>
      <c r="V23" s="10"/>
      <c r="W23" s="10"/>
      <c r="X23" s="10"/>
      <c r="Y23" s="10"/>
      <c r="Z23" s="10"/>
    </row>
    <row r="24" spans="1:26" ht="18" customHeight="1">
      <c r="A24" s="10"/>
      <c r="B24" s="10"/>
      <c r="C24" s="10"/>
      <c r="D24" s="10"/>
      <c r="E24" s="98" t="s">
        <v>188</v>
      </c>
      <c r="F24" s="79"/>
      <c r="G24" s="79"/>
      <c r="H24" s="80">
        <f>'Costco Ratio Analysis'!E7</f>
        <v>30714000</v>
      </c>
      <c r="I24" s="80">
        <f>'Costco Ratio Analysis'!F7</f>
        <v>28341000</v>
      </c>
      <c r="J24" s="80">
        <f>'Costco Ratio Analysis'!G7</f>
        <v>26167000</v>
      </c>
      <c r="K24" s="80">
        <f>'Costco Ratio Analysis'!H7</f>
        <v>23664000</v>
      </c>
      <c r="L24" s="80">
        <f>'Costco Ratio Analysis'!I7</f>
        <v>22675000</v>
      </c>
      <c r="M24" s="10"/>
      <c r="N24" s="87">
        <f>H24/H25</f>
        <v>0.62076074214802535</v>
      </c>
      <c r="O24" s="87">
        <f>I24/I25</f>
        <v>0.64188163884673743</v>
      </c>
      <c r="P24" s="87">
        <f>J24/J25</f>
        <v>0.65800789599416598</v>
      </c>
      <c r="Q24" s="87">
        <f>K24/K25</f>
        <v>0.61310464543876464</v>
      </c>
      <c r="R24" s="87">
        <f>L24/L25</f>
        <v>0.59644369624115523</v>
      </c>
      <c r="T24" s="10"/>
      <c r="U24" s="10"/>
      <c r="V24" s="10"/>
      <c r="W24" s="10"/>
      <c r="X24" s="10"/>
      <c r="Y24" s="10"/>
      <c r="Z24" s="10"/>
    </row>
    <row r="25" spans="1:26" ht="18" customHeight="1" thickBot="1">
      <c r="A25" s="10"/>
      <c r="B25" s="10"/>
      <c r="C25" s="10"/>
      <c r="D25" s="10"/>
      <c r="E25" s="99" t="s">
        <v>189</v>
      </c>
      <c r="F25" s="84"/>
      <c r="G25" s="84"/>
      <c r="H25" s="89">
        <f t="shared" ref="H25:L25" si="8">+H24+H23</f>
        <v>49478000</v>
      </c>
      <c r="I25" s="89">
        <f t="shared" si="8"/>
        <v>44153000</v>
      </c>
      <c r="J25" s="89">
        <f t="shared" si="8"/>
        <v>39767000</v>
      </c>
      <c r="K25" s="89">
        <f t="shared" si="8"/>
        <v>38597000</v>
      </c>
      <c r="L25" s="89">
        <f t="shared" si="8"/>
        <v>38017000</v>
      </c>
      <c r="M25" s="10"/>
      <c r="N25" s="95">
        <v>1</v>
      </c>
      <c r="O25" s="95">
        <v>1</v>
      </c>
      <c r="P25" s="95">
        <v>1</v>
      </c>
      <c r="Q25" s="95">
        <v>1</v>
      </c>
      <c r="R25" s="95">
        <v>1</v>
      </c>
      <c r="T25" s="10"/>
      <c r="U25" s="10"/>
      <c r="V25" s="10"/>
      <c r="W25" s="10"/>
      <c r="X25" s="10"/>
      <c r="Y25" s="10"/>
      <c r="Z25" s="10"/>
    </row>
    <row r="26" spans="1:26" ht="18" customHeight="1" thickTop="1">
      <c r="A26" s="10"/>
      <c r="B26" s="10"/>
      <c r="C26" s="10"/>
      <c r="D26" s="10"/>
      <c r="E26" s="10"/>
      <c r="F26" s="10"/>
      <c r="G26" s="10"/>
      <c r="H26" s="10"/>
      <c r="I26" s="10"/>
      <c r="J26" s="10"/>
      <c r="K26" s="82"/>
      <c r="L26" s="82"/>
      <c r="M26" s="10"/>
      <c r="N26" s="10"/>
      <c r="O26" s="10"/>
      <c r="P26" s="10"/>
      <c r="Q26" s="10"/>
      <c r="R26" s="10"/>
      <c r="T26" s="10"/>
      <c r="U26" s="10"/>
      <c r="V26" s="10"/>
      <c r="W26" s="10"/>
      <c r="X26" s="10"/>
      <c r="Y26" s="10"/>
      <c r="Z26" s="10"/>
    </row>
    <row r="27" spans="1:26" ht="18" customHeight="1">
      <c r="A27" s="10"/>
      <c r="B27" s="10"/>
      <c r="C27" s="10"/>
      <c r="D27" s="10"/>
      <c r="E27" s="97" t="s">
        <v>190</v>
      </c>
      <c r="F27" s="10"/>
      <c r="G27" s="10"/>
      <c r="H27" s="96">
        <v>2018</v>
      </c>
      <c r="I27" s="96">
        <v>2017</v>
      </c>
      <c r="J27" s="96">
        <v>2016</v>
      </c>
      <c r="K27" s="96">
        <v>2015</v>
      </c>
      <c r="L27" s="96">
        <v>2014</v>
      </c>
      <c r="M27" s="10"/>
      <c r="N27" s="96">
        <v>2018</v>
      </c>
      <c r="O27" s="96">
        <v>2017</v>
      </c>
      <c r="P27" s="96">
        <v>2016</v>
      </c>
      <c r="Q27" s="96">
        <v>2015</v>
      </c>
      <c r="R27" s="96">
        <v>2014</v>
      </c>
      <c r="T27" s="10"/>
      <c r="U27" s="10"/>
      <c r="V27" s="10"/>
      <c r="W27" s="10"/>
      <c r="X27" s="10"/>
      <c r="Y27" s="10"/>
      <c r="Z27" s="10"/>
    </row>
    <row r="28" spans="1:26" ht="18" customHeight="1">
      <c r="A28" s="10"/>
      <c r="B28" s="10"/>
      <c r="C28" s="10"/>
      <c r="D28" s="10"/>
      <c r="E28" s="97" t="s">
        <v>37</v>
      </c>
      <c r="F28" s="10"/>
      <c r="G28" s="10"/>
      <c r="H28" s="90">
        <f>'Balance Sheet'!C49</f>
        <v>11237000</v>
      </c>
      <c r="I28" s="90">
        <f>'Balance Sheet'!D49</f>
        <v>9608000</v>
      </c>
      <c r="J28" s="90">
        <f>'Balance Sheet'!E49</f>
        <v>7612000</v>
      </c>
      <c r="K28" s="90">
        <f>'Balance Sheet'!F49</f>
        <v>9011000</v>
      </c>
      <c r="L28" s="90">
        <f>'Balance Sheet'!G49</f>
        <v>8491000</v>
      </c>
      <c r="M28" s="10"/>
      <c r="N28" s="87">
        <f>H28/H25</f>
        <v>0.22711103924976758</v>
      </c>
      <c r="O28" s="87">
        <f>I28/I25</f>
        <v>0.21760695762462348</v>
      </c>
      <c r="P28" s="87">
        <f>J28/J25</f>
        <v>0.19141499233032414</v>
      </c>
      <c r="Q28" s="87">
        <f>K28/K25</f>
        <v>0.23346374070523615</v>
      </c>
      <c r="R28" s="87">
        <f>L28/L25</f>
        <v>0.22334744982507826</v>
      </c>
      <c r="T28" s="10"/>
      <c r="U28" s="10"/>
      <c r="V28" s="10"/>
      <c r="W28" s="10"/>
      <c r="X28" s="10"/>
      <c r="Y28" s="10"/>
      <c r="Z28" s="10"/>
    </row>
    <row r="29" spans="1:26" ht="18" customHeight="1">
      <c r="A29" s="10"/>
      <c r="B29" s="10"/>
      <c r="C29" s="10"/>
      <c r="D29" s="10"/>
      <c r="E29" s="98" t="s">
        <v>191</v>
      </c>
      <c r="F29" s="79"/>
      <c r="G29" s="79"/>
      <c r="H29" s="91">
        <f t="shared" ref="H29:L29" si="9">H30-H28</f>
        <v>8689000</v>
      </c>
      <c r="I29" s="91">
        <f t="shared" si="9"/>
        <v>7887000</v>
      </c>
      <c r="J29" s="91">
        <f t="shared" si="9"/>
        <v>7963000</v>
      </c>
      <c r="K29" s="91">
        <f t="shared" si="9"/>
        <v>7529000</v>
      </c>
      <c r="L29" s="91">
        <f t="shared" si="9"/>
        <v>5921000</v>
      </c>
      <c r="M29" s="10"/>
      <c r="N29" s="87">
        <f>H29/H25</f>
        <v>0.17561340393710337</v>
      </c>
      <c r="O29" s="87">
        <f>I29/I25</f>
        <v>0.17862885874119538</v>
      </c>
      <c r="P29" s="87">
        <f>J29/J25</f>
        <v>0.20024140619106295</v>
      </c>
      <c r="Q29" s="87">
        <f>K29/K25</f>
        <v>0.19506697411715937</v>
      </c>
      <c r="R29" s="87">
        <f>L29/L25</f>
        <v>0.15574611358076651</v>
      </c>
      <c r="T29" s="10"/>
      <c r="U29" s="10"/>
      <c r="V29" s="10"/>
      <c r="W29" s="10"/>
      <c r="X29" s="10"/>
      <c r="Y29" s="10"/>
      <c r="Z29" s="10"/>
    </row>
    <row r="30" spans="1:26" ht="18" customHeight="1">
      <c r="A30" s="10"/>
      <c r="B30" s="10"/>
      <c r="C30" s="10"/>
      <c r="D30" s="10"/>
      <c r="E30" s="97" t="s">
        <v>192</v>
      </c>
      <c r="F30" s="10"/>
      <c r="G30" s="10"/>
      <c r="H30" s="90">
        <f>'Balance Sheet'!C66</f>
        <v>19926000</v>
      </c>
      <c r="I30" s="90">
        <f>'Balance Sheet'!D66</f>
        <v>17495000</v>
      </c>
      <c r="J30" s="90">
        <f>'Balance Sheet'!E66</f>
        <v>15575000</v>
      </c>
      <c r="K30" s="90">
        <f>'Balance Sheet'!F66</f>
        <v>16540000</v>
      </c>
      <c r="L30" s="90">
        <f>'Balance Sheet'!G66</f>
        <v>14412000</v>
      </c>
      <c r="M30" s="82"/>
      <c r="N30" s="87">
        <f>H30/H25</f>
        <v>0.40272444318687095</v>
      </c>
      <c r="O30" s="87">
        <f>I30/I25</f>
        <v>0.39623581636581884</v>
      </c>
      <c r="P30" s="87">
        <f>J30/J25</f>
        <v>0.39165639852138706</v>
      </c>
      <c r="Q30" s="87">
        <f>K30/K25</f>
        <v>0.42853071482239552</v>
      </c>
      <c r="R30" s="87">
        <f>L30/L25</f>
        <v>0.37909356340584477</v>
      </c>
      <c r="T30" s="10"/>
      <c r="U30" s="10"/>
      <c r="V30" s="10"/>
      <c r="W30" s="10"/>
      <c r="X30" s="10"/>
      <c r="Y30" s="10"/>
      <c r="Z30" s="10"/>
    </row>
    <row r="31" spans="1:26" ht="18" customHeight="1">
      <c r="A31" s="10"/>
      <c r="B31" s="10"/>
      <c r="C31" s="10"/>
      <c r="D31" s="10"/>
      <c r="E31" s="100" t="s">
        <v>193</v>
      </c>
      <c r="F31" s="10"/>
      <c r="G31" s="10"/>
      <c r="H31" s="90">
        <f>'Balance Sheet'!C74</f>
        <v>1314000</v>
      </c>
      <c r="I31" s="90">
        <f>'Balance Sheet'!D74</f>
        <v>1200000</v>
      </c>
      <c r="J31" s="90">
        <f>'Balance Sheet'!E74</f>
        <v>1195000</v>
      </c>
      <c r="K31" s="90">
        <f>'Balance Sheet'!F74</f>
        <v>0</v>
      </c>
      <c r="L31" s="90">
        <f>'Balance Sheet'!G74</f>
        <v>0</v>
      </c>
      <c r="M31" s="10"/>
      <c r="N31" s="87">
        <f>H31/H25</f>
        <v>2.6557257771130605E-2</v>
      </c>
      <c r="O31" s="87">
        <f>I31/I25</f>
        <v>2.7178221185423415E-2</v>
      </c>
      <c r="P31" s="87">
        <f>J31/J25</f>
        <v>3.0050041491689088E-2</v>
      </c>
      <c r="Q31" s="87">
        <f>K31/K25</f>
        <v>0</v>
      </c>
      <c r="R31" s="87">
        <f>L31/L25</f>
        <v>0</v>
      </c>
      <c r="T31" s="10"/>
      <c r="U31" s="10"/>
      <c r="V31" s="10"/>
      <c r="W31" s="10"/>
      <c r="X31" s="10"/>
      <c r="Y31" s="10"/>
      <c r="Z31" s="10"/>
    </row>
    <row r="32" spans="1:26" ht="18" customHeight="1">
      <c r="A32" s="10"/>
      <c r="B32" s="10"/>
      <c r="C32" s="10"/>
      <c r="D32" s="10"/>
      <c r="E32" s="101" t="s">
        <v>194</v>
      </c>
      <c r="F32" s="79"/>
      <c r="G32" s="92"/>
      <c r="H32" s="91">
        <f>'Balance Sheet'!C69</f>
        <v>6577000</v>
      </c>
      <c r="I32" s="91">
        <f>'Balance Sheet'!D69</f>
        <v>6659000</v>
      </c>
      <c r="J32" s="91">
        <f>'Balance Sheet'!E69</f>
        <v>5161000</v>
      </c>
      <c r="K32" s="91">
        <f>'Balance Sheet'!F69</f>
        <v>6147000</v>
      </c>
      <c r="L32" s="93">
        <v>5093000</v>
      </c>
      <c r="M32" s="10"/>
      <c r="N32" s="87">
        <f>H32/H25</f>
        <v>0.13292776587574276</v>
      </c>
      <c r="O32" s="87">
        <f>I32/I25</f>
        <v>0.15081647906144544</v>
      </c>
      <c r="P32" s="87">
        <f>J32/J25</f>
        <v>0.12978097417456685</v>
      </c>
      <c r="Q32" s="87">
        <f>K32/K25</f>
        <v>0.1592610824675493</v>
      </c>
      <c r="R32" s="87">
        <f>L32/L25</f>
        <v>0.13396638346003104</v>
      </c>
      <c r="T32" s="10"/>
      <c r="U32" s="10"/>
      <c r="V32" s="10"/>
      <c r="W32" s="10"/>
      <c r="X32" s="10"/>
      <c r="Y32" s="10"/>
      <c r="Z32" s="10"/>
    </row>
    <row r="33" spans="1:26" ht="18" customHeight="1">
      <c r="A33" s="10"/>
      <c r="B33" s="10"/>
      <c r="C33" s="10"/>
      <c r="D33" s="10"/>
      <c r="E33" s="97" t="s">
        <v>195</v>
      </c>
      <c r="F33" s="10"/>
      <c r="G33" s="10"/>
      <c r="H33" s="90">
        <f>'Balance Sheet'!C77</f>
        <v>27727000</v>
      </c>
      <c r="I33" s="90">
        <f>'Balance Sheet'!D77</f>
        <v>25268000</v>
      </c>
      <c r="J33" s="90">
        <f>'Balance Sheet'!E77</f>
        <v>20831000</v>
      </c>
      <c r="K33" s="90">
        <f>'Balance Sheet'!F77</f>
        <v>22597000</v>
      </c>
      <c r="L33" s="90">
        <f>'Balance Sheet'!G77</f>
        <v>20509000</v>
      </c>
      <c r="M33" s="10"/>
      <c r="N33" s="87">
        <f>H33/H25</f>
        <v>0.56039047657544772</v>
      </c>
      <c r="O33" s="87">
        <f>I33/I25</f>
        <v>0.57228274409439905</v>
      </c>
      <c r="P33" s="87">
        <f>J33/J25</f>
        <v>0.52382628812834764</v>
      </c>
      <c r="Q33" s="87">
        <f>K33/K25</f>
        <v>0.58546000984532476</v>
      </c>
      <c r="R33" s="87">
        <f>L33/L25</f>
        <v>0.53946918483836181</v>
      </c>
      <c r="T33" s="10"/>
      <c r="U33" s="10"/>
      <c r="V33" s="10"/>
      <c r="W33" s="10"/>
      <c r="X33" s="10"/>
      <c r="Y33" s="10"/>
      <c r="Z33" s="10"/>
    </row>
    <row r="34" spans="1:26" ht="18" customHeight="1">
      <c r="A34" s="10"/>
      <c r="B34" s="10"/>
      <c r="C34" s="10"/>
      <c r="D34" s="10"/>
      <c r="E34" s="10"/>
      <c r="F34" s="10"/>
      <c r="G34" s="10"/>
      <c r="H34" s="10"/>
      <c r="I34" s="10"/>
      <c r="J34" s="10"/>
      <c r="K34" s="82"/>
      <c r="L34" s="82"/>
      <c r="M34" s="10"/>
      <c r="N34" s="10"/>
      <c r="O34" s="10"/>
      <c r="P34" s="10"/>
      <c r="Q34" s="10"/>
      <c r="R34" s="10"/>
      <c r="T34" s="10"/>
      <c r="U34" s="10"/>
      <c r="V34" s="10"/>
      <c r="W34" s="10"/>
      <c r="X34" s="10"/>
      <c r="Y34" s="10"/>
      <c r="Z34" s="10"/>
    </row>
    <row r="35" spans="1:26" ht="18" customHeight="1">
      <c r="A35" s="10"/>
      <c r="B35" s="10"/>
      <c r="C35" s="10"/>
      <c r="D35" s="10"/>
      <c r="E35" s="97" t="s">
        <v>196</v>
      </c>
      <c r="F35" s="10"/>
      <c r="G35" s="10"/>
      <c r="H35" s="90">
        <f>'Balance Sheet'!C78</f>
        <v>4000</v>
      </c>
      <c r="I35" s="90">
        <f>'Balance Sheet'!D78</f>
        <v>4000</v>
      </c>
      <c r="J35" s="90">
        <f>'Balance Sheet'!E78</f>
        <v>2000</v>
      </c>
      <c r="K35" s="90">
        <f>'Balance Sheet'!F78</f>
        <v>2000</v>
      </c>
      <c r="L35" s="90">
        <f>'Balance Sheet'!G78</f>
        <v>2000</v>
      </c>
      <c r="M35" s="10"/>
      <c r="N35" s="87">
        <f>H35/H25</f>
        <v>8.0844011479849623E-5</v>
      </c>
      <c r="O35" s="87">
        <f>I35/I25</f>
        <v>9.0594070618078043E-5</v>
      </c>
      <c r="P35" s="87">
        <f>J35/J25</f>
        <v>5.0292956471446173E-5</v>
      </c>
      <c r="Q35" s="87">
        <f>K35/K25</f>
        <v>5.1817498769334403E-5</v>
      </c>
      <c r="R35" s="87">
        <f>L35/L25</f>
        <v>5.2608043769892416E-5</v>
      </c>
      <c r="T35" s="10"/>
      <c r="U35" s="10"/>
      <c r="V35" s="10"/>
      <c r="W35" s="10"/>
      <c r="X35" s="10"/>
      <c r="Y35" s="10"/>
      <c r="Z35" s="10"/>
    </row>
    <row r="36" spans="1:26" ht="18" customHeight="1">
      <c r="A36" s="10"/>
      <c r="B36" s="10"/>
      <c r="C36" s="10"/>
      <c r="D36" s="10"/>
      <c r="E36" s="98" t="s">
        <v>197</v>
      </c>
      <c r="F36" s="79"/>
      <c r="G36" s="79"/>
      <c r="H36" s="83">
        <f>'Balance Sheet'!C81</f>
        <v>7887000</v>
      </c>
      <c r="I36" s="83">
        <f>'Balance Sheet'!D81</f>
        <v>5988000</v>
      </c>
      <c r="J36" s="83">
        <f>'Balance Sheet'!E81</f>
        <v>7686000</v>
      </c>
      <c r="K36" s="83">
        <f>'Balance Sheet'!F81</f>
        <v>6518000</v>
      </c>
      <c r="L36" s="83">
        <f>'Balance Sheet'!G81</f>
        <v>7458000</v>
      </c>
      <c r="M36" s="10"/>
      <c r="N36" s="87">
        <f>H36/H25</f>
        <v>0.15940417963539349</v>
      </c>
      <c r="O36" s="87">
        <f>I36/I25</f>
        <v>0.13561932371526284</v>
      </c>
      <c r="P36" s="87">
        <f>J36/J25</f>
        <v>0.19327583171976764</v>
      </c>
      <c r="Q36" s="87">
        <f>K36/K25</f>
        <v>0.16887322848926081</v>
      </c>
      <c r="R36" s="87">
        <f>L36/L25</f>
        <v>0.19617539521792882</v>
      </c>
      <c r="T36" s="10"/>
      <c r="U36" s="10"/>
      <c r="V36" s="10"/>
      <c r="W36" s="10"/>
      <c r="X36" s="10"/>
      <c r="Y36" s="10"/>
      <c r="Z36" s="10"/>
    </row>
    <row r="37" spans="1:26" ht="18" customHeight="1">
      <c r="A37" s="10"/>
      <c r="B37" s="10"/>
      <c r="C37" s="10"/>
      <c r="D37" s="10"/>
      <c r="E37" s="97" t="s">
        <v>198</v>
      </c>
      <c r="F37" s="10"/>
      <c r="G37" s="10"/>
      <c r="H37" s="90">
        <f>'Balance Sheet'!C84</f>
        <v>13103000</v>
      </c>
      <c r="I37" s="90">
        <f>'Balance Sheet'!D84</f>
        <v>11079000</v>
      </c>
      <c r="J37" s="90">
        <f>'Balance Sheet'!E84</f>
        <v>12332000</v>
      </c>
      <c r="K37" s="90">
        <f>'Balance Sheet'!F84</f>
        <v>10843000</v>
      </c>
      <c r="L37" s="90">
        <f>'Balance Sheet'!G84</f>
        <v>12515000</v>
      </c>
      <c r="M37" s="10"/>
      <c r="N37" s="87">
        <f>H37/H25</f>
        <v>0.26482477060511744</v>
      </c>
      <c r="O37" s="87">
        <f>I37/I25</f>
        <v>0.25092292709442165</v>
      </c>
      <c r="P37" s="87">
        <f>J37/J25</f>
        <v>0.31010636960293708</v>
      </c>
      <c r="Q37" s="87">
        <f>K37/K25</f>
        <v>0.28092856957794649</v>
      </c>
      <c r="R37" s="87">
        <f>L37/L25</f>
        <v>0.32919483389010179</v>
      </c>
      <c r="T37" s="10"/>
      <c r="U37" s="10"/>
      <c r="V37" s="10"/>
      <c r="W37" s="10"/>
      <c r="X37" s="10"/>
      <c r="Y37" s="10"/>
      <c r="Z37" s="10"/>
    </row>
    <row r="38" spans="1:26" ht="18" customHeight="1">
      <c r="A38" s="10"/>
      <c r="B38" s="10"/>
      <c r="C38" s="10"/>
      <c r="D38" s="10"/>
      <c r="E38" s="10"/>
      <c r="F38" s="10"/>
      <c r="G38" s="10"/>
      <c r="H38" s="10"/>
      <c r="I38" s="10"/>
      <c r="J38" s="10"/>
      <c r="K38" s="82"/>
      <c r="L38" s="82"/>
      <c r="M38" s="10"/>
      <c r="N38" s="10"/>
      <c r="O38" s="10"/>
      <c r="P38" s="10"/>
      <c r="Q38" s="10"/>
      <c r="R38" s="10"/>
      <c r="T38" s="10"/>
      <c r="U38" s="10"/>
      <c r="V38" s="10"/>
      <c r="W38" s="10"/>
      <c r="X38" s="10"/>
      <c r="Y38" s="10"/>
      <c r="Z38" s="10"/>
    </row>
    <row r="39" spans="1:26" ht="18" customHeight="1">
      <c r="A39" s="10"/>
      <c r="B39" s="10"/>
      <c r="C39" s="10"/>
      <c r="D39" s="10"/>
      <c r="E39" s="97" t="s">
        <v>199</v>
      </c>
      <c r="F39" s="10"/>
      <c r="G39" s="10"/>
      <c r="H39" s="90">
        <f t="shared" ref="H39:L39" si="10">H33+H37</f>
        <v>40830000</v>
      </c>
      <c r="I39" s="90">
        <f t="shared" si="10"/>
        <v>36347000</v>
      </c>
      <c r="J39" s="90">
        <f t="shared" si="10"/>
        <v>33163000</v>
      </c>
      <c r="K39" s="90">
        <f t="shared" si="10"/>
        <v>33440000</v>
      </c>
      <c r="L39" s="90">
        <f t="shared" si="10"/>
        <v>33024000</v>
      </c>
      <c r="M39" s="82"/>
      <c r="N39" s="87">
        <f>H39/H25</f>
        <v>0.82521524718056505</v>
      </c>
      <c r="O39" s="87">
        <f>I39/I25</f>
        <v>0.82320567118882071</v>
      </c>
      <c r="P39" s="87">
        <f>J39/J25</f>
        <v>0.83393265773128478</v>
      </c>
      <c r="Q39" s="87">
        <f>K39/K25</f>
        <v>0.86638857942327119</v>
      </c>
      <c r="R39" s="87">
        <f>L39/L25</f>
        <v>0.86866401872846355</v>
      </c>
      <c r="T39" s="10"/>
      <c r="U39" s="10"/>
      <c r="V39" s="10"/>
      <c r="W39" s="10"/>
      <c r="X39" s="10"/>
      <c r="Y39" s="10"/>
      <c r="Z39" s="10"/>
    </row>
    <row r="40" spans="1:26" ht="18"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8" customHeight="1">
      <c r="A41" s="10"/>
      <c r="B41" s="10" t="s">
        <v>200</v>
      </c>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8"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8" customHeight="1">
      <c r="A43" s="10" t="s">
        <v>201</v>
      </c>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8" customHeight="1">
      <c r="A44" s="10"/>
      <c r="B44" s="10" t="s">
        <v>202</v>
      </c>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8"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8"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8"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8"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8"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8"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8"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8"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8"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8"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8"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8"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8"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8"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8"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8"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8"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8"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8"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8"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8"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8"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8"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8"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8"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8"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8"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8"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8"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8"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8"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8"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8"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8"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8"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8"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8"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8"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8"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8"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8"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8"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8"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8"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8"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8"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8"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8"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8"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8"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8"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8"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8"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8"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8"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8"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8"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8"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8"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8"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8"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8"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8"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8"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8"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8"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8"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8"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8"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8"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8"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8"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8"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8"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8"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8"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8"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8"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8"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8"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8"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8"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8"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8"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8"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8"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8"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8"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8"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8"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8"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8"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8"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8"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8"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8"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8"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8"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8"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8"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8"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8"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8"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8"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8"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8"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8"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8"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8"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8"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8"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8"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8"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8"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8"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8"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8"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8"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8"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8"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8"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8"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8"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8"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8"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8"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8"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8"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8"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8"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8"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8"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8"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8"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8"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8"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8"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8"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8"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8"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8"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8"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8"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8"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8"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8"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8"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8"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8"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8"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8"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8"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8"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8"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8"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8"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8"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8"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8"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8"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8"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8"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8"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8"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8"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8"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8"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8"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8"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8"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8"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8"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8"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8"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8"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8"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8"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8"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8"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8"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8"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8"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8"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8"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8"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8"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8"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8"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8"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8"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8"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8"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8"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8"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8"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8"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8"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8"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8"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8"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8"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8"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8"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8"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8"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8"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8"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8"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8"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8"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8"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8"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8"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8"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8"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8"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8"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8"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8"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8"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8"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8"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8"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8"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8"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8"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8"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8"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8"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8"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8"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8"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8"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8"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8"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8"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8"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8"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8"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8"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8"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8"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8"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8"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8"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8"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8"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8"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8"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8"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8"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8"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8"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8"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8"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8"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8"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8"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8"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8"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8"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8"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8"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8"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8"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8"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8"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8"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8"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8"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8"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8"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8"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8"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8"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8"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8"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8"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8"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8"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8"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8"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8"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8"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8"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8"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8"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8"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8"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8"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8"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8"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8"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8"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8"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8"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8"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8"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8"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8"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8"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8"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8"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8"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8"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8"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8"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8"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8"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8"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8"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8"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8"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8"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8"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8"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8"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8"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8"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8"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8"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8"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8"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8"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8"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8"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8"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8"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8"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8"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8"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8"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8"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8"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8"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8"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8"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8"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8"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8"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8"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8"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8"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8"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8"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8"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8"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8"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8"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8"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8"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8"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8"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8"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8"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8"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8"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8"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8"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8"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8"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8"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8"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8"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8"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8"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8"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8"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8"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8"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8"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8"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8"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8"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8"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8"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8"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8"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8"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8"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8"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8"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8"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8"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8"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8"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8"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8"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8"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8"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8"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8"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8"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8"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8"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8"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8"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8"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8"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8"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8"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8"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8"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8"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8"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8"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8"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8"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8"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8"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8"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8"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8"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8"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8"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8"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8"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8"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8"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8"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8"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8"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8"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8"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8"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8"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8"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8"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8"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8"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8"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8"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8"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8"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8"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8"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8"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8"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8"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8"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8"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8"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8"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8"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8"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8"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8"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8"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8"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8"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8"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8"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8"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8"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8"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8"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8"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8"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8"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8"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8"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8"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8"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8"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8"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8"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8"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8"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8"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8"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8"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8"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8"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8"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8"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8"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8"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8"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8"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8"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8"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8"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8"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8"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8"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8"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8"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8"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8"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8"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8"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8"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8"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8"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8"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8"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8"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8"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8"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8"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8"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8"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8"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8"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8"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8"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8"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8"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8"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8"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8"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8"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8"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8"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8"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8"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8"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8"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8"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8"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8"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8"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8"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8"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8"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8"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8"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8"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8"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8"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8"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8"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8"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8"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8"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8"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8"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8"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8"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8"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8"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8"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8"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8"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8"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8"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8"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8"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8"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8"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8"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8"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8"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8"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8"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8"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8"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8"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8"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8"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8"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8"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8"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8"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8"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8"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8"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8"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8"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8"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8"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8"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8"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8"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8"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8"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8"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8"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8"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8"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8"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8"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8"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8"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8"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8"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8"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8"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8"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8"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8"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8"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8"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8"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8"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8"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8"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8"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8"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8"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8"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8"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8"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8"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8"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8"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8"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8"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8"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8"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8"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8"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8"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8"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8"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8"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8"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8"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8"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8"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8"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8"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8"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8"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8"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8"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8"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8"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8"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8"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8"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8"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8"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8"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8"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8"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8"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8"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8"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8"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8"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8"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8"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8"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8"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8"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8"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8"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8"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8"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8"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8"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8"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8"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8"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8"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8"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8"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8"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8"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8"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8"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8"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8"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8"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8"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8"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8"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8"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8"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8"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8"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8"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8"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8"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8"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8"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8"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8"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8"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8"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8"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8"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8"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8"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8"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8"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8"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8"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8"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8"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8"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8"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8"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8"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8"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8"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8"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8"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8"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8"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8"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8"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8"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8"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8"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8"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8"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8"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8"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8"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8"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8"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8"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8"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8"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8"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8"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8"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8"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8"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8"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8"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8"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8"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8"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8"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8"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8"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8"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8"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8"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8"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8"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8"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8"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8"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8"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8"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8"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8"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8"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8"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8"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8"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8"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8"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8"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8"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8"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8"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8"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8"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8"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8"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8"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8"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8"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8"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8"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8"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8"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8"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8"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8"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8"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8"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8"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8"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8"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8"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8"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8"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8"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8"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8"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8"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8"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8"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8"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8"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8"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8"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8"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8"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8"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8"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8"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8"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8"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8"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8"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8"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8"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8"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8"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8"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8"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8"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8"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8"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8"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8"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8"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8"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8"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8"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8"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8"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8"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8"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8"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8"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8"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8"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8"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8"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8"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8"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8"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8"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8"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8"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8"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8"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8"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8"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8"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8"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8"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8"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8"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8"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8"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8"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8"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8"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8"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8"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8"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8"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8"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8"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8"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8"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8"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8"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8"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8"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8"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8"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8"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8"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8"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8"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8"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8"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8"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8"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8"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8"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8"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8"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8"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8"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8"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8"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8"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8"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8"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8"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8"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8"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8"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8"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8"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8"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8"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8"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8"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8"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8"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8"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8"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8"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8"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8"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8"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8"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8"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8"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8"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8"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8"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8"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8"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8"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8"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8"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8"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8"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8"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8"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8"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8"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8"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8"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8"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8"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8"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8"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8"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8"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8"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8"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8"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8"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8"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8"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8"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8"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8"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8"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8"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8"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8"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8"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8"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8"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8"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8"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8"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8"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8"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8"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8"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8"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8"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8"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8"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8"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8"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8"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8"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8"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8"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8"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8"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8"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8"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8"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8"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8"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8"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8"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8"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8"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pageMargins left="0.7" right="0.7" top="0.75" bottom="0.75" header="0" footer="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5"/>
  <sheetViews>
    <sheetView topLeftCell="A2" workbookViewId="0">
      <selection activeCell="M17" sqref="M17"/>
    </sheetView>
  </sheetViews>
  <sheetFormatPr baseColWidth="10" defaultColWidth="12.7109375" defaultRowHeight="15" customHeight="1" x14ac:dyDescent="0"/>
  <cols>
    <col min="1" max="1" width="43.7109375" style="106" customWidth="1"/>
    <col min="2" max="9" width="10.42578125" style="106" customWidth="1"/>
    <col min="10" max="24" width="7.7109375" style="106" customWidth="1"/>
    <col min="25" max="16384" width="12.7109375" style="106"/>
  </cols>
  <sheetData>
    <row r="1" spans="1:24" ht="12.75" customHeight="1">
      <c r="A1" s="142"/>
      <c r="B1" s="142"/>
      <c r="C1" s="142"/>
      <c r="D1" s="142"/>
      <c r="E1" s="142"/>
      <c r="F1" s="142"/>
      <c r="G1" s="142"/>
      <c r="H1" s="142"/>
      <c r="I1" s="142"/>
      <c r="J1" s="142"/>
      <c r="K1" s="142"/>
      <c r="L1" s="142"/>
      <c r="M1" s="142"/>
      <c r="N1" s="142"/>
      <c r="O1" s="142"/>
      <c r="P1" s="142"/>
      <c r="Q1" s="142"/>
      <c r="R1" s="142"/>
      <c r="S1" s="142"/>
      <c r="T1" s="142"/>
      <c r="U1" s="142"/>
      <c r="V1" s="142"/>
      <c r="W1" s="142"/>
      <c r="X1" s="142"/>
    </row>
    <row r="2" spans="1:24" ht="12.75" customHeight="1">
      <c r="A2" s="142"/>
      <c r="B2" s="142"/>
      <c r="C2" s="142"/>
      <c r="D2" s="142"/>
      <c r="E2" s="142"/>
      <c r="F2" s="142"/>
      <c r="G2" s="142"/>
      <c r="H2" s="142"/>
      <c r="I2" s="142"/>
      <c r="J2" s="142"/>
      <c r="K2" s="142"/>
      <c r="L2" s="142"/>
      <c r="M2" s="142"/>
      <c r="N2" s="142"/>
      <c r="O2" s="142"/>
      <c r="P2" s="142"/>
      <c r="Q2" s="142"/>
      <c r="R2" s="142"/>
      <c r="S2" s="142"/>
      <c r="T2" s="142"/>
      <c r="U2" s="142"/>
      <c r="V2" s="142"/>
      <c r="W2" s="142"/>
      <c r="X2" s="142"/>
    </row>
    <row r="3" spans="1:24" ht="12.75" customHeight="1">
      <c r="A3" s="142"/>
      <c r="B3" s="142"/>
      <c r="C3" s="142"/>
      <c r="D3" s="142"/>
      <c r="E3" s="142"/>
      <c r="F3" s="142"/>
      <c r="G3" s="142"/>
      <c r="H3" s="142"/>
      <c r="I3" s="142"/>
      <c r="J3" s="142"/>
      <c r="K3" s="142"/>
      <c r="L3" s="142"/>
      <c r="M3" s="142"/>
      <c r="N3" s="142"/>
      <c r="O3" s="142"/>
      <c r="P3" s="142"/>
      <c r="Q3" s="142"/>
      <c r="R3" s="142"/>
      <c r="S3" s="142"/>
      <c r="T3" s="142"/>
      <c r="U3" s="142"/>
      <c r="V3" s="142"/>
      <c r="W3" s="142"/>
      <c r="X3" s="142"/>
    </row>
    <row r="4" spans="1:24" ht="12.75" customHeight="1">
      <c r="A4" s="143" t="s">
        <v>203</v>
      </c>
      <c r="B4" s="142"/>
      <c r="C4" s="142"/>
      <c r="D4" s="142"/>
      <c r="E4" s="142"/>
      <c r="F4" s="142"/>
      <c r="G4" s="142"/>
      <c r="H4" s="142"/>
      <c r="I4" s="142"/>
      <c r="J4" s="142"/>
      <c r="K4" s="142"/>
      <c r="L4" s="142"/>
      <c r="M4" s="142"/>
      <c r="N4" s="142"/>
      <c r="O4" s="142"/>
      <c r="P4" s="142"/>
      <c r="Q4" s="142"/>
      <c r="R4" s="142"/>
      <c r="S4" s="142"/>
      <c r="T4" s="142"/>
      <c r="U4" s="142"/>
      <c r="V4" s="142"/>
      <c r="W4" s="142"/>
      <c r="X4" s="142"/>
    </row>
    <row r="5" spans="1:24" ht="12.75" customHeight="1">
      <c r="A5" s="144" t="s">
        <v>204</v>
      </c>
      <c r="B5" s="142"/>
      <c r="C5" s="142"/>
      <c r="D5" s="142"/>
      <c r="E5" s="142"/>
      <c r="F5" s="142"/>
      <c r="G5" s="142"/>
      <c r="H5" s="142"/>
      <c r="I5" s="142"/>
      <c r="J5" s="142"/>
      <c r="K5" s="142"/>
      <c r="L5" s="142"/>
      <c r="M5" s="142"/>
      <c r="N5" s="142"/>
      <c r="O5" s="142"/>
      <c r="P5" s="142"/>
      <c r="Q5" s="142"/>
      <c r="R5" s="142"/>
      <c r="S5" s="142"/>
      <c r="T5" s="142"/>
      <c r="U5" s="142"/>
      <c r="V5" s="142"/>
      <c r="W5" s="142"/>
      <c r="X5" s="142"/>
    </row>
    <row r="6" spans="1:24" ht="12.75" customHeight="1">
      <c r="A6" s="142"/>
      <c r="B6" s="142"/>
      <c r="C6" s="142"/>
      <c r="D6" s="142"/>
      <c r="E6" s="142"/>
      <c r="F6" s="142"/>
      <c r="G6" s="142"/>
      <c r="H6" s="142"/>
      <c r="I6" s="142"/>
      <c r="J6" s="142"/>
      <c r="K6" s="142"/>
      <c r="L6" s="142"/>
      <c r="M6" s="142"/>
      <c r="N6" s="142"/>
      <c r="O6" s="142"/>
      <c r="P6" s="142"/>
      <c r="Q6" s="142"/>
      <c r="R6" s="142"/>
      <c r="S6" s="142"/>
      <c r="T6" s="142"/>
      <c r="U6" s="142"/>
      <c r="V6" s="142"/>
      <c r="W6" s="142"/>
      <c r="X6" s="142"/>
    </row>
    <row r="7" spans="1:24" ht="12.75" customHeight="1">
      <c r="A7" s="145" t="s">
        <v>205</v>
      </c>
      <c r="B7" s="142"/>
      <c r="C7" s="142"/>
      <c r="D7" s="142"/>
      <c r="E7" s="142"/>
      <c r="F7" s="142"/>
      <c r="G7" s="142"/>
      <c r="H7" s="142"/>
      <c r="I7" s="142"/>
      <c r="J7" s="142"/>
      <c r="K7" s="142"/>
      <c r="L7" s="142"/>
      <c r="M7" s="142"/>
      <c r="N7" s="142"/>
      <c r="O7" s="142"/>
      <c r="P7" s="142"/>
      <c r="Q7" s="142"/>
      <c r="R7" s="142"/>
      <c r="S7" s="142"/>
      <c r="T7" s="142"/>
      <c r="U7" s="142"/>
      <c r="V7" s="142"/>
      <c r="W7" s="142"/>
      <c r="X7" s="142"/>
    </row>
    <row r="8" spans="1:24" ht="12.75" customHeight="1">
      <c r="A8" s="142"/>
      <c r="B8" s="142"/>
      <c r="C8" s="142"/>
      <c r="D8" s="142"/>
      <c r="E8" s="142"/>
      <c r="F8" s="142"/>
      <c r="G8" s="142"/>
      <c r="H8" s="142"/>
      <c r="I8" s="142"/>
      <c r="J8" s="142"/>
      <c r="K8" s="142"/>
      <c r="L8" s="142"/>
      <c r="M8" s="142"/>
      <c r="N8" s="142"/>
      <c r="O8" s="142"/>
      <c r="P8" s="142"/>
      <c r="Q8" s="142"/>
      <c r="R8" s="142"/>
      <c r="S8" s="142"/>
      <c r="T8" s="142"/>
      <c r="U8" s="142"/>
      <c r="V8" s="142"/>
      <c r="W8" s="142"/>
      <c r="X8" s="142"/>
    </row>
    <row r="9" spans="1:24" ht="12.75" customHeight="1">
      <c r="A9" s="142"/>
      <c r="B9" s="142"/>
      <c r="C9" s="142"/>
      <c r="D9" s="142"/>
      <c r="E9" s="142"/>
      <c r="F9" s="142"/>
      <c r="G9" s="142"/>
      <c r="H9" s="142"/>
      <c r="I9" s="142"/>
      <c r="J9" s="142"/>
      <c r="K9" s="142"/>
      <c r="L9" s="142"/>
      <c r="M9" s="142"/>
      <c r="N9" s="142"/>
      <c r="O9" s="142"/>
      <c r="P9" s="142"/>
      <c r="Q9" s="142"/>
      <c r="R9" s="142"/>
      <c r="S9" s="142"/>
      <c r="T9" s="142"/>
      <c r="U9" s="142"/>
      <c r="V9" s="142"/>
      <c r="W9" s="142"/>
      <c r="X9" s="142"/>
    </row>
    <row r="10" spans="1:24" ht="12.75" customHeight="1">
      <c r="A10" s="146" t="s">
        <v>206</v>
      </c>
      <c r="B10" s="142"/>
      <c r="C10" s="142"/>
      <c r="D10" s="142"/>
      <c r="E10" s="142"/>
      <c r="F10" s="142"/>
      <c r="G10" s="142"/>
      <c r="H10" s="142"/>
      <c r="I10" s="142"/>
      <c r="J10" s="142"/>
      <c r="K10" s="142"/>
      <c r="L10" s="142"/>
      <c r="M10" s="142"/>
      <c r="N10" s="142"/>
      <c r="O10" s="142"/>
      <c r="P10" s="142"/>
      <c r="Q10" s="142"/>
      <c r="R10" s="142"/>
      <c r="S10" s="142"/>
      <c r="T10" s="142"/>
      <c r="U10" s="142"/>
      <c r="V10" s="142"/>
      <c r="W10" s="142"/>
      <c r="X10" s="142"/>
    </row>
    <row r="11" spans="1:24" ht="12.75" customHeight="1">
      <c r="A11" s="147" t="s">
        <v>207</v>
      </c>
      <c r="B11" s="147"/>
      <c r="C11" s="161" t="s">
        <v>208</v>
      </c>
      <c r="D11" s="161" t="s">
        <v>209</v>
      </c>
      <c r="E11" s="161" t="s">
        <v>210</v>
      </c>
      <c r="F11" s="161" t="s">
        <v>211</v>
      </c>
      <c r="G11" s="161" t="s">
        <v>212</v>
      </c>
      <c r="H11" s="147"/>
      <c r="I11" s="147"/>
      <c r="J11" s="142"/>
      <c r="K11" s="142"/>
      <c r="L11" s="142"/>
      <c r="M11" s="142"/>
      <c r="N11" s="142"/>
      <c r="O11" s="142"/>
      <c r="P11" s="142"/>
      <c r="Q11" s="142"/>
      <c r="R11" s="142"/>
      <c r="S11" s="142"/>
      <c r="T11" s="142"/>
      <c r="U11" s="142"/>
      <c r="V11" s="142"/>
      <c r="W11" s="142"/>
      <c r="X11" s="142"/>
    </row>
    <row r="12" spans="1:24" ht="12.75" customHeight="1">
      <c r="A12" s="147" t="s">
        <v>213</v>
      </c>
      <c r="B12" s="147"/>
      <c r="C12" s="148" t="s">
        <v>214</v>
      </c>
      <c r="D12" s="148" t="s">
        <v>214</v>
      </c>
      <c r="E12" s="148" t="s">
        <v>214</v>
      </c>
      <c r="F12" s="148" t="s">
        <v>214</v>
      </c>
      <c r="G12" s="148" t="s">
        <v>214</v>
      </c>
      <c r="H12" s="147"/>
      <c r="I12" s="147"/>
      <c r="J12" s="142"/>
      <c r="K12" s="142"/>
      <c r="L12" s="142"/>
      <c r="M12" s="142"/>
      <c r="N12" s="142"/>
      <c r="O12" s="142"/>
      <c r="P12" s="142"/>
      <c r="Q12" s="142"/>
      <c r="R12" s="142"/>
      <c r="S12" s="142"/>
      <c r="T12" s="142"/>
      <c r="U12" s="142"/>
      <c r="V12" s="142"/>
      <c r="W12" s="142"/>
      <c r="X12" s="142"/>
    </row>
    <row r="13" spans="1:24" ht="12.75" customHeight="1">
      <c r="A13" s="147" t="s">
        <v>215</v>
      </c>
      <c r="B13" s="147"/>
      <c r="C13" s="148" t="s">
        <v>216</v>
      </c>
      <c r="D13" s="148" t="s">
        <v>216</v>
      </c>
      <c r="E13" s="148" t="s">
        <v>216</v>
      </c>
      <c r="F13" s="148" t="s">
        <v>216</v>
      </c>
      <c r="G13" s="148" t="s">
        <v>216</v>
      </c>
      <c r="H13" s="147"/>
      <c r="I13" s="147"/>
      <c r="J13" s="142"/>
      <c r="K13" s="142"/>
      <c r="L13" s="142"/>
      <c r="M13" s="142"/>
      <c r="N13" s="142"/>
      <c r="O13" s="142"/>
      <c r="P13" s="142"/>
      <c r="Q13" s="142"/>
      <c r="R13" s="142"/>
      <c r="S13" s="142"/>
      <c r="T13" s="142"/>
      <c r="U13" s="142"/>
      <c r="V13" s="142"/>
      <c r="W13" s="142"/>
      <c r="X13" s="142"/>
    </row>
    <row r="14" spans="1:24" ht="12.75" customHeight="1">
      <c r="A14" s="147" t="s">
        <v>217</v>
      </c>
      <c r="B14" s="147"/>
      <c r="C14" s="148" t="s">
        <v>218</v>
      </c>
      <c r="D14" s="148" t="s">
        <v>218</v>
      </c>
      <c r="E14" s="148" t="s">
        <v>218</v>
      </c>
      <c r="F14" s="148" t="s">
        <v>218</v>
      </c>
      <c r="G14" s="148" t="s">
        <v>218</v>
      </c>
      <c r="H14" s="147"/>
      <c r="I14" s="147"/>
      <c r="J14" s="142"/>
      <c r="K14" s="142"/>
      <c r="L14" s="142"/>
      <c r="M14" s="142"/>
      <c r="N14" s="142"/>
      <c r="O14" s="142"/>
      <c r="P14" s="142"/>
      <c r="Q14" s="142"/>
      <c r="R14" s="142"/>
      <c r="S14" s="142"/>
      <c r="T14" s="142"/>
      <c r="U14" s="142"/>
      <c r="V14" s="142"/>
      <c r="W14" s="142"/>
      <c r="X14" s="142"/>
    </row>
    <row r="15" spans="1:24" ht="12.75" customHeight="1">
      <c r="A15" s="147" t="s">
        <v>219</v>
      </c>
      <c r="B15" s="147"/>
      <c r="C15" s="148" t="s">
        <v>220</v>
      </c>
      <c r="D15" s="148" t="s">
        <v>220</v>
      </c>
      <c r="E15" s="148" t="s">
        <v>220</v>
      </c>
      <c r="F15" s="148" t="s">
        <v>220</v>
      </c>
      <c r="G15" s="148" t="s">
        <v>220</v>
      </c>
      <c r="H15" s="147"/>
      <c r="I15" s="147"/>
      <c r="J15" s="142"/>
      <c r="K15" s="142"/>
      <c r="L15" s="142"/>
      <c r="M15" s="142"/>
      <c r="N15" s="142"/>
      <c r="O15" s="142"/>
      <c r="P15" s="142"/>
      <c r="Q15" s="142"/>
      <c r="R15" s="142"/>
      <c r="S15" s="142"/>
      <c r="T15" s="142"/>
      <c r="U15" s="142"/>
      <c r="V15" s="142"/>
      <c r="W15" s="142"/>
      <c r="X15" s="142"/>
    </row>
    <row r="16" spans="1:24" ht="12.75" customHeight="1">
      <c r="A16" s="149"/>
      <c r="B16" s="149"/>
      <c r="C16" s="150">
        <v>2018</v>
      </c>
      <c r="D16" s="150">
        <v>2017</v>
      </c>
      <c r="E16" s="150">
        <v>2016</v>
      </c>
      <c r="F16" s="150">
        <v>2015</v>
      </c>
      <c r="G16" s="150">
        <v>2014</v>
      </c>
      <c r="H16" s="149"/>
      <c r="I16" s="149"/>
      <c r="J16" s="142"/>
      <c r="K16" s="142"/>
      <c r="L16" s="142"/>
      <c r="M16" s="142"/>
      <c r="N16" s="142"/>
      <c r="O16" s="142"/>
      <c r="P16" s="142"/>
      <c r="Q16" s="142"/>
      <c r="R16" s="142"/>
      <c r="S16" s="142"/>
      <c r="T16" s="142"/>
      <c r="U16" s="142"/>
      <c r="V16" s="142"/>
      <c r="W16" s="142"/>
      <c r="X16" s="142"/>
    </row>
    <row r="17" spans="1:24" ht="12.75" customHeight="1">
      <c r="A17" s="149" t="s">
        <v>7</v>
      </c>
      <c r="B17" s="149"/>
      <c r="C17" s="151">
        <v>6055000</v>
      </c>
      <c r="D17" s="151">
        <v>4546000</v>
      </c>
      <c r="E17" s="151">
        <v>3379000</v>
      </c>
      <c r="F17" s="151">
        <v>4801000</v>
      </c>
      <c r="G17" s="151">
        <v>5738000</v>
      </c>
      <c r="H17" s="149"/>
      <c r="I17" s="149"/>
      <c r="J17" s="142"/>
      <c r="K17" s="142"/>
      <c r="L17" s="142"/>
      <c r="M17" s="142"/>
      <c r="N17" s="142"/>
      <c r="O17" s="142"/>
      <c r="P17" s="142"/>
      <c r="Q17" s="142"/>
      <c r="R17" s="142"/>
      <c r="S17" s="142"/>
      <c r="T17" s="142"/>
      <c r="U17" s="142"/>
      <c r="V17" s="142"/>
      <c r="W17" s="142"/>
      <c r="X17" s="142"/>
    </row>
    <row r="18" spans="1:24" ht="12.75" customHeight="1">
      <c r="A18" s="149" t="s">
        <v>221</v>
      </c>
      <c r="B18" s="149"/>
      <c r="C18" s="151">
        <v>1204000</v>
      </c>
      <c r="D18" s="151">
        <v>1233000</v>
      </c>
      <c r="E18" s="151">
        <v>1350000</v>
      </c>
      <c r="F18" s="151">
        <v>1618000</v>
      </c>
      <c r="G18" s="151">
        <v>1577000</v>
      </c>
      <c r="H18" s="149"/>
      <c r="I18" s="149"/>
      <c r="J18" s="142"/>
      <c r="K18" s="142"/>
      <c r="L18" s="142"/>
      <c r="M18" s="142"/>
      <c r="N18" s="142"/>
      <c r="O18" s="142"/>
      <c r="P18" s="142"/>
      <c r="Q18" s="142"/>
      <c r="R18" s="142"/>
      <c r="S18" s="142"/>
      <c r="T18" s="142"/>
      <c r="U18" s="142"/>
      <c r="V18" s="142"/>
      <c r="W18" s="142"/>
      <c r="X18" s="142"/>
    </row>
    <row r="19" spans="1:24" ht="12.75" customHeight="1">
      <c r="A19" s="149" t="s">
        <v>222</v>
      </c>
      <c r="B19" s="149"/>
      <c r="C19" s="152">
        <v>0</v>
      </c>
      <c r="D19" s="152">
        <v>0</v>
      </c>
      <c r="E19" s="151">
        <v>755000</v>
      </c>
      <c r="F19" s="151">
        <v>729000</v>
      </c>
      <c r="G19" s="151">
        <v>704000</v>
      </c>
      <c r="H19" s="149"/>
      <c r="I19" s="149"/>
      <c r="J19" s="142"/>
      <c r="K19" s="142"/>
      <c r="L19" s="142"/>
      <c r="M19" s="142"/>
      <c r="N19" s="142"/>
      <c r="O19" s="142"/>
      <c r="P19" s="142"/>
      <c r="Q19" s="142"/>
      <c r="R19" s="142"/>
      <c r="S19" s="142"/>
      <c r="T19" s="142"/>
      <c r="U19" s="142"/>
      <c r="V19" s="142"/>
      <c r="W19" s="142"/>
      <c r="X19" s="142"/>
    </row>
    <row r="20" spans="1:24" ht="12.75" customHeight="1">
      <c r="A20" s="149" t="s">
        <v>223</v>
      </c>
      <c r="B20" s="149"/>
      <c r="C20" s="152">
        <v>0</v>
      </c>
      <c r="D20" s="152">
        <v>0</v>
      </c>
      <c r="E20" s="151">
        <v>270000</v>
      </c>
      <c r="F20" s="151">
        <v>273000</v>
      </c>
      <c r="G20" s="151">
        <v>253000</v>
      </c>
      <c r="H20" s="149"/>
      <c r="I20" s="149"/>
      <c r="J20" s="142"/>
      <c r="K20" s="142"/>
      <c r="L20" s="142"/>
      <c r="M20" s="142"/>
      <c r="N20" s="142"/>
      <c r="O20" s="142"/>
      <c r="P20" s="142"/>
      <c r="Q20" s="142"/>
      <c r="R20" s="142"/>
      <c r="S20" s="142"/>
      <c r="T20" s="142"/>
      <c r="U20" s="142"/>
      <c r="V20" s="142"/>
      <c r="W20" s="142"/>
      <c r="X20" s="142"/>
    </row>
    <row r="21" spans="1:24" ht="12.75" customHeight="1">
      <c r="A21" s="149" t="s">
        <v>224</v>
      </c>
      <c r="B21" s="149"/>
      <c r="C21" s="152">
        <v>0</v>
      </c>
      <c r="D21" s="152">
        <v>0</v>
      </c>
      <c r="E21" s="152">
        <v>0</v>
      </c>
      <c r="F21" s="152">
        <v>0</v>
      </c>
      <c r="G21" s="152">
        <v>0</v>
      </c>
      <c r="H21" s="149"/>
      <c r="I21" s="149"/>
      <c r="J21" s="142"/>
      <c r="K21" s="142"/>
      <c r="L21" s="142"/>
      <c r="M21" s="142"/>
      <c r="N21" s="142"/>
      <c r="O21" s="142"/>
      <c r="P21" s="142"/>
      <c r="Q21" s="142"/>
      <c r="R21" s="142"/>
      <c r="S21" s="142"/>
      <c r="T21" s="142"/>
      <c r="U21" s="142"/>
      <c r="V21" s="142"/>
      <c r="W21" s="142"/>
      <c r="X21" s="142"/>
    </row>
    <row r="22" spans="1:24" ht="12.75" customHeight="1">
      <c r="A22" s="149" t="s">
        <v>225</v>
      </c>
      <c r="B22" s="149"/>
      <c r="C22" s="152">
        <v>0</v>
      </c>
      <c r="D22" s="152">
        <v>0</v>
      </c>
      <c r="E22" s="151">
        <v>99000</v>
      </c>
      <c r="F22" s="151">
        <v>103000</v>
      </c>
      <c r="G22" s="151">
        <v>87000</v>
      </c>
      <c r="H22" s="149"/>
      <c r="I22" s="149"/>
      <c r="J22" s="142"/>
      <c r="K22" s="142"/>
      <c r="L22" s="142"/>
      <c r="M22" s="142"/>
      <c r="N22" s="142"/>
      <c r="O22" s="142"/>
      <c r="P22" s="142"/>
      <c r="Q22" s="142"/>
      <c r="R22" s="142"/>
      <c r="S22" s="142"/>
      <c r="T22" s="142"/>
      <c r="U22" s="142"/>
      <c r="V22" s="142"/>
      <c r="W22" s="142"/>
      <c r="X22" s="142"/>
    </row>
    <row r="23" spans="1:24" ht="12.75" customHeight="1">
      <c r="A23" s="149" t="s">
        <v>226</v>
      </c>
      <c r="B23" s="149"/>
      <c r="C23" s="152">
        <v>0</v>
      </c>
      <c r="D23" s="152">
        <v>0</v>
      </c>
      <c r="E23" s="151">
        <v>128000</v>
      </c>
      <c r="F23" s="151">
        <v>119000</v>
      </c>
      <c r="G23" s="151">
        <v>104000</v>
      </c>
      <c r="H23" s="149"/>
      <c r="I23" s="149"/>
      <c r="J23" s="142"/>
      <c r="K23" s="142"/>
      <c r="L23" s="142"/>
      <c r="M23" s="142"/>
      <c r="N23" s="142"/>
      <c r="O23" s="142"/>
      <c r="P23" s="142"/>
      <c r="Q23" s="142"/>
      <c r="R23" s="142"/>
      <c r="S23" s="142"/>
      <c r="T23" s="142"/>
      <c r="U23" s="142"/>
      <c r="V23" s="142"/>
      <c r="W23" s="142"/>
      <c r="X23" s="142"/>
    </row>
    <row r="24" spans="1:24" ht="12.75" customHeight="1">
      <c r="A24" s="149" t="s">
        <v>227</v>
      </c>
      <c r="B24" s="149"/>
      <c r="C24" s="151">
        <v>1669000</v>
      </c>
      <c r="D24" s="151">
        <v>1432000</v>
      </c>
      <c r="E24" s="151">
        <v>1252000</v>
      </c>
      <c r="F24" s="151">
        <v>1224000</v>
      </c>
      <c r="G24" s="151">
        <v>1148000</v>
      </c>
      <c r="H24" s="149"/>
      <c r="I24" s="149"/>
      <c r="J24" s="142"/>
      <c r="K24" s="142"/>
      <c r="L24" s="142"/>
      <c r="M24" s="142"/>
      <c r="N24" s="142"/>
      <c r="O24" s="142"/>
      <c r="P24" s="142"/>
      <c r="Q24" s="142"/>
      <c r="R24" s="142"/>
      <c r="S24" s="142"/>
      <c r="T24" s="142"/>
      <c r="U24" s="142"/>
      <c r="V24" s="142"/>
      <c r="W24" s="142"/>
      <c r="X24" s="142"/>
    </row>
    <row r="25" spans="1:24" ht="12.75" customHeight="1">
      <c r="A25" s="149" t="s">
        <v>228</v>
      </c>
      <c r="B25" s="149"/>
      <c r="C25" s="151">
        <f t="shared" ref="C25:G25" si="0">C19+C20+C21+C22+C23+C24+C29+C40+C30+C31+C39+C43+C46</f>
        <v>33571000</v>
      </c>
      <c r="D25" s="151">
        <f t="shared" si="0"/>
        <v>30568000</v>
      </c>
      <c r="E25" s="151">
        <f t="shared" si="0"/>
        <v>29686000</v>
      </c>
      <c r="F25" s="151">
        <f t="shared" si="0"/>
        <v>28245000</v>
      </c>
      <c r="G25" s="151">
        <f t="shared" si="0"/>
        <v>26524000</v>
      </c>
      <c r="H25" s="149"/>
      <c r="I25" s="149"/>
      <c r="J25" s="142"/>
      <c r="K25" s="142"/>
      <c r="L25" s="142"/>
      <c r="M25" s="142"/>
      <c r="N25" s="142"/>
      <c r="O25" s="142"/>
      <c r="P25" s="142"/>
      <c r="Q25" s="142"/>
      <c r="R25" s="142"/>
      <c r="S25" s="142"/>
      <c r="T25" s="142"/>
      <c r="U25" s="142"/>
      <c r="V25" s="142"/>
      <c r="W25" s="142"/>
      <c r="X25" s="142"/>
    </row>
    <row r="26" spans="1:24" ht="12.75" customHeight="1">
      <c r="A26" s="149" t="s">
        <v>229</v>
      </c>
      <c r="B26" s="149"/>
      <c r="C26" s="151">
        <v>8081000</v>
      </c>
      <c r="D26" s="151">
        <v>7091000</v>
      </c>
      <c r="E26" s="151">
        <v>6422000</v>
      </c>
      <c r="F26" s="151">
        <v>6427000</v>
      </c>
      <c r="G26" s="151">
        <v>5952000</v>
      </c>
      <c r="H26" s="149"/>
      <c r="I26" s="149"/>
      <c r="J26" s="142"/>
      <c r="K26" s="142"/>
      <c r="L26" s="142"/>
      <c r="M26" s="142"/>
      <c r="N26" s="142"/>
      <c r="O26" s="142"/>
      <c r="P26" s="142"/>
      <c r="Q26" s="142"/>
      <c r="R26" s="142"/>
      <c r="S26" s="142"/>
      <c r="T26" s="142"/>
      <c r="U26" s="142"/>
      <c r="V26" s="142"/>
      <c r="W26" s="142"/>
      <c r="X26" s="142"/>
    </row>
    <row r="27" spans="1:24" ht="12.75" customHeight="1">
      <c r="A27" s="149" t="s">
        <v>230</v>
      </c>
      <c r="B27" s="149"/>
      <c r="C27" s="151">
        <v>1189000</v>
      </c>
      <c r="D27" s="151">
        <v>1040000</v>
      </c>
      <c r="E27" s="152">
        <v>0</v>
      </c>
      <c r="F27" s="152">
        <v>0</v>
      </c>
      <c r="G27" s="152">
        <v>0</v>
      </c>
      <c r="H27" s="149"/>
      <c r="I27" s="149"/>
      <c r="J27" s="142"/>
      <c r="K27" s="142"/>
      <c r="L27" s="142"/>
      <c r="M27" s="142"/>
      <c r="N27" s="142"/>
      <c r="O27" s="142"/>
      <c r="P27" s="142"/>
      <c r="Q27" s="142"/>
      <c r="R27" s="142"/>
      <c r="S27" s="142"/>
      <c r="T27" s="142"/>
      <c r="U27" s="142"/>
      <c r="V27" s="142"/>
      <c r="W27" s="142"/>
      <c r="X27" s="142"/>
    </row>
    <row r="28" spans="1:24" ht="12.75" customHeight="1">
      <c r="A28" s="149" t="s">
        <v>231</v>
      </c>
      <c r="B28" s="149"/>
      <c r="C28" s="151">
        <v>1770000</v>
      </c>
      <c r="D28" s="151">
        <v>1703000</v>
      </c>
      <c r="E28" s="151">
        <v>2547000</v>
      </c>
      <c r="F28" s="151">
        <v>2481000</v>
      </c>
      <c r="G28" s="151">
        <v>2504000</v>
      </c>
      <c r="H28" s="149"/>
      <c r="I28" s="149"/>
      <c r="J28" s="142"/>
      <c r="K28" s="142"/>
      <c r="L28" s="142"/>
      <c r="M28" s="142"/>
      <c r="N28" s="142"/>
      <c r="O28" s="142"/>
      <c r="P28" s="142"/>
      <c r="Q28" s="142"/>
      <c r="R28" s="142"/>
      <c r="S28" s="142"/>
      <c r="T28" s="142"/>
      <c r="U28" s="142"/>
      <c r="V28" s="142"/>
      <c r="W28" s="142"/>
      <c r="X28" s="142"/>
    </row>
    <row r="29" spans="1:24" ht="12.75" customHeight="1">
      <c r="A29" s="149" t="s">
        <v>186</v>
      </c>
      <c r="B29" s="149"/>
      <c r="C29" s="151">
        <v>11040000</v>
      </c>
      <c r="D29" s="151">
        <v>9834000</v>
      </c>
      <c r="E29" s="151">
        <v>8969000</v>
      </c>
      <c r="F29" s="151">
        <v>8908000</v>
      </c>
      <c r="G29" s="151">
        <v>8456000</v>
      </c>
      <c r="H29" s="149"/>
      <c r="I29" s="149"/>
      <c r="J29" s="142"/>
      <c r="K29" s="142"/>
      <c r="L29" s="142"/>
      <c r="M29" s="142"/>
      <c r="N29" s="142"/>
      <c r="O29" s="142"/>
      <c r="P29" s="150"/>
      <c r="Q29" s="150"/>
      <c r="R29" s="142"/>
      <c r="S29" s="142"/>
      <c r="T29" s="142"/>
      <c r="U29" s="142"/>
      <c r="V29" s="142"/>
      <c r="W29" s="142"/>
      <c r="X29" s="142"/>
    </row>
    <row r="30" spans="1:24" ht="12.75" customHeight="1">
      <c r="A30" s="149" t="s">
        <v>232</v>
      </c>
      <c r="B30" s="149"/>
      <c r="C30" s="152">
        <v>0</v>
      </c>
      <c r="D30" s="152">
        <v>0</v>
      </c>
      <c r="E30" s="152">
        <v>0</v>
      </c>
      <c r="F30" s="151">
        <v>748000</v>
      </c>
      <c r="G30" s="151">
        <v>669000</v>
      </c>
      <c r="H30" s="149"/>
      <c r="I30" s="149"/>
      <c r="J30" s="142"/>
      <c r="K30" s="150"/>
      <c r="L30" s="142"/>
      <c r="M30" s="151"/>
      <c r="N30" s="151"/>
      <c r="O30" s="151"/>
      <c r="P30" s="151"/>
      <c r="Q30" s="151"/>
      <c r="R30" s="142"/>
      <c r="S30" s="142"/>
      <c r="T30" s="142"/>
      <c r="U30" s="142"/>
      <c r="V30" s="142"/>
      <c r="W30" s="142"/>
      <c r="X30" s="142"/>
    </row>
    <row r="31" spans="1:24" ht="12.75" customHeight="1">
      <c r="A31" s="149" t="s">
        <v>233</v>
      </c>
      <c r="B31" s="149"/>
      <c r="C31" s="151">
        <v>321000</v>
      </c>
      <c r="D31" s="151">
        <v>272000</v>
      </c>
      <c r="E31" s="151">
        <v>268000</v>
      </c>
      <c r="F31" s="152">
        <v>0</v>
      </c>
      <c r="G31" s="152">
        <v>0</v>
      </c>
      <c r="H31" s="149"/>
      <c r="I31" s="149"/>
      <c r="J31" s="142"/>
      <c r="K31" s="150"/>
      <c r="L31" s="142"/>
      <c r="M31" s="151"/>
      <c r="N31" s="151"/>
      <c r="O31" s="151"/>
      <c r="P31" s="151"/>
      <c r="Q31" s="151"/>
      <c r="R31" s="142"/>
      <c r="S31" s="142"/>
      <c r="T31" s="142"/>
      <c r="U31" s="142"/>
      <c r="V31" s="142"/>
      <c r="W31" s="142"/>
      <c r="X31" s="142"/>
    </row>
    <row r="32" spans="1:24" ht="12.75" customHeight="1">
      <c r="A32" s="149" t="s">
        <v>24</v>
      </c>
      <c r="B32" s="149"/>
      <c r="C32" s="151">
        <v>20289000</v>
      </c>
      <c r="D32" s="151">
        <v>17317000</v>
      </c>
      <c r="E32" s="151">
        <v>15218000</v>
      </c>
      <c r="F32" s="151">
        <v>17299000</v>
      </c>
      <c r="G32" s="151">
        <v>17588000</v>
      </c>
      <c r="H32" s="149"/>
      <c r="I32" s="149"/>
      <c r="J32" s="142"/>
      <c r="K32" s="150"/>
      <c r="L32" s="142"/>
      <c r="M32" s="153"/>
      <c r="N32" s="153"/>
      <c r="O32" s="153"/>
      <c r="P32" s="153"/>
      <c r="Q32" s="153"/>
      <c r="R32" s="142"/>
      <c r="S32" s="142"/>
      <c r="T32" s="142"/>
      <c r="U32" s="142"/>
      <c r="V32" s="142"/>
      <c r="W32" s="142"/>
      <c r="X32" s="142"/>
    </row>
    <row r="33" spans="1:24" ht="12.75" customHeight="1">
      <c r="A33" s="149" t="s">
        <v>234</v>
      </c>
      <c r="B33" s="149"/>
      <c r="C33" s="151">
        <v>6193000</v>
      </c>
      <c r="D33" s="151">
        <v>5690000</v>
      </c>
      <c r="E33" s="151">
        <v>5395000</v>
      </c>
      <c r="F33" s="151">
        <v>4961000</v>
      </c>
      <c r="G33" s="151">
        <v>4716000</v>
      </c>
      <c r="H33" s="149"/>
      <c r="I33" s="149"/>
      <c r="J33" s="142"/>
      <c r="K33" s="142"/>
      <c r="L33" s="142"/>
      <c r="M33" s="151"/>
      <c r="N33" s="151"/>
      <c r="O33" s="151"/>
      <c r="P33" s="151"/>
      <c r="Q33" s="151"/>
      <c r="R33" s="142"/>
      <c r="S33" s="142"/>
      <c r="T33" s="142"/>
      <c r="U33" s="142"/>
      <c r="V33" s="142"/>
      <c r="W33" s="142"/>
      <c r="X33" s="142"/>
    </row>
    <row r="34" spans="1:24" ht="12.75" customHeight="1">
      <c r="A34" s="149" t="s">
        <v>235</v>
      </c>
      <c r="B34" s="149"/>
      <c r="C34" s="151">
        <v>16107000</v>
      </c>
      <c r="D34" s="151">
        <v>15127000</v>
      </c>
      <c r="E34" s="151">
        <v>13994000</v>
      </c>
      <c r="F34" s="151">
        <v>12618000</v>
      </c>
      <c r="G34" s="151">
        <v>12522000</v>
      </c>
      <c r="H34" s="149"/>
      <c r="I34" s="149"/>
      <c r="J34" s="142"/>
      <c r="K34" s="142"/>
      <c r="L34" s="142"/>
      <c r="M34" s="151"/>
      <c r="N34" s="151"/>
      <c r="O34" s="151"/>
      <c r="P34" s="151"/>
      <c r="Q34" s="151"/>
      <c r="R34" s="142"/>
      <c r="S34" s="142"/>
      <c r="T34" s="142"/>
      <c r="U34" s="142"/>
      <c r="V34" s="142"/>
      <c r="W34" s="142"/>
      <c r="X34" s="142"/>
    </row>
    <row r="35" spans="1:24" ht="12.75" customHeight="1">
      <c r="A35" s="149" t="s">
        <v>236</v>
      </c>
      <c r="B35" s="149"/>
      <c r="C35" s="151">
        <v>7274000</v>
      </c>
      <c r="D35" s="151">
        <v>6681000</v>
      </c>
      <c r="E35" s="151">
        <v>6077000</v>
      </c>
      <c r="F35" s="151">
        <v>5274000</v>
      </c>
      <c r="G35" s="151">
        <v>4845000</v>
      </c>
      <c r="H35" s="149"/>
      <c r="I35" s="149"/>
      <c r="J35" s="142"/>
      <c r="K35" s="142"/>
      <c r="L35" s="142"/>
      <c r="M35" s="151"/>
      <c r="N35" s="151"/>
      <c r="O35" s="151"/>
      <c r="P35" s="151"/>
      <c r="Q35" s="151"/>
      <c r="R35" s="142"/>
      <c r="S35" s="142"/>
      <c r="T35" s="142"/>
      <c r="U35" s="142"/>
      <c r="V35" s="142"/>
      <c r="W35" s="142"/>
      <c r="X35" s="142"/>
    </row>
    <row r="36" spans="1:24" ht="12.75" customHeight="1">
      <c r="A36" s="149" t="s">
        <v>237</v>
      </c>
      <c r="B36" s="149"/>
      <c r="C36" s="151">
        <v>1140000</v>
      </c>
      <c r="D36" s="151">
        <v>843000</v>
      </c>
      <c r="E36" s="151">
        <v>701000</v>
      </c>
      <c r="F36" s="151">
        <v>811000</v>
      </c>
      <c r="G36" s="151">
        <v>592000</v>
      </c>
      <c r="H36" s="149"/>
      <c r="I36" s="149"/>
      <c r="J36" s="142"/>
      <c r="K36" s="142"/>
      <c r="L36" s="142"/>
      <c r="M36" s="151"/>
      <c r="N36" s="151"/>
      <c r="O36" s="151"/>
      <c r="P36" s="151"/>
      <c r="Q36" s="151"/>
      <c r="R36" s="142"/>
      <c r="S36" s="142"/>
      <c r="T36" s="142"/>
      <c r="U36" s="142"/>
      <c r="V36" s="142"/>
      <c r="W36" s="142"/>
      <c r="X36" s="142"/>
    </row>
    <row r="37" spans="1:24" ht="12.75" customHeight="1">
      <c r="A37" s="149" t="s">
        <v>238</v>
      </c>
      <c r="B37" s="149"/>
      <c r="C37" s="151">
        <v>30714000</v>
      </c>
      <c r="D37" s="151">
        <v>28341000</v>
      </c>
      <c r="E37" s="151">
        <v>26167000</v>
      </c>
      <c r="F37" s="151">
        <v>23664000</v>
      </c>
      <c r="G37" s="151">
        <v>22675000</v>
      </c>
      <c r="H37" s="149"/>
      <c r="I37" s="149"/>
      <c r="J37" s="142"/>
      <c r="K37" s="142"/>
      <c r="L37" s="142"/>
      <c r="M37" s="142"/>
      <c r="N37" s="142"/>
      <c r="O37" s="142"/>
      <c r="P37" s="142"/>
      <c r="Q37" s="142"/>
      <c r="R37" s="142"/>
      <c r="S37" s="142"/>
      <c r="T37" s="142"/>
      <c r="U37" s="142"/>
      <c r="V37" s="142"/>
      <c r="W37" s="142"/>
      <c r="X37" s="142"/>
    </row>
    <row r="38" spans="1:24" ht="12.75" customHeight="1">
      <c r="A38" s="149" t="s">
        <v>239</v>
      </c>
      <c r="B38" s="149"/>
      <c r="C38" s="151">
        <v>11033000</v>
      </c>
      <c r="D38" s="151">
        <v>10180000</v>
      </c>
      <c r="E38" s="151">
        <v>9124000</v>
      </c>
      <c r="F38" s="151">
        <v>8263000</v>
      </c>
      <c r="G38" s="151">
        <v>7845000</v>
      </c>
      <c r="H38" s="149"/>
      <c r="I38" s="149"/>
      <c r="J38" s="142"/>
      <c r="K38" s="142"/>
      <c r="L38" s="142"/>
      <c r="M38" s="142"/>
      <c r="N38" s="142"/>
      <c r="O38" s="142"/>
      <c r="P38" s="142"/>
      <c r="Q38" s="142"/>
      <c r="R38" s="142"/>
      <c r="S38" s="142"/>
      <c r="T38" s="142"/>
      <c r="U38" s="142"/>
      <c r="V38" s="142"/>
      <c r="W38" s="142"/>
      <c r="X38" s="142"/>
    </row>
    <row r="39" spans="1:24" ht="12.75" customHeight="1">
      <c r="A39" s="149" t="s">
        <v>240</v>
      </c>
      <c r="B39" s="149"/>
      <c r="C39" s="151">
        <v>19681000</v>
      </c>
      <c r="D39" s="151">
        <v>18161000</v>
      </c>
      <c r="E39" s="151">
        <v>17043000</v>
      </c>
      <c r="F39" s="151">
        <v>15401000</v>
      </c>
      <c r="G39" s="151">
        <v>14830000</v>
      </c>
      <c r="H39" s="149"/>
      <c r="I39" s="149"/>
      <c r="J39" s="142"/>
      <c r="K39" s="142"/>
      <c r="L39" s="142"/>
      <c r="M39" s="142"/>
      <c r="N39" s="142"/>
      <c r="O39" s="142"/>
      <c r="P39" s="142"/>
      <c r="Q39" s="142"/>
      <c r="R39" s="142"/>
      <c r="S39" s="142"/>
      <c r="T39" s="142"/>
      <c r="U39" s="142"/>
      <c r="V39" s="142"/>
      <c r="W39" s="142"/>
      <c r="X39" s="142"/>
    </row>
    <row r="40" spans="1:24" ht="12.75" customHeight="1">
      <c r="A40" s="149" t="s">
        <v>241</v>
      </c>
      <c r="B40" s="149"/>
      <c r="C40" s="152">
        <v>0</v>
      </c>
      <c r="D40" s="152">
        <v>0</v>
      </c>
      <c r="E40" s="152">
        <v>0</v>
      </c>
      <c r="F40" s="152">
        <v>0</v>
      </c>
      <c r="G40" s="151">
        <v>273000</v>
      </c>
      <c r="H40" s="149"/>
      <c r="I40" s="149"/>
      <c r="J40" s="142"/>
      <c r="K40" s="142"/>
      <c r="L40" s="142"/>
      <c r="M40" s="142"/>
      <c r="N40" s="142"/>
      <c r="O40" s="142"/>
      <c r="P40" s="142"/>
      <c r="Q40" s="142"/>
      <c r="R40" s="142"/>
      <c r="S40" s="142"/>
      <c r="T40" s="142"/>
      <c r="U40" s="142"/>
      <c r="V40" s="142"/>
      <c r="W40" s="142"/>
      <c r="X40" s="142"/>
    </row>
    <row r="41" spans="1:24" ht="12.75" customHeight="1">
      <c r="A41" s="149" t="s">
        <v>224</v>
      </c>
      <c r="B41" s="149"/>
      <c r="C41" s="152">
        <v>0</v>
      </c>
      <c r="D41" s="152">
        <v>0</v>
      </c>
      <c r="E41" s="152">
        <v>0</v>
      </c>
      <c r="F41" s="152">
        <v>0</v>
      </c>
      <c r="G41" s="151">
        <v>75000</v>
      </c>
      <c r="H41" s="149"/>
      <c r="I41" s="149"/>
      <c r="J41" s="142"/>
      <c r="K41" s="142"/>
      <c r="L41" s="142"/>
      <c r="M41" s="142"/>
      <c r="N41" s="142"/>
      <c r="O41" s="142"/>
      <c r="P41" s="142"/>
      <c r="Q41" s="142"/>
      <c r="R41" s="142"/>
      <c r="S41" s="142"/>
      <c r="T41" s="142"/>
      <c r="U41" s="142"/>
      <c r="V41" s="142"/>
      <c r="W41" s="142"/>
      <c r="X41" s="142"/>
    </row>
    <row r="42" spans="1:24" ht="12.75" customHeight="1">
      <c r="A42" s="149" t="s">
        <v>242</v>
      </c>
      <c r="B42" s="149"/>
      <c r="C42" s="152">
        <v>0</v>
      </c>
      <c r="D42" s="152">
        <v>0</v>
      </c>
      <c r="E42" s="152">
        <v>0</v>
      </c>
      <c r="F42" s="152">
        <v>0</v>
      </c>
      <c r="G42" s="151">
        <v>80000</v>
      </c>
      <c r="H42" s="149"/>
      <c r="I42" s="149"/>
      <c r="J42" s="142"/>
      <c r="K42" s="142"/>
      <c r="L42" s="142"/>
      <c r="M42" s="142"/>
      <c r="N42" s="142"/>
      <c r="O42" s="142"/>
      <c r="P42" s="142"/>
      <c r="Q42" s="142"/>
      <c r="R42" s="142"/>
      <c r="S42" s="142"/>
      <c r="T42" s="142"/>
      <c r="U42" s="142"/>
      <c r="V42" s="142"/>
      <c r="W42" s="142"/>
      <c r="X42" s="142"/>
    </row>
    <row r="43" spans="1:24" ht="12.75" customHeight="1">
      <c r="A43" s="149" t="s">
        <v>243</v>
      </c>
      <c r="B43" s="149"/>
      <c r="C43" s="152">
        <v>0</v>
      </c>
      <c r="D43" s="152">
        <v>0</v>
      </c>
      <c r="E43" s="152">
        <v>0</v>
      </c>
      <c r="F43" s="152">
        <v>0</v>
      </c>
      <c r="G43" s="152">
        <v>0</v>
      </c>
      <c r="H43" s="149"/>
      <c r="I43" s="149"/>
      <c r="J43" s="142"/>
      <c r="K43" s="142"/>
      <c r="L43" s="142"/>
      <c r="M43" s="142"/>
      <c r="N43" s="142"/>
      <c r="O43" s="142"/>
      <c r="P43" s="142"/>
      <c r="Q43" s="142"/>
      <c r="R43" s="142"/>
      <c r="S43" s="142"/>
      <c r="T43" s="142"/>
      <c r="U43" s="142"/>
      <c r="V43" s="142"/>
      <c r="W43" s="142"/>
      <c r="X43" s="142"/>
    </row>
    <row r="44" spans="1:24" ht="12.75" customHeight="1">
      <c r="A44" s="149" t="s">
        <v>244</v>
      </c>
      <c r="B44" s="149"/>
      <c r="C44" s="152">
        <v>0</v>
      </c>
      <c r="D44" s="152">
        <v>0</v>
      </c>
      <c r="E44" s="152">
        <v>0</v>
      </c>
      <c r="F44" s="152">
        <v>0</v>
      </c>
      <c r="G44" s="151">
        <v>178000</v>
      </c>
      <c r="H44" s="149"/>
      <c r="I44" s="149"/>
      <c r="J44" s="142"/>
      <c r="K44" s="142"/>
      <c r="L44" s="142"/>
      <c r="M44" s="142"/>
      <c r="N44" s="142"/>
      <c r="O44" s="150"/>
      <c r="P44" s="142"/>
      <c r="Q44" s="142"/>
      <c r="R44" s="142"/>
      <c r="S44" s="142"/>
      <c r="T44" s="142"/>
      <c r="U44" s="142"/>
      <c r="V44" s="142"/>
      <c r="W44" s="142"/>
      <c r="X44" s="142"/>
    </row>
    <row r="45" spans="1:24" ht="12.75" customHeight="1">
      <c r="A45" s="149" t="s">
        <v>244</v>
      </c>
      <c r="B45" s="149"/>
      <c r="C45" s="152">
        <v>0</v>
      </c>
      <c r="D45" s="152">
        <v>0</v>
      </c>
      <c r="E45" s="152">
        <v>0</v>
      </c>
      <c r="F45" s="152">
        <v>0</v>
      </c>
      <c r="G45" s="151">
        <v>606000</v>
      </c>
      <c r="H45" s="149"/>
      <c r="I45" s="149"/>
      <c r="J45" s="142"/>
      <c r="K45" s="142"/>
      <c r="L45" s="142"/>
      <c r="M45" s="142"/>
      <c r="N45" s="142"/>
      <c r="O45" s="142"/>
      <c r="P45" s="142"/>
      <c r="Q45" s="142"/>
      <c r="R45" s="142"/>
      <c r="S45" s="142"/>
      <c r="T45" s="142"/>
      <c r="U45" s="142"/>
      <c r="V45" s="142"/>
      <c r="W45" s="142"/>
      <c r="X45" s="142"/>
    </row>
    <row r="46" spans="1:24" ht="12.75" customHeight="1">
      <c r="A46" s="149" t="s">
        <v>244</v>
      </c>
      <c r="B46" s="149"/>
      <c r="C46" s="151">
        <v>860000</v>
      </c>
      <c r="D46" s="151">
        <v>869000</v>
      </c>
      <c r="E46" s="151">
        <v>902000</v>
      </c>
      <c r="F46" s="151">
        <v>740000</v>
      </c>
      <c r="G46" s="152">
        <v>0</v>
      </c>
      <c r="H46" s="149"/>
      <c r="I46" s="149"/>
      <c r="J46" s="142"/>
      <c r="K46" s="142"/>
      <c r="L46" s="142"/>
      <c r="M46" s="142"/>
      <c r="N46" s="142"/>
      <c r="O46" s="142"/>
      <c r="P46" s="142"/>
      <c r="Q46" s="142"/>
      <c r="R46" s="142"/>
      <c r="S46" s="142"/>
      <c r="T46" s="142"/>
      <c r="U46" s="142"/>
      <c r="V46" s="142"/>
      <c r="W46" s="142"/>
      <c r="X46" s="142"/>
    </row>
    <row r="47" spans="1:24" ht="12.75" customHeight="1">
      <c r="A47" s="149" t="s">
        <v>35</v>
      </c>
      <c r="B47" s="149"/>
      <c r="C47" s="151">
        <v>40830000</v>
      </c>
      <c r="D47" s="151">
        <v>36347000</v>
      </c>
      <c r="E47" s="151">
        <v>33163000</v>
      </c>
      <c r="F47" s="151">
        <v>33440000</v>
      </c>
      <c r="G47" s="151">
        <v>33024000</v>
      </c>
      <c r="H47" s="149"/>
      <c r="I47" s="149"/>
      <c r="J47" s="142"/>
      <c r="K47" s="142"/>
      <c r="L47" s="142"/>
      <c r="M47" s="142"/>
      <c r="N47" s="142"/>
      <c r="O47" s="142"/>
      <c r="P47" s="142"/>
      <c r="Q47" s="142"/>
      <c r="R47" s="142"/>
      <c r="S47" s="142"/>
      <c r="T47" s="142"/>
      <c r="U47" s="142"/>
      <c r="V47" s="142"/>
      <c r="W47" s="142"/>
      <c r="X47" s="142"/>
    </row>
    <row r="48" spans="1:24" ht="12.75" customHeight="1">
      <c r="A48" s="149"/>
      <c r="B48" s="149"/>
      <c r="C48" s="154"/>
      <c r="D48" s="154"/>
      <c r="E48" s="154"/>
      <c r="F48" s="154"/>
      <c r="G48" s="154"/>
      <c r="H48" s="149"/>
      <c r="I48" s="149"/>
      <c r="J48" s="142"/>
      <c r="K48" s="142"/>
      <c r="L48" s="150"/>
      <c r="M48" s="150"/>
      <c r="N48" s="150"/>
      <c r="O48" s="150"/>
      <c r="P48" s="150"/>
      <c r="Q48" s="150"/>
      <c r="R48" s="150"/>
      <c r="S48" s="150"/>
      <c r="T48" s="142"/>
      <c r="U48" s="142"/>
      <c r="V48" s="142"/>
      <c r="W48" s="142"/>
      <c r="X48" s="142"/>
    </row>
    <row r="49" spans="1:24" ht="12.75" customHeight="1">
      <c r="A49" s="149" t="s">
        <v>245</v>
      </c>
      <c r="B49" s="149"/>
      <c r="C49" s="154">
        <v>11237000</v>
      </c>
      <c r="D49" s="154">
        <v>9608000</v>
      </c>
      <c r="E49" s="154">
        <v>7612000</v>
      </c>
      <c r="F49" s="154">
        <v>9011000</v>
      </c>
      <c r="G49" s="154">
        <v>8491000</v>
      </c>
      <c r="H49" s="149"/>
      <c r="I49" s="142"/>
      <c r="J49" s="142"/>
      <c r="K49" s="150"/>
      <c r="L49" s="151"/>
      <c r="M49" s="155"/>
      <c r="N49" s="155"/>
      <c r="O49" s="154"/>
      <c r="P49" s="154"/>
      <c r="Q49" s="154"/>
      <c r="R49" s="154"/>
      <c r="S49" s="154"/>
      <c r="T49" s="142"/>
      <c r="U49" s="142"/>
      <c r="V49" s="142"/>
      <c r="W49" s="142"/>
      <c r="X49" s="142"/>
    </row>
    <row r="50" spans="1:24" ht="12.75" customHeight="1">
      <c r="A50" s="149" t="s">
        <v>246</v>
      </c>
      <c r="B50" s="149"/>
      <c r="C50" s="156">
        <v>0</v>
      </c>
      <c r="D50" s="154">
        <v>86000</v>
      </c>
      <c r="E50" s="154">
        <v>1100000</v>
      </c>
      <c r="F50" s="154">
        <v>1283000</v>
      </c>
      <c r="G50" s="156">
        <v>0</v>
      </c>
      <c r="H50" s="149"/>
      <c r="I50" s="142"/>
      <c r="J50" s="142"/>
      <c r="K50" s="150"/>
      <c r="L50" s="151"/>
      <c r="M50" s="155"/>
      <c r="N50" s="155"/>
      <c r="O50" s="154"/>
      <c r="P50" s="154"/>
      <c r="Q50" s="154"/>
      <c r="R50" s="154"/>
      <c r="S50" s="154"/>
      <c r="T50" s="142"/>
      <c r="U50" s="142"/>
      <c r="V50" s="142"/>
      <c r="W50" s="142"/>
      <c r="X50" s="142"/>
    </row>
    <row r="51" spans="1:24" ht="12.75" customHeight="1">
      <c r="A51" s="149" t="s">
        <v>247</v>
      </c>
      <c r="B51" s="149"/>
      <c r="C51" s="154">
        <v>2994000</v>
      </c>
      <c r="D51" s="154">
        <v>2703000</v>
      </c>
      <c r="E51" s="154">
        <v>2629000</v>
      </c>
      <c r="F51" s="154">
        <v>2468000</v>
      </c>
      <c r="G51" s="154">
        <v>2231000</v>
      </c>
      <c r="H51" s="149"/>
      <c r="I51" s="142"/>
      <c r="J51" s="142"/>
      <c r="K51" s="150"/>
      <c r="L51" s="151"/>
      <c r="M51" s="155"/>
      <c r="N51" s="155"/>
      <c r="O51" s="157"/>
      <c r="P51" s="151"/>
      <c r="Q51" s="142"/>
      <c r="R51" s="142"/>
      <c r="S51" s="142"/>
      <c r="T51" s="142"/>
      <c r="U51" s="142"/>
      <c r="V51" s="142"/>
      <c r="W51" s="142"/>
      <c r="X51" s="142"/>
    </row>
    <row r="52" spans="1:24" ht="12.75" customHeight="1">
      <c r="A52" s="149" t="s">
        <v>248</v>
      </c>
      <c r="B52" s="149"/>
      <c r="C52" s="154">
        <v>1057000</v>
      </c>
      <c r="D52" s="154">
        <v>961000</v>
      </c>
      <c r="E52" s="154">
        <v>869000</v>
      </c>
      <c r="F52" s="154">
        <v>813000</v>
      </c>
      <c r="G52" s="154">
        <v>773000</v>
      </c>
      <c r="H52" s="149"/>
      <c r="I52" s="149"/>
      <c r="J52" s="142"/>
      <c r="K52" s="150"/>
      <c r="L52" s="151"/>
      <c r="M52" s="155"/>
      <c r="N52" s="155"/>
      <c r="O52" s="157"/>
      <c r="P52" s="151"/>
      <c r="Q52" s="142"/>
      <c r="R52" s="142"/>
      <c r="S52" s="142"/>
      <c r="T52" s="142"/>
      <c r="U52" s="142"/>
      <c r="V52" s="142"/>
      <c r="W52" s="142"/>
      <c r="X52" s="142"/>
    </row>
    <row r="53" spans="1:24" ht="12.75" customHeight="1">
      <c r="A53" s="149" t="s">
        <v>249</v>
      </c>
      <c r="B53" s="149"/>
      <c r="C53" s="156">
        <v>0</v>
      </c>
      <c r="D53" s="156">
        <v>0</v>
      </c>
      <c r="E53" s="156">
        <v>0</v>
      </c>
      <c r="F53" s="156">
        <v>0</v>
      </c>
      <c r="G53" s="154">
        <v>442000</v>
      </c>
      <c r="H53" s="149"/>
      <c r="I53" s="149"/>
      <c r="J53" s="142"/>
      <c r="K53" s="142"/>
      <c r="L53" s="151"/>
      <c r="M53" s="155"/>
      <c r="N53" s="155"/>
      <c r="O53" s="157"/>
      <c r="P53" s="151"/>
      <c r="Q53" s="142"/>
      <c r="R53" s="142"/>
      <c r="S53" s="142"/>
      <c r="T53" s="142"/>
      <c r="U53" s="142"/>
      <c r="V53" s="142"/>
      <c r="W53" s="142"/>
      <c r="X53" s="142"/>
    </row>
    <row r="54" spans="1:24" ht="12.75" customHeight="1">
      <c r="A54" s="149" t="s">
        <v>250</v>
      </c>
      <c r="B54" s="149"/>
      <c r="C54" s="154">
        <v>1624000</v>
      </c>
      <c r="D54" s="154">
        <v>1498000</v>
      </c>
      <c r="E54" s="154">
        <v>1362000</v>
      </c>
      <c r="F54" s="154">
        <v>1269000</v>
      </c>
      <c r="G54" s="154">
        <v>1254000</v>
      </c>
      <c r="H54" s="149"/>
      <c r="I54" s="149"/>
      <c r="J54" s="142"/>
      <c r="K54" s="150"/>
      <c r="L54" s="151"/>
      <c r="M54" s="155"/>
      <c r="N54" s="155"/>
      <c r="O54" s="157"/>
      <c r="P54" s="151"/>
      <c r="Q54" s="142"/>
      <c r="R54" s="142"/>
      <c r="S54" s="142"/>
      <c r="T54" s="142"/>
      <c r="U54" s="142"/>
      <c r="V54" s="142"/>
      <c r="W54" s="142"/>
      <c r="X54" s="142"/>
    </row>
    <row r="55" spans="1:24" ht="12.75" customHeight="1">
      <c r="A55" s="149" t="s">
        <v>249</v>
      </c>
      <c r="B55" s="149"/>
      <c r="C55" s="156">
        <v>0</v>
      </c>
      <c r="D55" s="156">
        <v>0</v>
      </c>
      <c r="E55" s="156">
        <v>0</v>
      </c>
      <c r="F55" s="154">
        <v>491000</v>
      </c>
      <c r="G55" s="156">
        <v>0</v>
      </c>
      <c r="H55" s="149"/>
      <c r="I55" s="149"/>
      <c r="J55" s="142"/>
      <c r="K55" s="142"/>
      <c r="L55" s="142"/>
      <c r="M55" s="158"/>
      <c r="N55" s="158"/>
      <c r="O55" s="157"/>
      <c r="P55" s="142"/>
      <c r="Q55" s="142"/>
      <c r="R55" s="142"/>
      <c r="S55" s="142"/>
      <c r="T55" s="142"/>
      <c r="U55" s="142"/>
      <c r="V55" s="142"/>
      <c r="W55" s="142"/>
      <c r="X55" s="142"/>
    </row>
    <row r="56" spans="1:24" ht="12.75" customHeight="1">
      <c r="A56" s="149" t="s">
        <v>251</v>
      </c>
      <c r="B56" s="149"/>
      <c r="C56" s="156">
        <v>0</v>
      </c>
      <c r="D56" s="156">
        <v>0</v>
      </c>
      <c r="E56" s="154">
        <v>532000</v>
      </c>
      <c r="F56" s="156">
        <v>0</v>
      </c>
      <c r="G56" s="156">
        <v>0</v>
      </c>
      <c r="H56" s="149"/>
      <c r="I56" s="149"/>
      <c r="J56" s="142"/>
      <c r="K56" s="142"/>
      <c r="L56" s="142"/>
      <c r="M56" s="142"/>
      <c r="N56" s="142"/>
      <c r="O56" s="142"/>
      <c r="P56" s="142"/>
      <c r="Q56" s="142"/>
      <c r="R56" s="142"/>
      <c r="S56" s="142"/>
      <c r="T56" s="142"/>
      <c r="U56" s="142"/>
      <c r="V56" s="142"/>
      <c r="W56" s="142"/>
      <c r="X56" s="142"/>
    </row>
    <row r="57" spans="1:24" ht="12.75" customHeight="1">
      <c r="A57" s="149" t="s">
        <v>252</v>
      </c>
      <c r="B57" s="149"/>
      <c r="C57" s="156">
        <v>0</v>
      </c>
      <c r="D57" s="156">
        <v>0</v>
      </c>
      <c r="E57" s="154">
        <v>401000</v>
      </c>
      <c r="F57" s="154">
        <v>396000</v>
      </c>
      <c r="G57" s="154">
        <v>371000</v>
      </c>
      <c r="H57" s="149"/>
      <c r="I57" s="149"/>
      <c r="J57" s="142"/>
      <c r="K57" s="142"/>
      <c r="L57" s="142"/>
      <c r="M57" s="142"/>
      <c r="N57" s="142"/>
      <c r="O57" s="142"/>
      <c r="P57" s="142"/>
      <c r="Q57" s="142"/>
      <c r="R57" s="142"/>
      <c r="S57" s="142"/>
      <c r="T57" s="142"/>
      <c r="U57" s="142"/>
      <c r="V57" s="142"/>
      <c r="W57" s="142"/>
      <c r="X57" s="142"/>
    </row>
    <row r="58" spans="1:24" ht="12.75" customHeight="1">
      <c r="A58" s="149" t="s">
        <v>253</v>
      </c>
      <c r="B58" s="149"/>
      <c r="C58" s="156">
        <v>0</v>
      </c>
      <c r="D58" s="156">
        <v>0</v>
      </c>
      <c r="E58" s="154">
        <v>365000</v>
      </c>
      <c r="F58" s="154">
        <v>299000</v>
      </c>
      <c r="G58" s="154">
        <v>250000</v>
      </c>
      <c r="H58" s="149"/>
      <c r="I58" s="149"/>
      <c r="J58" s="142"/>
      <c r="K58" s="142"/>
      <c r="L58" s="142"/>
      <c r="M58" s="142"/>
      <c r="N58" s="142"/>
      <c r="O58" s="142"/>
      <c r="P58" s="142"/>
      <c r="Q58" s="142"/>
      <c r="R58" s="142"/>
      <c r="S58" s="142"/>
      <c r="T58" s="142"/>
      <c r="U58" s="142"/>
      <c r="V58" s="142"/>
      <c r="W58" s="142"/>
      <c r="X58" s="142"/>
    </row>
    <row r="59" spans="1:24" ht="12.75" customHeight="1">
      <c r="A59" s="149" t="s">
        <v>254</v>
      </c>
      <c r="B59" s="149"/>
      <c r="C59" s="156">
        <v>0</v>
      </c>
      <c r="D59" s="156">
        <v>0</v>
      </c>
      <c r="E59" s="154">
        <v>254000</v>
      </c>
      <c r="F59" s="154">
        <v>201000</v>
      </c>
      <c r="G59" s="154">
        <v>173000</v>
      </c>
      <c r="H59" s="149"/>
      <c r="I59" s="149"/>
      <c r="J59" s="142"/>
      <c r="K59" s="142"/>
      <c r="L59" s="142"/>
      <c r="M59" s="142"/>
      <c r="N59" s="142"/>
      <c r="O59" s="150"/>
      <c r="P59" s="142"/>
      <c r="Q59" s="142"/>
      <c r="R59" s="142"/>
      <c r="S59" s="142"/>
      <c r="T59" s="142"/>
      <c r="U59" s="142"/>
      <c r="V59" s="142"/>
      <c r="W59" s="142"/>
      <c r="X59" s="142"/>
    </row>
    <row r="60" spans="1:24" ht="12.75" customHeight="1">
      <c r="A60" s="149" t="s">
        <v>255</v>
      </c>
      <c r="B60" s="149"/>
      <c r="C60" s="156">
        <v>0</v>
      </c>
      <c r="D60" s="156">
        <v>0</v>
      </c>
      <c r="E60" s="156">
        <v>0</v>
      </c>
      <c r="F60" s="156">
        <v>0</v>
      </c>
      <c r="G60" s="154">
        <v>136000</v>
      </c>
      <c r="H60" s="149"/>
      <c r="I60" s="149"/>
      <c r="J60" s="142"/>
      <c r="K60" s="142"/>
      <c r="L60" s="142"/>
      <c r="M60" s="142"/>
      <c r="N60" s="142"/>
      <c r="O60" s="142"/>
      <c r="P60" s="142"/>
      <c r="Q60" s="142"/>
      <c r="R60" s="142"/>
      <c r="S60" s="142"/>
      <c r="T60" s="142"/>
      <c r="U60" s="142"/>
      <c r="V60" s="142"/>
      <c r="W60" s="142"/>
      <c r="X60" s="142"/>
    </row>
    <row r="61" spans="1:24" ht="12.75" customHeight="1">
      <c r="A61" s="149" t="s">
        <v>256</v>
      </c>
      <c r="B61" s="149"/>
      <c r="C61" s="156">
        <v>0</v>
      </c>
      <c r="D61" s="156">
        <v>0</v>
      </c>
      <c r="E61" s="154">
        <v>137000</v>
      </c>
      <c r="F61" s="154">
        <v>124000</v>
      </c>
      <c r="G61" s="154">
        <v>122000</v>
      </c>
      <c r="H61" s="149"/>
      <c r="I61" s="149"/>
      <c r="J61" s="142"/>
      <c r="K61" s="142"/>
      <c r="L61" s="142"/>
      <c r="M61" s="142"/>
      <c r="N61" s="142"/>
      <c r="O61" s="142"/>
      <c r="P61" s="142"/>
      <c r="Q61" s="142"/>
      <c r="R61" s="142"/>
      <c r="S61" s="142"/>
      <c r="T61" s="142"/>
      <c r="U61" s="142"/>
      <c r="V61" s="142"/>
      <c r="W61" s="142"/>
      <c r="X61" s="142"/>
    </row>
    <row r="62" spans="1:24" ht="12.75" customHeight="1">
      <c r="A62" s="149" t="s">
        <v>257</v>
      </c>
      <c r="B62" s="149"/>
      <c r="C62" s="156">
        <v>0</v>
      </c>
      <c r="D62" s="156">
        <v>0</v>
      </c>
      <c r="E62" s="154">
        <v>314000</v>
      </c>
      <c r="F62" s="154">
        <v>185000</v>
      </c>
      <c r="G62" s="154">
        <v>169000</v>
      </c>
      <c r="H62" s="149"/>
      <c r="I62" s="149"/>
      <c r="J62" s="142"/>
      <c r="K62" s="142"/>
      <c r="L62" s="142"/>
      <c r="M62" s="142"/>
      <c r="N62" s="142"/>
      <c r="O62" s="142"/>
      <c r="P62" s="142"/>
      <c r="Q62" s="142"/>
      <c r="R62" s="142"/>
      <c r="S62" s="142"/>
      <c r="T62" s="142"/>
      <c r="U62" s="142"/>
      <c r="V62" s="142"/>
      <c r="W62" s="142"/>
      <c r="X62" s="142"/>
    </row>
    <row r="63" spans="1:24" ht="12.75" customHeight="1">
      <c r="A63" s="149" t="s">
        <v>258</v>
      </c>
      <c r="B63" s="149"/>
      <c r="C63" s="156">
        <v>0</v>
      </c>
      <c r="D63" s="156">
        <v>0</v>
      </c>
      <c r="E63" s="156">
        <v>0</v>
      </c>
      <c r="F63" s="156">
        <v>0</v>
      </c>
      <c r="G63" s="156">
        <v>0</v>
      </c>
      <c r="H63" s="149"/>
      <c r="I63" s="149"/>
      <c r="J63" s="142"/>
      <c r="K63" s="142"/>
      <c r="L63" s="142"/>
      <c r="M63" s="142"/>
      <c r="N63" s="142"/>
      <c r="O63" s="142"/>
      <c r="P63" s="142"/>
      <c r="Q63" s="142"/>
      <c r="R63" s="142"/>
      <c r="S63" s="142"/>
      <c r="T63" s="142"/>
      <c r="U63" s="142"/>
      <c r="V63" s="142"/>
      <c r="W63" s="142"/>
      <c r="X63" s="142"/>
    </row>
    <row r="64" spans="1:24" ht="12.75" customHeight="1">
      <c r="A64" s="149" t="s">
        <v>257</v>
      </c>
      <c r="B64" s="149"/>
      <c r="C64" s="156">
        <v>0</v>
      </c>
      <c r="D64" s="156">
        <v>0</v>
      </c>
      <c r="E64" s="154">
        <v>2003000</v>
      </c>
      <c r="F64" s="154">
        <v>1696000</v>
      </c>
      <c r="G64" s="154">
        <v>1221000</v>
      </c>
      <c r="H64" s="149"/>
      <c r="I64" s="149"/>
      <c r="J64" s="142"/>
      <c r="K64" s="142"/>
      <c r="L64" s="142"/>
      <c r="M64" s="142"/>
      <c r="N64" s="142"/>
      <c r="O64" s="142"/>
      <c r="P64" s="142"/>
      <c r="Q64" s="142"/>
      <c r="R64" s="142"/>
      <c r="S64" s="142"/>
      <c r="T64" s="142"/>
      <c r="U64" s="142"/>
      <c r="V64" s="142"/>
      <c r="W64" s="142"/>
      <c r="X64" s="142"/>
    </row>
    <row r="65" spans="1:24" ht="12.75" customHeight="1">
      <c r="A65" s="149" t="s">
        <v>257</v>
      </c>
      <c r="B65" s="149"/>
      <c r="C65" s="154">
        <v>3014000</v>
      </c>
      <c r="D65" s="154">
        <v>2639000</v>
      </c>
      <c r="E65" s="156">
        <v>0</v>
      </c>
      <c r="F65" s="156">
        <v>0</v>
      </c>
      <c r="G65" s="156">
        <v>0</v>
      </c>
      <c r="H65" s="149"/>
      <c r="I65" s="149"/>
      <c r="J65" s="142"/>
      <c r="K65" s="142"/>
      <c r="L65" s="142"/>
      <c r="M65" s="142"/>
      <c r="N65" s="142"/>
      <c r="O65" s="142"/>
      <c r="P65" s="142"/>
      <c r="Q65" s="142"/>
      <c r="R65" s="142"/>
      <c r="S65" s="142"/>
      <c r="T65" s="142"/>
      <c r="U65" s="142"/>
      <c r="V65" s="142"/>
      <c r="W65" s="142"/>
      <c r="X65" s="142"/>
    </row>
    <row r="66" spans="1:24" ht="12.75" customHeight="1">
      <c r="A66" s="149" t="s">
        <v>259</v>
      </c>
      <c r="B66" s="149"/>
      <c r="C66" s="154">
        <v>19926000</v>
      </c>
      <c r="D66" s="154">
        <v>17495000</v>
      </c>
      <c r="E66" s="154">
        <v>15575000</v>
      </c>
      <c r="F66" s="154">
        <v>16540000</v>
      </c>
      <c r="G66" s="154">
        <v>14412000</v>
      </c>
      <c r="H66" s="149"/>
      <c r="I66" s="149"/>
      <c r="J66" s="142"/>
      <c r="K66" s="142"/>
      <c r="L66" s="142"/>
      <c r="M66" s="142"/>
      <c r="N66" s="142"/>
      <c r="O66" s="142"/>
      <c r="P66" s="142"/>
      <c r="Q66" s="142"/>
      <c r="R66" s="142"/>
      <c r="S66" s="142"/>
      <c r="T66" s="142"/>
      <c r="U66" s="142"/>
      <c r="V66" s="142"/>
      <c r="W66" s="142"/>
      <c r="X66" s="142"/>
    </row>
    <row r="67" spans="1:24" ht="12.75" customHeight="1">
      <c r="A67" s="149" t="s">
        <v>260</v>
      </c>
      <c r="B67" s="149"/>
      <c r="C67" s="154">
        <v>5964000</v>
      </c>
      <c r="D67" s="154">
        <v>5957000</v>
      </c>
      <c r="E67" s="154">
        <v>4390000</v>
      </c>
      <c r="F67" s="154">
        <v>5596000</v>
      </c>
      <c r="G67" s="154">
        <v>4596000</v>
      </c>
      <c r="H67" s="149"/>
      <c r="I67" s="149"/>
      <c r="J67" s="142"/>
      <c r="K67" s="142"/>
      <c r="L67" s="142"/>
      <c r="M67" s="142"/>
      <c r="N67" s="142"/>
      <c r="O67" s="142"/>
      <c r="P67" s="142"/>
      <c r="Q67" s="142"/>
      <c r="R67" s="142"/>
      <c r="S67" s="142"/>
      <c r="T67" s="142"/>
      <c r="U67" s="142"/>
      <c r="V67" s="142"/>
      <c r="W67" s="142"/>
      <c r="X67" s="142"/>
    </row>
    <row r="68" spans="1:24" ht="12.75" customHeight="1">
      <c r="A68" s="149" t="s">
        <v>261</v>
      </c>
      <c r="B68" s="149"/>
      <c r="C68" s="154">
        <v>613000</v>
      </c>
      <c r="D68" s="154">
        <v>702000</v>
      </c>
      <c r="E68" s="154">
        <v>771000</v>
      </c>
      <c r="F68" s="154">
        <v>551000</v>
      </c>
      <c r="G68" s="154">
        <v>497000</v>
      </c>
      <c r="H68" s="149"/>
      <c r="I68" s="149"/>
      <c r="J68" s="142"/>
      <c r="K68" s="142"/>
      <c r="L68" s="142"/>
      <c r="M68" s="142"/>
      <c r="N68" s="142"/>
      <c r="O68" s="142"/>
      <c r="P68" s="142"/>
      <c r="Q68" s="142"/>
      <c r="R68" s="142"/>
      <c r="S68" s="142"/>
      <c r="T68" s="142"/>
      <c r="U68" s="142"/>
      <c r="V68" s="142"/>
      <c r="W68" s="142"/>
      <c r="X68" s="142"/>
    </row>
    <row r="69" spans="1:24" ht="12.75" customHeight="1">
      <c r="A69" s="149" t="s">
        <v>262</v>
      </c>
      <c r="B69" s="149"/>
      <c r="C69" s="154">
        <v>6577000</v>
      </c>
      <c r="D69" s="154">
        <v>6659000</v>
      </c>
      <c r="E69" s="154">
        <v>5161000</v>
      </c>
      <c r="F69" s="154">
        <v>6147000</v>
      </c>
      <c r="G69" s="156">
        <v>0</v>
      </c>
      <c r="H69" s="149"/>
      <c r="I69" s="149"/>
      <c r="J69" s="142"/>
      <c r="K69" s="142"/>
      <c r="L69" s="142"/>
      <c r="M69" s="142"/>
      <c r="N69" s="142"/>
      <c r="O69" s="142"/>
      <c r="P69" s="142"/>
      <c r="Q69" s="142"/>
      <c r="R69" s="142"/>
      <c r="S69" s="142"/>
      <c r="T69" s="142"/>
      <c r="U69" s="142"/>
      <c r="V69" s="142"/>
      <c r="W69" s="142"/>
      <c r="X69" s="142"/>
    </row>
    <row r="70" spans="1:24" ht="12.75" customHeight="1">
      <c r="A70" s="149" t="s">
        <v>263</v>
      </c>
      <c r="B70" s="149"/>
      <c r="C70" s="156">
        <v>0</v>
      </c>
      <c r="D70" s="156">
        <v>0</v>
      </c>
      <c r="E70" s="156">
        <v>0</v>
      </c>
      <c r="F70" s="156">
        <v>0</v>
      </c>
      <c r="G70" s="156">
        <v>0</v>
      </c>
      <c r="H70" s="149"/>
      <c r="I70" s="149"/>
      <c r="J70" s="142"/>
      <c r="K70" s="142"/>
      <c r="L70" s="142"/>
      <c r="M70" s="142"/>
      <c r="N70" s="142"/>
      <c r="O70" s="142"/>
      <c r="P70" s="142"/>
      <c r="Q70" s="142"/>
      <c r="R70" s="142"/>
      <c r="S70" s="142"/>
      <c r="T70" s="142"/>
      <c r="U70" s="142"/>
      <c r="V70" s="142"/>
      <c r="W70" s="142"/>
      <c r="X70" s="142"/>
    </row>
    <row r="71" spans="1:24" ht="12.75" customHeight="1">
      <c r="A71" s="149" t="s">
        <v>264</v>
      </c>
      <c r="B71" s="149"/>
      <c r="C71" s="154">
        <v>90000</v>
      </c>
      <c r="D71" s="154">
        <v>86000</v>
      </c>
      <c r="E71" s="154">
        <v>1100000</v>
      </c>
      <c r="F71" s="154">
        <v>1283000</v>
      </c>
      <c r="G71" s="156">
        <v>0</v>
      </c>
      <c r="H71" s="149"/>
      <c r="I71" s="149"/>
      <c r="J71" s="142"/>
      <c r="K71" s="142"/>
      <c r="L71" s="142"/>
      <c r="M71" s="142"/>
      <c r="N71" s="142"/>
      <c r="O71" s="142"/>
      <c r="P71" s="142"/>
      <c r="Q71" s="142"/>
      <c r="R71" s="142"/>
      <c r="S71" s="142"/>
      <c r="T71" s="142"/>
      <c r="U71" s="142"/>
      <c r="V71" s="142"/>
      <c r="W71" s="142"/>
      <c r="X71" s="142"/>
    </row>
    <row r="72" spans="1:24" ht="12.75" customHeight="1">
      <c r="A72" s="149" t="s">
        <v>265</v>
      </c>
      <c r="B72" s="149"/>
      <c r="C72" s="154">
        <v>6487000</v>
      </c>
      <c r="D72" s="154">
        <v>6573000</v>
      </c>
      <c r="E72" s="154">
        <v>4061000</v>
      </c>
      <c r="F72" s="154">
        <v>4864000</v>
      </c>
      <c r="G72" s="154">
        <v>5093000</v>
      </c>
      <c r="H72" s="149"/>
      <c r="I72" s="149"/>
      <c r="J72" s="142"/>
      <c r="K72" s="142"/>
      <c r="L72" s="142"/>
      <c r="M72" s="142"/>
      <c r="N72" s="142"/>
      <c r="O72" s="142"/>
      <c r="P72" s="142"/>
      <c r="Q72" s="142"/>
      <c r="R72" s="142"/>
      <c r="S72" s="142"/>
      <c r="T72" s="142"/>
      <c r="U72" s="142"/>
      <c r="V72" s="142"/>
      <c r="W72" s="142"/>
      <c r="X72" s="142"/>
    </row>
    <row r="73" spans="1:24" ht="12.75" customHeight="1">
      <c r="A73" s="149" t="s">
        <v>266</v>
      </c>
      <c r="B73" s="149"/>
      <c r="C73" s="156">
        <v>0</v>
      </c>
      <c r="D73" s="156">
        <v>0</v>
      </c>
      <c r="E73" s="156">
        <v>0</v>
      </c>
      <c r="F73" s="154">
        <v>1193000</v>
      </c>
      <c r="G73" s="154">
        <v>1004000</v>
      </c>
      <c r="H73" s="149"/>
      <c r="I73" s="149"/>
      <c r="J73" s="142"/>
      <c r="K73" s="142"/>
      <c r="L73" s="142"/>
      <c r="M73" s="142"/>
      <c r="N73" s="142"/>
      <c r="O73" s="142"/>
      <c r="P73" s="142"/>
      <c r="Q73" s="142"/>
      <c r="R73" s="142"/>
      <c r="S73" s="142"/>
      <c r="T73" s="142"/>
      <c r="U73" s="142"/>
      <c r="V73" s="142"/>
      <c r="W73" s="142"/>
      <c r="X73" s="142"/>
    </row>
    <row r="74" spans="1:24" ht="12.75" customHeight="1">
      <c r="A74" s="149" t="s">
        <v>267</v>
      </c>
      <c r="B74" s="149"/>
      <c r="C74" s="154">
        <v>1314000</v>
      </c>
      <c r="D74" s="154">
        <v>1200000</v>
      </c>
      <c r="E74" s="154">
        <v>1195000</v>
      </c>
      <c r="F74" s="156">
        <v>0</v>
      </c>
      <c r="G74" s="156">
        <v>0</v>
      </c>
      <c r="H74" s="149"/>
      <c r="I74" s="149"/>
      <c r="J74" s="142"/>
      <c r="K74" s="142"/>
      <c r="L74" s="142"/>
      <c r="M74" s="142"/>
      <c r="N74" s="142"/>
      <c r="O74" s="142"/>
      <c r="P74" s="142"/>
      <c r="Q74" s="142"/>
      <c r="R74" s="142"/>
      <c r="S74" s="142"/>
      <c r="T74" s="142"/>
      <c r="U74" s="142"/>
      <c r="V74" s="142"/>
      <c r="W74" s="142"/>
      <c r="X74" s="142"/>
    </row>
    <row r="75" spans="1:24" ht="12.75" customHeight="1">
      <c r="H75" s="149"/>
      <c r="I75" s="149"/>
      <c r="J75" s="142"/>
      <c r="K75" s="142"/>
      <c r="L75" s="142"/>
      <c r="M75" s="142"/>
      <c r="N75" s="142"/>
      <c r="O75" s="142"/>
      <c r="P75" s="142"/>
      <c r="Q75" s="142"/>
      <c r="R75" s="142"/>
      <c r="S75" s="142"/>
      <c r="T75" s="142"/>
      <c r="U75" s="142"/>
      <c r="V75" s="142"/>
      <c r="W75" s="142"/>
      <c r="X75" s="142"/>
    </row>
    <row r="76" spans="1:24" ht="12.75" customHeight="1">
      <c r="A76" s="149" t="s">
        <v>268</v>
      </c>
      <c r="B76" s="149"/>
      <c r="C76" s="154">
        <f t="shared" ref="C76:G76" si="1">C49+C51+C52+C53+C54+C55+C55+C56+C58+C73</f>
        <v>16912000</v>
      </c>
      <c r="D76" s="154">
        <f t="shared" si="1"/>
        <v>14770000</v>
      </c>
      <c r="E76" s="154">
        <f t="shared" si="1"/>
        <v>13369000</v>
      </c>
      <c r="F76" s="154">
        <f t="shared" si="1"/>
        <v>16035000</v>
      </c>
      <c r="G76" s="154">
        <f t="shared" si="1"/>
        <v>14445000</v>
      </c>
      <c r="H76" s="149"/>
      <c r="I76" s="149"/>
      <c r="J76" s="142"/>
      <c r="K76" s="142"/>
      <c r="L76" s="142"/>
      <c r="M76" s="142"/>
      <c r="N76" s="142"/>
      <c r="O76" s="142"/>
      <c r="P76" s="142"/>
      <c r="Q76" s="142"/>
      <c r="R76" s="142"/>
      <c r="S76" s="142"/>
      <c r="T76" s="142"/>
      <c r="U76" s="142"/>
      <c r="V76" s="142"/>
      <c r="W76" s="142"/>
      <c r="X76" s="142"/>
    </row>
    <row r="77" spans="1:24" ht="12.75" customHeight="1">
      <c r="A77" s="149" t="s">
        <v>269</v>
      </c>
      <c r="B77" s="149"/>
      <c r="C77" s="154">
        <v>27727000</v>
      </c>
      <c r="D77" s="154">
        <v>25268000</v>
      </c>
      <c r="E77" s="154">
        <v>20831000</v>
      </c>
      <c r="F77" s="154">
        <v>22597000</v>
      </c>
      <c r="G77" s="154">
        <v>20509000</v>
      </c>
      <c r="H77" s="149"/>
      <c r="I77" s="149"/>
      <c r="J77" s="142"/>
      <c r="K77" s="142"/>
      <c r="L77" s="142"/>
      <c r="M77" s="142"/>
      <c r="N77" s="142"/>
      <c r="O77" s="142"/>
      <c r="P77" s="142"/>
      <c r="Q77" s="142"/>
      <c r="R77" s="142"/>
      <c r="S77" s="142"/>
      <c r="T77" s="142"/>
      <c r="U77" s="142"/>
      <c r="V77" s="142"/>
      <c r="W77" s="142"/>
      <c r="X77" s="142"/>
    </row>
    <row r="78" spans="1:24" ht="12.75" customHeight="1">
      <c r="A78" s="149" t="s">
        <v>270</v>
      </c>
      <c r="B78" s="149"/>
      <c r="C78" s="154">
        <v>4000</v>
      </c>
      <c r="D78" s="154">
        <v>4000</v>
      </c>
      <c r="E78" s="154">
        <v>2000</v>
      </c>
      <c r="F78" s="154">
        <v>2000</v>
      </c>
      <c r="G78" s="154">
        <v>2000</v>
      </c>
      <c r="H78" s="149"/>
      <c r="I78" s="149"/>
      <c r="J78" s="142"/>
      <c r="K78" s="142"/>
      <c r="L78" s="142"/>
      <c r="M78" s="142"/>
      <c r="N78" s="142"/>
      <c r="O78" s="142"/>
      <c r="P78" s="142"/>
      <c r="Q78" s="142"/>
      <c r="R78" s="142"/>
      <c r="S78" s="142"/>
      <c r="T78" s="142"/>
      <c r="U78" s="142"/>
      <c r="V78" s="142"/>
      <c r="W78" s="142"/>
      <c r="X78" s="142"/>
    </row>
    <row r="79" spans="1:24" ht="12.75" customHeight="1">
      <c r="A79" s="149" t="s">
        <v>271</v>
      </c>
      <c r="B79" s="149"/>
      <c r="C79" s="154">
        <v>6107000</v>
      </c>
      <c r="D79" s="154">
        <v>5800000</v>
      </c>
      <c r="E79" s="154">
        <v>5490000</v>
      </c>
      <c r="F79" s="154">
        <v>5218000</v>
      </c>
      <c r="G79" s="154">
        <v>4919000</v>
      </c>
      <c r="H79" s="149"/>
      <c r="I79" s="149"/>
      <c r="J79" s="142"/>
      <c r="K79" s="142"/>
      <c r="L79" s="142"/>
      <c r="M79" s="142"/>
      <c r="N79" s="142"/>
      <c r="O79" s="142"/>
      <c r="P79" s="142"/>
      <c r="Q79" s="142"/>
      <c r="R79" s="142"/>
      <c r="S79" s="142"/>
      <c r="T79" s="142"/>
      <c r="U79" s="142"/>
      <c r="V79" s="142"/>
      <c r="W79" s="142"/>
      <c r="X79" s="142"/>
    </row>
    <row r="80" spans="1:24" ht="12.75" customHeight="1">
      <c r="A80" s="149" t="s">
        <v>272</v>
      </c>
      <c r="B80" s="149"/>
      <c r="C80" s="154">
        <v>-1199000</v>
      </c>
      <c r="D80" s="154">
        <v>-1014000</v>
      </c>
      <c r="E80" s="154">
        <v>-1099000</v>
      </c>
      <c r="F80" s="154">
        <v>-1121000</v>
      </c>
      <c r="G80" s="154">
        <v>-76000</v>
      </c>
      <c r="H80" s="149"/>
      <c r="I80" s="149"/>
      <c r="J80" s="142"/>
      <c r="K80" s="142"/>
      <c r="L80" s="142"/>
      <c r="M80" s="142"/>
      <c r="N80" s="142"/>
      <c r="O80" s="142"/>
      <c r="P80" s="142"/>
      <c r="Q80" s="142"/>
      <c r="R80" s="142"/>
      <c r="S80" s="142"/>
      <c r="T80" s="142"/>
      <c r="U80" s="142"/>
      <c r="V80" s="142"/>
      <c r="W80" s="142"/>
      <c r="X80" s="142"/>
    </row>
    <row r="81" spans="1:24" ht="12.75" customHeight="1">
      <c r="A81" s="149" t="s">
        <v>273</v>
      </c>
      <c r="B81" s="149"/>
      <c r="C81" s="154">
        <v>7887000</v>
      </c>
      <c r="D81" s="154">
        <v>5988000</v>
      </c>
      <c r="E81" s="154">
        <v>7686000</v>
      </c>
      <c r="F81" s="154">
        <v>6518000</v>
      </c>
      <c r="G81" s="154">
        <v>7458000</v>
      </c>
      <c r="H81" s="149"/>
      <c r="I81" s="149"/>
      <c r="J81" s="142"/>
      <c r="K81" s="142"/>
      <c r="L81" s="142"/>
      <c r="M81" s="142"/>
      <c r="N81" s="142"/>
      <c r="O81" s="142"/>
      <c r="P81" s="142"/>
      <c r="Q81" s="142"/>
      <c r="R81" s="142"/>
      <c r="S81" s="142"/>
      <c r="T81" s="142"/>
      <c r="U81" s="142"/>
      <c r="V81" s="142"/>
      <c r="W81" s="142"/>
      <c r="X81" s="142"/>
    </row>
    <row r="82" spans="1:24" ht="12.75" customHeight="1">
      <c r="A82" s="149" t="s">
        <v>274</v>
      </c>
      <c r="B82" s="149"/>
      <c r="C82" s="154">
        <v>12799000</v>
      </c>
      <c r="D82" s="154">
        <v>10778000</v>
      </c>
      <c r="E82" s="154">
        <v>12079000</v>
      </c>
      <c r="F82" s="154">
        <v>10617000</v>
      </c>
      <c r="G82" s="154">
        <v>12303000</v>
      </c>
      <c r="H82" s="149"/>
      <c r="I82" s="149"/>
      <c r="J82" s="142"/>
      <c r="K82" s="142"/>
      <c r="L82" s="142"/>
      <c r="M82" s="142"/>
      <c r="N82" s="142"/>
      <c r="O82" s="142"/>
      <c r="P82" s="142"/>
      <c r="Q82" s="142"/>
      <c r="R82" s="142"/>
      <c r="S82" s="142"/>
      <c r="T82" s="142"/>
      <c r="U82" s="142"/>
      <c r="V82" s="142"/>
      <c r="W82" s="142"/>
      <c r="X82" s="142"/>
    </row>
    <row r="83" spans="1:24" ht="12.75" customHeight="1">
      <c r="A83" s="149" t="s">
        <v>275</v>
      </c>
      <c r="B83" s="149"/>
      <c r="C83" s="154">
        <v>304000</v>
      </c>
      <c r="D83" s="154">
        <v>301000</v>
      </c>
      <c r="E83" s="154">
        <v>253000</v>
      </c>
      <c r="F83" s="154">
        <v>226000</v>
      </c>
      <c r="G83" s="154">
        <v>212000</v>
      </c>
      <c r="H83" s="149"/>
      <c r="I83" s="149"/>
      <c r="J83" s="142"/>
      <c r="K83" s="142"/>
      <c r="L83" s="142"/>
      <c r="M83" s="142"/>
      <c r="N83" s="142"/>
      <c r="O83" s="142"/>
      <c r="P83" s="142"/>
      <c r="Q83" s="142"/>
      <c r="R83" s="142"/>
      <c r="S83" s="142"/>
      <c r="T83" s="142"/>
      <c r="U83" s="142"/>
      <c r="V83" s="142"/>
      <c r="W83" s="142"/>
      <c r="X83" s="142"/>
    </row>
    <row r="84" spans="1:24" ht="12.75" customHeight="1">
      <c r="A84" s="149" t="s">
        <v>276</v>
      </c>
      <c r="B84" s="149"/>
      <c r="C84" s="154">
        <v>13103000</v>
      </c>
      <c r="D84" s="154">
        <v>11079000</v>
      </c>
      <c r="E84" s="154">
        <v>12332000</v>
      </c>
      <c r="F84" s="154">
        <v>10843000</v>
      </c>
      <c r="G84" s="154">
        <v>12515000</v>
      </c>
      <c r="H84" s="149"/>
      <c r="I84" s="149"/>
      <c r="J84" s="142"/>
      <c r="K84" s="142"/>
      <c r="L84" s="142"/>
      <c r="M84" s="142"/>
      <c r="N84" s="142"/>
      <c r="O84" s="142"/>
      <c r="P84" s="142"/>
      <c r="Q84" s="142"/>
      <c r="R84" s="142"/>
      <c r="S84" s="142"/>
      <c r="T84" s="142"/>
      <c r="U84" s="142"/>
      <c r="V84" s="142"/>
      <c r="W84" s="142"/>
      <c r="X84" s="142"/>
    </row>
    <row r="85" spans="1:24" ht="12.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row>
    <row r="86" spans="1:24" ht="12.75" customHeight="1">
      <c r="B86" s="142"/>
      <c r="C86" s="142"/>
      <c r="D86" s="142"/>
      <c r="E86" s="142"/>
      <c r="F86" s="142"/>
      <c r="G86" s="142"/>
      <c r="H86" s="142"/>
      <c r="I86" s="142"/>
      <c r="J86" s="142"/>
      <c r="K86" s="142"/>
      <c r="L86" s="142"/>
      <c r="M86" s="142"/>
      <c r="N86" s="142"/>
      <c r="O86" s="142"/>
      <c r="P86" s="142"/>
      <c r="Q86" s="142"/>
      <c r="R86" s="142"/>
      <c r="S86" s="142"/>
      <c r="T86" s="142"/>
      <c r="U86" s="142"/>
      <c r="V86" s="142"/>
      <c r="W86" s="142"/>
      <c r="X86" s="142"/>
    </row>
    <row r="87" spans="1:24" ht="12.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row>
    <row r="88" spans="1:24" ht="12.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row>
    <row r="89" spans="1:24" ht="12.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row>
    <row r="90" spans="1:24" ht="12.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row>
    <row r="91" spans="1:24" ht="12.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row>
    <row r="92" spans="1:24" ht="12.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row>
    <row r="93" spans="1:24" ht="12.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row>
    <row r="94" spans="1:24" ht="12.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row>
    <row r="95" spans="1:24" ht="12.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row>
    <row r="96" spans="1:24" ht="12.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row>
    <row r="97" spans="1:24" ht="12.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row>
    <row r="98" spans="1:24" ht="12.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row>
    <row r="99" spans="1:24" ht="12.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row>
    <row r="100" spans="1:24" ht="12.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row>
    <row r="101" spans="1:24" ht="12.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row>
    <row r="102" spans="1:24" ht="12.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row>
    <row r="103" spans="1:24" ht="12.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row>
    <row r="104" spans="1:24" ht="12.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row>
    <row r="105" spans="1:24" ht="12.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row>
    <row r="106" spans="1:24" ht="12.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row>
    <row r="107" spans="1:24" ht="12.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row>
    <row r="108" spans="1:24" ht="12.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row>
    <row r="109" spans="1:24" ht="12.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row>
    <row r="110" spans="1:24" ht="12.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row>
    <row r="111" spans="1:24" ht="12.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row>
    <row r="112" spans="1:24" ht="12.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row>
    <row r="113" spans="1:24" ht="12.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row>
    <row r="114" spans="1:24" ht="12.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row>
    <row r="115" spans="1:24" ht="12.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row>
    <row r="116" spans="1:24" ht="12.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row>
    <row r="117" spans="1:24" ht="12.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row>
    <row r="118" spans="1:24" ht="12.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row>
    <row r="119" spans="1:24" ht="12.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row>
    <row r="120" spans="1:24" ht="12.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row>
    <row r="121" spans="1:24" ht="12.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row>
    <row r="122" spans="1:24" ht="12.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row>
    <row r="123" spans="1:24" ht="12.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row>
    <row r="124" spans="1:24" ht="12.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row>
    <row r="125" spans="1:24" ht="12.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row>
    <row r="126" spans="1:24" ht="12.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row>
    <row r="127" spans="1:24" ht="12.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row>
    <row r="128" spans="1:24" ht="12.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row>
    <row r="129" spans="1:24" ht="12.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row>
    <row r="130" spans="1:24" ht="12.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row>
    <row r="131" spans="1:24" ht="12.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row>
    <row r="132" spans="1:24" ht="12.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row>
    <row r="133" spans="1:24" ht="12.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row>
    <row r="134" spans="1:24" ht="12.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row>
    <row r="135" spans="1:24" ht="12.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row>
    <row r="136" spans="1:24" ht="12.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row>
    <row r="137" spans="1:24" ht="12.7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row>
    <row r="138" spans="1:24" ht="12.7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row>
    <row r="139" spans="1:24" ht="12.7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row>
    <row r="140" spans="1:24" ht="12.7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row>
    <row r="141" spans="1:24" ht="12.7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row>
    <row r="142" spans="1:24" ht="12.7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row>
    <row r="143" spans="1:24" ht="12.7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row>
    <row r="144" spans="1:24" ht="12.7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row>
    <row r="145" spans="1:24" ht="12.7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row>
    <row r="146" spans="1:24" ht="12.7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row>
    <row r="147" spans="1:24" ht="12.7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row>
    <row r="148" spans="1:24" ht="12.7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row>
    <row r="149" spans="1:24" ht="12.7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row>
    <row r="150" spans="1:24" ht="12.7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row>
    <row r="151" spans="1:24" ht="12.7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row>
    <row r="152" spans="1:24" ht="12.7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row>
    <row r="153" spans="1:24" ht="12.7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row>
    <row r="154" spans="1:24" ht="12.7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row>
    <row r="155" spans="1:24" ht="12.7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row>
    <row r="156" spans="1:24" ht="12.7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row>
    <row r="157" spans="1:24" ht="12.7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row>
    <row r="158" spans="1:24" ht="12.7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row>
    <row r="159" spans="1:24" ht="12.7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row>
    <row r="160" spans="1:24" ht="12.7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row>
    <row r="161" spans="1:24" ht="12.7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row>
    <row r="162" spans="1:24" ht="12.7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row>
    <row r="163" spans="1:24" ht="12.7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row>
    <row r="164" spans="1:24" ht="12.7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row>
    <row r="165" spans="1:24" ht="12.7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row>
    <row r="166" spans="1:24" ht="12.7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row>
    <row r="167" spans="1:24" ht="12.7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row>
    <row r="168" spans="1:24" ht="12.7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row>
    <row r="169" spans="1:24" ht="12.7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row>
    <row r="170" spans="1:24" ht="12.7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row>
    <row r="171" spans="1:24" ht="12.7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row>
    <row r="172" spans="1:24" ht="12.7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row>
    <row r="173" spans="1:24" ht="12.7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row>
    <row r="174" spans="1:24" ht="12.7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row>
    <row r="175" spans="1:24" ht="12.7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row>
    <row r="176" spans="1:24" ht="12.7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row>
    <row r="177" spans="1:24" ht="12.7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row>
    <row r="178" spans="1:24" ht="12.7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row>
    <row r="179" spans="1:24" ht="12.7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row>
    <row r="180" spans="1:24" ht="12.7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row>
    <row r="181" spans="1:24" ht="12.7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row>
    <row r="182" spans="1:24" ht="12.7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row>
    <row r="183" spans="1:24" ht="12.7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row>
    <row r="184" spans="1:24" ht="12.7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row>
    <row r="185" spans="1:24" ht="12.7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row>
    <row r="186" spans="1:24" ht="12.7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row>
    <row r="187" spans="1:24" ht="12.7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row>
    <row r="188" spans="1:24" ht="12.7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row>
    <row r="189" spans="1:24" ht="12.7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row>
    <row r="190" spans="1:24" ht="12.7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row>
    <row r="191" spans="1:24" ht="12.7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row>
    <row r="192" spans="1:24" ht="12.7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row>
    <row r="193" spans="1:24" ht="12.7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row>
    <row r="194" spans="1:24" ht="12.7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row>
    <row r="195" spans="1:24" ht="12.7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row>
    <row r="196" spans="1:24" ht="12.7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row>
    <row r="197" spans="1:24" ht="12.7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row>
    <row r="198" spans="1:24" ht="12.7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row>
    <row r="199" spans="1:24" ht="12.7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row>
    <row r="200" spans="1:24" ht="12.7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row>
    <row r="201" spans="1:24" ht="12.7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row>
    <row r="202" spans="1:24" ht="12.7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row>
    <row r="203" spans="1:24" ht="12.7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row>
    <row r="204" spans="1:24" ht="12.7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row>
    <row r="205" spans="1:24" ht="12.7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row>
    <row r="206" spans="1:24" ht="12.7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row>
    <row r="207" spans="1:24" ht="12.7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row>
    <row r="208" spans="1:24" ht="12.7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row>
    <row r="209" spans="1:24" ht="12.7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row>
    <row r="210" spans="1:24" ht="12.7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row>
    <row r="211" spans="1:24" ht="12.7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row>
    <row r="212" spans="1:24" ht="12.7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row>
    <row r="213" spans="1:24" ht="12.7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row>
    <row r="214" spans="1:24" ht="12.7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row>
    <row r="215" spans="1:24" ht="12.7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row>
    <row r="216" spans="1:24" ht="12.7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row>
    <row r="217" spans="1:24" ht="12.7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row>
    <row r="218" spans="1:24" ht="12.7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row>
    <row r="219" spans="1:24" ht="12.7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row>
    <row r="220" spans="1:24" ht="12.7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row>
    <row r="221" spans="1:24" ht="12.75" customHeight="1">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row>
    <row r="222" spans="1:24" ht="12.75" customHeight="1">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row>
    <row r="223" spans="1:24" ht="12.75" customHeight="1">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row>
    <row r="224" spans="1:24" ht="12.75" customHeight="1">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row>
    <row r="225" spans="1:24" ht="12.75" customHeight="1">
      <c r="A225" s="142"/>
      <c r="B225" s="142"/>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row>
    <row r="226" spans="1:24" ht="12.75" customHeight="1">
      <c r="A226" s="142"/>
      <c r="B226" s="142"/>
      <c r="C226" s="142"/>
      <c r="D226" s="142"/>
      <c r="E226" s="142"/>
      <c r="F226" s="142"/>
      <c r="G226" s="142"/>
      <c r="H226" s="142"/>
      <c r="I226" s="142"/>
      <c r="J226" s="142"/>
      <c r="K226" s="142"/>
      <c r="L226" s="142"/>
      <c r="M226" s="142"/>
      <c r="N226" s="142"/>
      <c r="O226" s="142"/>
      <c r="P226" s="142"/>
      <c r="Q226" s="142"/>
      <c r="R226" s="142"/>
      <c r="S226" s="142"/>
      <c r="T226" s="142"/>
      <c r="U226" s="142"/>
      <c r="V226" s="142"/>
      <c r="W226" s="142"/>
      <c r="X226" s="142"/>
    </row>
    <row r="227" spans="1:24" ht="12.75" customHeight="1">
      <c r="A227" s="142"/>
      <c r="B227" s="142"/>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row>
    <row r="228" spans="1:24" ht="12.75" customHeight="1">
      <c r="A228" s="142"/>
      <c r="B228" s="142"/>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row>
    <row r="229" spans="1:24" ht="12.75" customHeight="1">
      <c r="A229" s="142"/>
      <c r="B229" s="142"/>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row>
    <row r="230" spans="1:24" ht="12.75" customHeight="1">
      <c r="A230" s="142"/>
      <c r="B230" s="142"/>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row>
    <row r="231" spans="1:24" ht="12.75" customHeight="1">
      <c r="A231" s="142"/>
      <c r="B231" s="142"/>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row>
    <row r="232" spans="1:24" ht="12.75" customHeight="1">
      <c r="A232" s="142"/>
      <c r="B232" s="142"/>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row>
    <row r="233" spans="1:24" ht="12.75" customHeight="1">
      <c r="A233" s="142"/>
      <c r="B233" s="142"/>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row>
    <row r="234" spans="1:24" ht="12.75" customHeight="1">
      <c r="A234" s="142"/>
      <c r="B234" s="142"/>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row>
    <row r="235" spans="1:24" ht="12.75" customHeight="1">
      <c r="A235" s="142"/>
      <c r="B235" s="142"/>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row>
    <row r="236" spans="1:24" ht="12.75" customHeight="1">
      <c r="A236" s="142"/>
      <c r="B236" s="142"/>
      <c r="C236" s="142"/>
      <c r="D236" s="142"/>
      <c r="E236" s="142"/>
      <c r="F236" s="142"/>
      <c r="G236" s="142"/>
      <c r="H236" s="142"/>
      <c r="I236" s="142"/>
      <c r="J236" s="142"/>
      <c r="K236" s="142"/>
      <c r="L236" s="142"/>
      <c r="M236" s="142"/>
      <c r="N236" s="142"/>
      <c r="O236" s="142"/>
      <c r="P236" s="142"/>
      <c r="Q236" s="142"/>
      <c r="R236" s="142"/>
      <c r="S236" s="142"/>
      <c r="T236" s="142"/>
      <c r="U236" s="142"/>
      <c r="V236" s="142"/>
      <c r="W236" s="142"/>
      <c r="X236" s="142"/>
    </row>
    <row r="237" spans="1:24" ht="12.75" customHeight="1">
      <c r="A237" s="142"/>
      <c r="B237" s="142"/>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row>
    <row r="238" spans="1:24" ht="12.75" customHeight="1">
      <c r="A238" s="142"/>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row>
    <row r="239" spans="1:24" ht="12.75" customHeight="1">
      <c r="A239" s="142"/>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row>
    <row r="240" spans="1:24" ht="12.75" customHeight="1">
      <c r="A240" s="142"/>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row>
    <row r="241" spans="1:24" ht="12.75" customHeight="1">
      <c r="A241" s="142"/>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row>
    <row r="242" spans="1:24" ht="12.75" customHeight="1">
      <c r="A242" s="142"/>
      <c r="B242" s="142"/>
      <c r="C242" s="142"/>
      <c r="D242" s="142"/>
      <c r="E242" s="142"/>
      <c r="F242" s="142"/>
      <c r="G242" s="142"/>
      <c r="H242" s="142"/>
      <c r="I242" s="142"/>
      <c r="J242" s="142"/>
      <c r="K242" s="142"/>
      <c r="L242" s="142"/>
      <c r="M242" s="142"/>
      <c r="N242" s="142"/>
      <c r="O242" s="142"/>
      <c r="P242" s="142"/>
      <c r="Q242" s="142"/>
      <c r="R242" s="142"/>
      <c r="S242" s="142"/>
      <c r="T242" s="142"/>
      <c r="U242" s="142"/>
      <c r="V242" s="142"/>
      <c r="W242" s="142"/>
      <c r="X242" s="142"/>
    </row>
    <row r="243" spans="1:24" ht="12.75" customHeight="1">
      <c r="A243" s="142"/>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row>
    <row r="244" spans="1:24" ht="12.75" customHeight="1">
      <c r="A244" s="142"/>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row>
    <row r="245" spans="1:24" ht="12.75" customHeight="1">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row>
    <row r="246" spans="1:24" ht="12.75" customHeight="1">
      <c r="A246" s="142"/>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row>
    <row r="247" spans="1:24" ht="12.75" customHeight="1">
      <c r="A247" s="142"/>
      <c r="B247" s="142"/>
      <c r="C247" s="142"/>
      <c r="D247" s="142"/>
      <c r="E247" s="142"/>
      <c r="F247" s="142"/>
      <c r="G247" s="142"/>
      <c r="H247" s="142"/>
      <c r="I247" s="142"/>
      <c r="J247" s="142"/>
      <c r="K247" s="142"/>
      <c r="L247" s="142"/>
      <c r="M247" s="142"/>
      <c r="N247" s="142"/>
      <c r="O247" s="142"/>
      <c r="P247" s="142"/>
      <c r="Q247" s="142"/>
      <c r="R247" s="142"/>
      <c r="S247" s="142"/>
      <c r="T247" s="142"/>
      <c r="U247" s="142"/>
      <c r="V247" s="142"/>
      <c r="W247" s="142"/>
      <c r="X247" s="142"/>
    </row>
    <row r="248" spans="1:24" ht="12.75" customHeight="1">
      <c r="A248" s="142"/>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row>
    <row r="249" spans="1:24" ht="12.75" customHeight="1">
      <c r="A249" s="142"/>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row>
    <row r="250" spans="1:24" ht="12.75" customHeight="1">
      <c r="A250" s="142"/>
      <c r="B250" s="142"/>
      <c r="C250" s="142"/>
      <c r="D250" s="142"/>
      <c r="E250" s="142"/>
      <c r="F250" s="142"/>
      <c r="G250" s="142"/>
      <c r="H250" s="142"/>
      <c r="I250" s="142"/>
      <c r="J250" s="142"/>
      <c r="K250" s="142"/>
      <c r="L250" s="142"/>
      <c r="M250" s="142"/>
      <c r="N250" s="142"/>
      <c r="O250" s="142"/>
      <c r="P250" s="142"/>
      <c r="Q250" s="142"/>
      <c r="R250" s="142"/>
      <c r="S250" s="142"/>
      <c r="T250" s="142"/>
      <c r="U250" s="142"/>
      <c r="V250" s="142"/>
      <c r="W250" s="142"/>
      <c r="X250" s="142"/>
    </row>
    <row r="251" spans="1:24" ht="12.75" customHeight="1">
      <c r="A251" s="142"/>
      <c r="B251" s="142"/>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row>
    <row r="252" spans="1:24" ht="12.75" customHeight="1">
      <c r="A252" s="142"/>
      <c r="B252" s="142"/>
      <c r="C252" s="142"/>
      <c r="D252" s="142"/>
      <c r="E252" s="142"/>
      <c r="F252" s="142"/>
      <c r="G252" s="142"/>
      <c r="H252" s="142"/>
      <c r="I252" s="142"/>
      <c r="J252" s="142"/>
      <c r="K252" s="142"/>
      <c r="L252" s="142"/>
      <c r="M252" s="142"/>
      <c r="N252" s="142"/>
      <c r="O252" s="142"/>
      <c r="P252" s="142"/>
      <c r="Q252" s="142"/>
      <c r="R252" s="142"/>
      <c r="S252" s="142"/>
      <c r="T252" s="142"/>
      <c r="U252" s="142"/>
      <c r="V252" s="142"/>
      <c r="W252" s="142"/>
      <c r="X252" s="142"/>
    </row>
    <row r="253" spans="1:24" ht="12.75" customHeight="1">
      <c r="A253" s="142"/>
      <c r="B253" s="142"/>
      <c r="C253" s="142"/>
      <c r="D253" s="142"/>
      <c r="E253" s="142"/>
      <c r="F253" s="142"/>
      <c r="G253" s="142"/>
      <c r="H253" s="142"/>
      <c r="I253" s="142"/>
      <c r="J253" s="142"/>
      <c r="K253" s="142"/>
      <c r="L253" s="142"/>
      <c r="M253" s="142"/>
      <c r="N253" s="142"/>
      <c r="O253" s="142"/>
      <c r="P253" s="142"/>
      <c r="Q253" s="142"/>
      <c r="R253" s="142"/>
      <c r="S253" s="142"/>
      <c r="T253" s="142"/>
      <c r="U253" s="142"/>
      <c r="V253" s="142"/>
      <c r="W253" s="142"/>
      <c r="X253" s="142"/>
    </row>
    <row r="254" spans="1:24" ht="12.75" customHeight="1">
      <c r="A254" s="142"/>
      <c r="B254" s="142"/>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row>
    <row r="255" spans="1:24" ht="12.75" customHeight="1">
      <c r="A255" s="142"/>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row>
    <row r="256" spans="1:24" ht="12.75" customHeight="1">
      <c r="A256" s="142"/>
      <c r="B256" s="142"/>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row>
    <row r="257" spans="1:24" ht="12.75" customHeight="1">
      <c r="A257" s="142"/>
      <c r="B257" s="142"/>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row>
    <row r="258" spans="1:24" ht="12.75" customHeight="1">
      <c r="A258" s="142"/>
      <c r="B258" s="142"/>
      <c r="C258" s="142"/>
      <c r="D258" s="142"/>
      <c r="E258" s="142"/>
      <c r="F258" s="142"/>
      <c r="G258" s="142"/>
      <c r="H258" s="142"/>
      <c r="I258" s="142"/>
      <c r="J258" s="142"/>
      <c r="K258" s="142"/>
      <c r="L258" s="142"/>
      <c r="M258" s="142"/>
      <c r="N258" s="142"/>
      <c r="O258" s="142"/>
      <c r="P258" s="142"/>
      <c r="Q258" s="142"/>
      <c r="R258" s="142"/>
      <c r="S258" s="142"/>
      <c r="T258" s="142"/>
      <c r="U258" s="142"/>
      <c r="V258" s="142"/>
      <c r="W258" s="142"/>
      <c r="X258" s="142"/>
    </row>
    <row r="259" spans="1:24" ht="12.75" customHeight="1">
      <c r="A259" s="142"/>
      <c r="B259" s="142"/>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row>
    <row r="260" spans="1:24" ht="12.75" customHeight="1">
      <c r="A260" s="142"/>
      <c r="B260" s="142"/>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row>
    <row r="261" spans="1:24" ht="12.75" customHeight="1">
      <c r="A261" s="142"/>
      <c r="B261" s="142"/>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row>
    <row r="262" spans="1:24" ht="12.75" customHeight="1">
      <c r="A262" s="142"/>
      <c r="B262" s="142"/>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row>
    <row r="263" spans="1:24" ht="12.75" customHeight="1">
      <c r="A263" s="142"/>
      <c r="B263" s="142"/>
      <c r="C263" s="142"/>
      <c r="D263" s="142"/>
      <c r="E263" s="142"/>
      <c r="F263" s="142"/>
      <c r="G263" s="142"/>
      <c r="H263" s="142"/>
      <c r="I263" s="142"/>
      <c r="J263" s="142"/>
      <c r="K263" s="142"/>
      <c r="L263" s="142"/>
      <c r="M263" s="142"/>
      <c r="N263" s="142"/>
      <c r="O263" s="142"/>
      <c r="P263" s="142"/>
      <c r="Q263" s="142"/>
      <c r="R263" s="142"/>
      <c r="S263" s="142"/>
      <c r="T263" s="142"/>
      <c r="U263" s="142"/>
      <c r="V263" s="142"/>
      <c r="W263" s="142"/>
      <c r="X263" s="142"/>
    </row>
    <row r="264" spans="1:24" ht="12.75" customHeight="1">
      <c r="A264" s="142"/>
      <c r="B264" s="142"/>
      <c r="C264" s="142"/>
      <c r="D264" s="142"/>
      <c r="E264" s="142"/>
      <c r="F264" s="142"/>
      <c r="G264" s="142"/>
      <c r="H264" s="142"/>
      <c r="I264" s="142"/>
      <c r="J264" s="142"/>
      <c r="K264" s="142"/>
      <c r="L264" s="142"/>
      <c r="M264" s="142"/>
      <c r="N264" s="142"/>
      <c r="O264" s="142"/>
      <c r="P264" s="142"/>
      <c r="Q264" s="142"/>
      <c r="R264" s="142"/>
      <c r="S264" s="142"/>
      <c r="T264" s="142"/>
      <c r="U264" s="142"/>
      <c r="V264" s="142"/>
      <c r="W264" s="142"/>
      <c r="X264" s="142"/>
    </row>
    <row r="265" spans="1:24" ht="12.75" customHeight="1">
      <c r="A265" s="142"/>
      <c r="B265" s="142"/>
      <c r="C265" s="142"/>
      <c r="D265" s="142"/>
      <c r="E265" s="142"/>
      <c r="F265" s="142"/>
      <c r="G265" s="142"/>
      <c r="H265" s="142"/>
      <c r="I265" s="142"/>
      <c r="J265" s="142"/>
      <c r="K265" s="142"/>
      <c r="L265" s="142"/>
      <c r="M265" s="142"/>
      <c r="N265" s="142"/>
      <c r="O265" s="142"/>
      <c r="P265" s="142"/>
      <c r="Q265" s="142"/>
      <c r="R265" s="142"/>
      <c r="S265" s="142"/>
      <c r="T265" s="142"/>
      <c r="U265" s="142"/>
      <c r="V265" s="142"/>
      <c r="W265" s="142"/>
      <c r="X265" s="142"/>
    </row>
    <row r="266" spans="1:24" ht="12.75" customHeight="1">
      <c r="A266" s="142"/>
      <c r="B266" s="142"/>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row>
    <row r="267" spans="1:24" ht="12.75" customHeight="1">
      <c r="A267" s="142"/>
      <c r="B267" s="142"/>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row>
    <row r="268" spans="1:24" ht="12.75" customHeight="1">
      <c r="A268" s="142"/>
      <c r="B268" s="142"/>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row>
    <row r="269" spans="1:24" ht="12.75" customHeight="1">
      <c r="A269" s="142"/>
      <c r="B269" s="142"/>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row>
    <row r="270" spans="1:24" ht="12.75" customHeight="1">
      <c r="A270" s="142"/>
      <c r="B270" s="142"/>
      <c r="C270" s="142"/>
      <c r="D270" s="142"/>
      <c r="E270" s="142"/>
      <c r="F270" s="142"/>
      <c r="G270" s="142"/>
      <c r="H270" s="142"/>
      <c r="I270" s="142"/>
      <c r="J270" s="142"/>
      <c r="K270" s="142"/>
      <c r="L270" s="142"/>
      <c r="M270" s="142"/>
      <c r="N270" s="142"/>
      <c r="O270" s="142"/>
      <c r="P270" s="142"/>
      <c r="Q270" s="142"/>
      <c r="R270" s="142"/>
      <c r="S270" s="142"/>
      <c r="T270" s="142"/>
      <c r="U270" s="142"/>
      <c r="V270" s="142"/>
      <c r="W270" s="142"/>
      <c r="X270" s="142"/>
    </row>
    <row r="271" spans="1:24" ht="12.75" customHeight="1">
      <c r="A271" s="142"/>
      <c r="B271" s="142"/>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row>
    <row r="272" spans="1:24" ht="12.75" customHeight="1">
      <c r="A272" s="142"/>
      <c r="B272" s="142"/>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row>
    <row r="273" spans="1:24" ht="12.75" customHeight="1">
      <c r="A273" s="142"/>
      <c r="B273" s="142"/>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row>
    <row r="274" spans="1:24" ht="12.75" customHeight="1">
      <c r="A274" s="142"/>
      <c r="B274" s="142"/>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row>
    <row r="275" spans="1:24" ht="12.75" customHeight="1">
      <c r="A275" s="142"/>
      <c r="B275" s="142"/>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row>
    <row r="276" spans="1:24" ht="12.75" customHeight="1">
      <c r="A276" s="142"/>
      <c r="B276" s="142"/>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row>
    <row r="277" spans="1:24" ht="12.75" customHeight="1">
      <c r="A277" s="142"/>
      <c r="B277" s="142"/>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row>
    <row r="278" spans="1:24" ht="12.75" customHeight="1">
      <c r="A278" s="142"/>
      <c r="B278" s="142"/>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row>
    <row r="279" spans="1:24" ht="12.75" customHeight="1">
      <c r="A279" s="142"/>
      <c r="B279" s="142"/>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row>
    <row r="280" spans="1:24" ht="12.75" customHeight="1">
      <c r="A280" s="142"/>
      <c r="B280" s="142"/>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row>
    <row r="281" spans="1:24" ht="12.75" customHeight="1">
      <c r="A281" s="142"/>
      <c r="B281" s="142"/>
      <c r="C281" s="142"/>
      <c r="D281" s="142"/>
      <c r="E281" s="142"/>
      <c r="F281" s="142"/>
      <c r="G281" s="142"/>
      <c r="H281" s="142"/>
      <c r="I281" s="142"/>
      <c r="J281" s="142"/>
      <c r="K281" s="142"/>
      <c r="L281" s="142"/>
      <c r="M281" s="142"/>
      <c r="N281" s="142"/>
      <c r="O281" s="142"/>
      <c r="P281" s="142"/>
      <c r="Q281" s="142"/>
      <c r="R281" s="142"/>
      <c r="S281" s="142"/>
      <c r="T281" s="142"/>
      <c r="U281" s="142"/>
      <c r="V281" s="142"/>
      <c r="W281" s="142"/>
      <c r="X281" s="142"/>
    </row>
    <row r="282" spans="1:24" ht="12.75" customHeight="1">
      <c r="A282" s="142"/>
      <c r="B282" s="142"/>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row>
    <row r="283" spans="1:24" ht="12.75" customHeight="1">
      <c r="A283" s="142"/>
      <c r="B283" s="142"/>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row>
    <row r="284" spans="1:24" ht="12.75" customHeight="1">
      <c r="A284" s="142"/>
      <c r="B284" s="142"/>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row>
    <row r="285" spans="1:24" ht="12.75" customHeight="1">
      <c r="A285" s="142"/>
      <c r="B285" s="142"/>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row>
    <row r="286" spans="1:24" ht="12.75" customHeight="1">
      <c r="A286" s="142"/>
      <c r="B286" s="142"/>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row>
    <row r="287" spans="1:24" ht="12.75" customHeight="1">
      <c r="A287" s="142"/>
      <c r="B287" s="142"/>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row>
    <row r="288" spans="1:24" ht="12.75" customHeight="1">
      <c r="A288" s="142"/>
      <c r="B288" s="142"/>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row>
    <row r="289" spans="1:24" ht="12.75" customHeight="1">
      <c r="A289" s="142"/>
      <c r="B289" s="142"/>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row>
    <row r="290" spans="1:24" ht="12.75" customHeight="1">
      <c r="A290" s="142"/>
      <c r="B290" s="142"/>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row>
    <row r="291" spans="1:24" ht="12.75" customHeight="1">
      <c r="A291" s="142"/>
      <c r="B291" s="142"/>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row>
    <row r="292" spans="1:24" ht="12.75" customHeight="1">
      <c r="A292" s="142"/>
      <c r="B292" s="142"/>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row>
    <row r="293" spans="1:24" ht="12.75" customHeight="1">
      <c r="A293" s="142"/>
      <c r="B293" s="142"/>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row>
    <row r="294" spans="1:24" ht="12.75" customHeight="1">
      <c r="A294" s="142"/>
      <c r="B294" s="142"/>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row>
    <row r="295" spans="1:24" ht="12.75" customHeight="1">
      <c r="A295" s="142"/>
      <c r="B295" s="142"/>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row>
    <row r="296" spans="1:24" ht="12.75" customHeight="1">
      <c r="A296" s="142"/>
      <c r="B296" s="142"/>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row>
    <row r="297" spans="1:24" ht="12.75" customHeight="1">
      <c r="A297" s="142"/>
      <c r="B297" s="142"/>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row>
    <row r="298" spans="1:24" ht="12.75" customHeight="1">
      <c r="A298" s="142"/>
      <c r="B298" s="142"/>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row>
    <row r="299" spans="1:24" ht="12.75" customHeight="1">
      <c r="A299" s="142"/>
      <c r="B299" s="142"/>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row>
    <row r="300" spans="1:24" ht="12.75" customHeight="1">
      <c r="A300" s="142"/>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row>
    <row r="301" spans="1:24" ht="12.75" customHeight="1">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row>
    <row r="302" spans="1:24" ht="12.75" customHeight="1">
      <c r="A302" s="142"/>
      <c r="B302" s="142"/>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row>
    <row r="303" spans="1:24" ht="12.75" customHeight="1">
      <c r="A303" s="142"/>
      <c r="B303" s="142"/>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row>
    <row r="304" spans="1:24" ht="12.75" customHeight="1">
      <c r="A304" s="142"/>
      <c r="B304" s="142"/>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row>
    <row r="305" spans="1:24" ht="12.75" customHeight="1">
      <c r="A305" s="142"/>
      <c r="B305" s="142"/>
      <c r="C305" s="142"/>
      <c r="D305" s="142"/>
      <c r="E305" s="142"/>
      <c r="F305" s="142"/>
      <c r="G305" s="142"/>
      <c r="H305" s="142"/>
      <c r="I305" s="142"/>
      <c r="J305" s="142"/>
      <c r="K305" s="142"/>
      <c r="L305" s="142"/>
      <c r="M305" s="142"/>
      <c r="N305" s="142"/>
      <c r="O305" s="142"/>
      <c r="P305" s="142"/>
      <c r="Q305" s="142"/>
      <c r="R305" s="142"/>
      <c r="S305" s="142"/>
      <c r="T305" s="142"/>
      <c r="U305" s="142"/>
      <c r="V305" s="142"/>
      <c r="W305" s="142"/>
      <c r="X305" s="142"/>
    </row>
    <row r="306" spans="1:24" ht="12.75" customHeight="1">
      <c r="A306" s="142"/>
      <c r="B306" s="142"/>
      <c r="C306" s="142"/>
      <c r="D306" s="142"/>
      <c r="E306" s="142"/>
      <c r="F306" s="142"/>
      <c r="G306" s="142"/>
      <c r="H306" s="142"/>
      <c r="I306" s="142"/>
      <c r="J306" s="142"/>
      <c r="K306" s="142"/>
      <c r="L306" s="142"/>
      <c r="M306" s="142"/>
      <c r="N306" s="142"/>
      <c r="O306" s="142"/>
      <c r="P306" s="142"/>
      <c r="Q306" s="142"/>
      <c r="R306" s="142"/>
      <c r="S306" s="142"/>
      <c r="T306" s="142"/>
      <c r="U306" s="142"/>
      <c r="V306" s="142"/>
      <c r="W306" s="142"/>
      <c r="X306" s="142"/>
    </row>
    <row r="307" spans="1:24" ht="12.75" customHeight="1">
      <c r="A307" s="142"/>
      <c r="B307" s="142"/>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row>
    <row r="308" spans="1:24" ht="12.7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row>
    <row r="309" spans="1:24" ht="12.7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row>
    <row r="310" spans="1:24" ht="12.7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row>
    <row r="311" spans="1:24" ht="12.7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row>
    <row r="312" spans="1:24" ht="12.7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row>
    <row r="313" spans="1:24" ht="12.7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row>
    <row r="314" spans="1:24" ht="12.7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row>
    <row r="315" spans="1:24" ht="12.7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row>
    <row r="316" spans="1:24" ht="12.7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row>
    <row r="317" spans="1:24" ht="12.7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row>
    <row r="318" spans="1:24" ht="12.7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row>
    <row r="319" spans="1:24" ht="12.7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row>
    <row r="320" spans="1:24" ht="12.7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row>
    <row r="321" spans="1:24" ht="12.7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row>
    <row r="322" spans="1:24" ht="12.7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row>
    <row r="323" spans="1:24" ht="12.7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row>
    <row r="324" spans="1:24" ht="12.75" customHeight="1">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row>
    <row r="325" spans="1:24" ht="12.75" customHeight="1">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row>
    <row r="326" spans="1:24" ht="12.75" customHeight="1">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row>
    <row r="327" spans="1:24" ht="12.75" customHeight="1">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row>
    <row r="328" spans="1:24" ht="12.75" customHeight="1">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row>
    <row r="329" spans="1:24" ht="12.75" customHeight="1">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row>
    <row r="330" spans="1:24" ht="12.75" customHeight="1">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row>
    <row r="331" spans="1:24" ht="12.75" customHeight="1">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row>
    <row r="332" spans="1:24" ht="12.75" customHeight="1">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row>
    <row r="333" spans="1:24" ht="12.75" customHeight="1">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row>
    <row r="334" spans="1:24" ht="12.75" customHeight="1">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row>
    <row r="335" spans="1:24" ht="12.75" customHeight="1">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row>
    <row r="336" spans="1:24" ht="12.75" customHeight="1">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row>
    <row r="337" spans="1:24" ht="12.75" customHeight="1">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row>
    <row r="338" spans="1:24" ht="12.75" customHeight="1">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row>
    <row r="339" spans="1:24" ht="12.75" customHeight="1">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row>
    <row r="340" spans="1:24" ht="12.75" customHeight="1">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row>
    <row r="341" spans="1:24" ht="12.75" customHeight="1">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row>
    <row r="342" spans="1:24" ht="12.75" customHeight="1">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row>
    <row r="343" spans="1:24" ht="12.75" customHeight="1">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row>
    <row r="344" spans="1:24" ht="12.75" customHeight="1">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row>
    <row r="345" spans="1:24" ht="12.75" customHeight="1">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row>
    <row r="346" spans="1:24" ht="12.75" customHeight="1">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row>
    <row r="347" spans="1:24" ht="12.75" customHeight="1">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row>
    <row r="348" spans="1:24" ht="12.75" customHeight="1">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row>
    <row r="349" spans="1:24" ht="12.75" customHeight="1">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row>
    <row r="350" spans="1:24" ht="12.75" customHeight="1">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row>
    <row r="351" spans="1:24" ht="12.75" customHeight="1">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row>
    <row r="352" spans="1:24" ht="12.75" customHeight="1">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row>
    <row r="353" spans="1:24" ht="12.75" customHeight="1">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row>
    <row r="354" spans="1:24" ht="12.75" customHeight="1">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row>
    <row r="355" spans="1:24" ht="12.75" customHeight="1">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row>
    <row r="356" spans="1:24" ht="12.75" customHeight="1">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row>
    <row r="357" spans="1:24" ht="12.7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row>
    <row r="358" spans="1:24" ht="12.7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row>
    <row r="359" spans="1:24" ht="12.7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row>
    <row r="360" spans="1:24" ht="12.7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row>
    <row r="361" spans="1:24" ht="12.7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row>
    <row r="362" spans="1:24" ht="12.7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row>
    <row r="363" spans="1:24" ht="12.7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row>
    <row r="364" spans="1:24" ht="12.7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row>
    <row r="365" spans="1:24" ht="12.7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row>
    <row r="366" spans="1:24" ht="12.7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row>
    <row r="367" spans="1:24" ht="12.7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row>
    <row r="368" spans="1:24" ht="12.7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row>
    <row r="369" spans="1:24" ht="12.7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row>
    <row r="370" spans="1:24" ht="12.7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row>
    <row r="371" spans="1:24" ht="12.7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row>
    <row r="372" spans="1:24" ht="12.7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row>
    <row r="373" spans="1:24" ht="12.7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row>
    <row r="374" spans="1:24" ht="12.7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row>
    <row r="375" spans="1:24" ht="12.7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row>
    <row r="376" spans="1:24" ht="12.7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row>
    <row r="377" spans="1:24" ht="12.7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row>
    <row r="378" spans="1:24" ht="12.7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row>
    <row r="379" spans="1:24" ht="12.7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row>
    <row r="380" spans="1:24" ht="12.7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row>
    <row r="381" spans="1:24" ht="12.7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row>
    <row r="382" spans="1:24" ht="12.7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row>
    <row r="383" spans="1:24" ht="12.7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row>
    <row r="384" spans="1:24" ht="12.7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row>
    <row r="385" spans="1:24" ht="12.7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row>
    <row r="386" spans="1:24" ht="12.7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row>
    <row r="387" spans="1:24" ht="12.7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row>
    <row r="388" spans="1:24" ht="12.7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row>
    <row r="389" spans="1:24" ht="12.7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row>
    <row r="390" spans="1:24" ht="12.7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row>
    <row r="391" spans="1:24" ht="12.7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row>
    <row r="392" spans="1:24" ht="12.7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row>
    <row r="393" spans="1:24" ht="12.7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row>
    <row r="394" spans="1:24" ht="12.7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row>
    <row r="395" spans="1:24" ht="12.7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row>
    <row r="396" spans="1:24" ht="12.7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row>
    <row r="397" spans="1:24" ht="12.7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row>
    <row r="398" spans="1:24" ht="12.7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row>
    <row r="399" spans="1:24" ht="12.7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row>
    <row r="400" spans="1:24" ht="12.7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row>
    <row r="401" spans="1:24" ht="12.7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row>
    <row r="402" spans="1:24" ht="12.7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row>
    <row r="403" spans="1:24" ht="12.7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row>
    <row r="404" spans="1:24" ht="12.7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row>
    <row r="405" spans="1:24" ht="12.7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row>
    <row r="406" spans="1:24" ht="12.7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row>
    <row r="407" spans="1:24" ht="12.7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row>
    <row r="408" spans="1:24" ht="12.7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row>
    <row r="409" spans="1:24" ht="12.7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row>
    <row r="410" spans="1:24" ht="12.7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row>
    <row r="411" spans="1:24" ht="12.7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row>
    <row r="412" spans="1:24" ht="12.7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row>
    <row r="413" spans="1:24" ht="12.7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row>
    <row r="414" spans="1:24" ht="12.7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row>
    <row r="415" spans="1:24" ht="12.7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row>
    <row r="416" spans="1:24" ht="12.7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row>
    <row r="417" spans="1:24" ht="12.7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row>
    <row r="418" spans="1:24" ht="12.7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row>
    <row r="419" spans="1:24" ht="12.7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row>
    <row r="420" spans="1:24" ht="12.7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row>
    <row r="421" spans="1:24" ht="12.7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row>
    <row r="422" spans="1:24" ht="12.7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row>
    <row r="423" spans="1:24" ht="12.7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row>
    <row r="424" spans="1:24" ht="12.7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row>
    <row r="425" spans="1:24" ht="12.7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row>
    <row r="426" spans="1:24" ht="12.7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row>
    <row r="427" spans="1:24" ht="12.7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row>
    <row r="428" spans="1:24" ht="12.7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row>
    <row r="429" spans="1:24" ht="12.7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row>
    <row r="430" spans="1:24" ht="12.7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row>
    <row r="431" spans="1:24" ht="12.7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row>
    <row r="432" spans="1:24" ht="12.7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row>
    <row r="433" spans="1:24" ht="12.7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row>
    <row r="434" spans="1:24" ht="12.7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row>
    <row r="435" spans="1:24" ht="12.7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row>
    <row r="436" spans="1:24" ht="12.7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row>
    <row r="437" spans="1:24" ht="12.7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row>
    <row r="438" spans="1:24" ht="12.7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row>
    <row r="439" spans="1:24" ht="12.7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row>
    <row r="440" spans="1:24" ht="12.7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row>
    <row r="441" spans="1:24" ht="12.7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row>
    <row r="442" spans="1:24" ht="12.7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row>
    <row r="443" spans="1:24" ht="12.7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row>
    <row r="444" spans="1:24" ht="12.7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row>
    <row r="445" spans="1:24" ht="12.7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row>
    <row r="446" spans="1:24" ht="12.7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row>
    <row r="447" spans="1:24" ht="12.7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row>
    <row r="448" spans="1:24" ht="12.7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row>
    <row r="449" spans="1:24" ht="12.7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row>
    <row r="450" spans="1:24" ht="12.7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row>
    <row r="451" spans="1:24" ht="12.7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row>
    <row r="452" spans="1:24" ht="12.7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row>
    <row r="453" spans="1:24" ht="12.7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row>
    <row r="454" spans="1:24" ht="12.7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row>
    <row r="455" spans="1:24" ht="12.7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row>
    <row r="456" spans="1:24" ht="12.7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row>
    <row r="457" spans="1:24" ht="12.7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row>
    <row r="458" spans="1:24" ht="12.7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row>
    <row r="459" spans="1:24" ht="12.7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row>
    <row r="460" spans="1:24" ht="12.7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row>
    <row r="461" spans="1:24" ht="12.7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row>
    <row r="462" spans="1:24" ht="12.7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row>
    <row r="463" spans="1:24" ht="12.7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row>
    <row r="464" spans="1:24" ht="12.7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row>
    <row r="465" spans="1:24" ht="12.7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row>
    <row r="466" spans="1:24" ht="12.7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row>
    <row r="467" spans="1:24" ht="12.7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row>
    <row r="468" spans="1:24" ht="12.7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row>
    <row r="469" spans="1:24" ht="12.7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row>
    <row r="470" spans="1:24" ht="12.7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row>
    <row r="471" spans="1:24" ht="12.7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row>
    <row r="472" spans="1:24" ht="12.7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row>
    <row r="473" spans="1:24" ht="12.7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row>
    <row r="474" spans="1:24" ht="12.7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row>
    <row r="475" spans="1:24" ht="12.7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row>
    <row r="476" spans="1:24" ht="12.7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row>
    <row r="477" spans="1:24" ht="12.7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row>
    <row r="478" spans="1:24" ht="12.7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row>
    <row r="479" spans="1:24" ht="12.7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row>
    <row r="480" spans="1:24" ht="12.7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row>
    <row r="481" spans="1:24" ht="12.7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row>
    <row r="482" spans="1:24" ht="12.7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row>
    <row r="483" spans="1:24" ht="12.7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row>
    <row r="484" spans="1:24" ht="12.7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row>
    <row r="485" spans="1:24" ht="12.7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row>
    <row r="486" spans="1:24" ht="12.7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row>
    <row r="487" spans="1:24" ht="12.7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row>
    <row r="488" spans="1:24" ht="12.7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row>
    <row r="489" spans="1:24" ht="12.7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row>
    <row r="490" spans="1:24" ht="12.7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row>
    <row r="491" spans="1:24" ht="12.7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row>
    <row r="492" spans="1:24" ht="12.7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row>
    <row r="493" spans="1:24" ht="12.7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row>
    <row r="494" spans="1:24" ht="12.7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row>
    <row r="495" spans="1:24" ht="12.7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row>
    <row r="496" spans="1:24" ht="12.7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row>
    <row r="497" spans="1:24" ht="12.7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row>
    <row r="498" spans="1:24" ht="12.7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row>
    <row r="499" spans="1:24" ht="12.7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row>
    <row r="500" spans="1:24" ht="12.7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row>
    <row r="501" spans="1:24" ht="12.7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row>
    <row r="502" spans="1:24" ht="12.7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row>
    <row r="503" spans="1:24" ht="12.7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row>
    <row r="504" spans="1:24" ht="12.7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row>
    <row r="505" spans="1:24" ht="12.7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row>
    <row r="506" spans="1:24" ht="12.7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row>
    <row r="507" spans="1:24" ht="12.7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row>
    <row r="508" spans="1:24" ht="12.7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row>
    <row r="509" spans="1:24" ht="12.7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row>
    <row r="510" spans="1:24" ht="12.7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row>
    <row r="511" spans="1:24" ht="12.7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row>
    <row r="512" spans="1:24" ht="12.7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row>
    <row r="513" spans="1:24" ht="12.7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row>
    <row r="514" spans="1:24" ht="12.7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row>
    <row r="515" spans="1:24" ht="12.7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row>
    <row r="516" spans="1:24" ht="12.7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row>
    <row r="517" spans="1:24" ht="12.7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row>
    <row r="518" spans="1:24" ht="12.7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row>
    <row r="519" spans="1:24" ht="12.7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row>
    <row r="520" spans="1:24" ht="12.7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row>
    <row r="521" spans="1:24" ht="12.7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row>
    <row r="522" spans="1:24" ht="12.7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row>
    <row r="523" spans="1:24" ht="12.7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row>
    <row r="524" spans="1:24" ht="12.7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row>
    <row r="525" spans="1:24" ht="12.7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row>
    <row r="526" spans="1:24" ht="12.7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row>
    <row r="527" spans="1:24" ht="12.7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row>
    <row r="528" spans="1:24" ht="12.7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row>
    <row r="529" spans="1:24" ht="12.7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row>
    <row r="530" spans="1:24" ht="12.7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row>
    <row r="531" spans="1:24" ht="12.7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row>
    <row r="532" spans="1:24" ht="12.7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row>
    <row r="533" spans="1:24" ht="12.7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row>
    <row r="534" spans="1:24" ht="12.7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row>
    <row r="535" spans="1:24" ht="12.7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row>
    <row r="536" spans="1:24" ht="12.7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row>
    <row r="537" spans="1:24" ht="12.7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row>
    <row r="538" spans="1:24" ht="12.7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row>
    <row r="539" spans="1:24" ht="12.7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row>
    <row r="540" spans="1:24" ht="12.7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row>
    <row r="541" spans="1:24" ht="12.7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row>
    <row r="542" spans="1:24" ht="12.7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row>
    <row r="543" spans="1:24" ht="12.7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row>
    <row r="544" spans="1:24" ht="12.7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row>
    <row r="545" spans="1:24" ht="12.7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row>
    <row r="546" spans="1:24" ht="12.7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row>
    <row r="547" spans="1:24" ht="12.7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row>
    <row r="548" spans="1:24" ht="12.7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row>
    <row r="549" spans="1:24" ht="12.7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row>
    <row r="550" spans="1:24" ht="12.7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row>
    <row r="551" spans="1:24" ht="12.7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row>
    <row r="552" spans="1:24" ht="12.7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row>
    <row r="553" spans="1:24" ht="12.7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row>
    <row r="554" spans="1:24" ht="12.7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row>
    <row r="555" spans="1:24" ht="12.7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row>
    <row r="556" spans="1:24" ht="12.7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row>
    <row r="557" spans="1:24" ht="12.7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row>
    <row r="558" spans="1:24" ht="12.7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row>
    <row r="559" spans="1:24" ht="12.7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row>
    <row r="560" spans="1:24" ht="12.7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row>
    <row r="561" spans="1:24" ht="12.7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row>
    <row r="562" spans="1:24" ht="12.7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row>
    <row r="563" spans="1:24" ht="12.7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row>
    <row r="564" spans="1:24" ht="12.7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row>
    <row r="565" spans="1:24" ht="12.7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row>
    <row r="566" spans="1:24" ht="12.7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row>
    <row r="567" spans="1:24" ht="12.7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row>
    <row r="568" spans="1:24" ht="12.7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row>
    <row r="569" spans="1:24" ht="12.7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row>
    <row r="570" spans="1:24" ht="12.7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row>
    <row r="571" spans="1:24" ht="12.7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row>
    <row r="572" spans="1:24" ht="12.7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row>
    <row r="573" spans="1:24" ht="12.7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row>
    <row r="574" spans="1:24" ht="12.7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row>
    <row r="575" spans="1:24" ht="12.7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row>
    <row r="576" spans="1:24" ht="12.7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row>
    <row r="577" spans="1:24" ht="12.7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row>
    <row r="578" spans="1:24" ht="12.7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row>
    <row r="579" spans="1:24" ht="12.7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row>
    <row r="580" spans="1:24" ht="12.7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row>
    <row r="581" spans="1:24" ht="12.7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row>
    <row r="582" spans="1:24" ht="12.7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row>
    <row r="583" spans="1:24" ht="12.7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row>
    <row r="584" spans="1:24" ht="12.7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row>
    <row r="585" spans="1:24" ht="12.7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row>
    <row r="586" spans="1:24" ht="12.7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row>
    <row r="587" spans="1:24" ht="12.7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row>
    <row r="588" spans="1:24" ht="12.7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row>
    <row r="589" spans="1:24" ht="12.7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row>
    <row r="590" spans="1:24" ht="12.7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row>
    <row r="591" spans="1:24" ht="12.7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row>
    <row r="592" spans="1:24" ht="12.7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row>
    <row r="593" spans="1:24" ht="12.7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row>
    <row r="594" spans="1:24" ht="12.7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row>
    <row r="595" spans="1:24" ht="12.7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row>
    <row r="596" spans="1:24" ht="12.7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row>
    <row r="597" spans="1:24" ht="12.7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row>
    <row r="598" spans="1:24" ht="12.7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row>
    <row r="599" spans="1:24" ht="12.7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row>
    <row r="600" spans="1:24" ht="12.7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row>
    <row r="601" spans="1:24" ht="12.7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row>
    <row r="602" spans="1:24" ht="12.7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row>
    <row r="603" spans="1:24" ht="12.7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row>
    <row r="604" spans="1:24" ht="12.7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row>
    <row r="605" spans="1:24" ht="12.7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row>
    <row r="606" spans="1:24" ht="12.7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row>
    <row r="607" spans="1:24" ht="12.7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row>
    <row r="608" spans="1:24" ht="12.7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row>
    <row r="609" spans="1:24" ht="12.7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row>
    <row r="610" spans="1:24" ht="12.7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row>
    <row r="611" spans="1:24" ht="12.7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row>
    <row r="612" spans="1:24" ht="12.7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row>
    <row r="613" spans="1:24" ht="12.7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row>
    <row r="614" spans="1:24" ht="12.7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row>
    <row r="615" spans="1:24" ht="12.7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row>
    <row r="616" spans="1:24" ht="12.7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row>
    <row r="617" spans="1:24" ht="12.7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row>
    <row r="618" spans="1:24" ht="12.7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row>
    <row r="619" spans="1:24" ht="12.7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row>
    <row r="620" spans="1:24" ht="12.7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row>
    <row r="621" spans="1:24" ht="12.7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row>
    <row r="622" spans="1:24" ht="12.7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row>
    <row r="623" spans="1:24" ht="12.7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row>
    <row r="624" spans="1:24" ht="12.7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row>
    <row r="625" spans="1:24" ht="12.7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row>
    <row r="626" spans="1:24" ht="12.7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row>
    <row r="627" spans="1:24" ht="12.7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row>
    <row r="628" spans="1:24" ht="12.7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row>
    <row r="629" spans="1:24" ht="12.7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row>
    <row r="630" spans="1:24" ht="12.7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row>
    <row r="631" spans="1:24" ht="12.7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row>
    <row r="632" spans="1:24" ht="12.7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row>
    <row r="633" spans="1:24" ht="12.7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row>
    <row r="634" spans="1:24" ht="12.7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row>
    <row r="635" spans="1:24" ht="12.7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row>
    <row r="636" spans="1:24" ht="12.7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row>
    <row r="637" spans="1:24" ht="12.7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row>
    <row r="638" spans="1:24" ht="12.7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row>
    <row r="639" spans="1:24" ht="12.7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row>
    <row r="640" spans="1:24" ht="12.7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row>
    <row r="641" spans="1:24" ht="12.7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row>
    <row r="642" spans="1:24" ht="12.7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row>
    <row r="643" spans="1:24" ht="12.7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row>
    <row r="644" spans="1:24" ht="12.7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row>
    <row r="645" spans="1:24" ht="12.7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row>
    <row r="646" spans="1:24" ht="12.7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row>
    <row r="647" spans="1:24" ht="12.7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row>
    <row r="648" spans="1:24" ht="12.7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row>
    <row r="649" spans="1:24" ht="12.7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row>
    <row r="650" spans="1:24" ht="12.7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row>
    <row r="651" spans="1:24" ht="12.7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row>
    <row r="652" spans="1:24" ht="12.7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row>
    <row r="653" spans="1:24" ht="12.7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row>
    <row r="654" spans="1:24" ht="12.7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row>
    <row r="655" spans="1:24" ht="12.7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row>
    <row r="656" spans="1:24" ht="12.7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row>
    <row r="657" spans="1:24" ht="12.7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row>
    <row r="658" spans="1:24" ht="12.7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row>
    <row r="659" spans="1:24" ht="12.7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row>
    <row r="660" spans="1:24" ht="12.7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row>
    <row r="661" spans="1:24" ht="12.7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row>
    <row r="662" spans="1:24" ht="12.7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row>
    <row r="663" spans="1:24" ht="12.7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row>
    <row r="664" spans="1:24" ht="12.7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row>
    <row r="665" spans="1:24" ht="12.7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row>
    <row r="666" spans="1:24" ht="12.7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row>
    <row r="667" spans="1:24" ht="12.7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row>
    <row r="668" spans="1:24" ht="12.7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row>
    <row r="669" spans="1:24" ht="12.7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row>
    <row r="670" spans="1:24" ht="12.7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row>
    <row r="671" spans="1:24" ht="12.7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row>
    <row r="672" spans="1:24" ht="12.7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row>
    <row r="673" spans="1:24" ht="12.7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row>
    <row r="674" spans="1:24" ht="12.7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row>
    <row r="675" spans="1:24" ht="12.7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row>
    <row r="676" spans="1:24" ht="12.7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row>
    <row r="677" spans="1:24" ht="12.7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row>
    <row r="678" spans="1:24" ht="12.7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row>
    <row r="679" spans="1:24" ht="12.7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row>
    <row r="680" spans="1:24" ht="12.7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row>
    <row r="681" spans="1:24" ht="12.7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row>
    <row r="682" spans="1:24" ht="12.7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row>
    <row r="683" spans="1:24" ht="12.7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row>
    <row r="684" spans="1:24" ht="12.7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row>
    <row r="685" spans="1:24" ht="12.7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row>
    <row r="686" spans="1:24" ht="12.7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row>
    <row r="687" spans="1:24" ht="12.7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row>
    <row r="688" spans="1:24" ht="12.7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row>
    <row r="689" spans="1:24" ht="12.7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row>
    <row r="690" spans="1:24" ht="12.7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row>
    <row r="691" spans="1:24" ht="12.7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row>
    <row r="692" spans="1:24" ht="12.7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row>
    <row r="693" spans="1:24" ht="12.7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row>
    <row r="694" spans="1:24" ht="12.7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row>
    <row r="695" spans="1:24" ht="12.7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row>
    <row r="696" spans="1:24" ht="12.7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row>
    <row r="697" spans="1:24" ht="12.7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row>
    <row r="698" spans="1:24" ht="12.7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row>
    <row r="699" spans="1:24" ht="12.7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row>
    <row r="700" spans="1:24" ht="12.7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row>
    <row r="701" spans="1:24" ht="12.7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row>
    <row r="702" spans="1:24" ht="12.7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row>
    <row r="703" spans="1:24" ht="12.7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row>
    <row r="704" spans="1:24" ht="12.7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row>
    <row r="705" spans="1:24" ht="12.7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row>
    <row r="706" spans="1:24" ht="12.7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row>
    <row r="707" spans="1:24" ht="12.7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row>
    <row r="708" spans="1:24" ht="12.7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row>
    <row r="709" spans="1:24" ht="12.7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row>
    <row r="710" spans="1:24" ht="12.7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row>
    <row r="711" spans="1:24" ht="12.7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row>
    <row r="712" spans="1:24" ht="12.7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row>
    <row r="713" spans="1:24" ht="12.7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row>
    <row r="714" spans="1:24" ht="12.7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row>
    <row r="715" spans="1:24" ht="12.7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row>
    <row r="716" spans="1:24" ht="12.7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row>
    <row r="717" spans="1:24" ht="12.7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row>
    <row r="718" spans="1:24" ht="12.7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row>
    <row r="719" spans="1:24" ht="12.7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row>
    <row r="720" spans="1:24" ht="12.7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row>
    <row r="721" spans="1:24" ht="12.7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row>
    <row r="722" spans="1:24" ht="12.7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row>
    <row r="723" spans="1:24" ht="12.7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row>
    <row r="724" spans="1:24" ht="12.7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row>
    <row r="725" spans="1:24" ht="12.7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row>
    <row r="726" spans="1:24" ht="12.7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row>
    <row r="727" spans="1:24" ht="12.7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row>
    <row r="728" spans="1:24" ht="12.7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row>
    <row r="729" spans="1:24" ht="12.7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row>
    <row r="730" spans="1:24" ht="12.7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row>
    <row r="731" spans="1:24" ht="12.7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row>
    <row r="732" spans="1:24" ht="12.7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row>
    <row r="733" spans="1:24" ht="12.7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row>
    <row r="734" spans="1:24" ht="12.7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row>
    <row r="735" spans="1:24" ht="12.7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row>
    <row r="736" spans="1:24" ht="12.7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row>
    <row r="737" spans="1:24" ht="12.7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row>
    <row r="738" spans="1:24" ht="12.7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row>
    <row r="739" spans="1:24" ht="12.7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row>
    <row r="740" spans="1:24" ht="12.7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row>
    <row r="741" spans="1:24" ht="12.7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row>
    <row r="742" spans="1:24" ht="12.7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row>
    <row r="743" spans="1:24" ht="12.7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row>
    <row r="744" spans="1:24" ht="12.7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row>
    <row r="745" spans="1:24" ht="12.7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row>
    <row r="746" spans="1:24" ht="12.7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row>
    <row r="747" spans="1:24" ht="12.7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row>
    <row r="748" spans="1:24" ht="12.7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row>
    <row r="749" spans="1:24" ht="12.7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row>
    <row r="750" spans="1:24" ht="12.7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row>
    <row r="751" spans="1:24" ht="12.7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row>
    <row r="752" spans="1:24" ht="12.7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row>
    <row r="753" spans="1:24" ht="12.7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row>
    <row r="754" spans="1:24" ht="12.7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row>
    <row r="755" spans="1:24" ht="12.7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row>
    <row r="756" spans="1:24" ht="12.7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row>
    <row r="757" spans="1:24" ht="12.7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row>
    <row r="758" spans="1:24" ht="12.7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row>
    <row r="759" spans="1:24" ht="12.7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row>
    <row r="760" spans="1:24" ht="12.7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row>
    <row r="761" spans="1:24" ht="12.7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row>
    <row r="762" spans="1:24" ht="12.7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row>
    <row r="763" spans="1:24" ht="12.7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row>
    <row r="764" spans="1:24" ht="12.7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row>
    <row r="765" spans="1:24" ht="12.7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row>
    <row r="766" spans="1:24" ht="12.7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row>
    <row r="767" spans="1:24" ht="12.7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row>
    <row r="768" spans="1:24" ht="12.7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row>
    <row r="769" spans="1:24" ht="12.7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row>
    <row r="770" spans="1:24" ht="12.7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row>
    <row r="771" spans="1:24" ht="12.7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row>
    <row r="772" spans="1:24" ht="12.7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row>
    <row r="773" spans="1:24" ht="12.7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row>
    <row r="774" spans="1:24" ht="12.7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row>
    <row r="775" spans="1:24" ht="12.7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row>
    <row r="776" spans="1:24" ht="12.7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row>
    <row r="777" spans="1:24" ht="12.7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row>
    <row r="778" spans="1:24" ht="12.7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row>
    <row r="779" spans="1:24" ht="12.7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row>
    <row r="780" spans="1:24" ht="12.7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row>
    <row r="781" spans="1:24" ht="12.7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row>
    <row r="782" spans="1:24" ht="12.7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row>
    <row r="783" spans="1:24" ht="12.7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row>
    <row r="784" spans="1:24" ht="12.7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row>
    <row r="785" spans="1:24" ht="12.7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row>
    <row r="786" spans="1:24" ht="12.7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row>
    <row r="787" spans="1:24" ht="12.7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row>
    <row r="788" spans="1:24" ht="12.7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row>
    <row r="789" spans="1:24" ht="12.7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row>
    <row r="790" spans="1:24" ht="12.7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row>
    <row r="791" spans="1:24" ht="12.7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row>
    <row r="792" spans="1:24" ht="12.7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row>
    <row r="793" spans="1:24" ht="12.7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row>
    <row r="794" spans="1:24" ht="12.7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row>
    <row r="795" spans="1:24" ht="12.7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row>
    <row r="796" spans="1:24" ht="12.7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row>
    <row r="797" spans="1:24" ht="12.7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row>
    <row r="798" spans="1:24" ht="12.7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row>
    <row r="799" spans="1:24" ht="12.7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row>
    <row r="800" spans="1:24" ht="12.7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row>
    <row r="801" spans="1:24" ht="12.7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row>
    <row r="802" spans="1:24" ht="12.7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row>
    <row r="803" spans="1:24" ht="12.7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row>
    <row r="804" spans="1:24" ht="12.7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row>
    <row r="805" spans="1:24" ht="12.7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row>
    <row r="806" spans="1:24" ht="12.7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row>
    <row r="807" spans="1:24" ht="12.7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row>
    <row r="808" spans="1:24" ht="12.7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row>
    <row r="809" spans="1:24" ht="12.7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row>
    <row r="810" spans="1:24" ht="12.7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row>
    <row r="811" spans="1:24" ht="12.7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row>
    <row r="812" spans="1:24" ht="12.7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row>
    <row r="813" spans="1:24" ht="12.7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row>
    <row r="814" spans="1:24" ht="12.7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row>
    <row r="815" spans="1:24" ht="12.7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row>
    <row r="816" spans="1:24" ht="12.7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row>
    <row r="817" spans="1:24" ht="12.7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row>
    <row r="818" spans="1:24" ht="12.7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row>
    <row r="819" spans="1:24" ht="12.7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row>
    <row r="820" spans="1:24" ht="12.7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row>
    <row r="821" spans="1:24" ht="12.7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row>
    <row r="822" spans="1:24" ht="12.7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row>
    <row r="823" spans="1:24" ht="12.7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row>
    <row r="824" spans="1:24" ht="12.7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row>
    <row r="825" spans="1:24" ht="12.7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row>
    <row r="826" spans="1:24" ht="12.7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row>
    <row r="827" spans="1:24" ht="12.7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row>
    <row r="828" spans="1:24" ht="12.7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row>
    <row r="829" spans="1:24" ht="12.7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row>
    <row r="830" spans="1:24" ht="12.7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row>
    <row r="831" spans="1:24" ht="12.7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row>
    <row r="832" spans="1:24" ht="12.7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row>
    <row r="833" spans="1:24" ht="12.7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row>
    <row r="834" spans="1:24" ht="12.7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row>
    <row r="835" spans="1:24" ht="12.7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row>
    <row r="836" spans="1:24" ht="12.7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row>
    <row r="837" spans="1:24" ht="12.7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row>
    <row r="838" spans="1:24" ht="12.7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row>
    <row r="839" spans="1:24" ht="12.7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row>
    <row r="840" spans="1:24" ht="12.7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row>
    <row r="841" spans="1:24" ht="12.7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row>
    <row r="842" spans="1:24" ht="12.7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row>
    <row r="843" spans="1:24" ht="12.7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row>
    <row r="844" spans="1:24" ht="12.7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row>
    <row r="845" spans="1:24" ht="12.7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row>
    <row r="846" spans="1:24" ht="12.7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row>
    <row r="847" spans="1:24" ht="12.7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row>
    <row r="848" spans="1:24" ht="12.7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row>
    <row r="849" spans="1:24" ht="12.7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row>
    <row r="850" spans="1:24" ht="12.7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row>
    <row r="851" spans="1:24" ht="12.7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row>
    <row r="852" spans="1:24" ht="12.7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row>
    <row r="853" spans="1:24" ht="12.7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row>
    <row r="854" spans="1:24" ht="12.7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row>
    <row r="855" spans="1:24" ht="12.7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row>
    <row r="856" spans="1:24" ht="12.7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row>
    <row r="857" spans="1:24" ht="12.7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row>
    <row r="858" spans="1:24" ht="12.7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row>
    <row r="859" spans="1:24" ht="12.7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row>
    <row r="860" spans="1:24" ht="12.7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row>
    <row r="861" spans="1:24" ht="12.7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row>
    <row r="862" spans="1:24" ht="12.7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row>
    <row r="863" spans="1:24" ht="12.7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row>
    <row r="864" spans="1:24" ht="12.7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row>
    <row r="865" spans="1:24" ht="12.7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row>
    <row r="866" spans="1:24" ht="12.7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row>
    <row r="867" spans="1:24" ht="12.7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row>
    <row r="868" spans="1:24" ht="12.7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row>
    <row r="869" spans="1:24" ht="12.7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row>
    <row r="870" spans="1:24" ht="12.7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row>
    <row r="871" spans="1:24" ht="12.7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row>
    <row r="872" spans="1:24" ht="12.7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row>
    <row r="873" spans="1:24" ht="12.7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row>
    <row r="874" spans="1:24" ht="12.7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row>
    <row r="875" spans="1:24" ht="12.7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row>
    <row r="876" spans="1:24" ht="12.7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row>
    <row r="877" spans="1:24" ht="12.7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row>
    <row r="878" spans="1:24" ht="12.7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row>
    <row r="879" spans="1:24" ht="12.7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row>
    <row r="880" spans="1:24" ht="12.7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row>
    <row r="881" spans="1:24" ht="12.7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row>
    <row r="882" spans="1:24" ht="12.7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row>
    <row r="883" spans="1:24" ht="12.7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row>
    <row r="884" spans="1:24" ht="12.7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row>
    <row r="885" spans="1:24" ht="12.7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row>
    <row r="886" spans="1:24" ht="12.7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row>
    <row r="887" spans="1:24" ht="12.7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row>
    <row r="888" spans="1:24" ht="12.7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row>
    <row r="889" spans="1:24" ht="12.7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row>
    <row r="890" spans="1:24" ht="12.7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row>
    <row r="891" spans="1:24" ht="12.7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row>
    <row r="892" spans="1:24" ht="12.7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row>
    <row r="893" spans="1:24" ht="12.7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row>
    <row r="894" spans="1:24" ht="12.7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row>
    <row r="895" spans="1:24" ht="12.7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row>
    <row r="896" spans="1:24" ht="12.7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row>
    <row r="897" spans="1:24" ht="12.7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row>
    <row r="898" spans="1:24" ht="12.7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row>
    <row r="899" spans="1:24" ht="12.7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row>
    <row r="900" spans="1:24" ht="12.7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row>
    <row r="901" spans="1:24" ht="12.7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row>
    <row r="902" spans="1:24" ht="12.7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row>
    <row r="903" spans="1:24" ht="12.7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row>
    <row r="904" spans="1:24" ht="12.7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row>
    <row r="905" spans="1:24" ht="12.7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row>
    <row r="906" spans="1:24" ht="12.7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row>
    <row r="907" spans="1:24" ht="12.7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row>
    <row r="908" spans="1:24" ht="12.7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row>
    <row r="909" spans="1:24" ht="12.7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row>
    <row r="910" spans="1:24" ht="12.7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row>
    <row r="911" spans="1:24" ht="12.7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row>
    <row r="912" spans="1:24" ht="12.7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row>
    <row r="913" spans="1:24" ht="12.7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row>
    <row r="914" spans="1:24" ht="12.7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row>
    <row r="915" spans="1:24" ht="12.7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row>
    <row r="916" spans="1:24" ht="12.7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row>
    <row r="917" spans="1:24" ht="12.7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row>
    <row r="918" spans="1:24" ht="12.7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row>
    <row r="919" spans="1:24" ht="12.7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row>
    <row r="920" spans="1:24" ht="12.7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row>
    <row r="921" spans="1:24" ht="12.7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row>
    <row r="922" spans="1:24" ht="12.7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row>
    <row r="923" spans="1:24" ht="12.7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row>
    <row r="924" spans="1:24" ht="12.7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row>
    <row r="925" spans="1:24" ht="12.7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row>
    <row r="926" spans="1:24" ht="12.7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row>
    <row r="927" spans="1:24" ht="12.7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row>
    <row r="928" spans="1:24" ht="12.7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row>
    <row r="929" spans="1:24" ht="12.7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row>
    <row r="930" spans="1:24" ht="12.7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row>
    <row r="931" spans="1:24" ht="12.7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row>
    <row r="932" spans="1:24" ht="12.7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row>
    <row r="933" spans="1:24" ht="12.7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row>
    <row r="934" spans="1:24" ht="12.7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row>
    <row r="935" spans="1:24" ht="12.7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row>
    <row r="936" spans="1:24" ht="12.7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row>
    <row r="937" spans="1:24" ht="12.7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row>
    <row r="938" spans="1:24" ht="12.7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row>
    <row r="939" spans="1:24" ht="12.7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row>
    <row r="940" spans="1:24" ht="12.7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row>
    <row r="941" spans="1:24" ht="12.7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row>
    <row r="942" spans="1:24" ht="12.7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row>
    <row r="943" spans="1:24" ht="12.7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row>
    <row r="944" spans="1:24" ht="12.7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row>
    <row r="945" spans="1:24" ht="12.7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row>
    <row r="946" spans="1:24" ht="12.7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row>
    <row r="947" spans="1:24" ht="12.7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row>
    <row r="948" spans="1:24" ht="12.7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row>
    <row r="949" spans="1:24" ht="12.7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row>
    <row r="950" spans="1:24" ht="12.7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row>
    <row r="951" spans="1:24" ht="12.7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row>
    <row r="952" spans="1:24" ht="12.7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row>
    <row r="953" spans="1:24" ht="12.7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row>
    <row r="954" spans="1:24" ht="12.7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row>
    <row r="955" spans="1:24" ht="12.7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row>
    <row r="956" spans="1:24" ht="12.7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row>
    <row r="957" spans="1:24" ht="12.7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row>
    <row r="958" spans="1:24" ht="12.7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row>
    <row r="959" spans="1:24" ht="12.7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row>
    <row r="960" spans="1:24" ht="12.7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row>
    <row r="961" spans="1:24" ht="12.7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row>
    <row r="962" spans="1:24" ht="12.7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row>
    <row r="963" spans="1:24" ht="12.7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row>
    <row r="964" spans="1:24" ht="12.7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row>
    <row r="965" spans="1:24" ht="12.7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row>
    <row r="966" spans="1:24" ht="12.7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row>
    <row r="967" spans="1:24" ht="12.7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row>
    <row r="968" spans="1:24" ht="12.7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row>
    <row r="969" spans="1:24" ht="12.7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row>
    <row r="970" spans="1:24" ht="12.7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row>
    <row r="971" spans="1:24" ht="12.7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row>
    <row r="972" spans="1:24" ht="12.7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row>
    <row r="973" spans="1:24" ht="12.7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row>
    <row r="974" spans="1:24" ht="12.7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row>
    <row r="975" spans="1:24" ht="12.7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row>
    <row r="976" spans="1:24" ht="12.7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row>
    <row r="977" spans="1:24" ht="12.7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row>
    <row r="978" spans="1:24" ht="12.7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row>
    <row r="979" spans="1:24" ht="12.7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row>
    <row r="980" spans="1:24" ht="12.7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row>
    <row r="981" spans="1:24" ht="12.7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row>
    <row r="982" spans="1:24" ht="12.7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row>
    <row r="983" spans="1:24" ht="12.7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row>
    <row r="984" spans="1:24" ht="12.7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row>
    <row r="985" spans="1:24" ht="12.7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row>
    <row r="986" spans="1:24" ht="12.7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row>
    <row r="987" spans="1:24" ht="12.7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row>
    <row r="988" spans="1:24" ht="12.7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row>
    <row r="989" spans="1:24" ht="12.7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row>
    <row r="990" spans="1:24" ht="12.7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row>
    <row r="991" spans="1:24" ht="12.7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row>
    <row r="992" spans="1:24" ht="12.7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row>
    <row r="993" spans="1:24" ht="12.7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row>
    <row r="994" spans="1:24" ht="12.7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row>
    <row r="995" spans="1:24" ht="12.7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row>
    <row r="996" spans="1:24" ht="12.7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row>
    <row r="997" spans="1:24" ht="12.7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row>
    <row r="998" spans="1:24" ht="12.7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row>
    <row r="999" spans="1:24" ht="12.7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row>
    <row r="1000" spans="1:24" ht="12.7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row>
    <row r="1001" spans="1:24" ht="12.75" customHeight="1">
      <c r="A1001" s="142"/>
      <c r="B1001" s="142"/>
      <c r="C1001" s="142"/>
      <c r="D1001" s="142"/>
      <c r="E1001" s="142"/>
      <c r="F1001" s="142"/>
      <c r="G1001" s="142"/>
      <c r="H1001" s="142"/>
      <c r="I1001" s="142"/>
      <c r="J1001" s="142"/>
      <c r="K1001" s="142"/>
      <c r="L1001" s="142"/>
      <c r="M1001" s="142"/>
      <c r="N1001" s="142"/>
      <c r="O1001" s="142"/>
      <c r="P1001" s="142"/>
      <c r="Q1001" s="142"/>
      <c r="R1001" s="142"/>
      <c r="S1001" s="142"/>
      <c r="T1001" s="142"/>
      <c r="U1001" s="142"/>
      <c r="V1001" s="142"/>
      <c r="W1001" s="142"/>
      <c r="X1001" s="142"/>
    </row>
    <row r="1002" spans="1:24" ht="12.75" customHeight="1">
      <c r="A1002" s="142"/>
      <c r="B1002" s="142"/>
      <c r="C1002" s="142"/>
      <c r="D1002" s="142"/>
      <c r="E1002" s="142"/>
      <c r="F1002" s="142"/>
      <c r="G1002" s="142"/>
      <c r="H1002" s="142"/>
      <c r="I1002" s="142"/>
      <c r="J1002" s="142"/>
      <c r="K1002" s="142"/>
      <c r="L1002" s="142"/>
      <c r="M1002" s="142"/>
      <c r="N1002" s="142"/>
      <c r="O1002" s="142"/>
      <c r="P1002" s="142"/>
      <c r="Q1002" s="142"/>
      <c r="R1002" s="142"/>
      <c r="S1002" s="142"/>
      <c r="T1002" s="142"/>
      <c r="U1002" s="142"/>
      <c r="V1002" s="142"/>
      <c r="W1002" s="142"/>
      <c r="X1002" s="142"/>
    </row>
    <row r="1003" spans="1:24" ht="12.75" customHeight="1">
      <c r="A1003" s="142"/>
      <c r="B1003" s="142"/>
      <c r="C1003" s="142"/>
      <c r="D1003" s="142"/>
      <c r="E1003" s="142"/>
      <c r="F1003" s="142"/>
      <c r="G1003" s="142"/>
      <c r="H1003" s="142"/>
      <c r="I1003" s="142"/>
      <c r="J1003" s="142"/>
      <c r="K1003" s="142"/>
      <c r="L1003" s="142"/>
      <c r="M1003" s="142"/>
      <c r="N1003" s="142"/>
      <c r="O1003" s="142"/>
      <c r="P1003" s="142"/>
      <c r="Q1003" s="142"/>
      <c r="R1003" s="142"/>
      <c r="S1003" s="142"/>
      <c r="T1003" s="142"/>
      <c r="U1003" s="142"/>
      <c r="V1003" s="142"/>
      <c r="W1003" s="142"/>
      <c r="X1003" s="142"/>
    </row>
    <row r="1004" spans="1:24" ht="12.75" customHeight="1">
      <c r="A1004" s="142"/>
      <c r="B1004" s="142"/>
      <c r="C1004" s="142"/>
      <c r="D1004" s="142"/>
      <c r="E1004" s="142"/>
      <c r="F1004" s="142"/>
      <c r="G1004" s="142"/>
      <c r="H1004" s="142"/>
      <c r="I1004" s="142"/>
      <c r="J1004" s="142"/>
      <c r="K1004" s="142"/>
      <c r="L1004" s="142"/>
      <c r="M1004" s="142"/>
      <c r="N1004" s="142"/>
      <c r="O1004" s="142"/>
      <c r="P1004" s="142"/>
      <c r="Q1004" s="142"/>
      <c r="R1004" s="142"/>
      <c r="S1004" s="142"/>
      <c r="T1004" s="142"/>
      <c r="U1004" s="142"/>
      <c r="V1004" s="142"/>
      <c r="W1004" s="142"/>
      <c r="X1004" s="142"/>
    </row>
    <row r="1005" spans="1:24" ht="12.75" customHeight="1">
      <c r="A1005" s="142"/>
      <c r="B1005" s="142"/>
      <c r="C1005" s="142"/>
      <c r="D1005" s="142"/>
      <c r="E1005" s="142"/>
      <c r="F1005" s="142"/>
      <c r="G1005" s="142"/>
      <c r="H1005" s="142"/>
      <c r="I1005" s="142"/>
      <c r="J1005" s="142"/>
      <c r="K1005" s="142"/>
      <c r="L1005" s="142"/>
      <c r="M1005" s="142"/>
      <c r="N1005" s="142"/>
      <c r="O1005" s="142"/>
      <c r="P1005" s="142"/>
      <c r="Q1005" s="142"/>
      <c r="R1005" s="142"/>
      <c r="S1005" s="142"/>
      <c r="T1005" s="142"/>
      <c r="U1005" s="142"/>
      <c r="V1005" s="142"/>
      <c r="W1005" s="142"/>
      <c r="X1005" s="142"/>
    </row>
  </sheetData>
  <pageMargins left="0.7" right="0.7" top="0.75" bottom="0.75" header="0" footer="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4"/>
  <sheetViews>
    <sheetView workbookViewId="0">
      <selection activeCell="J8" sqref="J8"/>
    </sheetView>
  </sheetViews>
  <sheetFormatPr baseColWidth="10" defaultColWidth="12.7109375" defaultRowHeight="15" customHeight="1" x14ac:dyDescent="0"/>
  <cols>
    <col min="1" max="1" width="43.7109375" customWidth="1"/>
    <col min="2" max="9" width="10.42578125" customWidth="1"/>
    <col min="10" max="10" width="35.28515625" customWidth="1"/>
    <col min="11" max="11" width="11.140625" customWidth="1"/>
    <col min="12" max="24" width="7.7109375" customWidth="1"/>
  </cols>
  <sheetData>
    <row r="1" spans="1:24" ht="12.75" customHeight="1">
      <c r="A1" s="43"/>
      <c r="B1" s="43"/>
      <c r="C1" s="43"/>
      <c r="D1" s="43"/>
      <c r="E1" s="43"/>
      <c r="F1" s="43"/>
      <c r="G1" s="43"/>
      <c r="H1" s="43"/>
      <c r="I1" s="43"/>
      <c r="J1" s="53"/>
      <c r="K1" s="54"/>
      <c r="L1" s="54"/>
      <c r="M1" s="54"/>
      <c r="N1" s="54"/>
      <c r="O1" s="54"/>
      <c r="P1" s="54"/>
      <c r="Q1" s="54"/>
      <c r="R1" s="54"/>
      <c r="S1" s="54"/>
      <c r="T1" s="54"/>
      <c r="U1" s="54"/>
      <c r="V1" s="54"/>
      <c r="W1" s="43"/>
      <c r="X1" s="43"/>
    </row>
    <row r="2" spans="1:24" ht="12.75" customHeight="1">
      <c r="A2" s="43"/>
      <c r="B2" s="43"/>
      <c r="C2" s="43"/>
      <c r="D2" s="43"/>
      <c r="E2" s="43"/>
      <c r="F2" s="43"/>
      <c r="G2" s="43"/>
      <c r="H2" s="43"/>
      <c r="I2" s="43"/>
      <c r="J2" s="54"/>
      <c r="K2" s="54"/>
      <c r="L2" s="54"/>
      <c r="M2" s="54"/>
      <c r="N2" s="54"/>
      <c r="O2" s="54"/>
      <c r="P2" s="54"/>
      <c r="Q2" s="54"/>
      <c r="R2" s="54"/>
      <c r="S2" s="54"/>
      <c r="T2" s="54"/>
      <c r="U2" s="54"/>
      <c r="V2" s="54"/>
      <c r="W2" s="43"/>
      <c r="X2" s="43"/>
    </row>
    <row r="3" spans="1:24" ht="12.75" customHeight="1">
      <c r="A3" s="43"/>
      <c r="B3" s="43"/>
      <c r="C3" s="43"/>
      <c r="D3" s="43"/>
      <c r="E3" s="43"/>
      <c r="F3" s="43"/>
      <c r="G3" s="43"/>
      <c r="H3" s="43"/>
      <c r="I3" s="43"/>
      <c r="J3" s="54"/>
      <c r="K3" s="54"/>
      <c r="L3" s="54"/>
      <c r="M3" s="54"/>
      <c r="N3" s="54"/>
      <c r="O3" s="54"/>
      <c r="P3" s="54"/>
      <c r="Q3" s="54"/>
      <c r="R3" s="54"/>
      <c r="S3" s="54"/>
      <c r="T3" s="54"/>
      <c r="U3" s="54"/>
      <c r="V3" s="54"/>
      <c r="W3" s="43"/>
      <c r="X3" s="43"/>
    </row>
    <row r="4" spans="1:24" ht="12.75" customHeight="1">
      <c r="A4" s="44" t="s">
        <v>203</v>
      </c>
      <c r="B4" s="43"/>
      <c r="C4" s="43"/>
      <c r="D4" s="43"/>
      <c r="E4" s="43"/>
      <c r="F4" s="43"/>
      <c r="G4" s="43"/>
      <c r="H4" s="43"/>
      <c r="I4" s="43"/>
      <c r="J4" s="55"/>
      <c r="K4" s="54"/>
      <c r="L4" s="54"/>
      <c r="M4" s="54"/>
      <c r="N4" s="54"/>
      <c r="O4" s="54"/>
      <c r="P4" s="54"/>
      <c r="Q4" s="54"/>
      <c r="R4" s="54"/>
      <c r="S4" s="54"/>
      <c r="T4" s="54"/>
      <c r="U4" s="54"/>
      <c r="V4" s="54"/>
      <c r="W4" s="43"/>
      <c r="X4" s="43"/>
    </row>
    <row r="5" spans="1:24" ht="12.75" customHeight="1">
      <c r="A5" s="45" t="s">
        <v>204</v>
      </c>
      <c r="B5" s="43"/>
      <c r="C5" s="43"/>
      <c r="D5" s="43"/>
      <c r="E5" s="43"/>
      <c r="F5" s="43"/>
      <c r="G5" s="43"/>
      <c r="H5" s="43"/>
      <c r="I5" s="43"/>
      <c r="J5" s="56"/>
      <c r="K5" s="54"/>
      <c r="L5" s="54"/>
      <c r="M5" s="54"/>
      <c r="N5" s="54"/>
      <c r="O5" s="54"/>
      <c r="P5" s="54"/>
      <c r="Q5" s="54"/>
      <c r="R5" s="54"/>
      <c r="S5" s="54"/>
      <c r="T5" s="54"/>
      <c r="U5" s="54"/>
      <c r="V5" s="54"/>
      <c r="W5" s="43"/>
      <c r="X5" s="43"/>
    </row>
    <row r="6" spans="1:24" ht="12.75" customHeight="1">
      <c r="A6" s="43"/>
      <c r="B6" s="43"/>
      <c r="C6" s="43"/>
      <c r="D6" s="43"/>
      <c r="E6" s="43"/>
      <c r="F6" s="43"/>
      <c r="G6" s="43"/>
      <c r="H6" s="43"/>
      <c r="I6" s="43"/>
      <c r="J6" s="54"/>
      <c r="K6" s="54"/>
      <c r="L6" s="54"/>
      <c r="M6" s="54"/>
      <c r="N6" s="54"/>
      <c r="O6" s="54"/>
      <c r="P6" s="54"/>
      <c r="Q6" s="54"/>
      <c r="R6" s="54"/>
      <c r="S6" s="54"/>
      <c r="T6" s="54"/>
      <c r="U6" s="54"/>
      <c r="V6" s="54"/>
      <c r="W6" s="43"/>
      <c r="X6" s="43"/>
    </row>
    <row r="7" spans="1:24" ht="12.75" customHeight="1">
      <c r="A7" s="46" t="s">
        <v>205</v>
      </c>
      <c r="B7" s="43"/>
      <c r="C7" s="43"/>
      <c r="D7" s="43"/>
      <c r="E7" s="43"/>
      <c r="F7" s="43"/>
      <c r="G7" s="43"/>
      <c r="H7" s="43"/>
      <c r="I7" s="43"/>
      <c r="J7" s="57"/>
      <c r="K7" s="54"/>
      <c r="L7" s="54"/>
      <c r="M7" s="54"/>
      <c r="N7" s="54"/>
      <c r="O7" s="54"/>
      <c r="P7" s="54"/>
      <c r="Q7" s="54"/>
      <c r="R7" s="54"/>
      <c r="S7" s="54"/>
      <c r="T7" s="54"/>
      <c r="U7" s="54"/>
      <c r="V7" s="54"/>
      <c r="W7" s="43"/>
      <c r="X7" s="43"/>
    </row>
    <row r="8" spans="1:24" ht="12.75" customHeight="1">
      <c r="A8" s="43"/>
      <c r="B8" s="43"/>
      <c r="C8" s="43"/>
      <c r="D8" s="43"/>
      <c r="E8" s="43"/>
      <c r="F8" s="43"/>
      <c r="G8" s="43"/>
      <c r="H8" s="43"/>
      <c r="I8" s="43"/>
      <c r="J8" s="54"/>
      <c r="K8" s="54"/>
      <c r="L8" s="54"/>
      <c r="M8" s="54"/>
      <c r="N8" s="54"/>
      <c r="O8" s="54"/>
      <c r="P8" s="54"/>
      <c r="Q8" s="54"/>
      <c r="R8" s="54"/>
      <c r="S8" s="54"/>
      <c r="T8" s="54"/>
      <c r="U8" s="54"/>
      <c r="V8" s="54"/>
      <c r="W8" s="43"/>
      <c r="X8" s="43"/>
    </row>
    <row r="9" spans="1:24" ht="12.75" customHeight="1">
      <c r="A9" s="43"/>
      <c r="B9" s="43"/>
      <c r="C9" s="43"/>
      <c r="D9" s="43"/>
      <c r="E9" s="43"/>
      <c r="F9" s="43"/>
      <c r="G9" s="43"/>
      <c r="H9" s="43"/>
      <c r="I9" s="43"/>
      <c r="J9" s="54"/>
      <c r="K9" s="54"/>
      <c r="L9" s="54"/>
      <c r="M9" s="54"/>
      <c r="N9" s="54"/>
      <c r="O9" s="54"/>
      <c r="P9" s="54"/>
      <c r="Q9" s="54"/>
      <c r="R9" s="54"/>
      <c r="S9" s="54"/>
      <c r="T9" s="54"/>
      <c r="U9" s="54"/>
      <c r="V9" s="54"/>
      <c r="W9" s="43"/>
      <c r="X9" s="43"/>
    </row>
    <row r="10" spans="1:24" ht="12.75" customHeight="1">
      <c r="A10" s="47" t="s">
        <v>277</v>
      </c>
      <c r="B10" s="43"/>
      <c r="C10" s="43"/>
      <c r="D10" s="43"/>
      <c r="E10" s="43"/>
      <c r="F10" s="43"/>
      <c r="G10" s="43"/>
      <c r="H10" s="43"/>
      <c r="I10" s="43"/>
      <c r="J10" s="58"/>
      <c r="K10" s="54"/>
      <c r="L10" s="54"/>
      <c r="M10" s="54"/>
      <c r="N10" s="54"/>
      <c r="O10" s="54"/>
      <c r="P10" s="54"/>
      <c r="Q10" s="54"/>
      <c r="R10" s="54"/>
      <c r="S10" s="54"/>
      <c r="T10" s="54"/>
      <c r="U10" s="54"/>
      <c r="V10" s="54"/>
      <c r="W10" s="43"/>
      <c r="X10" s="43"/>
    </row>
    <row r="11" spans="1:24" ht="12.75" customHeight="1">
      <c r="A11" s="48" t="s">
        <v>207</v>
      </c>
      <c r="B11" s="48"/>
      <c r="C11" s="161" t="s">
        <v>208</v>
      </c>
      <c r="D11" s="161" t="s">
        <v>209</v>
      </c>
      <c r="E11" s="161" t="s">
        <v>210</v>
      </c>
      <c r="F11" s="161" t="s">
        <v>211</v>
      </c>
      <c r="G11" s="161" t="s">
        <v>212</v>
      </c>
      <c r="H11" s="48"/>
      <c r="I11" s="48"/>
      <c r="J11" s="59"/>
      <c r="K11" s="60"/>
      <c r="L11" s="61"/>
      <c r="M11" s="60"/>
      <c r="N11" s="61"/>
      <c r="O11" s="62"/>
      <c r="P11" s="61"/>
      <c r="Q11" s="62"/>
      <c r="R11" s="61"/>
      <c r="S11" s="62"/>
      <c r="T11" s="61"/>
      <c r="U11" s="60"/>
      <c r="V11" s="61"/>
      <c r="W11" s="43"/>
      <c r="X11" s="43"/>
    </row>
    <row r="12" spans="1:24" ht="12.75" customHeight="1">
      <c r="A12" s="48" t="s">
        <v>213</v>
      </c>
      <c r="B12" s="48"/>
      <c r="C12" s="49" t="s">
        <v>214</v>
      </c>
      <c r="D12" s="49" t="s">
        <v>214</v>
      </c>
      <c r="E12" s="49" t="s">
        <v>214</v>
      </c>
      <c r="F12" s="49" t="s">
        <v>214</v>
      </c>
      <c r="G12" s="49" t="s">
        <v>214</v>
      </c>
      <c r="H12" s="48"/>
      <c r="I12" s="48"/>
      <c r="J12" s="59"/>
      <c r="K12" s="62"/>
      <c r="L12" s="61"/>
      <c r="M12" s="62"/>
      <c r="N12" s="61"/>
      <c r="O12" s="62"/>
      <c r="P12" s="61"/>
      <c r="Q12" s="62"/>
      <c r="R12" s="61"/>
      <c r="S12" s="62"/>
      <c r="T12" s="61"/>
      <c r="U12" s="62"/>
      <c r="V12" s="61"/>
      <c r="W12" s="43"/>
      <c r="X12" s="43"/>
    </row>
    <row r="13" spans="1:24" ht="12.75" customHeight="1">
      <c r="A13" s="48" t="s">
        <v>215</v>
      </c>
      <c r="B13" s="48"/>
      <c r="C13" s="49" t="s">
        <v>216</v>
      </c>
      <c r="D13" s="49" t="s">
        <v>216</v>
      </c>
      <c r="E13" s="49" t="s">
        <v>216</v>
      </c>
      <c r="F13" s="49" t="s">
        <v>216</v>
      </c>
      <c r="G13" s="49" t="s">
        <v>216</v>
      </c>
      <c r="H13" s="48"/>
      <c r="I13" s="48"/>
      <c r="J13" s="59"/>
      <c r="K13" s="62"/>
      <c r="L13" s="61"/>
      <c r="M13" s="62"/>
      <c r="N13" s="61"/>
      <c r="O13" s="62"/>
      <c r="P13" s="61"/>
      <c r="Q13" s="62"/>
      <c r="R13" s="61"/>
      <c r="S13" s="62"/>
      <c r="T13" s="61"/>
      <c r="U13" s="62"/>
      <c r="V13" s="61"/>
      <c r="W13" s="43"/>
      <c r="X13" s="43"/>
    </row>
    <row r="14" spans="1:24" ht="12.75" customHeight="1">
      <c r="A14" s="48" t="s">
        <v>217</v>
      </c>
      <c r="B14" s="48"/>
      <c r="C14" s="49" t="s">
        <v>218</v>
      </c>
      <c r="D14" s="49" t="s">
        <v>218</v>
      </c>
      <c r="E14" s="49" t="s">
        <v>218</v>
      </c>
      <c r="F14" s="49" t="s">
        <v>218</v>
      </c>
      <c r="G14" s="49" t="s">
        <v>218</v>
      </c>
      <c r="H14" s="48"/>
      <c r="I14" s="48"/>
      <c r="J14" s="59"/>
      <c r="K14" s="62"/>
      <c r="L14" s="61"/>
      <c r="M14" s="62"/>
      <c r="N14" s="61"/>
      <c r="O14" s="62"/>
      <c r="P14" s="61"/>
      <c r="Q14" s="62"/>
      <c r="R14" s="61"/>
      <c r="S14" s="62"/>
      <c r="T14" s="61"/>
      <c r="U14" s="62"/>
      <c r="V14" s="61"/>
      <c r="W14" s="43"/>
      <c r="X14" s="43"/>
    </row>
    <row r="15" spans="1:24" ht="12.75" customHeight="1">
      <c r="A15" s="48" t="s">
        <v>219</v>
      </c>
      <c r="B15" s="48"/>
      <c r="C15" s="49" t="s">
        <v>220</v>
      </c>
      <c r="D15" s="49" t="s">
        <v>220</v>
      </c>
      <c r="E15" s="49" t="s">
        <v>220</v>
      </c>
      <c r="F15" s="49" t="s">
        <v>220</v>
      </c>
      <c r="G15" s="49" t="s">
        <v>220</v>
      </c>
      <c r="H15" s="48"/>
      <c r="I15" s="48"/>
      <c r="J15" s="59"/>
      <c r="K15" s="62"/>
      <c r="L15" s="61"/>
      <c r="M15" s="62"/>
      <c r="N15" s="61"/>
      <c r="O15" s="62"/>
      <c r="P15" s="61"/>
      <c r="Q15" s="62"/>
      <c r="R15" s="61"/>
      <c r="S15" s="62"/>
      <c r="T15" s="61"/>
      <c r="U15" s="62"/>
      <c r="V15" s="61"/>
      <c r="W15" s="43"/>
      <c r="X15" s="43"/>
    </row>
    <row r="16" spans="1:24" ht="12.75" customHeight="1">
      <c r="A16" s="50" t="s">
        <v>278</v>
      </c>
      <c r="B16" s="50"/>
      <c r="C16" s="51">
        <v>138434000</v>
      </c>
      <c r="D16" s="51">
        <v>126172000</v>
      </c>
      <c r="E16" s="51">
        <v>116073000</v>
      </c>
      <c r="F16" s="51">
        <v>113666000</v>
      </c>
      <c r="G16" s="51">
        <v>110212000</v>
      </c>
      <c r="H16" s="50"/>
      <c r="I16" s="50"/>
      <c r="J16" s="63"/>
      <c r="K16" s="64"/>
      <c r="L16" s="65"/>
      <c r="M16" s="64"/>
      <c r="N16" s="65"/>
      <c r="O16" s="64"/>
      <c r="P16" s="65"/>
      <c r="Q16" s="64"/>
      <c r="R16" s="65"/>
      <c r="S16" s="64"/>
      <c r="T16" s="65"/>
      <c r="U16" s="64"/>
      <c r="V16" s="65"/>
      <c r="W16" s="43"/>
      <c r="X16" s="43"/>
    </row>
    <row r="17" spans="1:24" ht="12.75" customHeight="1">
      <c r="A17" s="50" t="s">
        <v>279</v>
      </c>
      <c r="B17" s="50"/>
      <c r="C17" s="51">
        <v>3142000</v>
      </c>
      <c r="D17" s="51">
        <v>2853000</v>
      </c>
      <c r="E17" s="51">
        <v>2646000</v>
      </c>
      <c r="F17" s="51">
        <v>2533000</v>
      </c>
      <c r="G17" s="51">
        <v>2428000</v>
      </c>
      <c r="H17" s="50"/>
      <c r="I17" s="50"/>
      <c r="J17" s="63"/>
      <c r="K17" s="64"/>
      <c r="L17" s="65"/>
      <c r="M17" s="64"/>
      <c r="N17" s="65"/>
      <c r="O17" s="64"/>
      <c r="P17" s="65"/>
      <c r="Q17" s="64"/>
      <c r="R17" s="65"/>
      <c r="S17" s="64"/>
      <c r="T17" s="65"/>
      <c r="U17" s="64"/>
      <c r="V17" s="65"/>
      <c r="W17" s="43"/>
      <c r="X17" s="43"/>
    </row>
    <row r="18" spans="1:24" ht="12.75" customHeight="1">
      <c r="A18" s="50" t="s">
        <v>280</v>
      </c>
      <c r="B18" s="50"/>
      <c r="C18" s="51">
        <v>141576000</v>
      </c>
      <c r="D18" s="51">
        <v>129025000</v>
      </c>
      <c r="E18" s="51">
        <v>118719000</v>
      </c>
      <c r="F18" s="51">
        <v>116199000</v>
      </c>
      <c r="G18" s="51">
        <v>112640000</v>
      </c>
      <c r="H18" s="50"/>
      <c r="I18" s="50"/>
      <c r="J18" s="63"/>
      <c r="K18" s="64"/>
      <c r="L18" s="65"/>
      <c r="M18" s="64"/>
      <c r="N18" s="65"/>
      <c r="O18" s="64"/>
      <c r="P18" s="65"/>
      <c r="Q18" s="64"/>
      <c r="R18" s="65"/>
      <c r="S18" s="64"/>
      <c r="T18" s="65"/>
      <c r="U18" s="64"/>
      <c r="V18" s="65"/>
      <c r="W18" s="43"/>
      <c r="X18" s="43"/>
    </row>
    <row r="19" spans="1:24" ht="12.75" customHeight="1">
      <c r="A19" s="50" t="s">
        <v>281</v>
      </c>
      <c r="B19" s="50"/>
      <c r="C19" s="51">
        <v>123152000</v>
      </c>
      <c r="D19" s="51">
        <v>111882000</v>
      </c>
      <c r="E19" s="51">
        <v>102901000</v>
      </c>
      <c r="F19" s="51">
        <v>101065000</v>
      </c>
      <c r="G19" s="51">
        <v>98458000</v>
      </c>
      <c r="H19" s="50"/>
      <c r="I19" s="50"/>
      <c r="J19" s="63"/>
      <c r="K19" s="64"/>
      <c r="L19" s="65"/>
      <c r="M19" s="64"/>
      <c r="N19" s="65"/>
      <c r="O19" s="64"/>
      <c r="P19" s="65"/>
      <c r="Q19" s="64"/>
      <c r="R19" s="65"/>
      <c r="S19" s="64"/>
      <c r="T19" s="65"/>
      <c r="U19" s="64"/>
      <c r="V19" s="65"/>
      <c r="W19" s="43"/>
      <c r="X19" s="43"/>
    </row>
    <row r="20" spans="1:24" ht="12.75" customHeight="1">
      <c r="A20" s="50" t="s">
        <v>282</v>
      </c>
      <c r="B20" s="50"/>
      <c r="C20" s="51">
        <v>13876000</v>
      </c>
      <c r="D20" s="51">
        <v>12950000</v>
      </c>
      <c r="E20" s="51">
        <v>12068000</v>
      </c>
      <c r="F20" s="51">
        <v>11445000</v>
      </c>
      <c r="G20" s="51">
        <v>10899000</v>
      </c>
      <c r="H20" s="66">
        <f>C18-C19-C20-C21</f>
        <v>4480000</v>
      </c>
      <c r="I20" s="50"/>
      <c r="J20" s="63"/>
      <c r="K20" s="64"/>
      <c r="L20" s="65"/>
      <c r="M20" s="64"/>
      <c r="N20" s="65"/>
      <c r="O20" s="64"/>
      <c r="P20" s="65"/>
      <c r="Q20" s="64"/>
      <c r="R20" s="65"/>
      <c r="S20" s="64"/>
      <c r="T20" s="65"/>
      <c r="U20" s="64"/>
      <c r="V20" s="65"/>
      <c r="W20" s="43"/>
      <c r="X20" s="43"/>
    </row>
    <row r="21" spans="1:24" ht="12.75" customHeight="1">
      <c r="A21" s="50" t="s">
        <v>283</v>
      </c>
      <c r="B21" s="50"/>
      <c r="C21" s="51">
        <v>68000</v>
      </c>
      <c r="D21" s="51">
        <v>82000</v>
      </c>
      <c r="E21" s="51">
        <v>78000</v>
      </c>
      <c r="F21" s="51">
        <v>65000</v>
      </c>
      <c r="G21" s="51">
        <v>63000</v>
      </c>
      <c r="H21" s="50"/>
      <c r="I21" s="50"/>
      <c r="J21" s="63"/>
      <c r="K21" s="64"/>
      <c r="L21" s="65"/>
      <c r="M21" s="64"/>
      <c r="N21" s="65"/>
      <c r="O21" s="64"/>
      <c r="P21" s="65"/>
      <c r="Q21" s="64"/>
      <c r="R21" s="65"/>
      <c r="S21" s="64"/>
      <c r="T21" s="65"/>
      <c r="U21" s="64"/>
      <c r="V21" s="65"/>
      <c r="W21" s="43"/>
      <c r="X21" s="43"/>
    </row>
    <row r="22" spans="1:24" ht="12.75" customHeight="1">
      <c r="A22" s="52" t="s">
        <v>284</v>
      </c>
      <c r="B22" s="50"/>
      <c r="C22" s="51">
        <v>4480000</v>
      </c>
      <c r="D22" s="51">
        <v>4111000</v>
      </c>
      <c r="E22" s="51">
        <v>3672000</v>
      </c>
      <c r="F22" s="51">
        <v>3624000</v>
      </c>
      <c r="G22" s="51">
        <v>3220000</v>
      </c>
      <c r="H22" s="50"/>
      <c r="I22" s="50"/>
      <c r="J22" s="63"/>
      <c r="K22" s="64"/>
      <c r="L22" s="65"/>
      <c r="M22" s="64"/>
      <c r="N22" s="65"/>
      <c r="O22" s="64"/>
      <c r="P22" s="65"/>
      <c r="Q22" s="64"/>
      <c r="R22" s="65"/>
      <c r="S22" s="64"/>
      <c r="T22" s="65"/>
      <c r="U22" s="64"/>
      <c r="V22" s="65"/>
      <c r="W22" s="43"/>
      <c r="X22" s="43"/>
    </row>
    <row r="23" spans="1:24" ht="12.75" customHeight="1">
      <c r="A23" s="50" t="s">
        <v>45</v>
      </c>
      <c r="B23" s="50"/>
      <c r="C23" s="51">
        <v>159000</v>
      </c>
      <c r="D23" s="51">
        <v>134000</v>
      </c>
      <c r="E23" s="51">
        <v>133000</v>
      </c>
      <c r="F23" s="51">
        <v>124000</v>
      </c>
      <c r="G23" s="51">
        <v>113000</v>
      </c>
      <c r="H23" s="50"/>
      <c r="I23" s="50"/>
      <c r="J23" s="63"/>
      <c r="K23" s="64"/>
      <c r="L23" s="65"/>
      <c r="M23" s="64"/>
      <c r="N23" s="65"/>
      <c r="O23" s="64"/>
      <c r="P23" s="65"/>
      <c r="Q23" s="64"/>
      <c r="R23" s="65"/>
      <c r="S23" s="64"/>
      <c r="T23" s="65"/>
      <c r="U23" s="64"/>
      <c r="V23" s="65"/>
      <c r="W23" s="43"/>
      <c r="X23" s="43"/>
    </row>
    <row r="24" spans="1:24" ht="12.75" customHeight="1">
      <c r="A24" s="50" t="s">
        <v>285</v>
      </c>
      <c r="B24" s="50"/>
      <c r="C24" s="51">
        <v>75000</v>
      </c>
      <c r="D24" s="51">
        <v>50000</v>
      </c>
      <c r="E24" s="51">
        <v>41000</v>
      </c>
      <c r="F24" s="51">
        <v>50000</v>
      </c>
      <c r="G24" s="51">
        <v>52000</v>
      </c>
      <c r="H24" s="50"/>
      <c r="I24" s="50"/>
      <c r="J24" s="63"/>
      <c r="K24" s="64"/>
      <c r="L24" s="65"/>
      <c r="M24" s="64"/>
      <c r="N24" s="65"/>
      <c r="O24" s="64"/>
      <c r="P24" s="65"/>
      <c r="Q24" s="64"/>
      <c r="R24" s="65"/>
      <c r="S24" s="64"/>
      <c r="T24" s="65"/>
      <c r="U24" s="64"/>
      <c r="V24" s="65"/>
      <c r="W24" s="43"/>
      <c r="X24" s="43"/>
    </row>
    <row r="25" spans="1:24" ht="12.75" customHeight="1">
      <c r="A25" s="50" t="s">
        <v>286</v>
      </c>
      <c r="B25" s="50"/>
      <c r="C25" s="51">
        <v>23000</v>
      </c>
      <c r="D25" s="51">
        <v>-5000</v>
      </c>
      <c r="E25" s="51">
        <v>28000</v>
      </c>
      <c r="F25" s="51">
        <v>47000</v>
      </c>
      <c r="G25" s="51">
        <v>26000</v>
      </c>
      <c r="H25" s="50"/>
      <c r="I25" s="50"/>
      <c r="J25" s="63"/>
      <c r="K25" s="64"/>
      <c r="L25" s="65"/>
      <c r="M25" s="64"/>
      <c r="N25" s="65"/>
      <c r="O25" s="64"/>
      <c r="P25" s="65"/>
      <c r="Q25" s="64"/>
      <c r="R25" s="65"/>
      <c r="S25" s="64"/>
      <c r="T25" s="65"/>
      <c r="U25" s="64"/>
      <c r="V25" s="65"/>
      <c r="W25" s="43"/>
      <c r="X25" s="43"/>
    </row>
    <row r="26" spans="1:24" ht="12.75" customHeight="1">
      <c r="A26" s="50" t="s">
        <v>287</v>
      </c>
      <c r="B26" s="50"/>
      <c r="C26" s="51">
        <v>23000</v>
      </c>
      <c r="D26" s="51">
        <v>17000</v>
      </c>
      <c r="E26" s="51">
        <v>11000</v>
      </c>
      <c r="F26" s="51">
        <v>7000</v>
      </c>
      <c r="G26" s="51">
        <v>12000</v>
      </c>
      <c r="H26" s="50"/>
      <c r="I26" s="50"/>
      <c r="J26" s="63"/>
      <c r="K26" s="64"/>
      <c r="L26" s="65"/>
      <c r="M26" s="64"/>
      <c r="N26" s="65"/>
      <c r="O26" s="64"/>
      <c r="P26" s="65"/>
      <c r="Q26" s="64"/>
      <c r="R26" s="65"/>
      <c r="S26" s="64"/>
      <c r="T26" s="65"/>
      <c r="U26" s="64"/>
      <c r="V26" s="65"/>
      <c r="W26" s="43"/>
      <c r="X26" s="43"/>
    </row>
    <row r="27" spans="1:24" ht="12.75" customHeight="1">
      <c r="A27" s="50" t="s">
        <v>288</v>
      </c>
      <c r="B27" s="50"/>
      <c r="C27" s="51">
        <v>121000</v>
      </c>
      <c r="D27" s="51">
        <v>62000</v>
      </c>
      <c r="E27" s="51">
        <v>80000</v>
      </c>
      <c r="F27" s="51">
        <v>104000</v>
      </c>
      <c r="G27" s="51">
        <v>90000</v>
      </c>
      <c r="H27" s="50"/>
      <c r="I27" s="50"/>
      <c r="J27" s="63"/>
      <c r="K27" s="64"/>
      <c r="L27" s="65"/>
      <c r="M27" s="64"/>
      <c r="N27" s="65"/>
      <c r="O27" s="64"/>
      <c r="P27" s="65"/>
      <c r="Q27" s="64"/>
      <c r="R27" s="65"/>
      <c r="S27" s="64"/>
      <c r="T27" s="65"/>
      <c r="U27" s="64"/>
      <c r="V27" s="65"/>
      <c r="W27" s="43"/>
      <c r="X27" s="43"/>
    </row>
    <row r="28" spans="1:24" ht="12.75" customHeight="1">
      <c r="A28" s="50" t="s">
        <v>289</v>
      </c>
      <c r="B28" s="50"/>
      <c r="C28" s="51">
        <v>3182000</v>
      </c>
      <c r="D28" s="51">
        <v>2988000</v>
      </c>
      <c r="E28" s="51">
        <v>2622000</v>
      </c>
      <c r="F28" s="51">
        <v>2574000</v>
      </c>
      <c r="G28" s="51">
        <v>2145000</v>
      </c>
      <c r="H28" s="50"/>
      <c r="I28" s="50"/>
      <c r="J28" s="63"/>
      <c r="K28" s="64"/>
      <c r="L28" s="65"/>
      <c r="M28" s="64"/>
      <c r="N28" s="65"/>
      <c r="O28" s="64"/>
      <c r="P28" s="65"/>
      <c r="Q28" s="64"/>
      <c r="R28" s="65"/>
      <c r="S28" s="64"/>
      <c r="T28" s="65"/>
      <c r="U28" s="64"/>
      <c r="V28" s="65"/>
      <c r="W28" s="43"/>
      <c r="X28" s="43"/>
    </row>
    <row r="29" spans="1:24" ht="12.75" customHeight="1">
      <c r="A29" s="50" t="s">
        <v>290</v>
      </c>
      <c r="B29" s="50"/>
      <c r="C29" s="51">
        <v>1260000</v>
      </c>
      <c r="D29" s="51">
        <v>1051000</v>
      </c>
      <c r="E29" s="51">
        <v>997000</v>
      </c>
      <c r="F29" s="51">
        <v>1030000</v>
      </c>
      <c r="G29" s="51">
        <v>1052000</v>
      </c>
      <c r="H29" s="50"/>
      <c r="I29" s="50"/>
      <c r="J29" s="63"/>
      <c r="K29" s="64"/>
      <c r="L29" s="65"/>
      <c r="M29" s="64"/>
      <c r="N29" s="65"/>
      <c r="O29" s="64"/>
      <c r="P29" s="65"/>
      <c r="Q29" s="64"/>
      <c r="R29" s="65"/>
      <c r="S29" s="64"/>
      <c r="T29" s="65"/>
      <c r="U29" s="64"/>
      <c r="V29" s="65"/>
      <c r="W29" s="43"/>
      <c r="X29" s="43"/>
    </row>
    <row r="30" spans="1:24" ht="12.75" customHeight="1">
      <c r="A30" s="50" t="s">
        <v>291</v>
      </c>
      <c r="B30" s="50"/>
      <c r="C30" s="51">
        <v>4442000</v>
      </c>
      <c r="D30" s="51">
        <v>4039000</v>
      </c>
      <c r="E30" s="51">
        <v>3619000</v>
      </c>
      <c r="F30" s="51">
        <v>3604000</v>
      </c>
      <c r="G30" s="51">
        <v>3197000</v>
      </c>
      <c r="H30" s="50"/>
      <c r="I30" s="50"/>
      <c r="J30" s="63"/>
      <c r="K30" s="64"/>
      <c r="L30" s="65"/>
      <c r="M30" s="64"/>
      <c r="N30" s="65"/>
      <c r="O30" s="64"/>
      <c r="P30" s="65"/>
      <c r="Q30" s="64"/>
      <c r="R30" s="65"/>
      <c r="S30" s="64"/>
      <c r="T30" s="65"/>
      <c r="U30" s="64"/>
      <c r="V30" s="65"/>
      <c r="W30" s="43"/>
      <c r="X30" s="43"/>
    </row>
    <row r="31" spans="1:24" ht="12.75" customHeight="1">
      <c r="A31" s="67" t="s">
        <v>292</v>
      </c>
      <c r="B31" s="68"/>
      <c r="C31" s="69">
        <f t="shared" ref="C31:G31" si="0">C22-C23</f>
        <v>4321000</v>
      </c>
      <c r="D31" s="69">
        <f t="shared" si="0"/>
        <v>3977000</v>
      </c>
      <c r="E31" s="69">
        <f t="shared" si="0"/>
        <v>3539000</v>
      </c>
      <c r="F31" s="69">
        <f t="shared" si="0"/>
        <v>3500000</v>
      </c>
      <c r="G31" s="69">
        <f t="shared" si="0"/>
        <v>3107000</v>
      </c>
      <c r="H31" s="50"/>
      <c r="I31" s="50"/>
      <c r="J31" s="63"/>
      <c r="K31" s="64"/>
      <c r="L31" s="65"/>
      <c r="M31" s="64"/>
      <c r="N31" s="65"/>
      <c r="O31" s="64"/>
      <c r="P31" s="65"/>
      <c r="Q31" s="64"/>
      <c r="R31" s="65"/>
      <c r="S31" s="64"/>
      <c r="T31" s="65"/>
      <c r="U31" s="64"/>
      <c r="V31" s="65"/>
      <c r="W31" s="43"/>
      <c r="X31" s="43"/>
    </row>
    <row r="32" spans="1:24" ht="12.75" customHeight="1">
      <c r="A32" s="67" t="s">
        <v>293</v>
      </c>
      <c r="B32" s="68"/>
      <c r="C32" s="69">
        <f>C23-C25</f>
        <v>136000</v>
      </c>
      <c r="D32" s="69">
        <f>D23+D25</f>
        <v>129000</v>
      </c>
      <c r="E32" s="69">
        <f t="shared" ref="E32:G32" si="1">E23-E25</f>
        <v>105000</v>
      </c>
      <c r="F32" s="69">
        <f t="shared" si="1"/>
        <v>77000</v>
      </c>
      <c r="G32" s="69">
        <f t="shared" si="1"/>
        <v>87000</v>
      </c>
      <c r="H32" s="50"/>
      <c r="I32" s="50"/>
      <c r="J32" s="63"/>
      <c r="K32" s="64"/>
      <c r="L32" s="65"/>
      <c r="M32" s="64"/>
      <c r="N32" s="65"/>
      <c r="O32" s="64"/>
      <c r="P32" s="65"/>
      <c r="Q32" s="64"/>
      <c r="R32" s="65"/>
      <c r="S32" s="64"/>
      <c r="T32" s="65"/>
      <c r="U32" s="64"/>
      <c r="V32" s="65"/>
      <c r="W32" s="43"/>
      <c r="X32" s="43"/>
    </row>
    <row r="33" spans="1:24" ht="12.75" customHeight="1">
      <c r="A33" s="67" t="s">
        <v>294</v>
      </c>
      <c r="B33" s="68"/>
      <c r="C33" s="69">
        <f t="shared" ref="C33:G33" si="2">C24+C26+C27</f>
        <v>219000</v>
      </c>
      <c r="D33" s="69">
        <f t="shared" si="2"/>
        <v>129000</v>
      </c>
      <c r="E33" s="69">
        <f t="shared" si="2"/>
        <v>132000</v>
      </c>
      <c r="F33" s="69">
        <f t="shared" si="2"/>
        <v>161000</v>
      </c>
      <c r="G33" s="69">
        <f t="shared" si="2"/>
        <v>154000</v>
      </c>
      <c r="H33" s="50"/>
      <c r="I33" s="50"/>
      <c r="J33" s="63"/>
      <c r="K33" s="64"/>
      <c r="L33" s="65"/>
      <c r="M33" s="64"/>
      <c r="N33" s="65"/>
      <c r="O33" s="64"/>
      <c r="P33" s="65"/>
      <c r="Q33" s="64"/>
      <c r="R33" s="65"/>
      <c r="S33" s="64"/>
      <c r="T33" s="65"/>
      <c r="U33" s="64"/>
      <c r="V33" s="65"/>
      <c r="W33" s="43"/>
      <c r="X33" s="43"/>
    </row>
    <row r="34" spans="1:24" ht="12.75" customHeight="1">
      <c r="A34" s="67" t="s">
        <v>295</v>
      </c>
      <c r="B34" s="50"/>
      <c r="C34" s="51">
        <f t="shared" ref="C34:G34" si="3">C22*(1-21%)</f>
        <v>3539200</v>
      </c>
      <c r="D34" s="51">
        <f t="shared" si="3"/>
        <v>3247690</v>
      </c>
      <c r="E34" s="51">
        <f t="shared" si="3"/>
        <v>2900880</v>
      </c>
      <c r="F34" s="51">
        <f t="shared" si="3"/>
        <v>2862960</v>
      </c>
      <c r="G34" s="51">
        <f t="shared" si="3"/>
        <v>2543800</v>
      </c>
      <c r="H34" s="50"/>
      <c r="I34" s="50"/>
      <c r="J34" s="63"/>
      <c r="K34" s="64"/>
      <c r="L34" s="65"/>
      <c r="M34" s="64"/>
      <c r="N34" s="65"/>
      <c r="O34" s="64"/>
      <c r="P34" s="65"/>
      <c r="Q34" s="64"/>
      <c r="R34" s="65"/>
      <c r="S34" s="64"/>
      <c r="T34" s="65"/>
      <c r="U34" s="64"/>
      <c r="V34" s="65"/>
      <c r="W34" s="43"/>
      <c r="X34" s="43"/>
    </row>
    <row r="35" spans="1:24" ht="12.75" customHeight="1">
      <c r="A35" s="50" t="s">
        <v>296</v>
      </c>
      <c r="B35" s="50"/>
      <c r="C35" s="51">
        <v>636000</v>
      </c>
      <c r="D35" s="51">
        <v>802000</v>
      </c>
      <c r="E35" s="51">
        <v>468000</v>
      </c>
      <c r="F35" s="51">
        <v>766000</v>
      </c>
      <c r="G35" s="51">
        <v>696000</v>
      </c>
      <c r="H35" s="50"/>
      <c r="I35" s="50"/>
      <c r="J35" s="63"/>
      <c r="K35" s="64"/>
      <c r="L35" s="65"/>
      <c r="M35" s="64"/>
      <c r="N35" s="65"/>
      <c r="O35" s="64"/>
      <c r="P35" s="65"/>
      <c r="Q35" s="64"/>
      <c r="R35" s="65"/>
      <c r="S35" s="64"/>
      <c r="T35" s="65"/>
      <c r="U35" s="64"/>
      <c r="V35" s="65"/>
      <c r="W35" s="43"/>
      <c r="X35" s="43"/>
    </row>
    <row r="36" spans="1:24" ht="12.75" customHeight="1">
      <c r="A36" s="50" t="s">
        <v>297</v>
      </c>
      <c r="B36" s="50"/>
      <c r="C36" s="51">
        <v>-35000</v>
      </c>
      <c r="D36" s="51">
        <v>7000</v>
      </c>
      <c r="E36" s="51">
        <v>233000</v>
      </c>
      <c r="F36" s="51">
        <v>-12000</v>
      </c>
      <c r="G36" s="51">
        <v>-105000</v>
      </c>
      <c r="H36" s="50"/>
      <c r="I36" s="50"/>
      <c r="J36" s="63"/>
      <c r="K36" s="64"/>
      <c r="L36" s="65"/>
      <c r="M36" s="64"/>
      <c r="N36" s="65"/>
      <c r="O36" s="64"/>
      <c r="P36" s="65"/>
      <c r="Q36" s="64"/>
      <c r="R36" s="65"/>
      <c r="S36" s="64"/>
      <c r="T36" s="65"/>
      <c r="U36" s="64"/>
      <c r="V36" s="65"/>
      <c r="W36" s="43"/>
      <c r="X36" s="43"/>
    </row>
    <row r="37" spans="1:24" ht="12.75" customHeight="1">
      <c r="A37" s="50" t="s">
        <v>298</v>
      </c>
      <c r="B37" s="50"/>
      <c r="C37" s="51">
        <v>601000</v>
      </c>
      <c r="D37" s="51">
        <v>809000</v>
      </c>
      <c r="E37" s="51">
        <v>701000</v>
      </c>
      <c r="F37" s="51">
        <v>754000</v>
      </c>
      <c r="G37" s="51">
        <v>591000</v>
      </c>
      <c r="H37" s="50"/>
      <c r="I37" s="50"/>
      <c r="J37" s="63"/>
      <c r="K37" s="64"/>
      <c r="L37" s="65"/>
      <c r="M37" s="64"/>
      <c r="N37" s="65"/>
      <c r="O37" s="64"/>
      <c r="P37" s="65"/>
      <c r="Q37" s="64"/>
      <c r="R37" s="65"/>
      <c r="S37" s="64"/>
      <c r="T37" s="65"/>
      <c r="U37" s="64"/>
      <c r="V37" s="65"/>
      <c r="W37" s="43"/>
      <c r="X37" s="43"/>
    </row>
    <row r="38" spans="1:24" ht="12.75" customHeight="1">
      <c r="A38" s="50" t="s">
        <v>299</v>
      </c>
      <c r="B38" s="50"/>
      <c r="C38" s="51">
        <v>190000</v>
      </c>
      <c r="D38" s="51">
        <v>161000</v>
      </c>
      <c r="E38" s="51">
        <v>108000</v>
      </c>
      <c r="F38" s="51">
        <v>131000</v>
      </c>
      <c r="G38" s="51">
        <v>107000</v>
      </c>
      <c r="H38" s="50"/>
      <c r="I38" s="50"/>
      <c r="J38" s="63"/>
      <c r="K38" s="64"/>
      <c r="L38" s="65"/>
      <c r="M38" s="64"/>
      <c r="N38" s="65"/>
      <c r="O38" s="64"/>
      <c r="P38" s="65"/>
      <c r="Q38" s="64"/>
      <c r="R38" s="65"/>
      <c r="S38" s="64"/>
      <c r="T38" s="65"/>
      <c r="U38" s="64"/>
      <c r="V38" s="65"/>
      <c r="W38" s="43"/>
      <c r="X38" s="43"/>
    </row>
    <row r="39" spans="1:24" ht="12.75" customHeight="1">
      <c r="A39" s="50" t="s">
        <v>300</v>
      </c>
      <c r="B39" s="50"/>
      <c r="C39" s="51">
        <v>22000</v>
      </c>
      <c r="D39" s="51">
        <v>8000</v>
      </c>
      <c r="E39" s="51">
        <v>21000</v>
      </c>
      <c r="F39" s="51">
        <v>1000</v>
      </c>
      <c r="G39" s="51">
        <v>-3000</v>
      </c>
      <c r="H39" s="50"/>
      <c r="I39" s="50"/>
      <c r="J39" s="63"/>
      <c r="K39" s="64"/>
      <c r="L39" s="65"/>
      <c r="M39" s="64"/>
      <c r="N39" s="65"/>
      <c r="O39" s="64"/>
      <c r="P39" s="65"/>
      <c r="Q39" s="64"/>
      <c r="R39" s="65"/>
      <c r="S39" s="64"/>
      <c r="T39" s="65"/>
      <c r="U39" s="64"/>
      <c r="V39" s="65"/>
      <c r="W39" s="43"/>
      <c r="X39" s="43"/>
    </row>
    <row r="40" spans="1:24" ht="12.75" customHeight="1">
      <c r="A40" s="50" t="s">
        <v>301</v>
      </c>
      <c r="B40" s="50"/>
      <c r="C40" s="51">
        <v>212000</v>
      </c>
      <c r="D40" s="51">
        <v>169000</v>
      </c>
      <c r="E40" s="51">
        <v>129000</v>
      </c>
      <c r="F40" s="51">
        <v>132000</v>
      </c>
      <c r="G40" s="51">
        <v>104000</v>
      </c>
      <c r="H40" s="50"/>
      <c r="I40" s="50"/>
      <c r="J40" s="63"/>
      <c r="K40" s="64"/>
      <c r="L40" s="65"/>
      <c r="M40" s="64"/>
      <c r="N40" s="65"/>
      <c r="O40" s="64"/>
      <c r="P40" s="65"/>
      <c r="Q40" s="64"/>
      <c r="R40" s="65"/>
      <c r="S40" s="64"/>
      <c r="T40" s="65"/>
      <c r="U40" s="64"/>
      <c r="V40" s="65"/>
      <c r="W40" s="43"/>
      <c r="X40" s="43"/>
    </row>
    <row r="41" spans="1:24" ht="12.75" customHeight="1">
      <c r="A41" s="50" t="s">
        <v>302</v>
      </c>
      <c r="B41" s="50"/>
      <c r="C41" s="51">
        <v>487000</v>
      </c>
      <c r="D41" s="51">
        <v>389000</v>
      </c>
      <c r="E41" s="51">
        <v>398000</v>
      </c>
      <c r="F41" s="51">
        <v>399000</v>
      </c>
      <c r="G41" s="51">
        <v>369000</v>
      </c>
      <c r="H41" s="50"/>
      <c r="I41" s="50"/>
      <c r="J41" s="63"/>
      <c r="K41" s="64"/>
      <c r="L41" s="65"/>
      <c r="M41" s="64"/>
      <c r="N41" s="65"/>
      <c r="O41" s="64"/>
      <c r="P41" s="65"/>
      <c r="Q41" s="64"/>
      <c r="R41" s="65"/>
      <c r="S41" s="64"/>
      <c r="T41" s="65"/>
      <c r="U41" s="64"/>
      <c r="V41" s="65"/>
      <c r="W41" s="43"/>
      <c r="X41" s="43"/>
    </row>
    <row r="42" spans="1:24" ht="12.75" customHeight="1">
      <c r="A42" s="50" t="s">
        <v>303</v>
      </c>
      <c r="B42" s="50"/>
      <c r="C42" s="51">
        <v>-37000</v>
      </c>
      <c r="D42" s="51">
        <v>-42000</v>
      </c>
      <c r="E42" s="51">
        <v>15000</v>
      </c>
      <c r="F42" s="51">
        <v>-90000</v>
      </c>
      <c r="G42" s="51">
        <v>45000</v>
      </c>
      <c r="H42" s="50"/>
      <c r="I42" s="50"/>
      <c r="J42" s="63"/>
      <c r="K42" s="64"/>
      <c r="L42" s="65"/>
      <c r="M42" s="64"/>
      <c r="N42" s="65"/>
      <c r="O42" s="64"/>
      <c r="P42" s="65"/>
      <c r="Q42" s="64"/>
      <c r="R42" s="65"/>
      <c r="S42" s="64"/>
      <c r="T42" s="65"/>
      <c r="U42" s="64"/>
      <c r="V42" s="65"/>
      <c r="W42" s="43"/>
      <c r="X42" s="43"/>
    </row>
    <row r="43" spans="1:24" ht="12.75" customHeight="1">
      <c r="A43" s="50" t="s">
        <v>304</v>
      </c>
      <c r="B43" s="50"/>
      <c r="C43" s="51">
        <v>450000</v>
      </c>
      <c r="D43" s="51">
        <v>347000</v>
      </c>
      <c r="E43" s="51">
        <v>413000</v>
      </c>
      <c r="F43" s="51">
        <v>309000</v>
      </c>
      <c r="G43" s="51">
        <v>414000</v>
      </c>
      <c r="H43" s="50"/>
      <c r="I43" s="50"/>
      <c r="J43" s="63"/>
      <c r="K43" s="64"/>
      <c r="L43" s="65"/>
      <c r="M43" s="64"/>
      <c r="N43" s="65"/>
      <c r="O43" s="64"/>
      <c r="P43" s="65"/>
      <c r="Q43" s="64"/>
      <c r="R43" s="65"/>
      <c r="S43" s="64"/>
      <c r="T43" s="65"/>
      <c r="U43" s="64"/>
      <c r="V43" s="65"/>
      <c r="W43" s="43"/>
      <c r="X43" s="43"/>
    </row>
    <row r="44" spans="1:24" ht="12.75" customHeight="1">
      <c r="A44" s="50" t="s">
        <v>305</v>
      </c>
      <c r="B44" s="50"/>
      <c r="C44" s="51">
        <v>1263000</v>
      </c>
      <c r="D44" s="51">
        <v>1325000</v>
      </c>
      <c r="E44" s="51">
        <v>1243000</v>
      </c>
      <c r="F44" s="51">
        <v>1195000</v>
      </c>
      <c r="G44" s="51">
        <v>1109000</v>
      </c>
      <c r="H44" s="50"/>
      <c r="I44" s="50"/>
      <c r="J44" s="63"/>
      <c r="K44" s="64"/>
      <c r="L44" s="65"/>
      <c r="M44" s="64"/>
      <c r="N44" s="65"/>
      <c r="O44" s="64"/>
      <c r="P44" s="65"/>
      <c r="Q44" s="64"/>
      <c r="R44" s="65"/>
      <c r="S44" s="64"/>
      <c r="T44" s="65"/>
      <c r="U44" s="64"/>
      <c r="V44" s="65"/>
      <c r="W44" s="43"/>
      <c r="X44" s="43"/>
    </row>
    <row r="45" spans="1:24" ht="12.75" customHeight="1">
      <c r="A45" s="50" t="s">
        <v>306</v>
      </c>
      <c r="B45" s="50"/>
      <c r="C45" s="51">
        <v>3179000</v>
      </c>
      <c r="D45" s="51">
        <v>2714000</v>
      </c>
      <c r="E45" s="51">
        <v>2376000</v>
      </c>
      <c r="F45" s="51">
        <v>2409000</v>
      </c>
      <c r="G45" s="51">
        <v>2088000</v>
      </c>
      <c r="H45" s="50"/>
      <c r="I45" s="50"/>
      <c r="J45" s="63"/>
      <c r="K45" s="64"/>
      <c r="L45" s="65"/>
      <c r="M45" s="64"/>
      <c r="N45" s="65"/>
      <c r="O45" s="64"/>
      <c r="P45" s="65"/>
      <c r="Q45" s="64"/>
      <c r="R45" s="65"/>
      <c r="S45" s="64"/>
      <c r="T45" s="65"/>
      <c r="U45" s="64"/>
      <c r="V45" s="65"/>
      <c r="W45" s="43"/>
      <c r="X45" s="43"/>
    </row>
    <row r="46" spans="1:24" ht="12.75" customHeight="1">
      <c r="A46" s="50" t="s">
        <v>307</v>
      </c>
      <c r="B46" s="50"/>
      <c r="C46" s="51">
        <v>-45000</v>
      </c>
      <c r="D46" s="51">
        <v>-35000</v>
      </c>
      <c r="E46" s="51">
        <v>-26000</v>
      </c>
      <c r="F46" s="51">
        <v>-32000</v>
      </c>
      <c r="G46" s="51">
        <v>-30000</v>
      </c>
      <c r="H46" s="50"/>
      <c r="I46" s="50"/>
      <c r="J46" s="63"/>
      <c r="K46" s="64"/>
      <c r="L46" s="65"/>
      <c r="M46" s="64"/>
      <c r="N46" s="65"/>
      <c r="O46" s="64"/>
      <c r="P46" s="65"/>
      <c r="Q46" s="64"/>
      <c r="R46" s="65"/>
      <c r="S46" s="64"/>
      <c r="T46" s="65"/>
      <c r="U46" s="64"/>
      <c r="V46" s="65"/>
      <c r="W46" s="43"/>
      <c r="X46" s="43"/>
    </row>
    <row r="47" spans="1:24" ht="12.75" customHeight="1">
      <c r="A47" s="50" t="s">
        <v>308</v>
      </c>
      <c r="B47" s="50"/>
      <c r="C47" s="51">
        <v>3134000</v>
      </c>
      <c r="D47" s="51">
        <v>2679000</v>
      </c>
      <c r="E47" s="51">
        <v>2350000</v>
      </c>
      <c r="F47" s="51">
        <v>2377000</v>
      </c>
      <c r="G47" s="51">
        <v>2058000</v>
      </c>
      <c r="H47" s="50"/>
      <c r="I47" s="50"/>
      <c r="J47" s="63"/>
      <c r="K47" s="64"/>
      <c r="L47" s="65"/>
      <c r="M47" s="64"/>
      <c r="N47" s="65"/>
      <c r="O47" s="64"/>
      <c r="P47" s="65"/>
      <c r="Q47" s="64"/>
      <c r="R47" s="65"/>
      <c r="S47" s="64"/>
      <c r="T47" s="65"/>
      <c r="U47" s="64"/>
      <c r="V47" s="65"/>
      <c r="W47" s="43"/>
      <c r="X47" s="43"/>
    </row>
    <row r="48" spans="1:24" ht="12.75" customHeight="1">
      <c r="A48" s="50" t="s">
        <v>309</v>
      </c>
      <c r="B48" s="50"/>
      <c r="C48" s="51">
        <v>438515</v>
      </c>
      <c r="D48" s="51">
        <v>438437</v>
      </c>
      <c r="E48" s="51">
        <v>438585</v>
      </c>
      <c r="F48" s="51">
        <v>439455</v>
      </c>
      <c r="G48" s="51">
        <v>438693</v>
      </c>
      <c r="H48" s="50"/>
      <c r="I48" s="50"/>
      <c r="J48" s="63"/>
      <c r="K48" s="64"/>
      <c r="L48" s="65"/>
      <c r="M48" s="64"/>
      <c r="N48" s="65"/>
      <c r="O48" s="64"/>
      <c r="P48" s="65"/>
      <c r="Q48" s="64"/>
      <c r="R48" s="65"/>
      <c r="S48" s="64"/>
      <c r="T48" s="65"/>
      <c r="U48" s="64"/>
      <c r="V48" s="65"/>
      <c r="W48" s="43"/>
      <c r="X48" s="43"/>
    </row>
    <row r="49" spans="1:24" ht="12.75" customHeight="1">
      <c r="A49" s="50" t="s">
        <v>310</v>
      </c>
      <c r="B49" s="50"/>
      <c r="C49" s="51">
        <v>441834</v>
      </c>
      <c r="D49" s="51">
        <v>440937</v>
      </c>
      <c r="E49" s="51">
        <v>441263</v>
      </c>
      <c r="F49" s="51">
        <v>442716</v>
      </c>
      <c r="G49" s="51">
        <v>442485</v>
      </c>
      <c r="H49" s="50"/>
      <c r="I49" s="50"/>
      <c r="J49" s="63"/>
      <c r="K49" s="64"/>
      <c r="L49" s="65"/>
      <c r="M49" s="64"/>
      <c r="N49" s="65"/>
      <c r="O49" s="64"/>
      <c r="P49" s="65"/>
      <c r="Q49" s="64"/>
      <c r="R49" s="65"/>
      <c r="S49" s="64"/>
      <c r="T49" s="65"/>
      <c r="U49" s="64"/>
      <c r="V49" s="65"/>
      <c r="W49" s="43"/>
      <c r="X49" s="43"/>
    </row>
    <row r="50" spans="1:24" ht="12.75" customHeight="1">
      <c r="A50" s="50" t="s">
        <v>311</v>
      </c>
      <c r="B50" s="50"/>
      <c r="C50" s="51">
        <v>438189</v>
      </c>
      <c r="D50" s="51">
        <v>437204</v>
      </c>
      <c r="E50" s="51">
        <v>437524</v>
      </c>
      <c r="F50" s="51">
        <v>437952</v>
      </c>
      <c r="G50" s="51">
        <v>437683</v>
      </c>
      <c r="H50" s="50"/>
      <c r="I50" s="50"/>
      <c r="J50" s="63"/>
      <c r="K50" s="64"/>
      <c r="L50" s="65"/>
      <c r="M50" s="64"/>
      <c r="N50" s="65"/>
      <c r="O50" s="64"/>
      <c r="P50" s="65"/>
      <c r="Q50" s="64"/>
      <c r="R50" s="65"/>
      <c r="S50" s="64"/>
      <c r="T50" s="65"/>
      <c r="U50" s="64"/>
      <c r="V50" s="65"/>
      <c r="W50" s="43"/>
      <c r="X50" s="43"/>
    </row>
    <row r="51" spans="1:24" ht="12.75" customHeight="1">
      <c r="A51" s="50" t="s">
        <v>312</v>
      </c>
      <c r="B51" s="50"/>
      <c r="C51" s="51">
        <v>7.15</v>
      </c>
      <c r="D51" s="51">
        <v>6.11</v>
      </c>
      <c r="E51" s="51">
        <v>5.36</v>
      </c>
      <c r="F51" s="51">
        <v>5.41</v>
      </c>
      <c r="G51" s="51">
        <v>4.6900000000000004</v>
      </c>
      <c r="H51" s="50"/>
      <c r="I51" s="50"/>
      <c r="J51" s="63"/>
      <c r="K51" s="70"/>
      <c r="L51" s="65"/>
      <c r="M51" s="70"/>
      <c r="N51" s="65"/>
      <c r="O51" s="70"/>
      <c r="P51" s="65"/>
      <c r="Q51" s="70"/>
      <c r="R51" s="65"/>
      <c r="S51" s="70"/>
      <c r="T51" s="65"/>
      <c r="U51" s="70"/>
      <c r="V51" s="65"/>
      <c r="W51" s="43"/>
      <c r="X51" s="43"/>
    </row>
    <row r="52" spans="1:24" ht="12.75" customHeight="1">
      <c r="A52" s="50" t="s">
        <v>313</v>
      </c>
      <c r="B52" s="50"/>
      <c r="C52" s="51">
        <v>7.09</v>
      </c>
      <c r="D52" s="51">
        <v>6.08</v>
      </c>
      <c r="E52" s="51">
        <v>5.33</v>
      </c>
      <c r="F52" s="51">
        <v>5.37</v>
      </c>
      <c r="G52" s="51">
        <v>4.6500000000000004</v>
      </c>
      <c r="H52" s="50"/>
      <c r="I52" s="50"/>
      <c r="J52" s="63"/>
      <c r="K52" s="70"/>
      <c r="L52" s="65"/>
      <c r="M52" s="70"/>
      <c r="N52" s="65"/>
      <c r="O52" s="70"/>
      <c r="P52" s="65"/>
      <c r="Q52" s="70"/>
      <c r="R52" s="65"/>
      <c r="S52" s="70"/>
      <c r="T52" s="65"/>
      <c r="U52" s="70"/>
      <c r="V52" s="65"/>
      <c r="W52" s="43"/>
      <c r="X52" s="43"/>
    </row>
    <row r="53" spans="1:24" ht="12.75" customHeight="1">
      <c r="A53" s="50" t="s">
        <v>314</v>
      </c>
      <c r="B53" s="50"/>
      <c r="C53" s="51">
        <v>2.14</v>
      </c>
      <c r="D53" s="51">
        <v>8.9</v>
      </c>
      <c r="E53" s="51">
        <v>1.7</v>
      </c>
      <c r="F53" s="51">
        <v>6.51</v>
      </c>
      <c r="G53" s="51">
        <v>1.33</v>
      </c>
      <c r="H53" s="50"/>
      <c r="I53" s="50"/>
      <c r="J53" s="63"/>
      <c r="K53" s="70"/>
      <c r="L53" s="65"/>
      <c r="M53" s="64"/>
      <c r="N53" s="65"/>
      <c r="O53" s="64"/>
      <c r="P53" s="65"/>
      <c r="Q53" s="70"/>
      <c r="R53" s="65"/>
      <c r="S53" s="70"/>
      <c r="T53" s="65"/>
      <c r="U53" s="70"/>
      <c r="V53" s="65"/>
      <c r="W53" s="43"/>
      <c r="X53" s="43"/>
    </row>
    <row r="54" spans="1:24" ht="12.75" customHeight="1">
      <c r="A54" s="50" t="s">
        <v>315</v>
      </c>
      <c r="B54" s="50"/>
      <c r="C54" s="51">
        <v>143000</v>
      </c>
      <c r="D54" s="51">
        <v>133000</v>
      </c>
      <c r="E54" s="51">
        <v>126000</v>
      </c>
      <c r="F54" s="51">
        <v>117000</v>
      </c>
      <c r="G54" s="51">
        <v>112000</v>
      </c>
      <c r="H54" s="50"/>
      <c r="I54" s="50"/>
      <c r="J54" s="63"/>
      <c r="K54" s="64"/>
      <c r="L54" s="65"/>
      <c r="M54" s="64"/>
      <c r="N54" s="65"/>
      <c r="O54" s="64"/>
      <c r="P54" s="65"/>
      <c r="Q54" s="64"/>
      <c r="R54" s="65"/>
      <c r="S54" s="64"/>
      <c r="T54" s="65"/>
      <c r="U54" s="64"/>
      <c r="V54" s="65"/>
      <c r="W54" s="43"/>
      <c r="X54" s="43"/>
    </row>
    <row r="55" spans="1:24" ht="12.75" customHeight="1">
      <c r="A55" s="50" t="s">
        <v>316</v>
      </c>
      <c r="B55" s="50"/>
      <c r="C55" s="51">
        <v>102000</v>
      </c>
      <c r="D55" s="51">
        <v>98000</v>
      </c>
      <c r="E55" s="51">
        <v>92000</v>
      </c>
      <c r="F55" s="51">
        <v>88000</v>
      </c>
      <c r="G55" s="51">
        <v>83000</v>
      </c>
      <c r="H55" s="50"/>
      <c r="I55" s="50"/>
      <c r="J55" s="63"/>
      <c r="K55" s="64"/>
      <c r="L55" s="65"/>
      <c r="M55" s="64"/>
      <c r="N55" s="65"/>
      <c r="O55" s="64"/>
      <c r="P55" s="65"/>
      <c r="Q55" s="64"/>
      <c r="R55" s="65"/>
      <c r="S55" s="64"/>
      <c r="T55" s="65"/>
      <c r="U55" s="64"/>
      <c r="V55" s="65"/>
      <c r="W55" s="43"/>
      <c r="X55" s="43"/>
    </row>
    <row r="56" spans="1:24" ht="12.75" customHeight="1">
      <c r="A56" s="50" t="s">
        <v>317</v>
      </c>
      <c r="B56" s="50"/>
      <c r="C56" s="51">
        <v>245000</v>
      </c>
      <c r="D56" s="51">
        <v>231000</v>
      </c>
      <c r="E56" s="51">
        <v>218000</v>
      </c>
      <c r="F56" s="51">
        <v>205000</v>
      </c>
      <c r="G56" s="51">
        <v>195000</v>
      </c>
      <c r="H56" s="50"/>
      <c r="I56" s="50"/>
      <c r="J56" s="63"/>
      <c r="K56" s="64"/>
      <c r="L56" s="65"/>
      <c r="M56" s="64"/>
      <c r="N56" s="65"/>
      <c r="O56" s="64"/>
      <c r="P56" s="65"/>
      <c r="Q56" s="64"/>
      <c r="R56" s="65"/>
      <c r="S56" s="64"/>
      <c r="T56" s="65"/>
      <c r="U56" s="64"/>
      <c r="V56" s="65"/>
      <c r="W56" s="43"/>
      <c r="X56" s="43"/>
    </row>
    <row r="57" spans="1:24" ht="12.75" customHeight="1">
      <c r="A57" s="50" t="s">
        <v>318</v>
      </c>
      <c r="B57" s="50"/>
      <c r="C57" s="51">
        <v>8829</v>
      </c>
      <c r="D57" s="51">
        <v>8629</v>
      </c>
      <c r="E57" s="51">
        <v>8572</v>
      </c>
      <c r="F57" s="51">
        <v>8527</v>
      </c>
      <c r="G57" s="51">
        <v>8315</v>
      </c>
      <c r="H57" s="50"/>
      <c r="I57" s="50"/>
      <c r="J57" s="63"/>
      <c r="K57" s="64"/>
      <c r="L57" s="65"/>
      <c r="M57" s="64"/>
      <c r="N57" s="65"/>
      <c r="O57" s="64"/>
      <c r="P57" s="65"/>
      <c r="Q57" s="64"/>
      <c r="R57" s="65"/>
      <c r="S57" s="64"/>
      <c r="T57" s="65"/>
      <c r="U57" s="64"/>
      <c r="V57" s="65"/>
      <c r="W57" s="43"/>
      <c r="X57" s="43"/>
    </row>
    <row r="58" spans="1:24" ht="12.75" customHeight="1">
      <c r="A58" s="50" t="s">
        <v>319</v>
      </c>
      <c r="B58" s="50"/>
      <c r="C58" s="51">
        <v>-192000</v>
      </c>
      <c r="D58" s="51">
        <v>98000</v>
      </c>
      <c r="E58" s="51">
        <v>26000</v>
      </c>
      <c r="F58" s="51">
        <v>-1063000</v>
      </c>
      <c r="G58" s="71" t="s">
        <v>320</v>
      </c>
      <c r="H58" s="50"/>
      <c r="I58" s="50"/>
      <c r="J58" s="63"/>
      <c r="K58" s="64"/>
      <c r="L58" s="65"/>
      <c r="M58" s="64"/>
      <c r="N58" s="65"/>
      <c r="O58" s="64"/>
      <c r="P58" s="65"/>
      <c r="Q58" s="64"/>
      <c r="R58" s="65"/>
      <c r="S58" s="64"/>
      <c r="T58" s="65"/>
      <c r="U58" s="64"/>
      <c r="V58" s="65"/>
      <c r="W58" s="43"/>
      <c r="X58" s="43"/>
    </row>
    <row r="59" spans="1:24" ht="12.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row>
    <row r="60" spans="1:24" ht="12.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row>
    <row r="61" spans="1:24" ht="12.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row>
    <row r="62" spans="1:24" ht="12.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row>
    <row r="63" spans="1:24" ht="12.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row>
    <row r="64" spans="1:24" ht="12.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row>
    <row r="65" spans="1:24" ht="12.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row>
    <row r="66" spans="1:24" ht="12.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row>
    <row r="67" spans="1:24" ht="12.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row>
    <row r="68" spans="1:24" ht="12.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row>
    <row r="69" spans="1:24" ht="12.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row>
    <row r="70" spans="1:24" ht="12.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row>
    <row r="71" spans="1:24" ht="12.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row>
    <row r="72" spans="1:24" ht="12.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row>
    <row r="73" spans="1:24" ht="12.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row>
    <row r="74" spans="1:24" ht="12.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row>
    <row r="75" spans="1:24" ht="12.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row>
    <row r="76" spans="1:24" ht="12.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row>
    <row r="77" spans="1:24" ht="12.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row>
    <row r="78" spans="1:24" ht="12.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row>
    <row r="79" spans="1:24" ht="12.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row>
    <row r="80" spans="1:24" ht="12.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row>
    <row r="81" spans="1:24" ht="12.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row>
    <row r="82" spans="1:24" ht="12.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row>
    <row r="83" spans="1:24" ht="12.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row>
    <row r="84" spans="1:24" ht="12.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row>
    <row r="85" spans="1:24" ht="12.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row>
    <row r="86" spans="1:24" ht="12.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row>
    <row r="87" spans="1:24" ht="12.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row>
    <row r="88" spans="1:24" ht="12.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row>
    <row r="89" spans="1:24" ht="12.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row>
    <row r="90" spans="1:24" ht="12.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row>
    <row r="91" spans="1:24" ht="12.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row>
    <row r="92" spans="1:24" ht="12.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row>
    <row r="93" spans="1:24" ht="12.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row>
    <row r="94" spans="1:24" ht="12.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row>
    <row r="95" spans="1:24" ht="12.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row>
    <row r="96" spans="1:24" ht="12.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row>
    <row r="97" spans="1:24" ht="12.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row>
    <row r="98" spans="1:24" ht="12.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row>
    <row r="99" spans="1:24" ht="12.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row>
    <row r="100" spans="1:24" ht="12.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row>
    <row r="101" spans="1:24" ht="12.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row>
    <row r="102" spans="1:24" ht="12.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row>
    <row r="103" spans="1:24" ht="12.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row>
    <row r="104" spans="1:24" ht="12.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row>
    <row r="105" spans="1:24" ht="12.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row>
    <row r="106" spans="1:24" ht="12.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row>
    <row r="107" spans="1:24" ht="12.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row>
    <row r="108" spans="1:24" ht="12.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row>
    <row r="109" spans="1:24" ht="12.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row>
    <row r="110" spans="1:24" ht="12.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row>
    <row r="111" spans="1:24" ht="12.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row>
    <row r="112" spans="1:24" ht="12.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row>
    <row r="113" spans="1:24" ht="12.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row>
    <row r="114" spans="1:24" ht="12.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row>
    <row r="115" spans="1:24" ht="12.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row>
    <row r="116" spans="1:24" ht="12.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row>
    <row r="117" spans="1:24" ht="12.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row>
    <row r="118" spans="1:24" ht="12.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row>
    <row r="119" spans="1:24" ht="12.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row>
    <row r="120" spans="1:24" ht="12.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row>
    <row r="121" spans="1:24" ht="12.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row>
    <row r="122" spans="1:24" ht="12.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row>
    <row r="123" spans="1:24" ht="12.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row>
    <row r="124" spans="1:24" ht="12.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row>
    <row r="125" spans="1:24" ht="12.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row>
    <row r="126" spans="1:24" ht="12.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row>
    <row r="127" spans="1:24" ht="12.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row>
    <row r="128" spans="1:24" ht="12.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row>
    <row r="129" spans="1:24" ht="12.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row>
    <row r="130" spans="1:24" ht="12.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row>
    <row r="131" spans="1:24" ht="12.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row>
    <row r="132" spans="1:24" ht="12.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row>
    <row r="133" spans="1:24" ht="12.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row>
    <row r="134" spans="1:24" ht="12.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row>
    <row r="135" spans="1:24" ht="12.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row>
    <row r="136" spans="1:24" ht="12.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row>
    <row r="137" spans="1:24" ht="12.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row>
    <row r="138" spans="1:24" ht="12.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row>
    <row r="139" spans="1:24"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row>
    <row r="140" spans="1:24"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row>
    <row r="141" spans="1:24"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row>
    <row r="142" spans="1:24"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row>
    <row r="143" spans="1:24"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row>
    <row r="144" spans="1:2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row>
    <row r="145" spans="1:24"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row>
    <row r="146" spans="1:24"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row>
    <row r="147" spans="1:24"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row>
    <row r="148" spans="1:24"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row>
    <row r="149" spans="1:24"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row>
    <row r="150" spans="1:24"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row>
    <row r="151" spans="1:24"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row>
    <row r="152" spans="1:24"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row>
    <row r="153" spans="1:24"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row>
    <row r="154" spans="1:2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row>
    <row r="155" spans="1:24"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row>
    <row r="156" spans="1:24"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row>
    <row r="157" spans="1:24"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row>
    <row r="158" spans="1:24"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row>
    <row r="159" spans="1:24"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row>
    <row r="160" spans="1:24"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row>
    <row r="161" spans="1:24"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row>
    <row r="162" spans="1:24"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row>
    <row r="163" spans="1:24"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row>
    <row r="164" spans="1:2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row>
    <row r="165" spans="1:24"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row>
    <row r="166" spans="1:24"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row>
    <row r="167" spans="1:24"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row>
    <row r="168" spans="1:24"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row>
    <row r="169" spans="1:24"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row>
    <row r="170" spans="1:24"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row>
    <row r="171" spans="1:24"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row>
    <row r="172" spans="1:24"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row>
    <row r="173" spans="1:24"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row>
    <row r="174" spans="1:2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row>
    <row r="175" spans="1:24"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row>
    <row r="176" spans="1:24"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row>
    <row r="177" spans="1:24"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row>
    <row r="178" spans="1:24"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row>
    <row r="179" spans="1:24"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row>
    <row r="180" spans="1:24"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row>
    <row r="181" spans="1:24"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row>
    <row r="182" spans="1:24"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row>
    <row r="183" spans="1:24"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row>
    <row r="184" spans="1:2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row>
    <row r="185" spans="1:24"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row>
    <row r="186" spans="1:24"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row>
    <row r="187" spans="1:24"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row>
    <row r="188" spans="1:24"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row>
    <row r="189" spans="1:24"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row>
    <row r="190" spans="1:24"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row>
    <row r="191" spans="1:24"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row>
    <row r="192" spans="1:24"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row>
    <row r="193" spans="1:24"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row>
    <row r="194" spans="1:2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row>
    <row r="195" spans="1:24"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row>
    <row r="196" spans="1:24"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row>
    <row r="197" spans="1:24"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row>
    <row r="198" spans="1:24"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row>
    <row r="199" spans="1:24"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row>
    <row r="200" spans="1:24"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row>
    <row r="201" spans="1:24"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row>
    <row r="202" spans="1:24"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row>
    <row r="203" spans="1:24"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row>
    <row r="204" spans="1:2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row>
    <row r="205" spans="1:24"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row>
    <row r="206" spans="1:24"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row>
    <row r="207" spans="1:24"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row>
    <row r="208" spans="1:24"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row>
    <row r="209" spans="1:24"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row>
    <row r="210" spans="1:24"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row>
    <row r="211" spans="1:24" ht="12.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row>
    <row r="212" spans="1:24" ht="12.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row>
    <row r="213" spans="1:24" ht="12.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row>
    <row r="214" spans="1:24" ht="12.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row>
    <row r="215" spans="1:24" ht="12.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row>
    <row r="216" spans="1:24" ht="12.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row>
    <row r="217" spans="1:24" ht="12.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row>
    <row r="218" spans="1:24" ht="12.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row>
    <row r="219" spans="1:24" ht="12.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row>
    <row r="220" spans="1:24" ht="12.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row>
    <row r="221" spans="1:24" ht="12.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row>
    <row r="222" spans="1:24" ht="12.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row>
    <row r="223" spans="1:24" ht="12.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row>
    <row r="224" spans="1:24" ht="12.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row>
    <row r="225" spans="1:24" ht="12.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row>
    <row r="226" spans="1:24" ht="12.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row>
    <row r="227" spans="1:24" ht="12.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row>
    <row r="228" spans="1:24" ht="12.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row>
    <row r="229" spans="1:24" ht="12.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row>
    <row r="230" spans="1:24" ht="12.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row>
    <row r="231" spans="1:24" ht="12.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row>
    <row r="232" spans="1:24" ht="12.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row>
    <row r="233" spans="1:24" ht="12.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row>
    <row r="234" spans="1:24" ht="12.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row>
    <row r="235" spans="1:24" ht="12.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row>
    <row r="236" spans="1:24" ht="12.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row>
    <row r="237" spans="1:24" ht="12.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row>
    <row r="238" spans="1:24" ht="12.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row>
    <row r="239" spans="1:24" ht="12.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row>
    <row r="240" spans="1:24" ht="12.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row>
    <row r="241" spans="1:24" ht="12.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row>
    <row r="242" spans="1:24" ht="12.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row>
    <row r="243" spans="1:24" ht="12.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row>
    <row r="244" spans="1:24" ht="12.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row>
    <row r="245" spans="1:24" ht="12.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row>
    <row r="246" spans="1:24" ht="12.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row>
    <row r="247" spans="1:24" ht="12.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row>
    <row r="248" spans="1:24" ht="12.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row>
    <row r="249" spans="1:24" ht="12.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row>
    <row r="250" spans="1:24" ht="12.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row>
    <row r="251" spans="1:24" ht="12.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row>
    <row r="252" spans="1:24" ht="12.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row>
    <row r="253" spans="1:24" ht="12.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row>
    <row r="254" spans="1:24" ht="12.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row>
    <row r="255" spans="1:24" ht="12.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row>
    <row r="256" spans="1:24" ht="12.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row>
    <row r="257" spans="1:24" ht="12.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row>
    <row r="258" spans="1:24" ht="12.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row>
    <row r="259" spans="1:24" ht="12.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row>
    <row r="260" spans="1:24" ht="12.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row>
    <row r="261" spans="1:24" ht="12.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row>
    <row r="262" spans="1:24" ht="12.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row>
    <row r="263" spans="1:24" ht="12.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row>
    <row r="264" spans="1:24" ht="12.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row>
    <row r="265" spans="1:24" ht="12.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row>
    <row r="266" spans="1:24" ht="12.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row>
    <row r="267" spans="1:24" ht="12.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row>
    <row r="268" spans="1:24" ht="12.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row>
    <row r="269" spans="1:24" ht="12.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row>
    <row r="270" spans="1:24" ht="12.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row>
    <row r="271" spans="1:24" ht="12.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row>
    <row r="272" spans="1:24" ht="12.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row>
    <row r="273" spans="1:24" ht="12.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row>
    <row r="274" spans="1:24" ht="12.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row>
    <row r="275" spans="1:24" ht="12.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row>
    <row r="276" spans="1:24" ht="12.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row>
    <row r="277" spans="1:24" ht="12.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row>
    <row r="278" spans="1:24" ht="12.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row>
    <row r="279" spans="1:24" ht="12.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row>
    <row r="280" spans="1:24" ht="12.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row>
    <row r="281" spans="1:24" ht="12.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row>
    <row r="282" spans="1:24" ht="12.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row>
    <row r="283" spans="1:24" ht="12.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row>
    <row r="284" spans="1:24" ht="12.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row>
    <row r="285" spans="1:24" ht="12.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row>
    <row r="286" spans="1:24" ht="12.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row>
    <row r="287" spans="1:24" ht="12.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row>
    <row r="288" spans="1:24" ht="12.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row>
    <row r="289" spans="1:24" ht="12.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row>
    <row r="290" spans="1:24" ht="12.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row>
    <row r="291" spans="1:24" ht="12.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row>
    <row r="292" spans="1:24" ht="12.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row>
    <row r="293" spans="1:24" ht="12.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row>
    <row r="294" spans="1:24" ht="12.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row>
    <row r="295" spans="1:24" ht="12.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row>
    <row r="296" spans="1:24" ht="12.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row>
    <row r="297" spans="1:24" ht="12.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row>
    <row r="298" spans="1:24" ht="12.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row>
    <row r="299" spans="1:24" ht="12.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row>
    <row r="300" spans="1:24" ht="12.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row>
    <row r="301" spans="1:24" ht="12.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row>
    <row r="302" spans="1:24" ht="12.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row>
    <row r="303" spans="1:24" ht="12.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row>
    <row r="304" spans="1:24" ht="12.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row>
    <row r="305" spans="1:24" ht="12.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row>
    <row r="306" spans="1:24" ht="12.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row>
    <row r="307" spans="1:24" ht="12.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row>
    <row r="308" spans="1:24" ht="12.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row>
    <row r="309" spans="1:24" ht="12.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row>
    <row r="310" spans="1:24" ht="12.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row>
    <row r="311" spans="1:24" ht="12.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row>
    <row r="312" spans="1:24" ht="12.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row>
    <row r="313" spans="1:24" ht="12.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row>
    <row r="314" spans="1:24" ht="12.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row>
    <row r="315" spans="1:24" ht="12.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row>
    <row r="316" spans="1:24" ht="12.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row>
    <row r="317" spans="1:24" ht="12.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row>
    <row r="318" spans="1:24" ht="12.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row>
    <row r="319" spans="1:24" ht="12.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row>
    <row r="320" spans="1:24" ht="12.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row>
    <row r="321" spans="1:24" ht="12.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row>
    <row r="322" spans="1:24" ht="12.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row>
    <row r="323" spans="1:24" ht="12.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row>
    <row r="324" spans="1:24" ht="12.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row>
    <row r="325" spans="1:24" ht="12.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row>
    <row r="326" spans="1:24" ht="12.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row>
    <row r="327" spans="1:24" ht="12.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row>
    <row r="328" spans="1:24" ht="12.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row>
    <row r="329" spans="1:24" ht="12.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row>
    <row r="330" spans="1:24" ht="12.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row>
    <row r="331" spans="1:24" ht="12.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row>
    <row r="332" spans="1:24" ht="12.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row>
    <row r="333" spans="1:24" ht="12.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row>
    <row r="334" spans="1:24" ht="12.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row>
    <row r="335" spans="1:24" ht="12.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row>
    <row r="336" spans="1:24" ht="12.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row>
    <row r="337" spans="1:24" ht="12.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row>
    <row r="338" spans="1:24" ht="12.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row>
    <row r="339" spans="1:24" ht="12.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row>
    <row r="340" spans="1:24" ht="12.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row>
    <row r="341" spans="1:24" ht="12.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row>
    <row r="342" spans="1:24" ht="12.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row>
    <row r="343" spans="1:24" ht="12.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row>
    <row r="344" spans="1:24" ht="12.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row>
    <row r="345" spans="1:24" ht="12.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row>
    <row r="346" spans="1:24" ht="12.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row>
    <row r="347" spans="1:24" ht="12.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row>
    <row r="348" spans="1:24" ht="12.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row>
    <row r="349" spans="1:24" ht="12.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row>
    <row r="350" spans="1:24" ht="12.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row>
    <row r="351" spans="1:24" ht="12.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row>
    <row r="352" spans="1:24" ht="12.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row>
    <row r="353" spans="1:24" ht="12.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row>
    <row r="354" spans="1:24" ht="12.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row>
    <row r="355" spans="1:24" ht="12.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row>
    <row r="356" spans="1:24" ht="12.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row>
    <row r="357" spans="1:24" ht="12.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row>
    <row r="358" spans="1:24" ht="12.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row>
    <row r="359" spans="1:24" ht="12.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row>
    <row r="360" spans="1:24" ht="12.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row>
    <row r="361" spans="1:24" ht="12.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row>
    <row r="362" spans="1:24" ht="12.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row>
    <row r="363" spans="1:24" ht="12.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row>
    <row r="364" spans="1:24" ht="12.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row>
    <row r="365" spans="1:24" ht="12.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row>
    <row r="366" spans="1:24" ht="12.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row>
    <row r="367" spans="1:24" ht="12.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row>
    <row r="368" spans="1:24" ht="12.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row>
    <row r="369" spans="1:24" ht="12.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row>
    <row r="370" spans="1:24" ht="12.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row>
    <row r="371" spans="1:24" ht="12.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row>
    <row r="372" spans="1:24" ht="12.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row>
    <row r="373" spans="1:24" ht="12.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row>
    <row r="374" spans="1:24" ht="12.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row>
    <row r="375" spans="1:24" ht="12.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row>
    <row r="376" spans="1:24" ht="12.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row>
    <row r="377" spans="1:24" ht="12.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row>
    <row r="378" spans="1:24" ht="12.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row>
    <row r="379" spans="1:24" ht="12.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row>
    <row r="380" spans="1:24" ht="12.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row>
    <row r="381" spans="1:24" ht="12.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row>
    <row r="382" spans="1:24" ht="12.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row>
    <row r="383" spans="1:24" ht="12.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row>
    <row r="384" spans="1:24" ht="12.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row>
    <row r="385" spans="1:24" ht="12.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row>
    <row r="386" spans="1:24" ht="12.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row>
    <row r="387" spans="1:24" ht="12.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row>
    <row r="388" spans="1:24" ht="12.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row>
    <row r="389" spans="1:24" ht="12.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row>
    <row r="390" spans="1:24" ht="12.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row>
    <row r="391" spans="1:24" ht="12.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row>
    <row r="392" spans="1:24" ht="12.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row>
    <row r="393" spans="1:24" ht="12.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row>
    <row r="394" spans="1:24" ht="12.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row>
    <row r="395" spans="1:24" ht="12.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row>
    <row r="396" spans="1:24" ht="12.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row>
    <row r="397" spans="1:24" ht="12.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row>
    <row r="398" spans="1:24" ht="12.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row>
    <row r="399" spans="1:24" ht="12.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row>
    <row r="400" spans="1:24" ht="12.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row>
    <row r="401" spans="1:24" ht="12.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row>
    <row r="402" spans="1:24" ht="12.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row>
    <row r="403" spans="1:24" ht="12.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row>
    <row r="404" spans="1:24" ht="12.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row>
    <row r="405" spans="1:24" ht="12.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row>
    <row r="406" spans="1:24" ht="12.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row>
    <row r="407" spans="1:24" ht="12.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row>
    <row r="408" spans="1:24" ht="12.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row>
    <row r="409" spans="1:24" ht="12.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row>
    <row r="410" spans="1:24" ht="12.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row>
    <row r="411" spans="1:24" ht="12.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row>
    <row r="412" spans="1:24" ht="12.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row>
    <row r="413" spans="1:24" ht="12.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row>
    <row r="414" spans="1:24" ht="12.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row>
    <row r="415" spans="1:24" ht="12.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row>
    <row r="416" spans="1:24" ht="12.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row>
    <row r="417" spans="1:24" ht="12.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row>
    <row r="418" spans="1:24" ht="12.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row>
    <row r="419" spans="1:24" ht="12.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row>
    <row r="420" spans="1:24" ht="12.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row>
    <row r="421" spans="1:24" ht="12.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row>
    <row r="422" spans="1:24" ht="12.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row>
    <row r="423" spans="1:24" ht="12.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row>
    <row r="424" spans="1:24" ht="12.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row>
    <row r="425" spans="1:24" ht="12.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row>
    <row r="426" spans="1:24" ht="12.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row>
    <row r="427" spans="1:24" ht="12.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row>
    <row r="428" spans="1:24" ht="12.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row>
    <row r="429" spans="1:24" ht="12.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row>
    <row r="430" spans="1:24" ht="12.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row>
    <row r="431" spans="1:24" ht="12.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row>
    <row r="432" spans="1:24" ht="12.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row>
    <row r="433" spans="1:24" ht="12.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row>
    <row r="434" spans="1:24" ht="12.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row>
    <row r="435" spans="1:24" ht="12.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row>
    <row r="436" spans="1:24" ht="12.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row>
    <row r="437" spans="1:24" ht="12.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row>
    <row r="438" spans="1:24" ht="12.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row>
    <row r="439" spans="1:24" ht="12.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row>
    <row r="440" spans="1:24" ht="12.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row>
    <row r="441" spans="1:24" ht="12.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row>
    <row r="442" spans="1:24" ht="12.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row>
    <row r="443" spans="1:24" ht="12.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row>
    <row r="444" spans="1:24" ht="12.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row>
    <row r="445" spans="1:24" ht="12.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row>
    <row r="446" spans="1:24" ht="12.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row>
    <row r="447" spans="1:24" ht="12.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row>
    <row r="448" spans="1:24" ht="12.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row>
    <row r="449" spans="1:24" ht="12.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row>
    <row r="450" spans="1:24" ht="12.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row>
    <row r="451" spans="1:24" ht="12.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row>
    <row r="452" spans="1:24" ht="12.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row>
    <row r="453" spans="1:24" ht="12.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row>
    <row r="454" spans="1:24" ht="12.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row>
    <row r="455" spans="1:24" ht="12.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row>
    <row r="456" spans="1:24" ht="12.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row>
    <row r="457" spans="1:24" ht="12.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row>
    <row r="458" spans="1:24" ht="12.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row>
    <row r="459" spans="1:24" ht="12.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row>
    <row r="460" spans="1:24" ht="12.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row>
    <row r="461" spans="1:24" ht="12.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row>
    <row r="462" spans="1:24" ht="12.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row>
    <row r="463" spans="1:24" ht="12.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row>
    <row r="464" spans="1:24" ht="12.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row>
    <row r="465" spans="1:24" ht="12.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row>
    <row r="466" spans="1:24" ht="12.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row>
    <row r="467" spans="1:24" ht="12.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row>
    <row r="468" spans="1:24" ht="12.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row>
    <row r="469" spans="1:24" ht="12.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row>
    <row r="470" spans="1:24" ht="12.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row>
    <row r="471" spans="1:24" ht="12.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row>
    <row r="472" spans="1:24" ht="12.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row>
    <row r="473" spans="1:24" ht="12.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row>
    <row r="474" spans="1:24" ht="12.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row>
    <row r="475" spans="1:24" ht="12.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row>
    <row r="476" spans="1:24" ht="12.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row>
    <row r="477" spans="1:24" ht="12.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row>
    <row r="478" spans="1:24" ht="12.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row>
    <row r="479" spans="1:24" ht="12.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row>
    <row r="480" spans="1:24" ht="12.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row>
    <row r="481" spans="1:24" ht="12.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row>
    <row r="482" spans="1:24" ht="12.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row>
    <row r="483" spans="1:24" ht="12.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row>
    <row r="484" spans="1:24" ht="12.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row>
    <row r="485" spans="1:24" ht="12.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row>
    <row r="486" spans="1:24" ht="12.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row>
    <row r="487" spans="1:24" ht="12.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row>
    <row r="488" spans="1:24" ht="12.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row>
    <row r="489" spans="1:24" ht="12.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row>
    <row r="490" spans="1:24" ht="12.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row>
    <row r="491" spans="1:24" ht="12.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row>
    <row r="492" spans="1:24" ht="12.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row>
    <row r="493" spans="1:24" ht="12.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row>
    <row r="494" spans="1:24" ht="12.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row>
    <row r="495" spans="1:24" ht="12.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row>
    <row r="496" spans="1:24" ht="12.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row>
    <row r="497" spans="1:24" ht="12.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row>
    <row r="498" spans="1:24" ht="12.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row>
    <row r="499" spans="1:24" ht="12.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row>
    <row r="500" spans="1:24" ht="12.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row>
    <row r="501" spans="1:24" ht="12.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row>
    <row r="502" spans="1:24" ht="12.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row>
    <row r="503" spans="1:24" ht="12.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row>
    <row r="504" spans="1:24" ht="12.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row>
    <row r="505" spans="1:24" ht="12.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row>
    <row r="506" spans="1:24" ht="12.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row>
    <row r="507" spans="1:24" ht="12.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row>
    <row r="508" spans="1:24" ht="12.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row>
    <row r="509" spans="1:24" ht="12.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row>
    <row r="510" spans="1:24" ht="12.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row>
    <row r="511" spans="1:24" ht="12.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row>
    <row r="512" spans="1:24" ht="12.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row>
    <row r="513" spans="1:24" ht="12.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row>
    <row r="514" spans="1:24" ht="12.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row>
    <row r="515" spans="1:24" ht="12.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row>
    <row r="516" spans="1:24" ht="12.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row>
    <row r="517" spans="1:24" ht="12.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row>
    <row r="518" spans="1:24" ht="12.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row>
    <row r="519" spans="1:24" ht="12.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row>
    <row r="520" spans="1:24" ht="12.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row>
    <row r="521" spans="1:24" ht="12.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row>
    <row r="522" spans="1:24" ht="12.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row>
    <row r="523" spans="1:24" ht="12.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row>
    <row r="524" spans="1:24" ht="12.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row>
    <row r="525" spans="1:24" ht="12.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row>
    <row r="526" spans="1:24" ht="12.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row>
    <row r="527" spans="1:24" ht="12.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row>
    <row r="528" spans="1:24" ht="12.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row>
    <row r="529" spans="1:24" ht="12.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row>
    <row r="530" spans="1:24" ht="12.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row>
    <row r="531" spans="1:24" ht="12.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row>
    <row r="532" spans="1:24" ht="12.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row>
    <row r="533" spans="1:24" ht="12.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row>
    <row r="534" spans="1:24" ht="12.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row>
    <row r="535" spans="1:24" ht="12.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row>
    <row r="536" spans="1:24" ht="12.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row>
    <row r="537" spans="1:24" ht="12.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row>
    <row r="538" spans="1:24" ht="12.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row>
    <row r="539" spans="1:24" ht="12.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row>
    <row r="540" spans="1:24" ht="12.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row>
    <row r="541" spans="1:24" ht="12.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row>
    <row r="542" spans="1:24" ht="12.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row>
    <row r="543" spans="1:24" ht="12.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row>
    <row r="544" spans="1:24" ht="12.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row>
    <row r="545" spans="1:24" ht="12.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row>
    <row r="546" spans="1:24" ht="12.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row>
    <row r="547" spans="1:24" ht="12.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row>
    <row r="548" spans="1:24" ht="12.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row>
    <row r="549" spans="1:24" ht="12.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row>
    <row r="550" spans="1:24" ht="12.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row>
    <row r="551" spans="1:24" ht="12.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row>
    <row r="552" spans="1:24" ht="12.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row>
    <row r="553" spans="1:24" ht="12.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row>
    <row r="554" spans="1:24" ht="12.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row>
    <row r="555" spans="1:24" ht="12.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row>
    <row r="556" spans="1:24" ht="12.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row>
    <row r="557" spans="1:24" ht="12.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row>
    <row r="558" spans="1:24" ht="12.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row>
    <row r="559" spans="1:24" ht="12.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row>
    <row r="560" spans="1:24" ht="12.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row>
    <row r="561" spans="1:24" ht="12.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row>
    <row r="562" spans="1:24" ht="12.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row>
    <row r="563" spans="1:24" ht="12.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row>
    <row r="564" spans="1:24" ht="12.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row>
    <row r="565" spans="1:24" ht="12.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row>
    <row r="566" spans="1:24" ht="12.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row>
    <row r="567" spans="1:24" ht="12.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row>
    <row r="568" spans="1:24" ht="12.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row>
    <row r="569" spans="1:24" ht="12.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row>
    <row r="570" spans="1:24" ht="12.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row>
    <row r="571" spans="1:24" ht="12.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row>
    <row r="572" spans="1:24" ht="12.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row>
    <row r="573" spans="1:24" ht="12.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row>
    <row r="574" spans="1:24" ht="12.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row>
    <row r="575" spans="1:24" ht="12.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row>
    <row r="576" spans="1:24" ht="12.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row>
    <row r="577" spans="1:24" ht="12.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row>
    <row r="578" spans="1:24" ht="12.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row>
    <row r="579" spans="1:24" ht="12.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row>
    <row r="580" spans="1:24" ht="12.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row>
    <row r="581" spans="1:24" ht="12.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row>
    <row r="582" spans="1:24" ht="12.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row>
    <row r="583" spans="1:24" ht="12.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row>
    <row r="584" spans="1:24" ht="12.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row>
    <row r="585" spans="1:24" ht="12.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row>
    <row r="586" spans="1:24" ht="12.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row>
    <row r="587" spans="1:24" ht="12.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row>
    <row r="588" spans="1:24" ht="12.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row>
    <row r="589" spans="1:24" ht="12.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row>
    <row r="590" spans="1:24" ht="12.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row>
    <row r="591" spans="1:24" ht="12.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row>
    <row r="592" spans="1:24" ht="12.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row>
    <row r="593" spans="1:24" ht="12.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row>
    <row r="594" spans="1:24" ht="12.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row>
    <row r="595" spans="1:24" ht="12.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row>
    <row r="596" spans="1:24" ht="12.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row>
    <row r="597" spans="1:24" ht="12.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row>
    <row r="598" spans="1:24" ht="12.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row>
    <row r="599" spans="1:24" ht="12.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row>
    <row r="600" spans="1:24" ht="12.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row>
    <row r="601" spans="1:24" ht="12.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row>
    <row r="602" spans="1:24" ht="12.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row>
    <row r="603" spans="1:24" ht="12.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row>
    <row r="604" spans="1:24" ht="12.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row>
    <row r="605" spans="1:24" ht="12.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row>
    <row r="606" spans="1:24" ht="12.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row>
    <row r="607" spans="1:24" ht="12.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row>
    <row r="608" spans="1:24" ht="12.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row>
    <row r="609" spans="1:24" ht="12.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row>
    <row r="610" spans="1:24" ht="12.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row>
    <row r="611" spans="1:24" ht="12.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row>
    <row r="612" spans="1:24" ht="12.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row>
    <row r="613" spans="1:24" ht="12.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row>
    <row r="614" spans="1:24" ht="12.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row>
    <row r="615" spans="1:24" ht="12.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row>
    <row r="616" spans="1:24" ht="12.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row>
    <row r="617" spans="1:24" ht="12.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row>
    <row r="618" spans="1:24" ht="12.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row>
    <row r="619" spans="1:24" ht="12.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row>
    <row r="620" spans="1:24" ht="12.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row>
    <row r="621" spans="1:24" ht="12.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row>
    <row r="622" spans="1:24" ht="12.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row>
    <row r="623" spans="1:24" ht="12.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row>
    <row r="624" spans="1:24" ht="12.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row>
    <row r="625" spans="1:24" ht="12.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row>
    <row r="626" spans="1:24" ht="12.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row>
    <row r="627" spans="1:24" ht="12.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row>
    <row r="628" spans="1:24" ht="12.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row>
    <row r="629" spans="1:24" ht="12.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row>
    <row r="630" spans="1:24" ht="12.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row>
    <row r="631" spans="1:24" ht="12.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row>
    <row r="632" spans="1:24" ht="12.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row>
    <row r="633" spans="1:24" ht="12.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row>
    <row r="634" spans="1:24" ht="12.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row>
    <row r="635" spans="1:24" ht="12.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row>
    <row r="636" spans="1:24" ht="12.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row>
    <row r="637" spans="1:24" ht="12.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row>
    <row r="638" spans="1:24" ht="12.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row>
    <row r="639" spans="1:24" ht="12.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row>
    <row r="640" spans="1:24" ht="12.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row>
    <row r="641" spans="1:24" ht="12.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row>
    <row r="642" spans="1:24" ht="12.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row>
    <row r="643" spans="1:24" ht="12.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row>
    <row r="644" spans="1:24" ht="12.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row>
    <row r="645" spans="1:24" ht="12.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row>
    <row r="646" spans="1:24" ht="12.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row>
    <row r="647" spans="1:24" ht="12.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row>
    <row r="648" spans="1:24" ht="12.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row>
    <row r="649" spans="1:24" ht="12.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row>
    <row r="650" spans="1:24" ht="12.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row>
    <row r="651" spans="1:24" ht="12.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row>
    <row r="652" spans="1:24" ht="12.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row>
    <row r="653" spans="1:24" ht="12.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row>
    <row r="654" spans="1:24" ht="12.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row>
    <row r="655" spans="1:24" ht="12.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row>
    <row r="656" spans="1:24" ht="12.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row>
    <row r="657" spans="1:24" ht="12.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row>
    <row r="658" spans="1:24" ht="12.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row>
    <row r="659" spans="1:24" ht="12.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row>
    <row r="660" spans="1:24" ht="12.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row>
    <row r="661" spans="1:24" ht="12.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row>
    <row r="662" spans="1:24" ht="12.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row>
    <row r="663" spans="1:24" ht="12.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row>
    <row r="664" spans="1:24" ht="12.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row>
    <row r="665" spans="1:24" ht="12.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row>
    <row r="666" spans="1:24" ht="12.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row>
    <row r="667" spans="1:24" ht="12.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row>
    <row r="668" spans="1:24" ht="12.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row>
    <row r="669" spans="1:24" ht="12.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row>
    <row r="670" spans="1:24" ht="12.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row>
    <row r="671" spans="1:24" ht="12.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row>
    <row r="672" spans="1:24" ht="12.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row>
    <row r="673" spans="1:24" ht="12.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row>
    <row r="674" spans="1:24" ht="12.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row>
    <row r="675" spans="1:24" ht="12.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row>
    <row r="676" spans="1:24" ht="12.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row>
    <row r="677" spans="1:24" ht="12.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row>
    <row r="678" spans="1:24" ht="12.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row>
    <row r="679" spans="1:24" ht="12.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row>
    <row r="680" spans="1:24" ht="12.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row>
    <row r="681" spans="1:24" ht="12.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row>
    <row r="682" spans="1:24" ht="12.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row>
    <row r="683" spans="1:24" ht="12.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row>
    <row r="684" spans="1:24" ht="12.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row>
    <row r="685" spans="1:24" ht="12.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row>
    <row r="686" spans="1:24" ht="12.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row>
    <row r="687" spans="1:24" ht="12.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row>
    <row r="688" spans="1:24" ht="12.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row>
    <row r="689" spans="1:24" ht="12.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row>
    <row r="690" spans="1:24" ht="12.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row>
    <row r="691" spans="1:24" ht="12.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row>
    <row r="692" spans="1:24" ht="12.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row>
    <row r="693" spans="1:24" ht="12.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row>
    <row r="694" spans="1:24" ht="12.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row>
    <row r="695" spans="1:24" ht="12.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row>
    <row r="696" spans="1:24" ht="12.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row>
    <row r="697" spans="1:24" ht="12.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row>
    <row r="698" spans="1:24" ht="12.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row>
    <row r="699" spans="1:24" ht="12.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row>
    <row r="700" spans="1:24" ht="12.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row>
    <row r="701" spans="1:24" ht="12.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row>
    <row r="702" spans="1:24" ht="12.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row>
    <row r="703" spans="1:24" ht="12.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row>
    <row r="704" spans="1:24" ht="12.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row>
    <row r="705" spans="1:24" ht="12.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row>
    <row r="706" spans="1:24" ht="12.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row>
    <row r="707" spans="1:24" ht="12.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row>
    <row r="708" spans="1:24" ht="12.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row>
    <row r="709" spans="1:24" ht="12.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row>
    <row r="710" spans="1:24" ht="12.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row>
    <row r="711" spans="1:24" ht="12.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row>
    <row r="712" spans="1:24" ht="12.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row>
    <row r="713" spans="1:24" ht="12.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row>
    <row r="714" spans="1:24" ht="12.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row>
    <row r="715" spans="1:24" ht="12.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row>
    <row r="716" spans="1:24" ht="12.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row>
    <row r="717" spans="1:24" ht="12.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row>
    <row r="718" spans="1:24" ht="12.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row>
    <row r="719" spans="1:24" ht="12.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row>
    <row r="720" spans="1:24" ht="12.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row>
    <row r="721" spans="1:24" ht="12.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row>
    <row r="722" spans="1:24" ht="12.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row>
    <row r="723" spans="1:24" ht="12.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row>
    <row r="724" spans="1:24" ht="12.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row>
    <row r="725" spans="1:24" ht="12.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row>
    <row r="726" spans="1:24" ht="12.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row>
    <row r="727" spans="1:24" ht="12.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row>
    <row r="728" spans="1:24" ht="12.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row>
    <row r="729" spans="1:24" ht="12.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row>
    <row r="730" spans="1:24" ht="12.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row>
    <row r="731" spans="1:24" ht="12.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row>
    <row r="732" spans="1:24" ht="12.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row>
    <row r="733" spans="1:24" ht="12.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row>
    <row r="734" spans="1:24" ht="12.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row>
    <row r="735" spans="1:24" ht="12.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row>
    <row r="736" spans="1:24" ht="12.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row>
    <row r="737" spans="1:24" ht="12.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row>
    <row r="738" spans="1:24" ht="12.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row>
    <row r="739" spans="1:24" ht="12.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row>
    <row r="740" spans="1:24" ht="12.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row>
    <row r="741" spans="1:24" ht="12.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row>
    <row r="742" spans="1:24" ht="12.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row>
    <row r="743" spans="1:24" ht="12.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row>
    <row r="744" spans="1:24" ht="12.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row>
    <row r="745" spans="1:24" ht="12.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row>
    <row r="746" spans="1:24" ht="12.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row>
    <row r="747" spans="1:24" ht="12.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row>
    <row r="748" spans="1:24" ht="12.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row>
    <row r="749" spans="1:24" ht="12.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row>
    <row r="750" spans="1:24" ht="12.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row>
    <row r="751" spans="1:24" ht="12.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row>
    <row r="752" spans="1:24" ht="12.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row>
    <row r="753" spans="1:24" ht="12.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row>
    <row r="754" spans="1:24" ht="12.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row>
    <row r="755" spans="1:24" ht="12.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row>
    <row r="756" spans="1:24" ht="12.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row>
    <row r="757" spans="1:24" ht="12.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row>
    <row r="758" spans="1:24" ht="12.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row>
    <row r="759" spans="1:24" ht="12.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row>
    <row r="760" spans="1:24" ht="12.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row>
    <row r="761" spans="1:24" ht="12.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row>
    <row r="762" spans="1:24" ht="12.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row>
    <row r="763" spans="1:24" ht="12.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row>
    <row r="764" spans="1:24" ht="12.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row>
    <row r="765" spans="1:24" ht="12.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row>
    <row r="766" spans="1:24" ht="12.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row>
    <row r="767" spans="1:24" ht="12.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row>
    <row r="768" spans="1:24" ht="12.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row>
    <row r="769" spans="1:24" ht="12.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row>
    <row r="770" spans="1:24" ht="12.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row>
    <row r="771" spans="1:24" ht="12.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row>
    <row r="772" spans="1:24" ht="12.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row>
    <row r="773" spans="1:24" ht="12.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row>
    <row r="774" spans="1:24" ht="12.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row>
    <row r="775" spans="1:24" ht="12.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row>
    <row r="776" spans="1:24" ht="12.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row>
    <row r="777" spans="1:24" ht="12.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row>
    <row r="778" spans="1:24" ht="12.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row>
    <row r="779" spans="1:24" ht="12.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row>
    <row r="780" spans="1:24" ht="12.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row>
    <row r="781" spans="1:24" ht="12.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row>
    <row r="782" spans="1:24" ht="12.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row>
    <row r="783" spans="1:24" ht="12.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row>
    <row r="784" spans="1:24" ht="12.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row>
    <row r="785" spans="1:24" ht="12.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row>
    <row r="786" spans="1:24" ht="12.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row>
    <row r="787" spans="1:24" ht="12.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row>
    <row r="788" spans="1:24" ht="12.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row>
    <row r="789" spans="1:24" ht="12.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row>
    <row r="790" spans="1:24" ht="12.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row>
    <row r="791" spans="1:24" ht="12.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row>
    <row r="792" spans="1:24" ht="12.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row>
    <row r="793" spans="1:24" ht="12.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row>
    <row r="794" spans="1:24" ht="12.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row>
    <row r="795" spans="1:24" ht="12.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row>
    <row r="796" spans="1:24" ht="12.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row>
    <row r="797" spans="1:24" ht="12.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row>
    <row r="798" spans="1:24" ht="12.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row>
    <row r="799" spans="1:24" ht="12.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row>
    <row r="800" spans="1:24" ht="12.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row>
    <row r="801" spans="1:24" ht="12.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row>
    <row r="802" spans="1:24" ht="12.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row>
    <row r="803" spans="1:24" ht="12.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row>
    <row r="804" spans="1:24" ht="12.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row>
    <row r="805" spans="1:24" ht="12.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row>
    <row r="806" spans="1:24" ht="12.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row>
    <row r="807" spans="1:24" ht="12.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row>
    <row r="808" spans="1:24" ht="12.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row>
    <row r="809" spans="1:24" ht="12.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row>
    <row r="810" spans="1:24" ht="12.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row>
    <row r="811" spans="1:24" ht="12.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row>
    <row r="812" spans="1:24" ht="12.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row>
    <row r="813" spans="1:24" ht="12.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row>
    <row r="814" spans="1:24" ht="12.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row>
    <row r="815" spans="1:24" ht="12.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row>
    <row r="816" spans="1:24" ht="12.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row>
    <row r="817" spans="1:24" ht="12.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row>
    <row r="818" spans="1:24" ht="12.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row>
    <row r="819" spans="1:24" ht="12.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row>
    <row r="820" spans="1:24" ht="12.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row>
    <row r="821" spans="1:24" ht="12.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row>
    <row r="822" spans="1:24" ht="12.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row>
    <row r="823" spans="1:24" ht="12.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row>
    <row r="824" spans="1:24" ht="12.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row>
    <row r="825" spans="1:24" ht="12.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row>
    <row r="826" spans="1:24" ht="12.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row>
    <row r="827" spans="1:24" ht="12.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row>
    <row r="828" spans="1:24" ht="12.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row>
    <row r="829" spans="1:24" ht="12.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row>
    <row r="830" spans="1:24" ht="12.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row>
    <row r="831" spans="1:24" ht="12.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row>
    <row r="832" spans="1:24" ht="12.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row>
    <row r="833" spans="1:24" ht="12.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row>
    <row r="834" spans="1:24" ht="12.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row>
    <row r="835" spans="1:24" ht="12.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row>
    <row r="836" spans="1:24" ht="12.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row>
    <row r="837" spans="1:24" ht="12.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row>
    <row r="838" spans="1:24" ht="12.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row>
    <row r="839" spans="1:24" ht="12.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row>
    <row r="840" spans="1:24" ht="12.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row>
    <row r="841" spans="1:24" ht="12.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row>
    <row r="842" spans="1:24" ht="12.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row>
    <row r="843" spans="1:24" ht="12.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row>
    <row r="844" spans="1:24" ht="12.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row>
    <row r="845" spans="1:24" ht="12.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row>
    <row r="846" spans="1:24" ht="12.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row>
    <row r="847" spans="1:24" ht="12.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row>
    <row r="848" spans="1:24" ht="12.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row>
    <row r="849" spans="1:24" ht="12.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row>
    <row r="850" spans="1:24" ht="12.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row>
    <row r="851" spans="1:24" ht="12.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row>
    <row r="852" spans="1:24" ht="12.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row>
    <row r="853" spans="1:24" ht="12.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row>
    <row r="854" spans="1:24" ht="12.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row>
    <row r="855" spans="1:24" ht="12.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row>
    <row r="856" spans="1:24" ht="12.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row>
    <row r="857" spans="1:24" ht="12.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row>
    <row r="858" spans="1:24" ht="12.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row>
    <row r="859" spans="1:24" ht="12.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row>
    <row r="860" spans="1:24" ht="12.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row>
    <row r="861" spans="1:24" ht="12.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row>
    <row r="862" spans="1:24" ht="12.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row>
    <row r="863" spans="1:24" ht="12.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row>
    <row r="864" spans="1:24" ht="12.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row>
    <row r="865" spans="1:24" ht="12.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row>
    <row r="866" spans="1:24" ht="12.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row>
    <row r="867" spans="1:24" ht="12.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row>
    <row r="868" spans="1:24" ht="12.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row>
    <row r="869" spans="1:24" ht="12.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row>
    <row r="870" spans="1:24" ht="12.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row>
    <row r="871" spans="1:24" ht="12.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row>
    <row r="872" spans="1:24" ht="12.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row>
    <row r="873" spans="1:24" ht="12.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row>
    <row r="874" spans="1:24" ht="12.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row>
    <row r="875" spans="1:24" ht="12.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row>
    <row r="876" spans="1:24" ht="12.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row>
    <row r="877" spans="1:24" ht="12.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row>
    <row r="878" spans="1:24" ht="12.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row>
    <row r="879" spans="1:24" ht="12.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row>
    <row r="880" spans="1:24" ht="12.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row>
    <row r="881" spans="1:24" ht="12.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row>
    <row r="882" spans="1:24" ht="12.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row>
    <row r="883" spans="1:24" ht="12.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row>
    <row r="884" spans="1:24" ht="12.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row>
    <row r="885" spans="1:24" ht="12.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row>
    <row r="886" spans="1:24" ht="12.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row>
    <row r="887" spans="1:24" ht="12.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row>
    <row r="888" spans="1:24" ht="12.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row>
    <row r="889" spans="1:24" ht="12.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row>
    <row r="890" spans="1:24" ht="12.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row>
    <row r="891" spans="1:24" ht="12.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row>
    <row r="892" spans="1:24" ht="12.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row>
    <row r="893" spans="1:24" ht="12.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row>
    <row r="894" spans="1:24" ht="12.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row>
    <row r="895" spans="1:24" ht="12.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row>
    <row r="896" spans="1:24" ht="12.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row>
    <row r="897" spans="1:24" ht="12.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row>
    <row r="898" spans="1:24" ht="12.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row>
    <row r="899" spans="1:24" ht="12.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row>
    <row r="900" spans="1:24" ht="12.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row>
    <row r="901" spans="1:24" ht="12.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row>
    <row r="902" spans="1:24" ht="12.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row>
    <row r="903" spans="1:24" ht="12.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row>
    <row r="904" spans="1:24" ht="12.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row>
    <row r="905" spans="1:24" ht="12.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row>
    <row r="906" spans="1:24" ht="12.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row>
    <row r="907" spans="1:24" ht="12.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row>
    <row r="908" spans="1:24" ht="12.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row>
    <row r="909" spans="1:24" ht="12.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row>
    <row r="910" spans="1:24" ht="12.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row>
    <row r="911" spans="1:24" ht="12.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row>
    <row r="912" spans="1:24" ht="12.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row>
    <row r="913" spans="1:24" ht="12.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row>
    <row r="914" spans="1:24" ht="12.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row>
    <row r="915" spans="1:24" ht="12.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row>
    <row r="916" spans="1:24" ht="12.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row>
    <row r="917" spans="1:24" ht="12.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row>
    <row r="918" spans="1:24" ht="12.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row>
    <row r="919" spans="1:24" ht="12.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row>
    <row r="920" spans="1:24" ht="12.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row>
    <row r="921" spans="1:24" ht="12.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row>
    <row r="922" spans="1:24" ht="12.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row>
    <row r="923" spans="1:24" ht="12.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row>
    <row r="924" spans="1:24" ht="12.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row>
    <row r="925" spans="1:24" ht="12.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row>
    <row r="926" spans="1:24" ht="12.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row>
    <row r="927" spans="1:24" ht="12.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row>
    <row r="928" spans="1:24" ht="12.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row>
    <row r="929" spans="1:24" ht="12.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row>
    <row r="930" spans="1:24" ht="12.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row>
    <row r="931" spans="1:24" ht="12.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row>
    <row r="932" spans="1:24" ht="12.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row>
    <row r="933" spans="1:24" ht="12.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row>
    <row r="934" spans="1:24" ht="12.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row>
    <row r="935" spans="1:24" ht="12.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row>
    <row r="936" spans="1:24" ht="12.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row>
    <row r="937" spans="1:24" ht="12.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row>
    <row r="938" spans="1:24" ht="12.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row>
    <row r="939" spans="1:24" ht="12.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row>
    <row r="940" spans="1:24" ht="12.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row>
    <row r="941" spans="1:24" ht="12.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row>
    <row r="942" spans="1:24" ht="12.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row>
    <row r="943" spans="1:24" ht="12.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row>
    <row r="944" spans="1:24" ht="12.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row>
    <row r="945" spans="1:24" ht="12.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row>
    <row r="946" spans="1:24" ht="12.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row>
    <row r="947" spans="1:24" ht="12.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row>
    <row r="948" spans="1:24" ht="12.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row>
    <row r="949" spans="1:24" ht="12.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row>
    <row r="950" spans="1:24" ht="12.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row>
    <row r="951" spans="1:24" ht="12.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row>
    <row r="952" spans="1:24" ht="12.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row>
    <row r="953" spans="1:24" ht="12.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row>
    <row r="954" spans="1:24" ht="12.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row>
    <row r="955" spans="1:24" ht="12.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row>
    <row r="956" spans="1:24" ht="12.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row>
    <row r="957" spans="1:24" ht="12.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row>
    <row r="958" spans="1:24" ht="12.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row>
    <row r="959" spans="1:24" ht="12.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row>
    <row r="960" spans="1:24" ht="12.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row>
    <row r="961" spans="1:24" ht="12.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row>
    <row r="962" spans="1:24" ht="12.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row>
    <row r="963" spans="1:24" ht="12.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row>
    <row r="964" spans="1:24" ht="12.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row>
    <row r="965" spans="1:24" ht="12.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row>
    <row r="966" spans="1:24" ht="12.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row>
    <row r="967" spans="1:24" ht="12.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row>
    <row r="968" spans="1:24" ht="12.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row>
    <row r="969" spans="1:24" ht="12.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row>
    <row r="970" spans="1:24" ht="12.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row>
    <row r="971" spans="1:24" ht="12.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row>
    <row r="972" spans="1:24" ht="12.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row>
    <row r="973" spans="1:24" ht="12.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row>
    <row r="974" spans="1:24" ht="12.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row>
    <row r="975" spans="1:24" ht="12.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row>
    <row r="976" spans="1:24" ht="12.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row>
    <row r="977" spans="1:24" ht="12.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row>
    <row r="978" spans="1:24" ht="12.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row>
    <row r="979" spans="1:24" ht="12.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row>
    <row r="980" spans="1:24" ht="12.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row>
    <row r="981" spans="1:24" ht="12.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row>
    <row r="982" spans="1:24" ht="12.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row>
    <row r="983" spans="1:24" ht="12.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row>
    <row r="984" spans="1:24" ht="12.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row>
    <row r="985" spans="1:24" ht="12.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row>
    <row r="986" spans="1:24" ht="12.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row>
    <row r="987" spans="1:24" ht="12.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row>
    <row r="988" spans="1:24" ht="12.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row>
    <row r="989" spans="1:24" ht="12.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row>
    <row r="990" spans="1:24" ht="12.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row>
    <row r="991" spans="1:24" ht="12.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row>
    <row r="992" spans="1:24" ht="12.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row>
    <row r="993" spans="1:24" ht="12.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row>
    <row r="994" spans="1:24" ht="12.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row>
    <row r="995" spans="1:24" ht="12.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row>
    <row r="996" spans="1:24" ht="12.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row>
    <row r="997" spans="1:24" ht="12.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row>
    <row r="998" spans="1:24" ht="12.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row>
    <row r="999" spans="1:24" ht="12.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row>
    <row r="1000" spans="1:24" ht="12.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row>
    <row r="1001" spans="1:24" ht="12.75" customHeight="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row>
    <row r="1002" spans="1:24" ht="12.75" customHeight="1">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row>
    <row r="1003" spans="1:24" ht="12.75" customHeight="1">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row>
    <row r="1004" spans="1:24" ht="12.75" customHeight="1">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row>
  </sheetData>
  <pageMargins left="0.7" right="0.7" top="0.75" bottom="0.75" header="0" footer="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53"/>
  <sheetViews>
    <sheetView tabSelected="1" topLeftCell="A2" workbookViewId="0">
      <selection activeCell="J15" sqref="J15"/>
    </sheetView>
  </sheetViews>
  <sheetFormatPr baseColWidth="10" defaultColWidth="12.7109375" defaultRowHeight="15" customHeight="1" x14ac:dyDescent="0"/>
  <cols>
    <col min="1" max="1" width="33.28515625" customWidth="1"/>
    <col min="2" max="2" width="20.7109375" style="40" customWidth="1"/>
  </cols>
  <sheetData>
    <row r="1" spans="1:8" ht="15" customHeight="1">
      <c r="A1" s="72"/>
      <c r="B1" s="72"/>
      <c r="C1" s="73"/>
      <c r="D1" s="73"/>
      <c r="E1" s="73"/>
      <c r="F1" s="73"/>
      <c r="G1" s="73"/>
      <c r="H1" s="73"/>
    </row>
    <row r="2" spans="1:8" ht="15" customHeight="1">
      <c r="A2" s="73"/>
      <c r="B2" s="73"/>
      <c r="C2" s="73"/>
      <c r="D2" s="73"/>
      <c r="E2" s="73"/>
      <c r="F2" s="73"/>
      <c r="G2" s="73"/>
      <c r="H2" s="73"/>
    </row>
    <row r="3" spans="1:8" ht="15" customHeight="1">
      <c r="A3" s="73"/>
      <c r="B3" s="73"/>
      <c r="C3" s="73"/>
      <c r="D3" s="73"/>
      <c r="E3" s="73"/>
      <c r="F3" s="73"/>
      <c r="G3" s="73"/>
      <c r="H3" s="73"/>
    </row>
    <row r="4" spans="1:8" ht="15" customHeight="1">
      <c r="A4" s="55" t="s">
        <v>203</v>
      </c>
      <c r="B4" s="55"/>
      <c r="C4" s="73"/>
      <c r="D4" s="73"/>
      <c r="E4" s="73"/>
      <c r="F4" s="73"/>
      <c r="G4" s="73"/>
      <c r="H4" s="73"/>
    </row>
    <row r="5" spans="1:8" ht="18">
      <c r="A5" s="56" t="s">
        <v>204</v>
      </c>
      <c r="B5" s="56"/>
      <c r="C5" s="73"/>
      <c r="D5" s="73"/>
      <c r="E5" s="73"/>
      <c r="F5" s="73"/>
      <c r="G5" s="73"/>
      <c r="H5" s="73"/>
    </row>
    <row r="6" spans="1:8" ht="15" customHeight="1">
      <c r="A6" s="73"/>
      <c r="B6" s="73"/>
      <c r="C6" s="73"/>
      <c r="D6" s="73"/>
      <c r="E6" s="73"/>
      <c r="F6" s="73"/>
      <c r="G6" s="73"/>
      <c r="H6" s="73"/>
    </row>
    <row r="7" spans="1:8" ht="15" customHeight="1">
      <c r="A7" s="57" t="s">
        <v>321</v>
      </c>
      <c r="B7" s="72"/>
      <c r="C7" s="73"/>
      <c r="D7" s="73"/>
      <c r="E7" s="73"/>
      <c r="F7" s="73"/>
      <c r="G7" s="73"/>
      <c r="H7" s="73"/>
    </row>
    <row r="8" spans="1:8" ht="15" customHeight="1">
      <c r="A8" s="73"/>
      <c r="B8" s="73"/>
      <c r="C8" s="73"/>
      <c r="D8" s="73"/>
      <c r="E8" s="73"/>
      <c r="F8" s="73"/>
      <c r="G8" s="73"/>
      <c r="H8" s="73"/>
    </row>
    <row r="9" spans="1:8" ht="15" customHeight="1">
      <c r="A9" s="73"/>
      <c r="B9" s="73"/>
      <c r="C9" s="73"/>
      <c r="D9" s="73"/>
      <c r="E9" s="73"/>
      <c r="F9" s="73"/>
      <c r="G9" s="73"/>
      <c r="H9" s="73"/>
    </row>
    <row r="10" spans="1:8" ht="15" customHeight="1">
      <c r="A10" s="58" t="s">
        <v>322</v>
      </c>
      <c r="B10" s="58"/>
      <c r="C10" s="73"/>
      <c r="D10" s="73"/>
      <c r="E10" s="73"/>
      <c r="F10" s="73"/>
      <c r="G10" s="73"/>
      <c r="H10" s="73"/>
    </row>
    <row r="11" spans="1:8" ht="15" customHeight="1">
      <c r="A11" s="59" t="s">
        <v>207</v>
      </c>
      <c r="B11" s="74"/>
      <c r="C11" s="159">
        <v>43140</v>
      </c>
      <c r="D11" s="159">
        <v>42803</v>
      </c>
      <c r="E11" s="160" t="s">
        <v>210</v>
      </c>
      <c r="F11" s="160" t="s">
        <v>211</v>
      </c>
      <c r="G11" s="160" t="s">
        <v>212</v>
      </c>
      <c r="H11" s="74"/>
    </row>
    <row r="12" spans="1:8" ht="15" customHeight="1">
      <c r="A12" s="59" t="s">
        <v>213</v>
      </c>
      <c r="B12" s="74"/>
      <c r="C12" s="62" t="s">
        <v>214</v>
      </c>
      <c r="D12" s="62" t="s">
        <v>214</v>
      </c>
      <c r="E12" s="62" t="s">
        <v>214</v>
      </c>
      <c r="F12" s="62" t="s">
        <v>214</v>
      </c>
      <c r="G12" s="62" t="s">
        <v>214</v>
      </c>
      <c r="H12" s="74"/>
    </row>
    <row r="13" spans="1:8" ht="15" customHeight="1">
      <c r="A13" s="59" t="s">
        <v>215</v>
      </c>
      <c r="B13" s="74"/>
      <c r="C13" s="62" t="s">
        <v>216</v>
      </c>
      <c r="D13" s="62" t="s">
        <v>216</v>
      </c>
      <c r="E13" s="62" t="s">
        <v>216</v>
      </c>
      <c r="F13" s="62" t="s">
        <v>216</v>
      </c>
      <c r="G13" s="62" t="s">
        <v>216</v>
      </c>
      <c r="H13" s="74"/>
    </row>
    <row r="14" spans="1:8" ht="15" customHeight="1">
      <c r="A14" s="59" t="s">
        <v>217</v>
      </c>
      <c r="B14" s="74"/>
      <c r="C14" s="62" t="s">
        <v>218</v>
      </c>
      <c r="D14" s="62" t="s">
        <v>218</v>
      </c>
      <c r="E14" s="62" t="s">
        <v>218</v>
      </c>
      <c r="F14" s="62" t="s">
        <v>218</v>
      </c>
      <c r="G14" s="62" t="s">
        <v>218</v>
      </c>
      <c r="H14" s="74"/>
    </row>
    <row r="15" spans="1:8" ht="15" customHeight="1">
      <c r="A15" s="59" t="s">
        <v>219</v>
      </c>
      <c r="B15" s="74"/>
      <c r="C15" s="62" t="s">
        <v>220</v>
      </c>
      <c r="D15" s="62" t="s">
        <v>220</v>
      </c>
      <c r="E15" s="62" t="s">
        <v>220</v>
      </c>
      <c r="F15" s="62" t="s">
        <v>220</v>
      </c>
      <c r="G15" s="62" t="s">
        <v>220</v>
      </c>
      <c r="H15" s="74"/>
    </row>
    <row r="16" spans="1:8" ht="15" customHeight="1">
      <c r="A16" s="63" t="s">
        <v>306</v>
      </c>
      <c r="B16" s="76"/>
      <c r="C16" s="75">
        <v>3179000</v>
      </c>
      <c r="D16" s="75">
        <v>2714000</v>
      </c>
      <c r="E16" s="75">
        <v>2376000</v>
      </c>
      <c r="F16" s="75">
        <v>2409000</v>
      </c>
      <c r="G16" s="75">
        <v>2088000</v>
      </c>
      <c r="H16" s="76"/>
    </row>
    <row r="17" spans="1:8" ht="15" customHeight="1">
      <c r="A17" s="63" t="s">
        <v>323</v>
      </c>
      <c r="B17" s="76"/>
      <c r="C17" s="75">
        <v>1437000</v>
      </c>
      <c r="D17" s="75">
        <v>1370000</v>
      </c>
      <c r="E17" s="75">
        <v>1255000</v>
      </c>
      <c r="F17" s="75">
        <v>1127000</v>
      </c>
      <c r="G17" s="75">
        <v>1029000</v>
      </c>
      <c r="H17" s="76"/>
    </row>
    <row r="18" spans="1:8" ht="15" customHeight="1">
      <c r="A18" s="63" t="s">
        <v>324</v>
      </c>
      <c r="B18" s="76"/>
      <c r="C18" s="75">
        <v>544000</v>
      </c>
      <c r="D18" s="75">
        <v>514000</v>
      </c>
      <c r="E18" s="75">
        <v>459000</v>
      </c>
      <c r="F18" s="75">
        <v>394000</v>
      </c>
      <c r="G18" s="75">
        <v>327000</v>
      </c>
      <c r="H18" s="76"/>
    </row>
    <row r="19" spans="1:8" ht="15" customHeight="1">
      <c r="A19" s="63" t="s">
        <v>325</v>
      </c>
      <c r="B19" s="76"/>
      <c r="C19" s="75" t="s">
        <v>320</v>
      </c>
      <c r="D19" s="75">
        <v>-38000</v>
      </c>
      <c r="E19" s="75">
        <v>-74000</v>
      </c>
      <c r="F19" s="75">
        <v>-86000</v>
      </c>
      <c r="G19" s="75">
        <v>-84000</v>
      </c>
      <c r="H19" s="76"/>
    </row>
    <row r="20" spans="1:8" ht="15" customHeight="1">
      <c r="A20" s="63" t="s">
        <v>326</v>
      </c>
      <c r="B20" s="76"/>
      <c r="C20" s="75">
        <v>-6000</v>
      </c>
      <c r="D20" s="75">
        <v>24000</v>
      </c>
      <c r="E20" s="75">
        <v>17000</v>
      </c>
      <c r="F20" s="75">
        <v>-5000</v>
      </c>
      <c r="G20" s="75">
        <v>22000</v>
      </c>
      <c r="H20" s="76"/>
    </row>
    <row r="21" spans="1:8" ht="15" customHeight="1">
      <c r="A21" s="63" t="s">
        <v>327</v>
      </c>
      <c r="B21" s="76"/>
      <c r="C21" s="75">
        <v>-49000</v>
      </c>
      <c r="D21" s="75">
        <v>-29000</v>
      </c>
      <c r="E21" s="75">
        <v>269000</v>
      </c>
      <c r="F21" s="75">
        <v>-101000</v>
      </c>
      <c r="G21" s="75">
        <v>-63000</v>
      </c>
      <c r="H21" s="76"/>
    </row>
    <row r="22" spans="1:8" ht="15" customHeight="1">
      <c r="A22" s="63" t="s">
        <v>328</v>
      </c>
      <c r="B22" s="76"/>
      <c r="C22" s="75">
        <v>-1313000</v>
      </c>
      <c r="D22" s="75">
        <v>-894000</v>
      </c>
      <c r="E22" s="75">
        <v>-25000</v>
      </c>
      <c r="F22" s="75">
        <v>-890000</v>
      </c>
      <c r="G22" s="75">
        <v>-563000</v>
      </c>
      <c r="H22" s="76"/>
    </row>
    <row r="23" spans="1:8" ht="15" customHeight="1">
      <c r="A23" s="63" t="s">
        <v>245</v>
      </c>
      <c r="B23" s="76"/>
      <c r="C23" s="75">
        <v>1561000</v>
      </c>
      <c r="D23" s="75">
        <v>2258000</v>
      </c>
      <c r="E23" s="75">
        <v>-1532000</v>
      </c>
      <c r="F23" s="75">
        <v>880000</v>
      </c>
      <c r="G23" s="75">
        <v>529000</v>
      </c>
      <c r="H23" s="76"/>
    </row>
    <row r="24" spans="1:8" ht="15" customHeight="1">
      <c r="A24" s="63" t="s">
        <v>329</v>
      </c>
      <c r="B24" s="76"/>
      <c r="C24" s="75">
        <v>421000</v>
      </c>
      <c r="D24" s="75">
        <v>807000</v>
      </c>
      <c r="E24" s="75">
        <v>547000</v>
      </c>
      <c r="F24" s="75">
        <v>557000</v>
      </c>
      <c r="G24" s="75">
        <v>699000</v>
      </c>
      <c r="H24" s="76"/>
    </row>
    <row r="25" spans="1:8" ht="15" customHeight="1">
      <c r="A25" s="63" t="s">
        <v>330</v>
      </c>
      <c r="B25" s="76"/>
      <c r="C25" s="75">
        <v>5774000</v>
      </c>
      <c r="D25" s="75">
        <v>6726000</v>
      </c>
      <c r="E25" s="75">
        <v>3292000</v>
      </c>
      <c r="F25" s="75">
        <v>4285000</v>
      </c>
      <c r="G25" s="75">
        <v>3984000</v>
      </c>
      <c r="H25" s="76"/>
    </row>
    <row r="26" spans="1:8" ht="15" customHeight="1">
      <c r="A26" s="63" t="s">
        <v>331</v>
      </c>
      <c r="B26" s="76"/>
      <c r="C26" s="75">
        <v>-1060000</v>
      </c>
      <c r="D26" s="75">
        <v>-1279000</v>
      </c>
      <c r="E26" s="75">
        <v>-1432000</v>
      </c>
      <c r="F26" s="75">
        <v>-1501000</v>
      </c>
      <c r="G26" s="75">
        <v>-2503000</v>
      </c>
      <c r="H26" s="76"/>
    </row>
    <row r="27" spans="1:8" ht="15" customHeight="1">
      <c r="A27" s="63" t="s">
        <v>332</v>
      </c>
      <c r="B27" s="76"/>
      <c r="C27" s="75" t="s">
        <v>320</v>
      </c>
      <c r="D27" s="75" t="s">
        <v>320</v>
      </c>
      <c r="E27" s="75" t="s">
        <v>320</v>
      </c>
      <c r="F27" s="75" t="s">
        <v>320</v>
      </c>
      <c r="G27" s="75" t="s">
        <v>320</v>
      </c>
      <c r="H27" s="76"/>
    </row>
    <row r="28" spans="1:8" ht="15" customHeight="1">
      <c r="A28" s="63" t="s">
        <v>333</v>
      </c>
      <c r="B28" s="76"/>
      <c r="C28" s="75" t="s">
        <v>320</v>
      </c>
      <c r="D28" s="75" t="s">
        <v>320</v>
      </c>
      <c r="E28" s="75" t="s">
        <v>320</v>
      </c>
      <c r="F28" s="75" t="s">
        <v>320</v>
      </c>
      <c r="G28" s="75" t="s">
        <v>320</v>
      </c>
      <c r="H28" s="76"/>
    </row>
    <row r="29" spans="1:8" ht="15" customHeight="1">
      <c r="A29" s="63" t="s">
        <v>334</v>
      </c>
      <c r="B29" s="76"/>
      <c r="C29" s="75">
        <v>1078000</v>
      </c>
      <c r="D29" s="75">
        <v>1385000</v>
      </c>
      <c r="E29" s="75">
        <v>1709000</v>
      </c>
      <c r="F29" s="75">
        <v>1434000</v>
      </c>
      <c r="G29" s="75">
        <v>2406000</v>
      </c>
      <c r="H29" s="76"/>
    </row>
    <row r="30" spans="1:8" ht="15" customHeight="1">
      <c r="A30" s="63" t="s">
        <v>335</v>
      </c>
      <c r="B30" s="76"/>
      <c r="C30" s="75">
        <v>-2969000</v>
      </c>
      <c r="D30" s="75">
        <v>-2502000</v>
      </c>
      <c r="E30" s="75">
        <v>-2649000</v>
      </c>
      <c r="F30" s="75">
        <v>-2393000</v>
      </c>
      <c r="G30" s="75">
        <v>-1993000</v>
      </c>
      <c r="H30" s="76"/>
    </row>
    <row r="31" spans="1:8" ht="15" customHeight="1">
      <c r="A31" s="63" t="s">
        <v>336</v>
      </c>
      <c r="B31" s="76"/>
      <c r="C31" s="75" t="s">
        <v>320</v>
      </c>
      <c r="D31" s="75" t="s">
        <v>320</v>
      </c>
      <c r="E31" s="75" t="s">
        <v>320</v>
      </c>
      <c r="F31" s="75" t="s">
        <v>320</v>
      </c>
      <c r="G31" s="75" t="s">
        <v>320</v>
      </c>
      <c r="H31" s="76"/>
    </row>
    <row r="32" spans="1:8" ht="15" customHeight="1">
      <c r="A32" s="63" t="s">
        <v>337</v>
      </c>
      <c r="B32" s="76"/>
      <c r="C32" s="75">
        <v>4000</v>
      </c>
      <c r="D32" s="75">
        <v>30000</v>
      </c>
      <c r="E32" s="75">
        <v>27000</v>
      </c>
      <c r="F32" s="75">
        <v>-20000</v>
      </c>
      <c r="G32" s="75">
        <v>-3000</v>
      </c>
      <c r="H32" s="76"/>
    </row>
    <row r="33" spans="1:8" ht="15" customHeight="1">
      <c r="A33" s="63" t="s">
        <v>338</v>
      </c>
      <c r="B33" s="76"/>
      <c r="C33" s="75">
        <v>-2947000</v>
      </c>
      <c r="D33" s="75">
        <v>-2366000</v>
      </c>
      <c r="E33" s="75">
        <v>-2345000</v>
      </c>
      <c r="F33" s="75">
        <v>-2480000</v>
      </c>
      <c r="G33" s="75">
        <v>-2093000</v>
      </c>
      <c r="H33" s="76"/>
    </row>
    <row r="34" spans="1:8" ht="15" customHeight="1">
      <c r="A34" s="63" t="s">
        <v>339</v>
      </c>
      <c r="B34" s="76"/>
      <c r="C34" s="75">
        <v>80000</v>
      </c>
      <c r="D34" s="75">
        <v>-236000</v>
      </c>
      <c r="E34" s="75">
        <v>81000</v>
      </c>
      <c r="F34" s="75">
        <v>-45000</v>
      </c>
      <c r="G34" s="75">
        <v>96000</v>
      </c>
      <c r="H34" s="76"/>
    </row>
    <row r="35" spans="1:8" ht="15" customHeight="1">
      <c r="A35" s="63" t="s">
        <v>340</v>
      </c>
      <c r="B35" s="76"/>
      <c r="C35" s="75" t="s">
        <v>320</v>
      </c>
      <c r="D35" s="75" t="s">
        <v>320</v>
      </c>
      <c r="E35" s="75">
        <v>-106000</v>
      </c>
      <c r="F35" s="75">
        <v>-51000</v>
      </c>
      <c r="G35" s="75">
        <v>-103000</v>
      </c>
      <c r="H35" s="76"/>
    </row>
    <row r="36" spans="1:8" ht="15" customHeight="1">
      <c r="A36" s="63" t="s">
        <v>341</v>
      </c>
      <c r="B36" s="76"/>
      <c r="C36" s="75" t="s">
        <v>320</v>
      </c>
      <c r="D36" s="75" t="s">
        <v>320</v>
      </c>
      <c r="E36" s="75">
        <v>106000</v>
      </c>
      <c r="F36" s="75">
        <v>51000</v>
      </c>
      <c r="G36" s="75">
        <v>68000</v>
      </c>
      <c r="H36" s="76"/>
    </row>
    <row r="37" spans="1:8" ht="15" customHeight="1">
      <c r="A37" s="63" t="s">
        <v>342</v>
      </c>
      <c r="B37" s="76"/>
      <c r="C37" s="75" t="s">
        <v>320</v>
      </c>
      <c r="D37" s="75">
        <v>3782000</v>
      </c>
      <c r="E37" s="75">
        <v>185000</v>
      </c>
      <c r="F37" s="75">
        <v>1125000</v>
      </c>
      <c r="G37" s="75">
        <v>117000</v>
      </c>
      <c r="H37" s="76"/>
    </row>
    <row r="38" spans="1:8" ht="15" customHeight="1">
      <c r="A38" s="63" t="s">
        <v>343</v>
      </c>
      <c r="B38" s="76"/>
      <c r="C38" s="75">
        <v>-86000</v>
      </c>
      <c r="D38" s="75">
        <v>-2200000</v>
      </c>
      <c r="E38" s="75">
        <v>-1288000</v>
      </c>
      <c r="F38" s="75" t="s">
        <v>320</v>
      </c>
      <c r="G38" s="75">
        <v>0</v>
      </c>
      <c r="H38" s="76"/>
    </row>
    <row r="39" spans="1:8" ht="15" customHeight="1">
      <c r="A39" s="63" t="s">
        <v>344</v>
      </c>
      <c r="B39" s="76"/>
      <c r="C39" s="75" t="s">
        <v>320</v>
      </c>
      <c r="D39" s="75" t="s">
        <v>320</v>
      </c>
      <c r="E39" s="75" t="s">
        <v>320</v>
      </c>
      <c r="F39" s="75" t="s">
        <v>320</v>
      </c>
      <c r="G39" s="75">
        <v>0</v>
      </c>
      <c r="H39" s="76"/>
    </row>
    <row r="40" spans="1:8" ht="15" customHeight="1">
      <c r="A40" s="63" t="s">
        <v>345</v>
      </c>
      <c r="B40" s="76"/>
      <c r="C40" s="75" t="s">
        <v>320</v>
      </c>
      <c r="D40" s="75" t="s">
        <v>320</v>
      </c>
      <c r="E40" s="75" t="s">
        <v>320</v>
      </c>
      <c r="F40" s="75" t="s">
        <v>320</v>
      </c>
      <c r="G40" s="75">
        <v>38000</v>
      </c>
      <c r="H40" s="76"/>
    </row>
    <row r="41" spans="1:8" ht="15" customHeight="1">
      <c r="A41" s="63" t="s">
        <v>346</v>
      </c>
      <c r="B41" s="76"/>
      <c r="C41" s="75">
        <v>-217000</v>
      </c>
      <c r="D41" s="75">
        <v>-202000</v>
      </c>
      <c r="E41" s="75">
        <v>-220000</v>
      </c>
      <c r="F41" s="75">
        <v>-178000</v>
      </c>
      <c r="G41" s="75">
        <v>-164000</v>
      </c>
      <c r="H41" s="76"/>
    </row>
    <row r="42" spans="1:8" ht="15" customHeight="1">
      <c r="A42" s="63" t="s">
        <v>347</v>
      </c>
      <c r="B42" s="76"/>
      <c r="C42" s="75" t="s">
        <v>320</v>
      </c>
      <c r="D42" s="75">
        <v>38000</v>
      </c>
      <c r="E42" s="75">
        <v>74000</v>
      </c>
      <c r="F42" s="75">
        <v>86000</v>
      </c>
      <c r="G42" s="75">
        <v>84000</v>
      </c>
      <c r="H42" s="76"/>
    </row>
    <row r="43" spans="1:8" ht="15" customHeight="1">
      <c r="A43" s="63" t="s">
        <v>348</v>
      </c>
      <c r="B43" s="76"/>
      <c r="C43" s="75">
        <v>-328000</v>
      </c>
      <c r="D43" s="75">
        <v>-469000</v>
      </c>
      <c r="E43" s="75">
        <v>-486000</v>
      </c>
      <c r="F43" s="75">
        <v>-481000</v>
      </c>
      <c r="G43" s="75">
        <v>-334000</v>
      </c>
      <c r="H43" s="76"/>
    </row>
    <row r="44" spans="1:8" ht="15" customHeight="1">
      <c r="A44" s="63" t="s">
        <v>349</v>
      </c>
      <c r="B44" s="76"/>
      <c r="C44" s="75">
        <v>-689000</v>
      </c>
      <c r="D44" s="75">
        <v>-3904000</v>
      </c>
      <c r="E44" s="75">
        <v>-746000</v>
      </c>
      <c r="F44" s="75">
        <v>-2865000</v>
      </c>
      <c r="G44" s="75">
        <v>-584000</v>
      </c>
      <c r="H44" s="76"/>
    </row>
    <row r="45" spans="1:8" ht="15" customHeight="1">
      <c r="A45" s="63" t="s">
        <v>350</v>
      </c>
      <c r="B45" s="76"/>
      <c r="C45" s="75" t="s">
        <v>320</v>
      </c>
      <c r="D45" s="75" t="s">
        <v>320</v>
      </c>
      <c r="E45" s="75" t="s">
        <v>320</v>
      </c>
      <c r="F45" s="75" t="s">
        <v>320</v>
      </c>
      <c r="G45" s="75">
        <v>0</v>
      </c>
      <c r="H45" s="76"/>
    </row>
    <row r="46" spans="1:8" ht="15" customHeight="1">
      <c r="A46" s="63" t="s">
        <v>351</v>
      </c>
      <c r="B46" s="76"/>
      <c r="C46" s="75">
        <v>-41000</v>
      </c>
      <c r="D46" s="75">
        <v>-27000</v>
      </c>
      <c r="E46" s="75">
        <v>-19000</v>
      </c>
      <c r="F46" s="75">
        <v>34000</v>
      </c>
      <c r="G46" s="75">
        <v>-4000</v>
      </c>
      <c r="H46" s="76"/>
    </row>
    <row r="47" spans="1:8" ht="15" customHeight="1">
      <c r="A47" s="63" t="s">
        <v>352</v>
      </c>
      <c r="B47" s="76"/>
      <c r="C47" s="75">
        <v>-1281000</v>
      </c>
      <c r="D47" s="75">
        <v>-3218000</v>
      </c>
      <c r="E47" s="75">
        <v>-2419000</v>
      </c>
      <c r="F47" s="75">
        <v>-2324000</v>
      </c>
      <c r="G47" s="75">
        <v>-786000</v>
      </c>
      <c r="H47" s="76"/>
    </row>
    <row r="48" spans="1:8" ht="15" customHeight="1">
      <c r="A48" s="63" t="s">
        <v>353</v>
      </c>
      <c r="B48" s="76"/>
      <c r="C48" s="75">
        <v>-37000</v>
      </c>
      <c r="D48" s="75">
        <v>25000</v>
      </c>
      <c r="E48" s="75">
        <v>50000</v>
      </c>
      <c r="F48" s="75">
        <v>-418000</v>
      </c>
      <c r="G48" s="75">
        <v>-11000</v>
      </c>
      <c r="H48" s="76"/>
    </row>
    <row r="49" spans="1:8" ht="13">
      <c r="A49" s="63" t="s">
        <v>354</v>
      </c>
      <c r="B49" s="76"/>
      <c r="C49" s="75">
        <v>1509000</v>
      </c>
      <c r="D49" s="75">
        <v>1167000</v>
      </c>
      <c r="E49" s="75">
        <v>-1422000</v>
      </c>
      <c r="F49" s="75">
        <v>-937000</v>
      </c>
      <c r="G49" s="75">
        <v>1094000</v>
      </c>
      <c r="H49" s="76"/>
    </row>
    <row r="50" spans="1:8" ht="13">
      <c r="A50" s="63" t="s">
        <v>355</v>
      </c>
      <c r="B50" s="76"/>
      <c r="C50" s="75">
        <v>4546000</v>
      </c>
      <c r="D50" s="75">
        <v>3379000</v>
      </c>
      <c r="E50" s="75">
        <v>4801000</v>
      </c>
      <c r="F50" s="75">
        <v>5738000</v>
      </c>
      <c r="G50" s="75">
        <v>4644000</v>
      </c>
      <c r="H50" s="76"/>
    </row>
    <row r="51" spans="1:8" ht="13">
      <c r="A51" s="63" t="s">
        <v>356</v>
      </c>
      <c r="B51" s="76"/>
      <c r="C51" s="75">
        <v>6055000</v>
      </c>
      <c r="D51" s="75">
        <v>4546000</v>
      </c>
      <c r="E51" s="75">
        <v>3379000</v>
      </c>
      <c r="F51" s="75">
        <v>4801000</v>
      </c>
      <c r="G51" s="75">
        <v>5738000</v>
      </c>
      <c r="H51" s="76"/>
    </row>
    <row r="52" spans="1:8" ht="13">
      <c r="A52" s="63" t="s">
        <v>357</v>
      </c>
      <c r="B52" s="76"/>
      <c r="C52" s="75">
        <v>143000</v>
      </c>
      <c r="D52" s="75">
        <v>131000</v>
      </c>
      <c r="E52" s="75">
        <v>123000</v>
      </c>
      <c r="F52" s="75">
        <v>117000</v>
      </c>
      <c r="G52" s="75">
        <v>109000</v>
      </c>
      <c r="H52" s="76"/>
    </row>
    <row r="53" spans="1:8" ht="13">
      <c r="A53" s="63" t="s">
        <v>358</v>
      </c>
      <c r="B53" s="76"/>
      <c r="C53" s="75">
        <v>1204000</v>
      </c>
      <c r="D53" s="75">
        <v>1185000</v>
      </c>
      <c r="E53" s="75">
        <v>953000</v>
      </c>
      <c r="F53" s="75">
        <v>1186000</v>
      </c>
      <c r="G53" s="75">
        <v>869000</v>
      </c>
      <c r="H53" s="7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Resources</vt:lpstr>
      <vt:lpstr>Industry</vt:lpstr>
      <vt:lpstr>Costco Ratio Analysis</vt:lpstr>
      <vt:lpstr>PE Valuation</vt:lpstr>
      <vt:lpstr>Charts</vt:lpstr>
      <vt:lpstr>vertical and horizontal</vt:lpstr>
      <vt:lpstr>Balance Sheet</vt:lpstr>
      <vt:lpstr>Income Statement</vt:lpstr>
      <vt:lpstr>Cashflow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Lavini</cp:lastModifiedBy>
  <dcterms:created xsi:type="dcterms:W3CDTF">2019-11-09T02:36:26Z</dcterms:created>
  <dcterms:modified xsi:type="dcterms:W3CDTF">2019-11-09T03:51:19Z</dcterms:modified>
</cp:coreProperties>
</file>