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lime\Desktop\"/>
    </mc:Choice>
  </mc:AlternateContent>
  <xr:revisionPtr revIDLastSave="0" documentId="13_ncr:1_{064FFD7D-0191-4C65-A54E-5E6C828369D1}" xr6:coauthVersionLast="47" xr6:coauthVersionMax="47" xr10:uidLastSave="{00000000-0000-0000-0000-000000000000}"/>
  <bookViews>
    <workbookView xWindow="5120" yWindow="3870" windowWidth="28800" windowHeight="15460" activeTab="1" xr2:uid="{00000000-000D-0000-FFFF-FFFF00000000}"/>
  </bookViews>
  <sheets>
    <sheet name="средний линейный" sheetId="1" r:id="rId1"/>
    <sheet name="худший линейный" sheetId="2" r:id="rId2"/>
    <sheet name="средний бинарный" sheetId="3" r:id="rId3"/>
    <sheet name="худший бинарный" sheetId="4" r:id="rId4"/>
    <sheet name="средний бинарный (язык)" sheetId="5" r:id="rId5"/>
    <sheet name="худший бинарный (язык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2" i="5"/>
  <c r="G2" i="3"/>
  <c r="G3" i="3"/>
  <c r="G4" i="3"/>
  <c r="G5" i="3"/>
  <c r="G6" i="3"/>
  <c r="G7" i="3"/>
  <c r="G8" i="3"/>
  <c r="G9" i="3"/>
  <c r="G10" i="3"/>
  <c r="G11" i="3"/>
  <c r="G12" i="3"/>
  <c r="C12" i="6"/>
  <c r="B12" i="6"/>
  <c r="F11" i="6"/>
  <c r="E11" i="6"/>
  <c r="D11" i="6"/>
  <c r="F10" i="6"/>
  <c r="E10" i="6"/>
  <c r="D10" i="6"/>
  <c r="I9" i="6" a="1"/>
  <c r="I9" i="6" s="1"/>
  <c r="L9" i="6" s="1" a="1"/>
  <c r="L9" i="6" s="1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4" i="6"/>
  <c r="E4" i="6"/>
  <c r="D4" i="6"/>
  <c r="F3" i="6"/>
  <c r="E3" i="6"/>
  <c r="D3" i="6"/>
  <c r="F2" i="6"/>
  <c r="E2" i="6"/>
  <c r="D2" i="6"/>
  <c r="D12" i="6" s="1"/>
  <c r="C12" i="5"/>
  <c r="B12" i="5"/>
  <c r="F11" i="5"/>
  <c r="E11" i="5"/>
  <c r="D11" i="5"/>
  <c r="F10" i="5"/>
  <c r="E10" i="5"/>
  <c r="D10" i="5"/>
  <c r="I9" i="5" a="1"/>
  <c r="I9" i="5" s="1"/>
  <c r="L9" i="5" s="1" a="1"/>
  <c r="L9" i="5" s="1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D12" i="5" s="1"/>
  <c r="F2" i="5"/>
  <c r="E2" i="5"/>
  <c r="D2" i="5"/>
  <c r="C12" i="4"/>
  <c r="B12" i="4"/>
  <c r="F11" i="4"/>
  <c r="E11" i="4"/>
  <c r="D11" i="4"/>
  <c r="F10" i="4"/>
  <c r="E10" i="4"/>
  <c r="D10" i="4"/>
  <c r="I9" i="4" a="1"/>
  <c r="I9" i="4" s="1"/>
  <c r="L9" i="4" s="1" a="1"/>
  <c r="L9" i="4" s="1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4" i="4"/>
  <c r="E4" i="4"/>
  <c r="D4" i="4"/>
  <c r="D12" i="4" s="1"/>
  <c r="F3" i="4"/>
  <c r="E3" i="4"/>
  <c r="D3" i="4"/>
  <c r="F2" i="4"/>
  <c r="E2" i="4"/>
  <c r="D2" i="4"/>
  <c r="D3" i="2"/>
  <c r="D4" i="2"/>
  <c r="D5" i="2"/>
  <c r="D6" i="2"/>
  <c r="D7" i="2"/>
  <c r="D8" i="2"/>
  <c r="F8" i="2" s="1"/>
  <c r="D9" i="2"/>
  <c r="G9" i="2" s="1"/>
  <c r="D10" i="2"/>
  <c r="G10" i="2" s="1"/>
  <c r="D11" i="2"/>
  <c r="G11" i="2" s="1"/>
  <c r="D12" i="2"/>
  <c r="F5" i="2"/>
  <c r="G6" i="2"/>
  <c r="G7" i="2"/>
  <c r="D2" i="2"/>
  <c r="D2" i="1"/>
  <c r="D3" i="1"/>
  <c r="D4" i="1"/>
  <c r="D5" i="1"/>
  <c r="B27" i="1" s="1"/>
  <c r="D6" i="1"/>
  <c r="D7" i="1"/>
  <c r="D8" i="1"/>
  <c r="D9" i="1"/>
  <c r="G9" i="1" s="1"/>
  <c r="D10" i="1"/>
  <c r="G10" i="1" s="1"/>
  <c r="D11" i="1"/>
  <c r="G11" i="1" s="1"/>
  <c r="D12" i="1"/>
  <c r="F2" i="1"/>
  <c r="E2" i="3"/>
  <c r="I9" i="3" a="1"/>
  <c r="I9" i="3" s="1"/>
  <c r="L9" i="3" s="1" a="1"/>
  <c r="L9" i="3" s="1"/>
  <c r="F3" i="3"/>
  <c r="F4" i="3"/>
  <c r="F5" i="3"/>
  <c r="F6" i="3"/>
  <c r="F7" i="3"/>
  <c r="F8" i="3"/>
  <c r="F9" i="3"/>
  <c r="F10" i="3"/>
  <c r="F11" i="3"/>
  <c r="F2" i="3"/>
  <c r="D12" i="3"/>
  <c r="E3" i="3"/>
  <c r="E4" i="3"/>
  <c r="E5" i="3"/>
  <c r="E6" i="3"/>
  <c r="E7" i="3"/>
  <c r="E8" i="3"/>
  <c r="E9" i="3"/>
  <c r="E10" i="3"/>
  <c r="E11" i="3"/>
  <c r="C12" i="3"/>
  <c r="D3" i="3"/>
  <c r="D4" i="3"/>
  <c r="D5" i="3"/>
  <c r="D6" i="3"/>
  <c r="D7" i="3"/>
  <c r="D8" i="3"/>
  <c r="D9" i="3"/>
  <c r="D10" i="3"/>
  <c r="D11" i="3"/>
  <c r="D2" i="3"/>
  <c r="B12" i="3"/>
  <c r="F3" i="2"/>
  <c r="F4" i="2"/>
  <c r="F2" i="2"/>
  <c r="B34" i="2"/>
  <c r="E24" i="1" a="1"/>
  <c r="E24" i="1" s="1"/>
  <c r="H2" i="1" s="1"/>
  <c r="B24" i="1" a="1"/>
  <c r="B24" i="1" s="1"/>
  <c r="E30" i="2" a="1"/>
  <c r="E30" i="2" s="1"/>
  <c r="B30" i="2" a="1"/>
  <c r="B30" i="2" s="1"/>
  <c r="G5" i="2"/>
  <c r="G4" i="2"/>
  <c r="G3" i="2"/>
  <c r="G2" i="2"/>
  <c r="G2" i="1"/>
  <c r="G3" i="1"/>
  <c r="G4" i="1"/>
  <c r="G5" i="1"/>
  <c r="G6" i="1"/>
  <c r="G7" i="1"/>
  <c r="G8" i="1"/>
  <c r="C12" i="2"/>
  <c r="B12" i="2"/>
  <c r="E11" i="2"/>
  <c r="E10" i="2"/>
  <c r="E9" i="2"/>
  <c r="E8" i="2"/>
  <c r="E7" i="2"/>
  <c r="E6" i="2"/>
  <c r="E5" i="2"/>
  <c r="E4" i="2"/>
  <c r="E3" i="2"/>
  <c r="E2" i="2"/>
  <c r="E12" i="2" s="1"/>
  <c r="F12" i="6" l="1"/>
  <c r="E12" i="6"/>
  <c r="G12" i="6"/>
  <c r="G8" i="6"/>
  <c r="G7" i="6"/>
  <c r="G4" i="6"/>
  <c r="G2" i="6"/>
  <c r="G10" i="6"/>
  <c r="G11" i="6"/>
  <c r="G9" i="6"/>
  <c r="G6" i="6"/>
  <c r="G3" i="6"/>
  <c r="G5" i="6"/>
  <c r="F12" i="5"/>
  <c r="E12" i="5"/>
  <c r="G12" i="5"/>
  <c r="E12" i="3"/>
  <c r="F12" i="3"/>
  <c r="E12" i="4"/>
  <c r="F12" i="4"/>
  <c r="G7" i="4"/>
  <c r="G4" i="4"/>
  <c r="G9" i="4"/>
  <c r="G10" i="4"/>
  <c r="G8" i="4"/>
  <c r="G5" i="4"/>
  <c r="G2" i="4"/>
  <c r="G12" i="4"/>
  <c r="G11" i="4"/>
  <c r="G6" i="4"/>
  <c r="G3" i="4"/>
  <c r="F11" i="2"/>
  <c r="F9" i="2"/>
  <c r="F6" i="2"/>
  <c r="G8" i="2"/>
  <c r="F10" i="2"/>
  <c r="F7" i="2"/>
  <c r="H10" i="1"/>
  <c r="H5" i="1"/>
  <c r="H11" i="1"/>
  <c r="H4" i="1"/>
  <c r="H6" i="1"/>
  <c r="H3" i="1"/>
  <c r="H9" i="1"/>
  <c r="H8" i="1"/>
  <c r="H7" i="1"/>
  <c r="E31" i="2"/>
  <c r="H3" i="2" s="1"/>
  <c r="G12" i="2"/>
  <c r="C12" i="1"/>
  <c r="B12" i="1"/>
  <c r="F11" i="1"/>
  <c r="E11" i="1"/>
  <c r="E10" i="1"/>
  <c r="E9" i="1"/>
  <c r="E8" i="1"/>
  <c r="E7" i="1"/>
  <c r="F7" i="1"/>
  <c r="E6" i="1"/>
  <c r="F6" i="1"/>
  <c r="E5" i="1"/>
  <c r="F5" i="1"/>
  <c r="F4" i="1"/>
  <c r="E4" i="1"/>
  <c r="E3" i="1"/>
  <c r="E2" i="1"/>
  <c r="E12" i="1" s="1"/>
  <c r="F12" i="2" l="1"/>
  <c r="B17" i="2" s="1"/>
  <c r="H9" i="2"/>
  <c r="H11" i="2"/>
  <c r="H8" i="2"/>
  <c r="H6" i="2"/>
  <c r="H10" i="2"/>
  <c r="H7" i="2"/>
  <c r="H4" i="2"/>
  <c r="H2" i="2"/>
  <c r="H5" i="2"/>
  <c r="F9" i="1"/>
  <c r="G12" i="1"/>
  <c r="F10" i="1"/>
  <c r="F3" i="1"/>
  <c r="F8" i="1"/>
  <c r="F12" i="1" l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<sst xmlns="http://schemas.openxmlformats.org/spreadsheetml/2006/main" count="95" uniqueCount="31">
  <si>
    <t>n</t>
  </si>
  <si>
    <t>time</t>
  </si>
  <si>
    <t>n*n</t>
  </si>
  <si>
    <t>time*time</t>
  </si>
  <si>
    <t>time*n</t>
  </si>
  <si>
    <t>Y</t>
  </si>
  <si>
    <t>сумма</t>
  </si>
  <si>
    <t>385000*a+5500b=0,0022066</t>
  </si>
  <si>
    <t>5500a+10b=0,000002984</t>
  </si>
  <si>
    <t>ур1</t>
  </si>
  <si>
    <t>ур2</t>
  </si>
  <si>
    <t>a*сумм(n*n)+b*сумм(n)=сумм(t*n)</t>
  </si>
  <si>
    <t>a*сумм(n)+b*N=сумм(t)</t>
  </si>
  <si>
    <t>а=</t>
  </si>
  <si>
    <t>б=</t>
  </si>
  <si>
    <t>КОРЕЛЛ</t>
  </si>
  <si>
    <t>time*10000</t>
  </si>
  <si>
    <t>Матричный способ решения системы:</t>
  </si>
  <si>
    <t>a=</t>
  </si>
  <si>
    <t>b=</t>
  </si>
  <si>
    <t>t*t</t>
  </si>
  <si>
    <t>КОРРЕЛ</t>
  </si>
  <si>
    <t>385000*a+5500b=4,6257</t>
  </si>
  <si>
    <t>5500a+10b=0,007978</t>
  </si>
  <si>
    <t>Размер массива (n)</t>
  </si>
  <si>
    <t>Время бинарного поиска (худший случай)</t>
  </si>
  <si>
    <t>Время бинарного поиска (средний случай)</t>
  </si>
  <si>
    <t>Время бинарного поиска (худший случай, язык)</t>
  </si>
  <si>
    <t>Время  (средний случай, язык)</t>
  </si>
  <si>
    <t>385000*a+5500b=5,2218</t>
  </si>
  <si>
    <t>5500a+10b=0,008658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</si>
</sst>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000"/>
    <numFmt numFmtId="165" formatCode="0.000000000000000"/>
    <numFmt numFmtId="166" formatCode="0.0000000000000000"/>
    <numFmt numFmtId="167" formatCode="0.00000000"/>
    <numFmt numFmtId="168" formatCode="0.000000000000000000"/>
    <numFmt numFmtId="169" formatCode="0.00000000000000"/>
    <numFmt numFmtId="170" formatCode="0.000000000000"/>
    <numFmt numFmtId="171" formatCode="0.00000000000000000000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165" fontId="0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 applyAlignment="1"/>
    <xf numFmtId="1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Font="1" applyAlignment="1"/>
    <xf numFmtId="169" fontId="0" fillId="0" borderId="0" xfId="0" applyNumberFormat="1" applyFont="1" applyAlignment="1"/>
    <xf numFmtId="0" fontId="0" fillId="0" borderId="0" xfId="0" applyNumberFormat="1" applyFont="1" applyAlignment="1"/>
    <xf numFmtId="170" fontId="0" fillId="0" borderId="0" xfId="0" applyNumberFormat="1" applyFont="1" applyAlignment="1"/>
    <xf numFmtId="164" fontId="0" fillId="0" borderId="0" xfId="0" applyNumberFormat="1" applyFont="1" applyAlignment="1"/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1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Линейная зависимость времени работы линейного поиска в массиве от его размера в среднем случае</a:t>
            </a:r>
            <a:endParaRPr lang="ru-RU">
              <a:effectLst/>
            </a:endParaRPr>
          </a:p>
        </c:rich>
      </c:tx>
      <c:layout>
        <c:manualLayout>
          <c:xMode val="edge"/>
          <c:yMode val="edge"/>
          <c:x val="0.20318117260905758"/>
          <c:y val="2.52096462744777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20570623236087965"/>
          <c:y val="0.13674484196141834"/>
          <c:w val="0.68102817893305057"/>
          <c:h val="0.633529926865995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'средний линейный'!$D$1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'средний линейный'!$B$2:$B$11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линейный'!$D$2:$D$11</c:f>
              <c:numCache>
                <c:formatCode>0.0000000000</c:formatCode>
                <c:ptCount val="10"/>
                <c:pt idx="0">
                  <c:v>7.4999999999999997E-3</c:v>
                </c:pt>
                <c:pt idx="1">
                  <c:v>1.95E-2</c:v>
                </c:pt>
                <c:pt idx="2">
                  <c:v>8.2000000000000007E-3</c:v>
                </c:pt>
                <c:pt idx="3">
                  <c:v>2.7600000000000003E-2</c:v>
                </c:pt>
                <c:pt idx="4">
                  <c:v>2.0200000000000003E-2</c:v>
                </c:pt>
                <c:pt idx="5">
                  <c:v>4.8000000000000004E-3</c:v>
                </c:pt>
                <c:pt idx="6">
                  <c:v>1.5099999999999999E-2</c:v>
                </c:pt>
                <c:pt idx="7">
                  <c:v>6.0399999999999995E-2</c:v>
                </c:pt>
                <c:pt idx="8">
                  <c:v>4.4600000000000001E-2</c:v>
                </c:pt>
                <c:pt idx="9">
                  <c:v>9.0499999999999997E-2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2E-41A4-A010-3FCD7EB87221}"/>
            </c:ext>
          </c:extLst>
        </c:ser>
        <c:ser>
          <c:idx val="1"/>
          <c:order val="1"/>
          <c:tx>
            <c:strRef>
              <c:f>'средний линейный'!$H$1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'средний линейный'!$B$2:$B$11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линейный'!$H$2:$H$11</c:f>
              <c:numCache>
                <c:formatCode>0.0000000000</c:formatCode>
                <c:ptCount val="10"/>
                <c:pt idx="0">
                  <c:v>1.8653761250000001E-3</c:v>
                </c:pt>
                <c:pt idx="1">
                  <c:v>8.0819592083333329E-3</c:v>
                </c:pt>
                <c:pt idx="2">
                  <c:v>1.4298542291666667E-2</c:v>
                </c:pt>
                <c:pt idx="3">
                  <c:v>2.0515125375000002E-2</c:v>
                </c:pt>
                <c:pt idx="4">
                  <c:v>2.6731708458333336E-2</c:v>
                </c:pt>
                <c:pt idx="5">
                  <c:v>3.2948291541666667E-2</c:v>
                </c:pt>
                <c:pt idx="6">
                  <c:v>3.9164874625000005E-2</c:v>
                </c:pt>
                <c:pt idx="7">
                  <c:v>4.5381457708333336E-2</c:v>
                </c:pt>
                <c:pt idx="8">
                  <c:v>5.1598040791666668E-2</c:v>
                </c:pt>
                <c:pt idx="9">
                  <c:v>5.7814623875000005E-2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2E-41A4-A010-3FCD7EB87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915904"/>
        <c:axId val="1200807008"/>
      </c:scatterChart>
      <c:valAx>
        <c:axId val="163191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Размер</a:t>
                </a:r>
                <a:r>
                  <a:rPr lang="ru-RU" sz="1400" baseline="0"/>
                  <a:t> массива (</a:t>
                </a:r>
                <a:r>
                  <a:rPr lang="en-US" sz="1400" baseline="0"/>
                  <a:t>n</a:t>
                </a:r>
                <a:r>
                  <a:rPr lang="ru-RU" sz="1400" baseline="0"/>
                  <a:t>)</a:t>
                </a:r>
                <a:endParaRPr lang="ru-RU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0807008"/>
        <c:crosses val="autoZero"/>
        <c:crossBetween val="midCat"/>
      </c:valAx>
      <c:valAx>
        <c:axId val="120080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Время</a:t>
                </a:r>
                <a:r>
                  <a:rPr lang="ru-RU" sz="1400" baseline="0"/>
                  <a:t> (сек)</a:t>
                </a:r>
                <a:endParaRPr lang="ru-RU" sz="1400"/>
              </a:p>
            </c:rich>
          </c:tx>
          <c:layout>
            <c:manualLayout>
              <c:xMode val="edge"/>
              <c:yMode val="edge"/>
              <c:x val="4.8715943656717241E-2"/>
              <c:y val="0.273676932124116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1915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Линейная зависимость времени работы линейного поиска в массиве от его размера в худшем случае</a:t>
            </a:r>
            <a:endParaRPr lang="ru-RU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17667990758162996"/>
          <c:y val="2.46706905289585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'худший линейный'!$D$1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'худший линейный'!$B$2:$B$11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линейный'!$D$2:$D$11</c:f>
              <c:numCache>
                <c:formatCode>0.0000000000</c:formatCode>
                <c:ptCount val="10"/>
                <c:pt idx="0">
                  <c:v>1.2500000000000001E-2</c:v>
                </c:pt>
                <c:pt idx="1">
                  <c:v>2.2100000000000002E-2</c:v>
                </c:pt>
                <c:pt idx="2">
                  <c:v>3.2399999999999998E-2</c:v>
                </c:pt>
                <c:pt idx="3">
                  <c:v>4.0600000000000004E-2</c:v>
                </c:pt>
                <c:pt idx="4">
                  <c:v>4.99E-2</c:v>
                </c:pt>
                <c:pt idx="5">
                  <c:v>5.96E-2</c:v>
                </c:pt>
                <c:pt idx="6">
                  <c:v>7.039999999999999E-2</c:v>
                </c:pt>
                <c:pt idx="7">
                  <c:v>7.9200000000000007E-2</c:v>
                </c:pt>
                <c:pt idx="8">
                  <c:v>8.8800000000000004E-2</c:v>
                </c:pt>
                <c:pt idx="9">
                  <c:v>9.8400000000000001E-2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D5-462E-96C5-58A658C2A06F}"/>
            </c:ext>
          </c:extLst>
        </c:ser>
        <c:ser>
          <c:idx val="1"/>
          <c:order val="1"/>
          <c:tx>
            <c:strRef>
              <c:f>'худший линейный'!$H$1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'худший линейный'!$B$2:$B$11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линейный'!$H$2:$H$11</c:f>
              <c:numCache>
                <c:formatCode>0.000000000000000</c:formatCode>
                <c:ptCount val="10"/>
                <c:pt idx="0">
                  <c:v>3.4684085227272721E-3</c:v>
                </c:pt>
                <c:pt idx="1">
                  <c:v>1.500653996212121E-2</c:v>
                </c:pt>
                <c:pt idx="2">
                  <c:v>2.6544671401515146E-2</c:v>
                </c:pt>
                <c:pt idx="3">
                  <c:v>3.8082802840909084E-2</c:v>
                </c:pt>
                <c:pt idx="4">
                  <c:v>4.9620934280303022E-2</c:v>
                </c:pt>
                <c:pt idx="5">
                  <c:v>6.115906571969696E-2</c:v>
                </c:pt>
                <c:pt idx="6">
                  <c:v>7.2697197159090898E-2</c:v>
                </c:pt>
                <c:pt idx="7">
                  <c:v>8.4235328598484843E-2</c:v>
                </c:pt>
                <c:pt idx="8">
                  <c:v>9.5773460037878774E-2</c:v>
                </c:pt>
                <c:pt idx="9">
                  <c:v>0.10731159147727272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D5-462E-96C5-58A658C2A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99520"/>
        <c:axId val="220094544"/>
      </c:scatterChart>
      <c:valAx>
        <c:axId val="12729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 (</a:t>
                </a:r>
                <a:r>
                  <a:rPr lang="en-US" baseline="0"/>
                  <a:t>n)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0094544"/>
        <c:crosses val="autoZero"/>
        <c:crossBetween val="midCat"/>
      </c:valAx>
      <c:valAx>
        <c:axId val="2200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 (сек)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29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Логарифмическаая</a:t>
            </a:r>
            <a:r>
              <a:rPr lang="ru-RU" baseline="0"/>
              <a:t> зависимость в</a:t>
            </a:r>
            <a:r>
              <a:rPr lang="ru-RU"/>
              <a:t>ремени бинарного</a:t>
            </a:r>
            <a:r>
              <a:rPr lang="ru-RU" baseline="0"/>
              <a:t> поиска в массиве от его размера в среднем случае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'средний бинарный'!$B$2:$B$11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бинарный'!$C$2:$C$12</c:f>
              <c:numCache>
                <c:formatCode>General</c:formatCode>
                <c:ptCount val="11"/>
                <c:pt idx="0">
                  <c:v>4.6700000000000002E-4</c:v>
                </c:pt>
                <c:pt idx="1">
                  <c:v>7.2099999999999996E-4</c:v>
                </c:pt>
                <c:pt idx="2">
                  <c:v>7.5299999999999998E-4</c:v>
                </c:pt>
                <c:pt idx="3">
                  <c:v>8.5099999999999998E-4</c:v>
                </c:pt>
                <c:pt idx="4">
                  <c:v>9.3000000000000005E-4</c:v>
                </c:pt>
                <c:pt idx="5">
                  <c:v>8.0599999999999997E-4</c:v>
                </c:pt>
                <c:pt idx="6">
                  <c:v>1E-3</c:v>
                </c:pt>
                <c:pt idx="7">
                  <c:v>1.054E-3</c:v>
                </c:pt>
                <c:pt idx="8">
                  <c:v>1.0319999999999999E-3</c:v>
                </c:pt>
                <c:pt idx="9">
                  <c:v>1.044E-3</c:v>
                </c:pt>
                <c:pt idx="10">
                  <c:v>8.6580000000000008E-3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8-4240-8AC1-EDF850358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96767"/>
        <c:axId val="1724097599"/>
      </c:scatterChart>
      <c:valAx>
        <c:axId val="172409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Размер массива (</a:t>
                </a:r>
                <a:r>
                  <a:rPr lang="en-US" sz="1000" b="0" i="0" u="none" strike="noStrike" baseline="0">
                    <a:effectLst/>
                  </a:rPr>
                  <a:t>n</a:t>
                </a:r>
                <a:r>
                  <a:rPr lang="ru-RU" sz="1000" b="0" i="0" u="none" strike="noStrike" baseline="0">
                    <a:effectLst/>
                  </a:rPr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7599"/>
        <c:crosses val="autoZero"/>
        <c:crossBetween val="midCat"/>
      </c:valAx>
      <c:valAx>
        <c:axId val="17240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Логарифмическаая</a:t>
            </a:r>
            <a:r>
              <a:rPr lang="ru-RU" baseline="0"/>
              <a:t> зависимость в</a:t>
            </a:r>
            <a:r>
              <a:rPr lang="ru-RU"/>
              <a:t>ремени бинарного</a:t>
            </a:r>
            <a:r>
              <a:rPr lang="ru-RU" baseline="0"/>
              <a:t> поиска в массиве от его размера в худшем случае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'худший бинарный'!$B$2:$B$11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бинарный'!$C$2:$C$11</c:f>
              <c:numCache>
                <c:formatCode>General</c:formatCode>
                <c:ptCount val="10"/>
                <c:pt idx="0">
                  <c:v>6.7699999999999998E-4</c:v>
                </c:pt>
                <c:pt idx="1">
                  <c:v>7.8100000000000001E-4</c:v>
                </c:pt>
                <c:pt idx="2">
                  <c:v>1.0189999999999999E-3</c:v>
                </c:pt>
                <c:pt idx="3">
                  <c:v>9.6900000000000003E-4</c:v>
                </c:pt>
                <c:pt idx="4">
                  <c:v>1.0610000000000001E-3</c:v>
                </c:pt>
                <c:pt idx="5">
                  <c:v>1.1529999999999999E-3</c:v>
                </c:pt>
                <c:pt idx="6">
                  <c:v>1.07E-3</c:v>
                </c:pt>
                <c:pt idx="7">
                  <c:v>1.1100000000000001E-3</c:v>
                </c:pt>
                <c:pt idx="8">
                  <c:v>1.0499999999999999E-3</c:v>
                </c:pt>
                <c:pt idx="9">
                  <c:v>1.0560000000000001E-3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8-4B79-BF66-514305CEF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96767"/>
        <c:axId val="1724097599"/>
      </c:scatterChart>
      <c:valAx>
        <c:axId val="172409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Размер массива (</a:t>
                </a:r>
                <a:r>
                  <a:rPr lang="en-US" sz="1000" b="0" i="0" u="none" strike="noStrike" baseline="0">
                    <a:effectLst/>
                  </a:rPr>
                  <a:t>n</a:t>
                </a:r>
                <a:r>
                  <a:rPr lang="ru-RU" sz="1000" b="0" i="0" u="none" strike="noStrike" baseline="0">
                    <a:effectLst/>
                  </a:rPr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7599"/>
        <c:crosses val="autoZero"/>
        <c:crossBetween val="midCat"/>
      </c:valAx>
      <c:valAx>
        <c:axId val="17240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Логарифмическаая</a:t>
            </a:r>
            <a:r>
              <a:rPr lang="ru-RU" baseline="0"/>
              <a:t> зависимость в</a:t>
            </a:r>
            <a:r>
              <a:rPr lang="ru-RU"/>
              <a:t>ремени</a:t>
            </a:r>
            <a:r>
              <a:rPr lang="ru-RU" baseline="0"/>
              <a:t> </a:t>
            </a:r>
            <a:r>
              <a:rPr lang="ru-RU" sz="1400" b="0" i="0" u="none" strike="noStrike" baseline="0">
                <a:effectLst/>
              </a:rPr>
              <a:t>встроенного </a:t>
            </a:r>
            <a:r>
              <a:rPr lang="ru-RU"/>
              <a:t>бинарного</a:t>
            </a:r>
            <a:r>
              <a:rPr lang="ru-RU" baseline="0"/>
              <a:t> поиска</a:t>
            </a:r>
            <a:r>
              <a:rPr lang="en-US" baseline="0"/>
              <a:t> </a:t>
            </a:r>
            <a:r>
              <a:rPr lang="ru-RU" baseline="0"/>
              <a:t>в массиве от его размера в среднем случае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time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'средний бинарный (язык)'!$B$2:$B$11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'средний бинарный (язык)'!$C$2:$C$11</c:f>
              <c:numCache>
                <c:formatCode>General</c:formatCode>
                <c:ptCount val="10"/>
                <c:pt idx="0">
                  <c:v>1.05E-4</c:v>
                </c:pt>
                <c:pt idx="1">
                  <c:v>1.18E-4</c:v>
                </c:pt>
                <c:pt idx="2">
                  <c:v>1.2899999999999999E-4</c:v>
                </c:pt>
                <c:pt idx="3">
                  <c:v>1.27E-4</c:v>
                </c:pt>
                <c:pt idx="4">
                  <c:v>1.3200000000000001E-4</c:v>
                </c:pt>
                <c:pt idx="5">
                  <c:v>1.4300000000000001E-4</c:v>
                </c:pt>
                <c:pt idx="6">
                  <c:v>1.4899999999999999E-4</c:v>
                </c:pt>
                <c:pt idx="7">
                  <c:v>1.3799999999999999E-4</c:v>
                </c:pt>
                <c:pt idx="8">
                  <c:v>1.3999999999999999E-4</c:v>
                </c:pt>
                <c:pt idx="9">
                  <c:v>1.4300000000000001E-4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F2-49D1-BB5F-9FE38190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96767"/>
        <c:axId val="1724097599"/>
      </c:scatterChart>
      <c:valAx>
        <c:axId val="172409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Размер массива (</a:t>
                </a:r>
                <a:r>
                  <a:rPr lang="en-US" sz="1000" b="0" i="0" u="none" strike="noStrike" baseline="0">
                    <a:effectLst/>
                  </a:rPr>
                  <a:t>n</a:t>
                </a:r>
                <a:r>
                  <a:rPr lang="ru-RU" sz="1000" b="0" i="0" u="none" strike="noStrike" baseline="0">
                    <a:effectLst/>
                  </a:rPr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7599"/>
        <c:crosses val="autoZero"/>
        <c:crossBetween val="midCat"/>
      </c:valAx>
      <c:valAx>
        <c:axId val="17240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Логарифмическаая</a:t>
            </a:r>
            <a:r>
              <a:rPr lang="ru-RU" baseline="0"/>
              <a:t> зависимость в</a:t>
            </a:r>
            <a:r>
              <a:rPr lang="ru-RU"/>
              <a:t>ремени</a:t>
            </a:r>
            <a:r>
              <a:rPr lang="ru-RU" baseline="0"/>
              <a:t> </a:t>
            </a:r>
            <a:r>
              <a:rPr lang="ru-RU" sz="1400" b="0" i="0" u="none" strike="noStrike" baseline="0">
                <a:effectLst/>
              </a:rPr>
              <a:t>встроенного </a:t>
            </a:r>
            <a:r>
              <a:rPr lang="ru-RU"/>
              <a:t>бинарного</a:t>
            </a:r>
            <a:r>
              <a:rPr lang="ru-RU" baseline="0"/>
              <a:t> поиска</a:t>
            </a:r>
            <a:r>
              <a:rPr lang="en-US" baseline="0"/>
              <a:t> </a:t>
            </a:r>
            <a:r>
              <a:rPr lang="ru-RU" baseline="0"/>
              <a:t>в массиве от его размера в худшем случае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ешьу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accent2"/>
                </a:solidFill>
                <a:prstDash val="solid"/>
              </a:ln>
              <a:effectLst/>
            </c:spPr>
            <c:trendlineType val="log"/>
            <c:dispRSqr val="0"/>
            <c:dispEq val="0"/>
          </c:trendline>
          <c:xVal>
            <c:numRef>
              <c:f>'худший бинарный (язык)'!$B$2:$B$11</c:f>
              <c:numCache>
                <c:formatCode>0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'худший бинарный (язык)'!$C$2:$C$11</c:f>
              <c:numCache>
                <c:formatCode>General</c:formatCode>
                <c:ptCount val="10"/>
                <c:pt idx="0">
                  <c:v>1.15E-4</c:v>
                </c:pt>
                <c:pt idx="1">
                  <c:v>1.2400000000000001E-4</c:v>
                </c:pt>
                <c:pt idx="2">
                  <c:v>1.3100000000000001E-4</c:v>
                </c:pt>
                <c:pt idx="3">
                  <c:v>1.25E-4</c:v>
                </c:pt>
                <c:pt idx="4">
                  <c:v>1.36E-4</c:v>
                </c:pt>
                <c:pt idx="5">
                  <c:v>1.44E-4</c:v>
                </c:pt>
                <c:pt idx="6">
                  <c:v>1.44E-4</c:v>
                </c:pt>
                <c:pt idx="7">
                  <c:v>1.4100000000000001E-4</c:v>
                </c:pt>
                <c:pt idx="8">
                  <c:v>1.47E-4</c:v>
                </c:pt>
                <c:pt idx="9">
                  <c:v>1.5300000000000001E-4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35-49F7-8481-608C7C3A4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4096767"/>
        <c:axId val="1724097599"/>
      </c:scatterChart>
      <c:valAx>
        <c:axId val="1724096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Размер массива (</a:t>
                </a:r>
                <a:r>
                  <a:rPr lang="en-US" sz="1000" b="0" i="0" u="none" strike="noStrike" baseline="0">
                    <a:effectLst/>
                  </a:rPr>
                  <a:t>n</a:t>
                </a:r>
                <a:r>
                  <a:rPr lang="ru-RU" sz="1000" b="0" i="0" u="none" strike="noStrike" baseline="0">
                    <a:effectLst/>
                  </a:rPr>
                  <a:t>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7599"/>
        <c:crosses val="autoZero"/>
        <c:crossBetween val="midCat"/>
      </c:valAx>
      <c:valAx>
        <c:axId val="172409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(сек)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096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1296410</xdr:colOff>
      <xdr:row>9</xdr:row>
      <xdr:rowOff>181428</xdr:rowOff>
    </xdr:from>
    <xdr:to>
      <xdr:col>13</xdr:col>
      <xdr:colOff>571500</xdr:colOff>
      <xdr:row>39</xdr:row>
      <xdr:rowOff>145142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7062EE6-A446-40E0-942D-5E0375214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742480</xdr:colOff>
      <xdr:row>13</xdr:row>
      <xdr:rowOff>72322</xdr:rowOff>
    </xdr:from>
    <xdr:to>
      <xdr:col>14</xdr:col>
      <xdr:colOff>177800</xdr:colOff>
      <xdr:row>42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E4BC6CA-7E8B-4E9D-AFB9-039D1FEC88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915670</xdr:colOff>
      <xdr:row>16</xdr:row>
      <xdr:rowOff>88900</xdr:rowOff>
    </xdr:from>
    <xdr:to>
      <xdr:col>9</xdr:col>
      <xdr:colOff>1600200</xdr:colOff>
      <xdr:row>40</xdr:row>
      <xdr:rowOff>25400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ABC272B-0769-4CD6-9A9C-141931247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1320800</xdr:colOff>
      <xdr:row>15</xdr:row>
      <xdr:rowOff>31750</xdr:rowOff>
    </xdr:from>
    <xdr:to>
      <xdr:col>17</xdr:col>
      <xdr:colOff>487680</xdr:colOff>
      <xdr:row>38</xdr:row>
      <xdr:rowOff>63500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0CB876F-DB8A-4DFA-8C70-49D581367D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565150</xdr:colOff>
      <xdr:row>14</xdr:row>
      <xdr:rowOff>101600</xdr:rowOff>
    </xdr:from>
    <xdr:to>
      <xdr:col>11</xdr:col>
      <xdr:colOff>30480</xdr:colOff>
      <xdr:row>38</xdr:row>
      <xdr:rowOff>38100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95C26F0-E28D-4447-B5D1-9B97DA0F0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63500</xdr:rowOff>
    </xdr:from>
    <xdr:to>
      <xdr:col>11</xdr:col>
      <xdr:colOff>513080</xdr:colOff>
      <xdr:row>37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8DAAEFC-D56F-4F9E-BBF0-87C02759E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8"/>
  <sheetViews>
    <sheetView zoomScale="70" zoomScaleNormal="70" workbookViewId="0">
      <selection activeCell="F45" sqref="F45"/>
    </sheetView>
  </sheetViews>
  <sheetFormatPr defaultColWidth="12.54296875" defaultRowHeight="15.75" customHeight="1" x14ac:dyDescent="0.25"/>
  <cols>
    <col min="2" max="2" width="30.54296875" customWidth="1"/>
    <col min="3" max="3" width="26.1796875" customWidth="1"/>
    <col min="4" max="4" width="16" customWidth="1"/>
    <col min="5" max="5" width="18.54296875" customWidth="1"/>
    <col min="6" max="6" width="22.1796875" customWidth="1"/>
    <col min="7" max="7" width="17.54296875" bestFit="1" customWidth="1"/>
    <col min="8" max="8" width="20" customWidth="1"/>
  </cols>
  <sheetData>
    <row r="1" spans="1:16" ht="15.75" customHeight="1" x14ac:dyDescent="0.25">
      <c r="B1" s="13" t="s">
        <v>0</v>
      </c>
      <c r="C1" s="16" t="s">
        <v>16</v>
      </c>
      <c r="D1" s="13" t="s">
        <v>1</v>
      </c>
      <c r="E1" s="14" t="s">
        <v>2</v>
      </c>
      <c r="F1" s="14" t="s">
        <v>3</v>
      </c>
      <c r="G1" s="14" t="s">
        <v>4</v>
      </c>
      <c r="H1" s="13" t="s">
        <v>5</v>
      </c>
    </row>
    <row r="2" spans="1:16" ht="15.75" customHeight="1" x14ac:dyDescent="0.25">
      <c r="B2" s="9">
        <v>100</v>
      </c>
      <c r="C2" s="1">
        <v>7.4999999999999997E-2</v>
      </c>
      <c r="D2" s="4">
        <f>C2/10</f>
        <v>7.4999999999999997E-3</v>
      </c>
      <c r="E2" s="2">
        <f t="shared" ref="E2:E11" si="0">B2*B2</f>
        <v>10000</v>
      </c>
      <c r="F2" s="7">
        <f>D2*D2</f>
        <v>5.6249999999999998E-5</v>
      </c>
      <c r="G2" s="8">
        <f t="shared" ref="G2:G11" si="1">D2*B2</f>
        <v>0.75</v>
      </c>
      <c r="H2" s="4">
        <f>$E$24*B2+$E$25</f>
        <v>1.8653761250000001E-3</v>
      </c>
      <c r="N2" s="13"/>
      <c r="O2" s="16" t="s">
        <v>16</v>
      </c>
      <c r="P2" s="12" t="s">
        <v>16</v>
      </c>
    </row>
    <row r="3" spans="1:16" ht="15.75" customHeight="1" x14ac:dyDescent="0.25">
      <c r="B3" s="9">
        <v>200</v>
      </c>
      <c r="C3" s="1">
        <v>0.19500000000000001</v>
      </c>
      <c r="D3" s="4">
        <f t="shared" ref="D3:D12" si="2">C3/10</f>
        <v>1.95E-2</v>
      </c>
      <c r="E3" s="2">
        <f t="shared" si="0"/>
        <v>40000</v>
      </c>
      <c r="F3" s="7">
        <f t="shared" ref="F3:F11" si="3">D3*D3</f>
        <v>3.8025E-4</v>
      </c>
      <c r="G3" s="8">
        <f t="shared" si="1"/>
        <v>3.9</v>
      </c>
      <c r="H3" s="4">
        <f t="shared" ref="H3:H11" si="4">$E$24*B3+$E$25</f>
        <v>8.0819592083333329E-3</v>
      </c>
      <c r="N3" s="9">
        <v>100</v>
      </c>
      <c r="O3" s="1">
        <v>7.4999999999999997E-2</v>
      </c>
      <c r="P3" s="1">
        <v>0.125</v>
      </c>
    </row>
    <row r="4" spans="1:16" ht="15.75" customHeight="1" x14ac:dyDescent="0.25">
      <c r="B4" s="9">
        <v>300</v>
      </c>
      <c r="C4" s="1">
        <v>8.2000000000000003E-2</v>
      </c>
      <c r="D4" s="4">
        <f t="shared" si="2"/>
        <v>8.2000000000000007E-3</v>
      </c>
      <c r="E4" s="2">
        <f t="shared" si="0"/>
        <v>90000</v>
      </c>
      <c r="F4" s="7">
        <f t="shared" si="3"/>
        <v>6.7240000000000014E-5</v>
      </c>
      <c r="G4" s="8">
        <f t="shared" si="1"/>
        <v>2.4600000000000004</v>
      </c>
      <c r="H4" s="4">
        <f t="shared" si="4"/>
        <v>1.4298542291666667E-2</v>
      </c>
      <c r="N4" s="9">
        <v>200</v>
      </c>
      <c r="O4" s="1">
        <v>0.19500000000000001</v>
      </c>
      <c r="P4" s="1">
        <v>0.221</v>
      </c>
    </row>
    <row r="5" spans="1:16" ht="15.75" customHeight="1" x14ac:dyDescent="0.25">
      <c r="B5" s="9">
        <v>400</v>
      </c>
      <c r="C5" s="1">
        <v>0.27600000000000002</v>
      </c>
      <c r="D5" s="4">
        <f t="shared" si="2"/>
        <v>2.7600000000000003E-2</v>
      </c>
      <c r="E5" s="2">
        <f t="shared" si="0"/>
        <v>160000</v>
      </c>
      <c r="F5" s="7">
        <f t="shared" si="3"/>
        <v>7.6176000000000021E-4</v>
      </c>
      <c r="G5" s="8">
        <f t="shared" si="1"/>
        <v>11.040000000000001</v>
      </c>
      <c r="H5" s="4">
        <f t="shared" si="4"/>
        <v>2.0515125375000002E-2</v>
      </c>
      <c r="N5" s="9">
        <v>300</v>
      </c>
      <c r="O5" s="1">
        <v>8.2000000000000003E-2</v>
      </c>
      <c r="P5" s="1">
        <v>0.32400000000000001</v>
      </c>
    </row>
    <row r="6" spans="1:16" ht="15.75" customHeight="1" x14ac:dyDescent="0.25">
      <c r="B6" s="9">
        <v>500</v>
      </c>
      <c r="C6" s="1">
        <v>0.20200000000000001</v>
      </c>
      <c r="D6" s="4">
        <f t="shared" si="2"/>
        <v>2.0200000000000003E-2</v>
      </c>
      <c r="E6" s="2">
        <f t="shared" si="0"/>
        <v>250000</v>
      </c>
      <c r="F6" s="7">
        <f t="shared" si="3"/>
        <v>4.0804000000000008E-4</v>
      </c>
      <c r="G6" s="8">
        <f t="shared" si="1"/>
        <v>10.100000000000001</v>
      </c>
      <c r="H6" s="4">
        <f t="shared" si="4"/>
        <v>2.6731708458333336E-2</v>
      </c>
      <c r="N6" s="9">
        <v>400</v>
      </c>
      <c r="O6" s="1">
        <v>0.27600000000000002</v>
      </c>
      <c r="P6" s="1">
        <v>0.40600000000000003</v>
      </c>
    </row>
    <row r="7" spans="1:16" ht="15.75" customHeight="1" x14ac:dyDescent="0.25">
      <c r="B7" s="9">
        <v>600</v>
      </c>
      <c r="C7" s="1">
        <v>4.8000000000000001E-2</v>
      </c>
      <c r="D7" s="4">
        <f t="shared" si="2"/>
        <v>4.8000000000000004E-3</v>
      </c>
      <c r="E7" s="2">
        <f t="shared" si="0"/>
        <v>360000</v>
      </c>
      <c r="F7" s="7">
        <f t="shared" si="3"/>
        <v>2.3040000000000003E-5</v>
      </c>
      <c r="G7" s="8">
        <f t="shared" si="1"/>
        <v>2.8800000000000003</v>
      </c>
      <c r="H7" s="4">
        <f t="shared" si="4"/>
        <v>3.2948291541666667E-2</v>
      </c>
      <c r="N7" s="9">
        <v>500</v>
      </c>
      <c r="O7" s="1">
        <v>0.20200000000000001</v>
      </c>
      <c r="P7" s="1">
        <v>0.499</v>
      </c>
    </row>
    <row r="8" spans="1:16" ht="15.75" customHeight="1" x14ac:dyDescent="0.25">
      <c r="B8" s="9">
        <v>700</v>
      </c>
      <c r="C8" s="1">
        <v>0.151</v>
      </c>
      <c r="D8" s="4">
        <f t="shared" si="2"/>
        <v>1.5099999999999999E-2</v>
      </c>
      <c r="E8" s="2">
        <f t="shared" si="0"/>
        <v>490000</v>
      </c>
      <c r="F8" s="7">
        <f t="shared" si="3"/>
        <v>2.2800999999999995E-4</v>
      </c>
      <c r="G8" s="8">
        <f t="shared" si="1"/>
        <v>10.569999999999999</v>
      </c>
      <c r="H8" s="4">
        <f t="shared" si="4"/>
        <v>3.9164874625000005E-2</v>
      </c>
      <c r="N8" s="9">
        <v>600</v>
      </c>
      <c r="O8" s="1">
        <v>4.8000000000000001E-2</v>
      </c>
      <c r="P8" s="1">
        <v>0.59599999999999997</v>
      </c>
    </row>
    <row r="9" spans="1:16" ht="15.75" customHeight="1" x14ac:dyDescent="0.25">
      <c r="B9" s="9">
        <v>800</v>
      </c>
      <c r="C9" s="1">
        <v>0.60399999999999998</v>
      </c>
      <c r="D9" s="4">
        <f t="shared" si="2"/>
        <v>6.0399999999999995E-2</v>
      </c>
      <c r="E9" s="2">
        <f t="shared" si="0"/>
        <v>640000</v>
      </c>
      <c r="F9" s="7">
        <f t="shared" si="3"/>
        <v>3.6481599999999993E-3</v>
      </c>
      <c r="G9" s="8">
        <f t="shared" si="1"/>
        <v>48.319999999999993</v>
      </c>
      <c r="H9" s="4">
        <f t="shared" si="4"/>
        <v>4.5381457708333336E-2</v>
      </c>
      <c r="N9" s="9">
        <v>700</v>
      </c>
      <c r="O9" s="1">
        <v>0.151</v>
      </c>
      <c r="P9" s="1">
        <v>0.70399999999999996</v>
      </c>
    </row>
    <row r="10" spans="1:16" ht="15.75" customHeight="1" x14ac:dyDescent="0.25">
      <c r="B10" s="9">
        <v>900</v>
      </c>
      <c r="C10" s="1">
        <v>0.44600000000000001</v>
      </c>
      <c r="D10" s="4">
        <f t="shared" si="2"/>
        <v>4.4600000000000001E-2</v>
      </c>
      <c r="E10" s="2">
        <f t="shared" si="0"/>
        <v>810000</v>
      </c>
      <c r="F10" s="7">
        <f t="shared" si="3"/>
        <v>1.9891600000000002E-3</v>
      </c>
      <c r="G10" s="8">
        <f t="shared" si="1"/>
        <v>40.14</v>
      </c>
      <c r="H10" s="4">
        <f t="shared" si="4"/>
        <v>5.1598040791666668E-2</v>
      </c>
      <c r="N10" s="9">
        <v>800</v>
      </c>
      <c r="O10" s="1">
        <v>0.60399999999999998</v>
      </c>
      <c r="P10" s="1">
        <v>0.79200000000000004</v>
      </c>
    </row>
    <row r="11" spans="1:16" ht="15.75" customHeight="1" x14ac:dyDescent="0.25">
      <c r="B11" s="9">
        <v>1000</v>
      </c>
      <c r="C11" s="1">
        <v>0.90500000000000003</v>
      </c>
      <c r="D11" s="4">
        <f t="shared" si="2"/>
        <v>9.0499999999999997E-2</v>
      </c>
      <c r="E11" s="2">
        <f t="shared" si="0"/>
        <v>1000000</v>
      </c>
      <c r="F11" s="7">
        <f t="shared" si="3"/>
        <v>8.1902499999999996E-3</v>
      </c>
      <c r="G11" s="8">
        <f t="shared" si="1"/>
        <v>90.5</v>
      </c>
      <c r="H11" s="4">
        <f t="shared" si="4"/>
        <v>5.7814623875000005E-2</v>
      </c>
      <c r="N11" s="9">
        <v>900</v>
      </c>
      <c r="O11" s="1">
        <v>0.44600000000000001</v>
      </c>
      <c r="P11" s="1">
        <v>0.88800000000000001</v>
      </c>
    </row>
    <row r="12" spans="1:16" ht="15.75" customHeight="1" x14ac:dyDescent="0.25">
      <c r="A12" s="14" t="s">
        <v>6</v>
      </c>
      <c r="B12" s="10">
        <f t="shared" ref="B12:G12" si="5">SUM(B2:B11)</f>
        <v>5500</v>
      </c>
      <c r="C12" s="2">
        <f t="shared" si="5"/>
        <v>2.984</v>
      </c>
      <c r="D12" s="4">
        <f t="shared" si="2"/>
        <v>0.2984</v>
      </c>
      <c r="E12" s="2">
        <f t="shared" si="5"/>
        <v>3850000</v>
      </c>
      <c r="F12" s="7">
        <f t="shared" si="5"/>
        <v>1.5752160000000001E-2</v>
      </c>
      <c r="G12" s="8">
        <f t="shared" si="5"/>
        <v>220.66</v>
      </c>
      <c r="H12" s="4"/>
      <c r="N12" s="9">
        <v>1000</v>
      </c>
      <c r="O12" s="1">
        <v>0.90500000000000003</v>
      </c>
      <c r="P12" s="1">
        <v>0.98399999999999999</v>
      </c>
    </row>
    <row r="15" spans="1:16" ht="15.75" customHeight="1" x14ac:dyDescent="0.25">
      <c r="A15" t="s">
        <v>9</v>
      </c>
      <c r="B15" t="s">
        <v>11</v>
      </c>
      <c r="C15" s="1" t="s">
        <v>7</v>
      </c>
    </row>
    <row r="16" spans="1:16" ht="15.75" customHeight="1" x14ac:dyDescent="0.25">
      <c r="A16" t="s">
        <v>10</v>
      </c>
      <c r="B16" t="s">
        <v>12</v>
      </c>
      <c r="C16" s="1" t="s">
        <v>8</v>
      </c>
    </row>
    <row r="20" spans="1:5" ht="15.75" customHeight="1" x14ac:dyDescent="0.3">
      <c r="B20" s="22" t="s">
        <v>17</v>
      </c>
      <c r="C20" s="22"/>
      <c r="D20" s="22"/>
    </row>
    <row r="21" spans="1:5" ht="15.75" customHeight="1" x14ac:dyDescent="0.25">
      <c r="B21">
        <v>385000</v>
      </c>
      <c r="C21">
        <v>5500</v>
      </c>
      <c r="E21">
        <v>2.2066E-3</v>
      </c>
    </row>
    <row r="22" spans="1:5" ht="15.75" customHeight="1" x14ac:dyDescent="0.25">
      <c r="B22">
        <v>5500</v>
      </c>
      <c r="C22">
        <v>10</v>
      </c>
      <c r="E22">
        <v>0.2984</v>
      </c>
    </row>
    <row r="24" spans="1:5" ht="15.75" customHeight="1" x14ac:dyDescent="0.25">
      <c r="B24" cm="1">
        <f t="array" ref="B24:C25">MINVERSE(B21:C22)</f>
        <v>-3.787878787878786E-7</v>
      </c>
      <c r="C24">
        <v>2.0833333333333332E-4</v>
      </c>
      <c r="D24" s="11" t="s">
        <v>18</v>
      </c>
      <c r="E24" cm="1">
        <f t="array" ref="E24:E25">MMULT(B24:C25,E21:E22)</f>
        <v>6.2165830833333337E-5</v>
      </c>
    </row>
    <row r="25" spans="1:5" ht="15.75" customHeight="1" x14ac:dyDescent="0.25">
      <c r="B25">
        <v>2.0833333333333332E-4</v>
      </c>
      <c r="C25">
        <v>-1.4583333333333334E-2</v>
      </c>
      <c r="D25" s="11" t="s">
        <v>19</v>
      </c>
      <c r="E25">
        <v>-4.3512069583333335E-3</v>
      </c>
    </row>
    <row r="27" spans="1:5" ht="15.75" customHeight="1" x14ac:dyDescent="0.25">
      <c r="A27" s="6" t="s">
        <v>21</v>
      </c>
      <c r="B27">
        <f>CORREL(B2:B11,D2:D11)</f>
        <v>0.75222887150891971</v>
      </c>
    </row>
    <row r="28" spans="1:5" ht="15.75" customHeight="1" x14ac:dyDescent="0.25">
      <c r="A28" s="6" t="s">
        <v>21</v>
      </c>
      <c r="B28" s="6">
        <f>(10*G12-B12*D12)/(SQRT((10*E12-B12*B12)*(10*F12-D12*D12)))</f>
        <v>0.75222887150891948</v>
      </c>
    </row>
  </sheetData>
  <mergeCells count="1">
    <mergeCell ref="B20:D2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B8DB-7369-4017-8A62-FA95C2531891}">
  <dimension ref="A1:H34"/>
  <sheetViews>
    <sheetView tabSelected="1" topLeftCell="A2" zoomScaleNormal="100" workbookViewId="0">
      <selection activeCell="L11" sqref="L11"/>
    </sheetView>
  </sheetViews>
  <sheetFormatPr defaultRowHeight="12.5" x14ac:dyDescent="0.25"/>
  <cols>
    <col min="2" max="2" width="26.1796875" customWidth="1"/>
    <col min="3" max="3" width="16.1796875" customWidth="1"/>
    <col min="4" max="4" width="16.81640625" customWidth="1"/>
    <col min="5" max="5" width="12.81640625" bestFit="1" customWidth="1"/>
    <col min="6" max="6" width="25.54296875" customWidth="1"/>
    <col min="7" max="7" width="16.453125" customWidth="1"/>
    <col min="8" max="8" width="20.54296875" customWidth="1"/>
  </cols>
  <sheetData>
    <row r="1" spans="1:8" ht="13.25" x14ac:dyDescent="0.25">
      <c r="B1" s="13" t="s">
        <v>0</v>
      </c>
      <c r="C1" s="12" t="s">
        <v>16</v>
      </c>
      <c r="D1" s="3" t="s">
        <v>1</v>
      </c>
      <c r="E1" s="1" t="s">
        <v>2</v>
      </c>
      <c r="F1" s="15" t="s">
        <v>20</v>
      </c>
      <c r="G1" s="1" t="s">
        <v>4</v>
      </c>
      <c r="H1" s="1" t="s">
        <v>5</v>
      </c>
    </row>
    <row r="2" spans="1:8" ht="13.25" x14ac:dyDescent="0.25">
      <c r="B2" s="9">
        <v>100</v>
      </c>
      <c r="C2" s="1">
        <v>0.125</v>
      </c>
      <c r="D2" s="4">
        <f>C2/10</f>
        <v>1.2500000000000001E-2</v>
      </c>
      <c r="E2" s="2">
        <f t="shared" ref="E2:E11" si="0">B2*B2</f>
        <v>10000</v>
      </c>
      <c r="F2" s="18">
        <f>D2*D2</f>
        <v>1.5625000000000003E-4</v>
      </c>
      <c r="G2" s="2">
        <f>D2*B2</f>
        <v>1.25</v>
      </c>
      <c r="H2" s="5">
        <f>$E$30*B2+$E$31</f>
        <v>3.4684085227272721E-3</v>
      </c>
    </row>
    <row r="3" spans="1:8" ht="13.25" x14ac:dyDescent="0.25">
      <c r="B3" s="9">
        <v>200</v>
      </c>
      <c r="C3" s="1">
        <v>0.221</v>
      </c>
      <c r="D3" s="4">
        <f t="shared" ref="D3:D12" si="1">C3/10</f>
        <v>2.2100000000000002E-2</v>
      </c>
      <c r="E3" s="2">
        <f t="shared" si="0"/>
        <v>40000</v>
      </c>
      <c r="F3" s="18">
        <f t="shared" ref="F3:F11" si="2">D3*D3</f>
        <v>4.884100000000001E-4</v>
      </c>
      <c r="G3" s="2">
        <f>D3*B3</f>
        <v>4.42</v>
      </c>
      <c r="H3" s="5">
        <f t="shared" ref="H3:H11" si="3">$E$30*B3+$E$31</f>
        <v>1.500653996212121E-2</v>
      </c>
    </row>
    <row r="4" spans="1:8" ht="13.25" x14ac:dyDescent="0.25">
      <c r="B4" s="9">
        <v>300</v>
      </c>
      <c r="C4" s="1">
        <v>0.32400000000000001</v>
      </c>
      <c r="D4" s="4">
        <f t="shared" si="1"/>
        <v>3.2399999999999998E-2</v>
      </c>
      <c r="E4" s="2">
        <f t="shared" si="0"/>
        <v>90000</v>
      </c>
      <c r="F4" s="18">
        <f t="shared" si="2"/>
        <v>1.0497599999999998E-3</v>
      </c>
      <c r="G4" s="2">
        <f t="shared" ref="G4:G10" si="4">D4*B4</f>
        <v>9.7199999999999989</v>
      </c>
      <c r="H4" s="5">
        <f t="shared" si="3"/>
        <v>2.6544671401515146E-2</v>
      </c>
    </row>
    <row r="5" spans="1:8" ht="13.25" x14ac:dyDescent="0.25">
      <c r="B5" s="9">
        <v>400</v>
      </c>
      <c r="C5" s="1">
        <v>0.40600000000000003</v>
      </c>
      <c r="D5" s="4">
        <f t="shared" si="1"/>
        <v>4.0600000000000004E-2</v>
      </c>
      <c r="E5" s="2">
        <f t="shared" si="0"/>
        <v>160000</v>
      </c>
      <c r="F5" s="18">
        <f t="shared" si="2"/>
        <v>1.6483600000000004E-3</v>
      </c>
      <c r="G5" s="2">
        <f t="shared" si="4"/>
        <v>16.240000000000002</v>
      </c>
      <c r="H5" s="5">
        <f t="shared" si="3"/>
        <v>3.8082802840909084E-2</v>
      </c>
    </row>
    <row r="6" spans="1:8" ht="13.25" x14ac:dyDescent="0.25">
      <c r="B6" s="9">
        <v>500</v>
      </c>
      <c r="C6" s="1">
        <v>0.499</v>
      </c>
      <c r="D6" s="4">
        <f t="shared" si="1"/>
        <v>4.99E-2</v>
      </c>
      <c r="E6" s="2">
        <f t="shared" si="0"/>
        <v>250000</v>
      </c>
      <c r="F6" s="18">
        <f t="shared" si="2"/>
        <v>2.49001E-3</v>
      </c>
      <c r="G6" s="2">
        <f t="shared" si="4"/>
        <v>24.95</v>
      </c>
      <c r="H6" s="5">
        <f t="shared" si="3"/>
        <v>4.9620934280303022E-2</v>
      </c>
    </row>
    <row r="7" spans="1:8" ht="13.25" x14ac:dyDescent="0.25">
      <c r="B7" s="9">
        <v>600</v>
      </c>
      <c r="C7" s="1">
        <v>0.59599999999999997</v>
      </c>
      <c r="D7" s="4">
        <f t="shared" si="1"/>
        <v>5.96E-2</v>
      </c>
      <c r="E7" s="2">
        <f t="shared" si="0"/>
        <v>360000</v>
      </c>
      <c r="F7" s="18">
        <f t="shared" si="2"/>
        <v>3.55216E-3</v>
      </c>
      <c r="G7" s="2">
        <f t="shared" si="4"/>
        <v>35.76</v>
      </c>
      <c r="H7" s="5">
        <f t="shared" si="3"/>
        <v>6.115906571969696E-2</v>
      </c>
    </row>
    <row r="8" spans="1:8" ht="13.25" x14ac:dyDescent="0.25">
      <c r="B8" s="9">
        <v>700</v>
      </c>
      <c r="C8" s="1">
        <v>0.70399999999999996</v>
      </c>
      <c r="D8" s="4">
        <f t="shared" si="1"/>
        <v>7.039999999999999E-2</v>
      </c>
      <c r="E8" s="2">
        <f t="shared" si="0"/>
        <v>490000</v>
      </c>
      <c r="F8" s="18">
        <f t="shared" si="2"/>
        <v>4.9561599999999985E-3</v>
      </c>
      <c r="G8" s="2">
        <f t="shared" si="4"/>
        <v>49.279999999999994</v>
      </c>
      <c r="H8" s="5">
        <f t="shared" si="3"/>
        <v>7.2697197159090898E-2</v>
      </c>
    </row>
    <row r="9" spans="1:8" ht="13.25" x14ac:dyDescent="0.25">
      <c r="B9" s="9">
        <v>800</v>
      </c>
      <c r="C9" s="1">
        <v>0.79200000000000004</v>
      </c>
      <c r="D9" s="4">
        <f t="shared" si="1"/>
        <v>7.9200000000000007E-2</v>
      </c>
      <c r="E9" s="2">
        <f t="shared" si="0"/>
        <v>640000</v>
      </c>
      <c r="F9" s="18">
        <f t="shared" si="2"/>
        <v>6.2726400000000012E-3</v>
      </c>
      <c r="G9" s="2">
        <f t="shared" si="4"/>
        <v>63.360000000000007</v>
      </c>
      <c r="H9" s="5">
        <f t="shared" si="3"/>
        <v>8.4235328598484843E-2</v>
      </c>
    </row>
    <row r="10" spans="1:8" ht="13.25" x14ac:dyDescent="0.25">
      <c r="B10" s="9">
        <v>900</v>
      </c>
      <c r="C10" s="1">
        <v>0.88800000000000001</v>
      </c>
      <c r="D10" s="4">
        <f t="shared" si="1"/>
        <v>8.8800000000000004E-2</v>
      </c>
      <c r="E10" s="2">
        <f t="shared" si="0"/>
        <v>810000</v>
      </c>
      <c r="F10" s="18">
        <f t="shared" si="2"/>
        <v>7.8854400000000005E-3</v>
      </c>
      <c r="G10" s="2">
        <f t="shared" si="4"/>
        <v>79.92</v>
      </c>
      <c r="H10" s="5">
        <f t="shared" si="3"/>
        <v>9.5773460037878774E-2</v>
      </c>
    </row>
    <row r="11" spans="1:8" ht="13.25" x14ac:dyDescent="0.25">
      <c r="B11" s="9">
        <v>1000</v>
      </c>
      <c r="C11" s="1">
        <v>0.98399999999999999</v>
      </c>
      <c r="D11" s="4">
        <f t="shared" si="1"/>
        <v>9.8400000000000001E-2</v>
      </c>
      <c r="E11" s="2">
        <f t="shared" si="0"/>
        <v>1000000</v>
      </c>
      <c r="F11" s="18">
        <f t="shared" si="2"/>
        <v>9.6825599999999998E-3</v>
      </c>
      <c r="G11" s="2">
        <f>D11*B11</f>
        <v>98.4</v>
      </c>
      <c r="H11" s="5">
        <f t="shared" si="3"/>
        <v>0.10731159147727272</v>
      </c>
    </row>
    <row r="12" spans="1:8" ht="13.25" x14ac:dyDescent="0.25">
      <c r="A12" s="1" t="s">
        <v>6</v>
      </c>
      <c r="B12" s="10">
        <f t="shared" ref="B12:G12" si="5">SUM(B2:B11)</f>
        <v>5500</v>
      </c>
      <c r="C12" s="2">
        <f t="shared" si="5"/>
        <v>5.5389999999999997</v>
      </c>
      <c r="D12" s="4">
        <f t="shared" si="1"/>
        <v>0.55389999999999995</v>
      </c>
      <c r="E12" s="2">
        <f t="shared" si="5"/>
        <v>3850000</v>
      </c>
      <c r="F12" s="18">
        <f>SUM(F2:F11)</f>
        <v>3.818175E-2</v>
      </c>
      <c r="G12" s="2">
        <f t="shared" si="5"/>
        <v>383.30000000000007</v>
      </c>
    </row>
    <row r="17" spans="1:5" ht="13.25" x14ac:dyDescent="0.25">
      <c r="A17" s="6" t="s">
        <v>15</v>
      </c>
      <c r="B17">
        <f>((10*0.3833)-(5500*0.0005539))/(SQRT((10*3850000-30250000)*(10*F12-(D12*D12))))</f>
        <v>9.998460820615806E-4</v>
      </c>
    </row>
    <row r="26" spans="1:5" ht="13" x14ac:dyDescent="0.3">
      <c r="B26" s="22" t="s">
        <v>17</v>
      </c>
      <c r="C26" s="22"/>
      <c r="D26" s="22"/>
    </row>
    <row r="27" spans="1:5" ht="13.25" x14ac:dyDescent="0.25">
      <c r="B27">
        <v>385000</v>
      </c>
      <c r="C27">
        <v>5500</v>
      </c>
      <c r="E27">
        <v>3.8330000000000003E-2</v>
      </c>
    </row>
    <row r="28" spans="1:5" ht="13.25" x14ac:dyDescent="0.25">
      <c r="B28">
        <v>5500</v>
      </c>
      <c r="C28">
        <v>10</v>
      </c>
      <c r="E28">
        <v>0.55389999999999995</v>
      </c>
    </row>
    <row r="30" spans="1:5" ht="13.25" x14ac:dyDescent="0.25">
      <c r="B30" cm="1">
        <f t="array" ref="B30:C31">MINVERSE(B27:C28)</f>
        <v>-3.787878787878786E-7</v>
      </c>
      <c r="C30">
        <v>2.0833333333333332E-4</v>
      </c>
      <c r="D30" s="11" t="s">
        <v>13</v>
      </c>
      <c r="E30">
        <f t="array" ref="E30:E31">MMULT(B30:C31,E27:E28)</f>
        <v>1.1538131439393937E-4</v>
      </c>
    </row>
    <row r="31" spans="1:5" ht="13.25" x14ac:dyDescent="0.25">
      <c r="B31">
        <v>2.0833333333333332E-4</v>
      </c>
      <c r="C31">
        <v>-1.4583333333333334E-2</v>
      </c>
      <c r="D31" s="11" t="s">
        <v>14</v>
      </c>
      <c r="E31">
        <v>-8.0697229166666658E-3</v>
      </c>
    </row>
    <row r="34" spans="1:2" ht="13.25" x14ac:dyDescent="0.25">
      <c r="A34" s="6" t="s">
        <v>21</v>
      </c>
      <c r="B34" s="17">
        <f>CORREL(B2:B11,D2:D11)</f>
        <v>0.99984608206158099</v>
      </c>
    </row>
  </sheetData>
  <mergeCells count="1">
    <mergeCell ref="B26:D2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4828-B116-4FAA-91D7-A36678A01AF7}">
  <dimension ref="A1:L56"/>
  <sheetViews>
    <sheetView topLeftCell="B1" workbookViewId="0">
      <selection activeCell="L10" sqref="L10"/>
    </sheetView>
  </sheetViews>
  <sheetFormatPr defaultRowHeight="12.5" x14ac:dyDescent="0.25"/>
  <cols>
    <col min="2" max="2" width="10.90625" customWidth="1"/>
    <col min="3" max="3" width="17.6328125" customWidth="1"/>
    <col min="4" max="4" width="20.26953125" customWidth="1"/>
    <col min="5" max="5" width="25.6328125" customWidth="1"/>
    <col min="6" max="6" width="21.1796875" customWidth="1"/>
    <col min="7" max="7" width="15.36328125" customWidth="1"/>
    <col min="9" max="9" width="13.08984375" bestFit="1" customWidth="1"/>
    <col min="10" max="10" width="31.1796875" customWidth="1"/>
    <col min="11" max="11" width="13.08984375" customWidth="1"/>
    <col min="12" max="12" width="29.1796875" customWidth="1"/>
    <col min="13" max="13" width="11.54296875" customWidth="1"/>
  </cols>
  <sheetData>
    <row r="1" spans="1:12" ht="13.25" x14ac:dyDescent="0.25">
      <c r="B1" s="13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3" t="s">
        <v>5</v>
      </c>
      <c r="H1" s="13"/>
    </row>
    <row r="2" spans="1:12" ht="13.25" x14ac:dyDescent="0.25">
      <c r="B2" s="9">
        <v>100</v>
      </c>
      <c r="C2" s="6">
        <v>4.6700000000000002E-4</v>
      </c>
      <c r="D2" s="2">
        <f>B2*B2</f>
        <v>10000</v>
      </c>
      <c r="E2" s="20">
        <f>C2*C2</f>
        <v>2.1808900000000001E-7</v>
      </c>
      <c r="F2">
        <f>C2*B2</f>
        <v>4.6700000000000005E-2</v>
      </c>
      <c r="G2">
        <f>$L$9*LN(B2)+$L$10</f>
        <v>5.6176717305277092E-4</v>
      </c>
      <c r="I2" t="s">
        <v>9</v>
      </c>
      <c r="J2" t="s">
        <v>11</v>
      </c>
      <c r="K2" s="1" t="s">
        <v>29</v>
      </c>
    </row>
    <row r="3" spans="1:12" ht="13.25" x14ac:dyDescent="0.25">
      <c r="B3" s="9">
        <v>200</v>
      </c>
      <c r="C3">
        <v>7.2099999999999996E-4</v>
      </c>
      <c r="D3" s="2">
        <f t="shared" ref="D3:D11" si="0">B3*B3</f>
        <v>40000</v>
      </c>
      <c r="E3" s="20">
        <f t="shared" ref="E3:E11" si="1">C3*C3</f>
        <v>5.1984099999999995E-7</v>
      </c>
      <c r="F3">
        <f t="shared" ref="F3:F11" si="2">C3*B3</f>
        <v>0.14419999999999999</v>
      </c>
      <c r="G3">
        <f t="shared" ref="G3:G11" si="3">$L$9*LN(B3)+$L$10</f>
        <v>5.6215357109924311E-4</v>
      </c>
      <c r="I3" t="s">
        <v>10</v>
      </c>
      <c r="J3" t="s">
        <v>12</v>
      </c>
      <c r="K3" s="1" t="s">
        <v>30</v>
      </c>
    </row>
    <row r="4" spans="1:12" ht="13.25" x14ac:dyDescent="0.25">
      <c r="B4" s="9">
        <v>300</v>
      </c>
      <c r="C4">
        <v>7.5299999999999998E-4</v>
      </c>
      <c r="D4" s="2">
        <f t="shared" si="0"/>
        <v>90000</v>
      </c>
      <c r="E4" s="20">
        <f t="shared" si="1"/>
        <v>5.6700899999999997E-7</v>
      </c>
      <c r="F4">
        <f t="shared" si="2"/>
        <v>0.22589999999999999</v>
      </c>
      <c r="G4">
        <f t="shared" si="3"/>
        <v>5.6237959946678123E-4</v>
      </c>
    </row>
    <row r="5" spans="1:12" ht="13" x14ac:dyDescent="0.3">
      <c r="B5" s="9">
        <v>400</v>
      </c>
      <c r="C5">
        <v>8.5099999999999998E-4</v>
      </c>
      <c r="D5" s="2">
        <f t="shared" si="0"/>
        <v>160000</v>
      </c>
      <c r="E5" s="20">
        <f t="shared" si="1"/>
        <v>7.2420099999999991E-7</v>
      </c>
      <c r="F5">
        <f t="shared" si="2"/>
        <v>0.34039999999999998</v>
      </c>
      <c r="G5">
        <f t="shared" si="3"/>
        <v>5.6253996914571521E-4</v>
      </c>
      <c r="I5" s="22" t="s">
        <v>17</v>
      </c>
      <c r="J5" s="22"/>
      <c r="K5" s="22"/>
    </row>
    <row r="6" spans="1:12" ht="13.25" x14ac:dyDescent="0.25">
      <c r="B6" s="9">
        <v>500</v>
      </c>
      <c r="C6">
        <v>9.3000000000000005E-4</v>
      </c>
      <c r="D6" s="2">
        <f t="shared" si="0"/>
        <v>250000</v>
      </c>
      <c r="E6" s="20">
        <f t="shared" si="1"/>
        <v>8.6490000000000008E-7</v>
      </c>
      <c r="F6">
        <f t="shared" si="2"/>
        <v>0.46500000000000002</v>
      </c>
      <c r="G6">
        <f t="shared" si="3"/>
        <v>5.6266436153268426E-4</v>
      </c>
      <c r="I6">
        <v>3850000</v>
      </c>
      <c r="J6">
        <v>5500</v>
      </c>
      <c r="L6">
        <v>5.2218</v>
      </c>
    </row>
    <row r="7" spans="1:12" ht="13.25" x14ac:dyDescent="0.25">
      <c r="B7" s="9">
        <v>600</v>
      </c>
      <c r="C7">
        <v>8.0599999999999997E-4</v>
      </c>
      <c r="D7" s="2">
        <f t="shared" si="0"/>
        <v>360000</v>
      </c>
      <c r="E7" s="20">
        <f t="shared" si="1"/>
        <v>6.4963599999999993E-7</v>
      </c>
      <c r="F7">
        <f t="shared" si="2"/>
        <v>0.48359999999999997</v>
      </c>
      <c r="G7">
        <f t="shared" si="3"/>
        <v>5.6276599751325332E-4</v>
      </c>
      <c r="I7">
        <v>5500</v>
      </c>
      <c r="J7">
        <v>10</v>
      </c>
      <c r="L7">
        <v>8.6580000000000008E-3</v>
      </c>
    </row>
    <row r="8" spans="1:12" ht="13.25" x14ac:dyDescent="0.25">
      <c r="B8" s="9">
        <v>700</v>
      </c>
      <c r="C8">
        <v>1E-3</v>
      </c>
      <c r="D8" s="2">
        <f t="shared" si="0"/>
        <v>490000</v>
      </c>
      <c r="E8" s="20">
        <f t="shared" si="1"/>
        <v>9.9999999999999995E-7</v>
      </c>
      <c r="F8">
        <f t="shared" si="2"/>
        <v>0.70000000000000007</v>
      </c>
      <c r="G8">
        <f t="shared" si="3"/>
        <v>5.6285192951040794E-4</v>
      </c>
    </row>
    <row r="9" spans="1:12" ht="13.25" x14ac:dyDescent="0.25">
      <c r="B9" s="9">
        <v>800</v>
      </c>
      <c r="C9">
        <v>1.054E-3</v>
      </c>
      <c r="D9" s="2">
        <f t="shared" si="0"/>
        <v>640000</v>
      </c>
      <c r="E9" s="20">
        <f t="shared" si="1"/>
        <v>1.110916E-6</v>
      </c>
      <c r="F9">
        <f t="shared" si="2"/>
        <v>0.84320000000000006</v>
      </c>
      <c r="G9">
        <f t="shared" si="3"/>
        <v>5.6292636719218741E-4</v>
      </c>
      <c r="I9" cm="1">
        <f t="array" ref="I9:J10">MINVERSE(I6:J7)</f>
        <v>1.212121212121212E-6</v>
      </c>
      <c r="J9">
        <v>-6.6666666666666654E-4</v>
      </c>
      <c r="L9" s="26" cm="1">
        <f t="array" ref="L9:L10">MMULT(I9:J10,L6:L7)</f>
        <v>5.5745454545454575E-7</v>
      </c>
    </row>
    <row r="10" spans="1:12" ht="13.25" x14ac:dyDescent="0.25">
      <c r="B10" s="9">
        <v>900</v>
      </c>
      <c r="C10">
        <v>1.0319999999999999E-3</v>
      </c>
      <c r="D10" s="2">
        <f t="shared" si="0"/>
        <v>810000</v>
      </c>
      <c r="E10" s="20">
        <f t="shared" si="1"/>
        <v>1.0650239999999998E-6</v>
      </c>
      <c r="F10">
        <f t="shared" si="2"/>
        <v>0.92879999999999996</v>
      </c>
      <c r="G10">
        <f t="shared" si="3"/>
        <v>5.6299202588079144E-4</v>
      </c>
      <c r="I10">
        <v>-6.6666666666666654E-4</v>
      </c>
      <c r="J10">
        <v>0.46666666666666656</v>
      </c>
      <c r="L10">
        <v>5.5920000000000015E-4</v>
      </c>
    </row>
    <row r="11" spans="1:12" ht="13.25" x14ac:dyDescent="0.25">
      <c r="B11" s="9">
        <v>1000</v>
      </c>
      <c r="C11">
        <v>1.044E-3</v>
      </c>
      <c r="D11" s="2">
        <f t="shared" si="0"/>
        <v>1000000</v>
      </c>
      <c r="E11" s="20">
        <f t="shared" si="1"/>
        <v>1.0899360000000001E-6</v>
      </c>
      <c r="F11">
        <f t="shared" si="2"/>
        <v>1.044</v>
      </c>
      <c r="G11">
        <f t="shared" si="3"/>
        <v>5.6305075957915635E-4</v>
      </c>
    </row>
    <row r="12" spans="1:12" ht="13.25" x14ac:dyDescent="0.25">
      <c r="A12" t="s">
        <v>6</v>
      </c>
      <c r="B12" s="10">
        <f t="shared" ref="B12" si="4">SUM(B2:B11)</f>
        <v>5500</v>
      </c>
      <c r="C12" s="19">
        <f>SUM(C2:C11)</f>
        <v>8.6580000000000008E-3</v>
      </c>
      <c r="D12" s="19">
        <f>SUM(D2:D11)</f>
        <v>3850000</v>
      </c>
      <c r="E12" s="21">
        <f>SUM(E2:E11)</f>
        <v>7.8095519999999993E-6</v>
      </c>
      <c r="F12" s="19">
        <f>SUM(F2:F11)</f>
        <v>5.2218</v>
      </c>
      <c r="G12">
        <f t="shared" ref="G12" si="5">$L$9*B12+$L$10</f>
        <v>3.6252000000000016E-3</v>
      </c>
    </row>
    <row r="46" spans="3:7" ht="25.5" customHeight="1" x14ac:dyDescent="0.25">
      <c r="C46" s="23" t="s">
        <v>24</v>
      </c>
      <c r="D46" s="23" t="s">
        <v>25</v>
      </c>
      <c r="E46" s="23" t="s">
        <v>26</v>
      </c>
      <c r="F46" s="23" t="s">
        <v>27</v>
      </c>
      <c r="G46" s="23" t="s">
        <v>28</v>
      </c>
    </row>
    <row r="47" spans="3:7" x14ac:dyDescent="0.25">
      <c r="C47" s="24">
        <v>100</v>
      </c>
      <c r="D47" s="24">
        <v>6.7699999999999998E-4</v>
      </c>
      <c r="E47" s="25">
        <v>4.6700000000000002E-4</v>
      </c>
      <c r="F47" s="24">
        <v>1.15E-4</v>
      </c>
      <c r="G47" s="24">
        <v>1.05E-4</v>
      </c>
    </row>
    <row r="48" spans="3:7" x14ac:dyDescent="0.25">
      <c r="C48" s="24">
        <v>200</v>
      </c>
      <c r="D48" s="24">
        <v>7.8100000000000001E-4</v>
      </c>
      <c r="E48" s="24">
        <v>7.2099999999999996E-4</v>
      </c>
      <c r="F48" s="24">
        <v>1.2400000000000001E-4</v>
      </c>
      <c r="G48" s="24">
        <v>1.18E-4</v>
      </c>
    </row>
    <row r="49" spans="3:7" x14ac:dyDescent="0.25">
      <c r="C49" s="24">
        <v>300</v>
      </c>
      <c r="D49" s="24">
        <v>1.0189999999999999E-3</v>
      </c>
      <c r="E49" s="24">
        <v>7.5299999999999998E-4</v>
      </c>
      <c r="F49" s="24">
        <v>1.3100000000000001E-4</v>
      </c>
      <c r="G49" s="24">
        <v>1.2899999999999999E-4</v>
      </c>
    </row>
    <row r="50" spans="3:7" x14ac:dyDescent="0.25">
      <c r="C50" s="24">
        <v>400</v>
      </c>
      <c r="D50" s="24">
        <v>9.6900000000000003E-4</v>
      </c>
      <c r="E50" s="24">
        <v>8.5099999999999998E-4</v>
      </c>
      <c r="F50" s="24">
        <v>1.25E-4</v>
      </c>
      <c r="G50" s="24">
        <v>1.27E-4</v>
      </c>
    </row>
    <row r="51" spans="3:7" x14ac:dyDescent="0.25">
      <c r="C51" s="24">
        <v>500</v>
      </c>
      <c r="D51" s="24">
        <v>1.0610000000000001E-3</v>
      </c>
      <c r="E51" s="24">
        <v>9.3000000000000005E-4</v>
      </c>
      <c r="F51" s="24">
        <v>1.36E-4</v>
      </c>
      <c r="G51" s="24">
        <v>1.3200000000000001E-4</v>
      </c>
    </row>
    <row r="52" spans="3:7" x14ac:dyDescent="0.25">
      <c r="C52" s="24">
        <v>600</v>
      </c>
      <c r="D52" s="24">
        <v>1.1529999999999999E-3</v>
      </c>
      <c r="E52" s="24">
        <v>8.0599999999999997E-4</v>
      </c>
      <c r="F52" s="24">
        <v>1.44E-4</v>
      </c>
      <c r="G52" s="24">
        <v>1.4300000000000001E-4</v>
      </c>
    </row>
    <row r="53" spans="3:7" x14ac:dyDescent="0.25">
      <c r="C53" s="24">
        <v>700</v>
      </c>
      <c r="D53" s="24">
        <v>1.07E-3</v>
      </c>
      <c r="E53" s="24">
        <v>1E-3</v>
      </c>
      <c r="F53" s="24">
        <v>1.44E-4</v>
      </c>
      <c r="G53" s="24">
        <v>1.4899999999999999E-4</v>
      </c>
    </row>
    <row r="54" spans="3:7" x14ac:dyDescent="0.25">
      <c r="C54" s="24">
        <v>800</v>
      </c>
      <c r="D54" s="24">
        <v>1.1100000000000001E-3</v>
      </c>
      <c r="E54" s="24">
        <v>1.054E-3</v>
      </c>
      <c r="F54" s="24">
        <v>1.4100000000000001E-4</v>
      </c>
      <c r="G54" s="24">
        <v>1.3799999999999999E-4</v>
      </c>
    </row>
    <row r="55" spans="3:7" x14ac:dyDescent="0.25">
      <c r="C55" s="24">
        <v>900</v>
      </c>
      <c r="D55" s="24">
        <v>1.0499999999999999E-3</v>
      </c>
      <c r="E55" s="24">
        <v>1.0319999999999999E-3</v>
      </c>
      <c r="F55" s="24">
        <v>1.47E-4</v>
      </c>
      <c r="G55" s="24">
        <v>1.3999999999999999E-4</v>
      </c>
    </row>
    <row r="56" spans="3:7" x14ac:dyDescent="0.25">
      <c r="C56" s="24">
        <v>1000</v>
      </c>
      <c r="D56" s="24">
        <v>1.0560000000000001E-3</v>
      </c>
      <c r="E56" s="24">
        <v>1.044E-3</v>
      </c>
      <c r="F56" s="24">
        <v>1.5300000000000001E-4</v>
      </c>
      <c r="G56" s="24">
        <v>1.4300000000000001E-4</v>
      </c>
    </row>
  </sheetData>
  <mergeCells count="1">
    <mergeCell ref="I5:K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BDAC-64C9-4634-A634-700D6B36F56E}">
  <dimension ref="A1:L32"/>
  <sheetViews>
    <sheetView workbookViewId="0">
      <selection activeCell="C2" sqref="C2:C11"/>
    </sheetView>
  </sheetViews>
  <sheetFormatPr defaultRowHeight="12.5" x14ac:dyDescent="0.25"/>
  <cols>
    <col min="5" max="5" width="14.453125" customWidth="1"/>
    <col min="10" max="10" width="30.08984375" customWidth="1"/>
    <col min="11" max="11" width="19.1796875" customWidth="1"/>
    <col min="12" max="12" width="12.81640625" customWidth="1"/>
  </cols>
  <sheetData>
    <row r="1" spans="1:12" ht="13.25" x14ac:dyDescent="0.25">
      <c r="B1" s="13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3" t="s">
        <v>5</v>
      </c>
      <c r="H1" s="13"/>
    </row>
    <row r="2" spans="1:12" ht="13.25" x14ac:dyDescent="0.25">
      <c r="B2" s="9">
        <v>100</v>
      </c>
      <c r="C2">
        <v>6.7699999999999998E-4</v>
      </c>
      <c r="D2" s="2">
        <f>B2*B2</f>
        <v>10000</v>
      </c>
      <c r="E2" s="20">
        <f>C2*C2</f>
        <v>4.5832899999999997E-7</v>
      </c>
      <c r="F2">
        <f>C2*B2</f>
        <v>6.7699999999999996E-2</v>
      </c>
      <c r="G2">
        <f>$L$9*B2+$L$10</f>
        <v>8.2703636363636339E-4</v>
      </c>
      <c r="I2" t="s">
        <v>9</v>
      </c>
      <c r="J2" t="s">
        <v>11</v>
      </c>
      <c r="K2" s="1" t="s">
        <v>22</v>
      </c>
    </row>
    <row r="3" spans="1:12" ht="13.25" x14ac:dyDescent="0.25">
      <c r="B3" s="9">
        <v>200</v>
      </c>
      <c r="C3">
        <v>7.8100000000000001E-4</v>
      </c>
      <c r="D3" s="2">
        <f t="shared" ref="D3:E11" si="0">B3*B3</f>
        <v>40000</v>
      </c>
      <c r="E3" s="20">
        <f t="shared" si="0"/>
        <v>6.0996099999999997E-7</v>
      </c>
      <c r="F3">
        <f t="shared" ref="F3:F11" si="1">C3*B3</f>
        <v>0.15620000000000001</v>
      </c>
      <c r="G3">
        <f t="shared" ref="G3:G12" si="2">$L$9*B3+$L$10</f>
        <v>8.6427272727272698E-4</v>
      </c>
      <c r="I3" t="s">
        <v>10</v>
      </c>
      <c r="J3" t="s">
        <v>12</v>
      </c>
      <c r="K3" s="1" t="s">
        <v>23</v>
      </c>
    </row>
    <row r="4" spans="1:12" ht="13.25" x14ac:dyDescent="0.25">
      <c r="B4" s="9">
        <v>300</v>
      </c>
      <c r="C4">
        <v>1.0189999999999999E-3</v>
      </c>
      <c r="D4" s="2">
        <f t="shared" si="0"/>
        <v>90000</v>
      </c>
      <c r="E4" s="20">
        <f t="shared" si="0"/>
        <v>1.0383609999999999E-6</v>
      </c>
      <c r="F4">
        <f t="shared" si="1"/>
        <v>0.30569999999999997</v>
      </c>
      <c r="G4">
        <f t="shared" si="2"/>
        <v>9.0150909090909058E-4</v>
      </c>
    </row>
    <row r="5" spans="1:12" ht="13" x14ac:dyDescent="0.3">
      <c r="B5" s="9">
        <v>400</v>
      </c>
      <c r="C5">
        <v>9.6900000000000003E-4</v>
      </c>
      <c r="D5" s="2">
        <f t="shared" si="0"/>
        <v>160000</v>
      </c>
      <c r="E5" s="20">
        <f t="shared" si="0"/>
        <v>9.3896100000000001E-7</v>
      </c>
      <c r="F5">
        <f t="shared" si="1"/>
        <v>0.3876</v>
      </c>
      <c r="G5">
        <f t="shared" si="2"/>
        <v>9.3874545454545428E-4</v>
      </c>
      <c r="I5" s="22" t="s">
        <v>17</v>
      </c>
      <c r="J5" s="22"/>
      <c r="K5" s="22"/>
    </row>
    <row r="6" spans="1:12" ht="13.25" x14ac:dyDescent="0.25">
      <c r="B6" s="9">
        <v>500</v>
      </c>
      <c r="C6">
        <v>1.0610000000000001E-3</v>
      </c>
      <c r="D6" s="2">
        <f t="shared" si="0"/>
        <v>250000</v>
      </c>
      <c r="E6" s="20">
        <f t="shared" si="0"/>
        <v>1.1257210000000002E-6</v>
      </c>
      <c r="F6">
        <f t="shared" si="1"/>
        <v>0.53050000000000008</v>
      </c>
      <c r="G6">
        <f t="shared" si="2"/>
        <v>9.7598181818181788E-4</v>
      </c>
      <c r="I6">
        <v>3850000</v>
      </c>
      <c r="J6">
        <v>5500</v>
      </c>
      <c r="L6">
        <v>5.7774999999999999</v>
      </c>
    </row>
    <row r="7" spans="1:12" ht="13.25" x14ac:dyDescent="0.25">
      <c r="B7" s="9">
        <v>600</v>
      </c>
      <c r="C7">
        <v>1.1529999999999999E-3</v>
      </c>
      <c r="D7" s="2">
        <f t="shared" si="0"/>
        <v>360000</v>
      </c>
      <c r="E7" s="20">
        <f t="shared" si="0"/>
        <v>1.329409E-6</v>
      </c>
      <c r="F7">
        <f t="shared" si="1"/>
        <v>0.69179999999999997</v>
      </c>
      <c r="G7">
        <f t="shared" si="2"/>
        <v>1.0132181818181814E-3</v>
      </c>
      <c r="I7">
        <v>5500</v>
      </c>
      <c r="J7">
        <v>10</v>
      </c>
      <c r="L7">
        <v>9.946E-3</v>
      </c>
    </row>
    <row r="8" spans="1:12" ht="13.25" x14ac:dyDescent="0.25">
      <c r="B8" s="9">
        <v>700</v>
      </c>
      <c r="C8">
        <v>1.07E-3</v>
      </c>
      <c r="D8" s="2">
        <f t="shared" si="0"/>
        <v>490000</v>
      </c>
      <c r="E8" s="20">
        <f t="shared" si="0"/>
        <v>1.1449E-6</v>
      </c>
      <c r="F8">
        <f t="shared" si="1"/>
        <v>0.749</v>
      </c>
      <c r="G8">
        <f t="shared" si="2"/>
        <v>1.0504545454545452E-3</v>
      </c>
    </row>
    <row r="9" spans="1:12" ht="13.25" x14ac:dyDescent="0.25">
      <c r="B9" s="9">
        <v>800</v>
      </c>
      <c r="C9">
        <v>1.1100000000000001E-3</v>
      </c>
      <c r="D9" s="2">
        <f t="shared" si="0"/>
        <v>640000</v>
      </c>
      <c r="E9" s="20">
        <f t="shared" si="0"/>
        <v>1.2321000000000002E-6</v>
      </c>
      <c r="F9">
        <f t="shared" si="1"/>
        <v>0.88800000000000012</v>
      </c>
      <c r="G9">
        <f t="shared" si="2"/>
        <v>1.0876909090909088E-3</v>
      </c>
      <c r="I9" cm="1">
        <f t="array" ref="I9:J10">MINVERSE(I6:J7)</f>
        <v>1.212121212121212E-6</v>
      </c>
      <c r="J9">
        <v>-6.6666666666666654E-4</v>
      </c>
      <c r="L9" cm="1">
        <f t="array" ref="L9:L10">MMULT(I9:J10,L6:L7)</f>
        <v>3.7236363636363616E-7</v>
      </c>
    </row>
    <row r="10" spans="1:12" ht="13.25" x14ac:dyDescent="0.25">
      <c r="B10" s="9">
        <v>900</v>
      </c>
      <c r="C10">
        <v>1.0499999999999999E-3</v>
      </c>
      <c r="D10" s="2">
        <f t="shared" si="0"/>
        <v>810000</v>
      </c>
      <c r="E10" s="20">
        <f t="shared" si="0"/>
        <v>1.1024999999999998E-6</v>
      </c>
      <c r="F10">
        <f t="shared" si="1"/>
        <v>0.94499999999999995</v>
      </c>
      <c r="G10">
        <f t="shared" si="2"/>
        <v>1.1249272727272724E-3</v>
      </c>
      <c r="I10">
        <v>-6.6666666666666654E-4</v>
      </c>
      <c r="J10">
        <v>0.46666666666666656</v>
      </c>
      <c r="L10">
        <v>7.8979999999999979E-4</v>
      </c>
    </row>
    <row r="11" spans="1:12" ht="13.25" x14ac:dyDescent="0.25">
      <c r="B11" s="9">
        <v>1000</v>
      </c>
      <c r="C11">
        <v>1.0560000000000001E-3</v>
      </c>
      <c r="D11" s="2">
        <f t="shared" si="0"/>
        <v>1000000</v>
      </c>
      <c r="E11" s="20">
        <f t="shared" si="0"/>
        <v>1.1151360000000001E-6</v>
      </c>
      <c r="F11">
        <f t="shared" si="1"/>
        <v>1.056</v>
      </c>
      <c r="G11">
        <f t="shared" si="2"/>
        <v>1.162163636363636E-3</v>
      </c>
    </row>
    <row r="12" spans="1:12" ht="13.25" x14ac:dyDescent="0.25">
      <c r="A12" t="s">
        <v>6</v>
      </c>
      <c r="B12" s="10">
        <f t="shared" ref="B12" si="3">SUM(B2:B11)</f>
        <v>5500</v>
      </c>
      <c r="C12" s="19">
        <f>SUM(C2:C11)</f>
        <v>9.946E-3</v>
      </c>
      <c r="D12" s="19">
        <f>SUM(D2:D11)</f>
        <v>3850000</v>
      </c>
      <c r="E12" s="21">
        <f>SUM(E2:E11)</f>
        <v>1.0095378E-5</v>
      </c>
      <c r="F12" s="19">
        <f>SUM(F2:F11)</f>
        <v>5.7775000000000007</v>
      </c>
      <c r="G12">
        <f t="shared" si="2"/>
        <v>2.8377999999999988E-3</v>
      </c>
    </row>
    <row r="23" ht="13.25" x14ac:dyDescent="0.25"/>
    <row r="24" ht="13.25" x14ac:dyDescent="0.25"/>
    <row r="25" ht="13.25" x14ac:dyDescent="0.25"/>
    <row r="26" ht="13.25" x14ac:dyDescent="0.25"/>
    <row r="27" ht="13.25" x14ac:dyDescent="0.25"/>
    <row r="28" ht="13.25" x14ac:dyDescent="0.25"/>
    <row r="29" ht="13.25" x14ac:dyDescent="0.25"/>
    <row r="30" ht="13.25" x14ac:dyDescent="0.25"/>
    <row r="31" ht="13.25" x14ac:dyDescent="0.25"/>
    <row r="32" ht="13.25" x14ac:dyDescent="0.25"/>
  </sheetData>
  <mergeCells count="1">
    <mergeCell ref="I5:K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1DEF-F43C-44FF-9A4B-2A3AB1ABDD2F}">
  <dimension ref="A1:L12"/>
  <sheetViews>
    <sheetView workbookViewId="0">
      <selection activeCell="C26" sqref="C26"/>
    </sheetView>
  </sheetViews>
  <sheetFormatPr defaultRowHeight="12.5" x14ac:dyDescent="0.25"/>
  <cols>
    <col min="5" max="5" width="16.81640625" customWidth="1"/>
    <col min="10" max="10" width="28.26953125" customWidth="1"/>
    <col min="11" max="11" width="21.453125" customWidth="1"/>
    <col min="12" max="12" width="8.7265625" customWidth="1"/>
  </cols>
  <sheetData>
    <row r="1" spans="1:12" x14ac:dyDescent="0.25">
      <c r="B1" s="13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3" t="s">
        <v>5</v>
      </c>
      <c r="H1" s="13"/>
    </row>
    <row r="2" spans="1:12" x14ac:dyDescent="0.25">
      <c r="B2" s="9">
        <v>100</v>
      </c>
      <c r="C2">
        <v>1.05E-4</v>
      </c>
      <c r="D2" s="2">
        <f>B2*B2</f>
        <v>10000</v>
      </c>
      <c r="E2" s="20">
        <f>C2*C2</f>
        <v>1.1025000000000001E-8</v>
      </c>
      <c r="F2">
        <f>C2*B2</f>
        <v>1.0500000000000001E-2</v>
      </c>
      <c r="G2">
        <f>$L$9*LOG(B2,2)+$L$10</f>
        <v>1.1204884261365339E-4</v>
      </c>
      <c r="I2" t="s">
        <v>9</v>
      </c>
      <c r="J2" t="s">
        <v>11</v>
      </c>
      <c r="K2" s="1" t="s">
        <v>22</v>
      </c>
    </row>
    <row r="3" spans="1:12" x14ac:dyDescent="0.25">
      <c r="B3" s="9">
        <v>200</v>
      </c>
      <c r="C3">
        <v>1.18E-4</v>
      </c>
      <c r="D3" s="2">
        <f t="shared" ref="D3:E11" si="0">B3*B3</f>
        <v>40000</v>
      </c>
      <c r="E3" s="20">
        <f t="shared" si="0"/>
        <v>1.3923999999999999E-8</v>
      </c>
      <c r="F3">
        <f t="shared" ref="F3:F11" si="1">C3*B3</f>
        <v>2.3599999999999999E-2</v>
      </c>
      <c r="G3">
        <f t="shared" ref="G3:G11" si="2">$L$9*LOG(B3,2)+$L$10</f>
        <v>1.1208629715910793E-4</v>
      </c>
      <c r="I3" t="s">
        <v>10</v>
      </c>
      <c r="J3" t="s">
        <v>12</v>
      </c>
      <c r="K3" s="1" t="s">
        <v>23</v>
      </c>
    </row>
    <row r="4" spans="1:12" x14ac:dyDescent="0.25">
      <c r="B4" s="9">
        <v>300</v>
      </c>
      <c r="C4">
        <v>1.2899999999999999E-4</v>
      </c>
      <c r="D4" s="2">
        <f t="shared" si="0"/>
        <v>90000</v>
      </c>
      <c r="E4" s="20">
        <f t="shared" si="0"/>
        <v>1.6640999999999997E-8</v>
      </c>
      <c r="F4">
        <f t="shared" si="1"/>
        <v>3.8699999999999998E-2</v>
      </c>
      <c r="G4">
        <f t="shared" si="2"/>
        <v>1.121082066636804E-4</v>
      </c>
    </row>
    <row r="5" spans="1:12" ht="13" x14ac:dyDescent="0.3">
      <c r="B5" s="9">
        <v>400</v>
      </c>
      <c r="C5">
        <v>1.27E-4</v>
      </c>
      <c r="D5" s="2">
        <f t="shared" si="0"/>
        <v>160000</v>
      </c>
      <c r="E5" s="20">
        <f t="shared" si="0"/>
        <v>1.6128999999999998E-8</v>
      </c>
      <c r="F5">
        <f t="shared" si="1"/>
        <v>5.0799999999999998E-2</v>
      </c>
      <c r="G5">
        <f t="shared" si="2"/>
        <v>1.1212375170456248E-4</v>
      </c>
      <c r="I5" s="22" t="s">
        <v>17</v>
      </c>
      <c r="J5" s="22"/>
      <c r="K5" s="22"/>
    </row>
    <row r="6" spans="1:12" x14ac:dyDescent="0.25">
      <c r="B6" s="9">
        <v>500</v>
      </c>
      <c r="C6">
        <v>1.3200000000000001E-4</v>
      </c>
      <c r="D6" s="2">
        <f t="shared" si="0"/>
        <v>250000</v>
      </c>
      <c r="E6" s="20">
        <f t="shared" si="0"/>
        <v>1.7424000000000001E-8</v>
      </c>
      <c r="F6">
        <f t="shared" si="1"/>
        <v>6.6000000000000003E-2</v>
      </c>
      <c r="G6">
        <f t="shared" si="2"/>
        <v>1.1213580937502553E-4</v>
      </c>
      <c r="I6">
        <v>3850000</v>
      </c>
      <c r="J6">
        <v>5500</v>
      </c>
      <c r="L6">
        <v>0.7591</v>
      </c>
    </row>
    <row r="7" spans="1:12" x14ac:dyDescent="0.25">
      <c r="B7" s="9">
        <v>600</v>
      </c>
      <c r="C7">
        <v>1.4300000000000001E-4</v>
      </c>
      <c r="D7" s="2">
        <f t="shared" si="0"/>
        <v>360000</v>
      </c>
      <c r="E7" s="20">
        <f t="shared" si="0"/>
        <v>2.0449000000000003E-8</v>
      </c>
      <c r="F7">
        <f t="shared" si="1"/>
        <v>8.5800000000000001E-2</v>
      </c>
      <c r="G7">
        <f t="shared" si="2"/>
        <v>1.1214566120913495E-4</v>
      </c>
      <c r="I7">
        <v>5500</v>
      </c>
      <c r="J7">
        <v>10</v>
      </c>
      <c r="L7">
        <v>1.3240000000000001E-3</v>
      </c>
    </row>
    <row r="8" spans="1:12" x14ac:dyDescent="0.25">
      <c r="B8" s="9">
        <v>700</v>
      </c>
      <c r="C8">
        <v>1.4899999999999999E-4</v>
      </c>
      <c r="D8" s="2">
        <f t="shared" si="0"/>
        <v>490000</v>
      </c>
      <c r="E8" s="20">
        <f t="shared" si="0"/>
        <v>2.2200999999999998E-8</v>
      </c>
      <c r="F8">
        <f t="shared" si="1"/>
        <v>0.10429999999999999</v>
      </c>
      <c r="G8">
        <f t="shared" si="2"/>
        <v>1.1215399081618864E-4</v>
      </c>
    </row>
    <row r="9" spans="1:12" x14ac:dyDescent="0.25">
      <c r="B9" s="9">
        <v>800</v>
      </c>
      <c r="C9">
        <v>1.3799999999999999E-4</v>
      </c>
      <c r="D9" s="2">
        <f t="shared" si="0"/>
        <v>640000</v>
      </c>
      <c r="E9" s="20">
        <f t="shared" si="0"/>
        <v>1.9043999999999998E-8</v>
      </c>
      <c r="F9">
        <f t="shared" si="1"/>
        <v>0.1104</v>
      </c>
      <c r="G9">
        <f t="shared" si="2"/>
        <v>1.1216120625001702E-4</v>
      </c>
      <c r="I9" cm="1">
        <f t="array" ref="I9:J10">MINVERSE(I6:J7)</f>
        <v>1.212121212121212E-6</v>
      </c>
      <c r="J9">
        <v>-6.6666666666666654E-4</v>
      </c>
      <c r="L9" cm="1">
        <f t="array" ref="L9:L10">MMULT(I9:J10,L6:L7)</f>
        <v>3.7454545454545439E-8</v>
      </c>
    </row>
    <row r="10" spans="1:12" x14ac:dyDescent="0.25">
      <c r="B10" s="9">
        <v>900</v>
      </c>
      <c r="C10">
        <v>1.3999999999999999E-4</v>
      </c>
      <c r="D10" s="2">
        <f t="shared" si="0"/>
        <v>810000</v>
      </c>
      <c r="E10" s="20">
        <f t="shared" si="0"/>
        <v>1.9599999999999997E-8</v>
      </c>
      <c r="F10">
        <f t="shared" si="1"/>
        <v>0.126</v>
      </c>
      <c r="G10">
        <f t="shared" si="2"/>
        <v>1.1216757071370741E-4</v>
      </c>
      <c r="I10">
        <v>-6.6666666666666654E-4</v>
      </c>
      <c r="J10">
        <v>0.46666666666666656</v>
      </c>
      <c r="L10">
        <v>1.1180000000000001E-4</v>
      </c>
    </row>
    <row r="11" spans="1:12" x14ac:dyDescent="0.25">
      <c r="B11" s="9">
        <v>1000</v>
      </c>
      <c r="C11">
        <v>1.4300000000000001E-4</v>
      </c>
      <c r="D11" s="2">
        <f t="shared" si="0"/>
        <v>1000000</v>
      </c>
      <c r="E11" s="20">
        <f t="shared" si="0"/>
        <v>2.0449000000000003E-8</v>
      </c>
      <c r="F11">
        <f t="shared" si="1"/>
        <v>0.14300000000000002</v>
      </c>
      <c r="G11">
        <f t="shared" si="2"/>
        <v>1.1217326392048007E-4</v>
      </c>
    </row>
    <row r="12" spans="1:12" x14ac:dyDescent="0.25">
      <c r="A12" t="s">
        <v>6</v>
      </c>
      <c r="B12" s="10">
        <f t="shared" ref="B12" si="3">SUM(B2:B11)</f>
        <v>5500</v>
      </c>
      <c r="C12" s="19">
        <f>SUM(C2:C11)</f>
        <v>1.3239999999999997E-3</v>
      </c>
      <c r="D12" s="19">
        <f>SUM(D2:D11)</f>
        <v>3850000</v>
      </c>
      <c r="E12" s="21">
        <f>SUM(E2:E11)</f>
        <v>1.7688599999999999E-7</v>
      </c>
      <c r="F12" s="19">
        <f>SUM(F2:F11)</f>
        <v>0.7591</v>
      </c>
      <c r="G12">
        <f t="shared" ref="G3:G12" si="4">$L$9*B12+$L$10</f>
        <v>3.1779999999999992E-4</v>
      </c>
    </row>
  </sheetData>
  <mergeCells count="1">
    <mergeCell ref="I5:K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1758-44F4-460E-BFDC-4F4B664DCA7F}">
  <dimension ref="A1:L12"/>
  <sheetViews>
    <sheetView workbookViewId="0">
      <selection activeCell="M15" sqref="M15"/>
    </sheetView>
  </sheetViews>
  <sheetFormatPr defaultRowHeight="12.5" x14ac:dyDescent="0.25"/>
  <cols>
    <col min="5" max="5" width="14.54296875" customWidth="1"/>
    <col min="10" max="10" width="29.1796875" customWidth="1"/>
    <col min="11" max="11" width="22.36328125" customWidth="1"/>
  </cols>
  <sheetData>
    <row r="1" spans="1:12" x14ac:dyDescent="0.25">
      <c r="B1" s="13" t="s">
        <v>0</v>
      </c>
      <c r="C1" s="13" t="s">
        <v>1</v>
      </c>
      <c r="D1" s="14" t="s">
        <v>2</v>
      </c>
      <c r="E1" s="14" t="s">
        <v>3</v>
      </c>
      <c r="F1" s="14" t="s">
        <v>4</v>
      </c>
      <c r="G1" s="13" t="s">
        <v>5</v>
      </c>
      <c r="H1" s="13"/>
    </row>
    <row r="2" spans="1:12" x14ac:dyDescent="0.25">
      <c r="B2" s="9">
        <v>100</v>
      </c>
      <c r="C2">
        <v>1.15E-4</v>
      </c>
      <c r="D2" s="2">
        <f>B2*B2</f>
        <v>10000</v>
      </c>
      <c r="E2" s="20">
        <f>C2*C2</f>
        <v>1.3225000000000001E-8</v>
      </c>
      <c r="F2">
        <f>C2*B2</f>
        <v>1.15E-2</v>
      </c>
      <c r="G2">
        <f>$L$9*B2+$L$10</f>
        <v>6.6809090909090898E-4</v>
      </c>
      <c r="I2" t="s">
        <v>9</v>
      </c>
      <c r="J2" t="s">
        <v>11</v>
      </c>
      <c r="K2" s="1" t="s">
        <v>22</v>
      </c>
    </row>
    <row r="3" spans="1:12" x14ac:dyDescent="0.25">
      <c r="B3" s="9">
        <v>200</v>
      </c>
      <c r="C3">
        <v>1.2400000000000001E-4</v>
      </c>
      <c r="D3" s="2">
        <f t="shared" ref="D3:E11" si="0">B3*B3</f>
        <v>40000</v>
      </c>
      <c r="E3" s="20">
        <f t="shared" si="0"/>
        <v>1.5376000000000001E-8</v>
      </c>
      <c r="F3">
        <f t="shared" ref="F3:F11" si="1">C3*B3</f>
        <v>2.4800000000000003E-2</v>
      </c>
      <c r="G3">
        <f t="shared" ref="G3:G12" si="2">$L$9*B3+$L$10</f>
        <v>6.9691515151515144E-4</v>
      </c>
      <c r="I3" t="s">
        <v>10</v>
      </c>
      <c r="J3" t="s">
        <v>12</v>
      </c>
      <c r="K3" s="1" t="s">
        <v>23</v>
      </c>
    </row>
    <row r="4" spans="1:12" x14ac:dyDescent="0.25">
      <c r="B4" s="9">
        <v>300</v>
      </c>
      <c r="C4">
        <v>1.3100000000000001E-4</v>
      </c>
      <c r="D4" s="2">
        <f t="shared" si="0"/>
        <v>90000</v>
      </c>
      <c r="E4" s="20">
        <f t="shared" si="0"/>
        <v>1.7161000000000004E-8</v>
      </c>
      <c r="F4">
        <f t="shared" si="1"/>
        <v>3.9300000000000002E-2</v>
      </c>
      <c r="G4">
        <f t="shared" si="2"/>
        <v>7.2573939393939379E-4</v>
      </c>
    </row>
    <row r="5" spans="1:12" ht="13" x14ac:dyDescent="0.3">
      <c r="B5" s="9">
        <v>400</v>
      </c>
      <c r="C5">
        <v>1.25E-4</v>
      </c>
      <c r="D5" s="2">
        <f t="shared" si="0"/>
        <v>160000</v>
      </c>
      <c r="E5" s="20">
        <f t="shared" si="0"/>
        <v>1.5624999999999999E-8</v>
      </c>
      <c r="F5">
        <f t="shared" si="1"/>
        <v>0.05</v>
      </c>
      <c r="G5">
        <f t="shared" si="2"/>
        <v>7.5456363636363624E-4</v>
      </c>
      <c r="I5" s="22" t="s">
        <v>17</v>
      </c>
      <c r="J5" s="22"/>
      <c r="K5" s="22"/>
    </row>
    <row r="6" spans="1:12" x14ac:dyDescent="0.25">
      <c r="B6" s="9">
        <v>500</v>
      </c>
      <c r="C6">
        <v>1.36E-4</v>
      </c>
      <c r="D6" s="2">
        <f t="shared" si="0"/>
        <v>250000</v>
      </c>
      <c r="E6" s="20">
        <f t="shared" si="0"/>
        <v>1.8495999999999999E-8</v>
      </c>
      <c r="F6">
        <f t="shared" si="1"/>
        <v>6.8000000000000005E-2</v>
      </c>
      <c r="G6">
        <f t="shared" si="2"/>
        <v>7.8338787878787859E-4</v>
      </c>
      <c r="I6">
        <v>3850000</v>
      </c>
      <c r="J6">
        <v>5500</v>
      </c>
      <c r="L6">
        <v>4.6257000000000001</v>
      </c>
    </row>
    <row r="7" spans="1:12" x14ac:dyDescent="0.25">
      <c r="B7" s="9">
        <v>600</v>
      </c>
      <c r="C7">
        <v>1.44E-4</v>
      </c>
      <c r="D7" s="2">
        <f t="shared" si="0"/>
        <v>360000</v>
      </c>
      <c r="E7" s="20">
        <f t="shared" si="0"/>
        <v>2.0736000000000001E-8</v>
      </c>
      <c r="F7">
        <f t="shared" si="1"/>
        <v>8.6400000000000005E-2</v>
      </c>
      <c r="G7">
        <f t="shared" si="2"/>
        <v>8.1221212121212105E-4</v>
      </c>
      <c r="I7">
        <v>5500</v>
      </c>
      <c r="J7">
        <v>10</v>
      </c>
      <c r="L7">
        <v>7.9780000000000007E-3</v>
      </c>
    </row>
    <row r="8" spans="1:12" x14ac:dyDescent="0.25">
      <c r="B8" s="9">
        <v>700</v>
      </c>
      <c r="C8">
        <v>1.44E-4</v>
      </c>
      <c r="D8" s="2">
        <f t="shared" si="0"/>
        <v>490000</v>
      </c>
      <c r="E8" s="20">
        <f t="shared" si="0"/>
        <v>2.0736000000000001E-8</v>
      </c>
      <c r="F8">
        <f t="shared" si="1"/>
        <v>0.1008</v>
      </c>
      <c r="G8">
        <f t="shared" si="2"/>
        <v>8.410363636363634E-4</v>
      </c>
    </row>
    <row r="9" spans="1:12" x14ac:dyDescent="0.25">
      <c r="B9" s="9">
        <v>800</v>
      </c>
      <c r="C9">
        <v>1.4100000000000001E-4</v>
      </c>
      <c r="D9" s="2">
        <f t="shared" si="0"/>
        <v>640000</v>
      </c>
      <c r="E9" s="20">
        <f t="shared" si="0"/>
        <v>1.9881000000000004E-8</v>
      </c>
      <c r="F9">
        <f t="shared" si="1"/>
        <v>0.11280000000000001</v>
      </c>
      <c r="G9">
        <f t="shared" si="2"/>
        <v>8.6986060606060586E-4</v>
      </c>
      <c r="I9" cm="1">
        <f t="array" ref="I9:J10">MINVERSE(I6:J7)</f>
        <v>1.212121212121212E-6</v>
      </c>
      <c r="J9">
        <v>-6.6666666666666654E-4</v>
      </c>
      <c r="L9" cm="1">
        <f t="array" ref="L9:L10">MMULT(I9:J10,L6:L7)</f>
        <v>2.88242424242424E-7</v>
      </c>
    </row>
    <row r="10" spans="1:12" x14ac:dyDescent="0.25">
      <c r="B10" s="9">
        <v>900</v>
      </c>
      <c r="C10">
        <v>1.47E-4</v>
      </c>
      <c r="D10" s="2">
        <f t="shared" si="0"/>
        <v>810000</v>
      </c>
      <c r="E10" s="20">
        <f t="shared" si="0"/>
        <v>2.1608999999999998E-8</v>
      </c>
      <c r="F10">
        <f t="shared" si="1"/>
        <v>0.1323</v>
      </c>
      <c r="G10">
        <f t="shared" si="2"/>
        <v>8.9868484848484821E-4</v>
      </c>
      <c r="I10">
        <v>-6.6666666666666654E-4</v>
      </c>
      <c r="J10">
        <v>0.46666666666666656</v>
      </c>
      <c r="L10">
        <v>6.3926666666666663E-4</v>
      </c>
    </row>
    <row r="11" spans="1:12" x14ac:dyDescent="0.25">
      <c r="B11" s="9">
        <v>1000</v>
      </c>
      <c r="C11">
        <v>1.5300000000000001E-4</v>
      </c>
      <c r="D11" s="2">
        <f t="shared" si="0"/>
        <v>1000000</v>
      </c>
      <c r="E11" s="20">
        <f t="shared" si="0"/>
        <v>2.3409000000000001E-8</v>
      </c>
      <c r="F11">
        <f t="shared" si="1"/>
        <v>0.153</v>
      </c>
      <c r="G11">
        <f t="shared" si="2"/>
        <v>9.2750909090909056E-4</v>
      </c>
    </row>
    <row r="12" spans="1:12" x14ac:dyDescent="0.25">
      <c r="A12" t="s">
        <v>6</v>
      </c>
      <c r="B12" s="10">
        <f t="shared" ref="B12" si="3">SUM(B2:B11)</f>
        <v>5500</v>
      </c>
      <c r="C12" s="19">
        <f>SUM(C2:C11)</f>
        <v>1.3600000000000001E-3</v>
      </c>
      <c r="D12" s="19">
        <f>SUM(D2:D11)</f>
        <v>3850000</v>
      </c>
      <c r="E12" s="21">
        <f>SUM(E2:E11)</f>
        <v>1.8625399999999999E-7</v>
      </c>
      <c r="F12" s="19">
        <f>SUM(F2:F11)</f>
        <v>0.77890000000000004</v>
      </c>
      <c r="G12">
        <f t="shared" si="2"/>
        <v>2.2245999999999985E-3</v>
      </c>
    </row>
  </sheetData>
  <mergeCells count="1">
    <mergeCell ref="I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средний линейный</vt:lpstr>
      <vt:lpstr>худший линейный</vt:lpstr>
      <vt:lpstr>средний бинарный</vt:lpstr>
      <vt:lpstr>худший бинарный</vt:lpstr>
      <vt:lpstr>средний бинарный (язык)</vt:lpstr>
      <vt:lpstr>худший бинарный (язык)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</dc:creator>
  <cp:lastModifiedBy>slimedodoser@gmail.com</cp:lastModifiedBy>
  <dcterms:created xsi:type="dcterms:W3CDTF">2023-09-24T17:14:56Z</dcterms:created>
  <dcterms:modified xsi:type="dcterms:W3CDTF">2023-12-23T09:54:43Z</dcterms:modified>
</cp:coreProperties>
</file>