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enf\Desktop\Portfolio\workforce-insights-project\"/>
    </mc:Choice>
  </mc:AlternateContent>
  <xr:revisionPtr revIDLastSave="0" documentId="13_ncr:1_{BDF8C5C5-7DE0-4430-AA03-2EE466E06008}" xr6:coauthVersionLast="47" xr6:coauthVersionMax="47" xr10:uidLastSave="{00000000-0000-0000-0000-000000000000}"/>
  <bookViews>
    <workbookView xWindow="-110" yWindow="-110" windowWidth="23260" windowHeight="14860" activeTab="3" xr2:uid="{00000000-000D-0000-FFFF-FFFF00000000}"/>
  </bookViews>
  <sheets>
    <sheet name="Executive Summary" sheetId="9" r:id="rId1"/>
    <sheet name="Cleaned_Data" sheetId="2" r:id="rId2"/>
    <sheet name="Data_Cleaning_Log" sheetId="3" r:id="rId3"/>
    <sheet name="Key_Question _1" sheetId="4" r:id="rId4"/>
    <sheet name="Key_Question _2" sheetId="5" r:id="rId5"/>
    <sheet name="Key_Question _3" sheetId="6" r:id="rId6"/>
    <sheet name="Key_Question _4" sheetId="7" r:id="rId7"/>
    <sheet name="Raw_Data" sheetId="1" r:id="rId8"/>
  </sheets>
  <definedNames>
    <definedName name="_xlnm._FilterDatabase" localSheetId="1" hidden="1">Cleaned_Data!$A$1:$U$501</definedName>
    <definedName name="_xlnm._FilterDatabase" localSheetId="7" hidden="1">Raw_Data!$A$1:$Q$501</definedName>
  </definedNames>
  <calcPr calcId="191029"/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6" l="1"/>
  <c r="J13" i="6"/>
  <c r="J14" i="6"/>
  <c r="J11" i="6"/>
  <c r="J10" i="6"/>
  <c r="G13" i="6"/>
  <c r="G14" i="6"/>
  <c r="G12" i="6"/>
  <c r="G11" i="6"/>
  <c r="G10" i="6"/>
  <c r="D12" i="6"/>
  <c r="D13" i="6"/>
  <c r="D14" i="6"/>
  <c r="D11" i="6"/>
  <c r="D10" i="6"/>
  <c r="Q3" i="2"/>
  <c r="H152" i="2"/>
  <c r="H495" i="2"/>
  <c r="H150" i="2"/>
  <c r="H492" i="2"/>
  <c r="H488" i="2"/>
  <c r="H486" i="2"/>
  <c r="H484" i="2"/>
  <c r="H480" i="2"/>
  <c r="H479" i="2"/>
  <c r="H146" i="2"/>
  <c r="H145" i="2"/>
  <c r="H473" i="2"/>
  <c r="H472" i="2"/>
  <c r="H471" i="2"/>
  <c r="H469" i="2"/>
  <c r="H468" i="2"/>
  <c r="H466" i="2"/>
  <c r="H139" i="2"/>
  <c r="H465" i="2"/>
  <c r="H463" i="2"/>
  <c r="H462" i="2"/>
  <c r="H461" i="2"/>
  <c r="H460" i="2"/>
  <c r="H137" i="2"/>
  <c r="H458" i="2"/>
  <c r="H136" i="2"/>
  <c r="H450" i="2"/>
  <c r="H134" i="2"/>
  <c r="H444" i="2"/>
  <c r="H442" i="2"/>
  <c r="H441" i="2"/>
  <c r="H128" i="2"/>
  <c r="H433" i="2"/>
  <c r="H432" i="2"/>
  <c r="H126" i="2"/>
  <c r="H431" i="2"/>
  <c r="H430" i="2"/>
  <c r="H125" i="2"/>
  <c r="H429" i="2"/>
  <c r="H427" i="2"/>
  <c r="H424" i="2"/>
  <c r="H422" i="2"/>
  <c r="H124" i="2"/>
  <c r="H123" i="2"/>
  <c r="H417" i="2"/>
  <c r="H416" i="2"/>
  <c r="H414" i="2"/>
  <c r="H121" i="2"/>
  <c r="H413" i="2"/>
  <c r="H410" i="2"/>
  <c r="H409" i="2"/>
  <c r="H117" i="2"/>
  <c r="H407" i="2"/>
  <c r="H405" i="2"/>
  <c r="H403" i="2"/>
  <c r="H402" i="2"/>
  <c r="H401" i="2"/>
  <c r="H115" i="2"/>
  <c r="H114" i="2"/>
  <c r="H399" i="2"/>
  <c r="H398" i="2"/>
  <c r="H397" i="2"/>
  <c r="H112" i="2"/>
  <c r="H111" i="2"/>
  <c r="H110" i="2"/>
  <c r="H392" i="2"/>
  <c r="H109" i="2"/>
  <c r="H108" i="2"/>
  <c r="H389" i="2"/>
  <c r="H385" i="2"/>
  <c r="H105" i="2"/>
  <c r="H384" i="2"/>
  <c r="H383" i="2"/>
  <c r="H381" i="2"/>
  <c r="H380" i="2"/>
  <c r="H379" i="2"/>
  <c r="H102" i="2"/>
  <c r="H377" i="2"/>
  <c r="H376" i="2"/>
  <c r="H375" i="2"/>
  <c r="H100" i="2"/>
  <c r="H99" i="2"/>
  <c r="H374" i="2"/>
  <c r="H373" i="2"/>
  <c r="H371" i="2"/>
  <c r="H370" i="2"/>
  <c r="H369" i="2"/>
  <c r="H368" i="2"/>
  <c r="H367" i="2"/>
  <c r="H364" i="2"/>
  <c r="H97" i="2"/>
  <c r="H362" i="2"/>
  <c r="H361" i="2"/>
  <c r="H96" i="2"/>
  <c r="H360" i="2"/>
  <c r="H358" i="2"/>
  <c r="H356" i="2"/>
  <c r="H355" i="2"/>
  <c r="H94" i="2"/>
  <c r="H353" i="2"/>
  <c r="H352" i="2"/>
  <c r="H351" i="2"/>
  <c r="H350" i="2"/>
  <c r="H349" i="2"/>
  <c r="H347" i="2"/>
  <c r="H345" i="2"/>
  <c r="H342" i="2"/>
  <c r="H338" i="2"/>
  <c r="H333" i="2"/>
  <c r="H332" i="2"/>
  <c r="H331" i="2"/>
  <c r="H89" i="2"/>
  <c r="H329" i="2"/>
  <c r="H88" i="2"/>
  <c r="H327" i="2"/>
  <c r="H87" i="2"/>
  <c r="H324" i="2"/>
  <c r="H321" i="2"/>
  <c r="H86" i="2"/>
  <c r="H85" i="2"/>
  <c r="H320" i="2"/>
  <c r="H83" i="2"/>
  <c r="H82" i="2"/>
  <c r="H81" i="2"/>
  <c r="H80" i="2"/>
  <c r="H79" i="2"/>
  <c r="H78" i="2"/>
  <c r="H319" i="2"/>
  <c r="H77" i="2"/>
  <c r="H75" i="2"/>
  <c r="H317" i="2"/>
  <c r="H74" i="2"/>
  <c r="H73" i="2"/>
  <c r="H72" i="2"/>
  <c r="H313" i="2"/>
  <c r="H70" i="2"/>
  <c r="H311" i="2"/>
  <c r="H67" i="2"/>
  <c r="H310" i="2"/>
  <c r="H309" i="2"/>
  <c r="H308" i="2"/>
  <c r="H306" i="2"/>
  <c r="H303" i="2"/>
  <c r="H302" i="2"/>
  <c r="H300" i="2"/>
  <c r="H299" i="2"/>
  <c r="H65" i="2"/>
  <c r="H297" i="2"/>
  <c r="H296" i="2"/>
  <c r="H294" i="2"/>
  <c r="H292" i="2"/>
  <c r="H291" i="2"/>
  <c r="H290" i="2"/>
  <c r="H61" i="2"/>
  <c r="H60" i="2"/>
  <c r="H285" i="2"/>
  <c r="H58" i="2"/>
  <c r="H281" i="2"/>
  <c r="H57" i="2"/>
  <c r="H280" i="2"/>
  <c r="H275" i="2"/>
  <c r="H273" i="2"/>
  <c r="H272" i="2"/>
  <c r="H270" i="2"/>
  <c r="H266" i="2"/>
  <c r="H52" i="2"/>
  <c r="H261" i="2"/>
  <c r="H47" i="2"/>
  <c r="H254" i="2"/>
  <c r="H46" i="2"/>
  <c r="H253" i="2"/>
  <c r="H250" i="2"/>
  <c r="H45" i="2"/>
  <c r="H44" i="2"/>
  <c r="H248" i="2"/>
  <c r="H245" i="2"/>
  <c r="H43" i="2"/>
  <c r="H42" i="2"/>
  <c r="H41" i="2"/>
  <c r="H39" i="2"/>
  <c r="H37" i="2"/>
  <c r="H36" i="2"/>
  <c r="H35" i="2"/>
  <c r="H34" i="2"/>
  <c r="H33" i="2"/>
  <c r="H32" i="2"/>
  <c r="H239" i="2"/>
  <c r="H238" i="2"/>
  <c r="H237" i="2"/>
  <c r="H234" i="2"/>
  <c r="H233" i="2"/>
  <c r="H29" i="2"/>
  <c r="H230" i="2"/>
  <c r="H228" i="2"/>
  <c r="H226" i="2"/>
  <c r="H224" i="2"/>
  <c r="H223" i="2"/>
  <c r="H27" i="2"/>
  <c r="H220" i="2"/>
  <c r="H25" i="2"/>
  <c r="H219" i="2"/>
  <c r="H214" i="2"/>
  <c r="H213" i="2"/>
  <c r="H210" i="2"/>
  <c r="H22" i="2"/>
  <c r="H207" i="2"/>
  <c r="H205" i="2"/>
  <c r="H20" i="2"/>
  <c r="H202" i="2"/>
  <c r="H199" i="2"/>
  <c r="H194" i="2"/>
  <c r="H193" i="2"/>
  <c r="H191" i="2"/>
  <c r="H189" i="2"/>
  <c r="H17" i="2"/>
  <c r="H188" i="2"/>
  <c r="H184" i="2"/>
  <c r="H16" i="2"/>
  <c r="H183" i="2"/>
  <c r="H15" i="2"/>
  <c r="H182" i="2"/>
  <c r="H181" i="2"/>
  <c r="H179" i="2"/>
  <c r="H11" i="2"/>
  <c r="H9" i="2"/>
  <c r="H173" i="2"/>
  <c r="H170" i="2"/>
  <c r="H168" i="2"/>
  <c r="H167" i="2"/>
  <c r="H6" i="2"/>
  <c r="H165" i="2"/>
  <c r="H164" i="2"/>
  <c r="H163" i="2"/>
  <c r="H158" i="2"/>
  <c r="H156" i="2"/>
  <c r="H155" i="2"/>
  <c r="H154" i="2"/>
  <c r="H2" i="2"/>
  <c r="H157" i="2"/>
  <c r="H3" i="2"/>
  <c r="H159" i="2"/>
  <c r="H160" i="2"/>
  <c r="H161" i="2"/>
  <c r="H162" i="2"/>
  <c r="H4" i="2"/>
  <c r="H5" i="2"/>
  <c r="H166" i="2"/>
  <c r="H169" i="2"/>
  <c r="H171" i="2"/>
  <c r="H7" i="2"/>
  <c r="H172" i="2"/>
  <c r="H8" i="2"/>
  <c r="H174" i="2"/>
  <c r="H175" i="2"/>
  <c r="H10" i="2"/>
  <c r="H176" i="2"/>
  <c r="H177" i="2"/>
  <c r="H178" i="2"/>
  <c r="H180" i="2"/>
  <c r="H12" i="2"/>
  <c r="H13" i="2"/>
  <c r="H14" i="2"/>
  <c r="H185" i="2"/>
  <c r="H186" i="2"/>
  <c r="H187" i="2"/>
  <c r="H190" i="2"/>
  <c r="H192" i="2"/>
  <c r="H18" i="2"/>
  <c r="H195" i="2"/>
  <c r="H196" i="2"/>
  <c r="H197" i="2"/>
  <c r="H198" i="2"/>
  <c r="H200" i="2"/>
  <c r="H201" i="2"/>
  <c r="H19" i="2"/>
  <c r="H203" i="2"/>
  <c r="H204" i="2"/>
  <c r="H206" i="2"/>
  <c r="H21" i="2"/>
  <c r="H208" i="2"/>
  <c r="H23" i="2"/>
  <c r="H209" i="2"/>
  <c r="H211" i="2"/>
  <c r="H24" i="2"/>
  <c r="H212" i="2"/>
  <c r="H215" i="2"/>
  <c r="H216" i="2"/>
  <c r="H217" i="2"/>
  <c r="H218" i="2"/>
  <c r="H221" i="2"/>
  <c r="H222" i="2"/>
  <c r="H26" i="2"/>
  <c r="H28" i="2"/>
  <c r="H225" i="2"/>
  <c r="H227" i="2"/>
  <c r="H229" i="2"/>
  <c r="H231" i="2"/>
  <c r="H232" i="2"/>
  <c r="H235" i="2"/>
  <c r="H236" i="2"/>
  <c r="H30" i="2"/>
  <c r="H240" i="2"/>
  <c r="H31" i="2"/>
  <c r="H241" i="2"/>
  <c r="H38" i="2"/>
  <c r="H40" i="2"/>
  <c r="H242" i="2"/>
  <c r="H243" i="2"/>
  <c r="H244" i="2"/>
  <c r="H246" i="2"/>
  <c r="H247" i="2"/>
  <c r="H249" i="2"/>
  <c r="H251" i="2"/>
  <c r="H252" i="2"/>
  <c r="H255" i="2"/>
  <c r="H256" i="2"/>
  <c r="H257" i="2"/>
  <c r="H258" i="2"/>
  <c r="H48" i="2"/>
  <c r="H49" i="2"/>
  <c r="H50" i="2"/>
  <c r="H259" i="2"/>
  <c r="H51" i="2"/>
  <c r="H260" i="2"/>
  <c r="H262" i="2"/>
  <c r="H263" i="2"/>
  <c r="H264" i="2"/>
  <c r="H265" i="2"/>
  <c r="H267" i="2"/>
  <c r="H53" i="2"/>
  <c r="H268" i="2"/>
  <c r="H54" i="2"/>
  <c r="H269" i="2"/>
  <c r="H271" i="2"/>
  <c r="H55" i="2"/>
  <c r="H274" i="2"/>
  <c r="H276" i="2"/>
  <c r="H56" i="2"/>
  <c r="H277" i="2"/>
  <c r="H278" i="2"/>
  <c r="H279" i="2"/>
  <c r="H282" i="2"/>
  <c r="H283" i="2"/>
  <c r="H284" i="2"/>
  <c r="H286" i="2"/>
  <c r="H287" i="2"/>
  <c r="H59" i="2"/>
  <c r="H288" i="2"/>
  <c r="H289" i="2"/>
  <c r="H293" i="2"/>
  <c r="H62" i="2"/>
  <c r="H295" i="2"/>
  <c r="H63" i="2"/>
  <c r="H64" i="2"/>
  <c r="H298" i="2"/>
  <c r="H301" i="2"/>
  <c r="H304" i="2"/>
  <c r="H305" i="2"/>
  <c r="H307" i="2"/>
  <c r="H66" i="2"/>
  <c r="H68" i="2"/>
  <c r="H69" i="2"/>
  <c r="H312" i="2"/>
  <c r="H71" i="2"/>
  <c r="H314" i="2"/>
  <c r="H315" i="2"/>
  <c r="H316" i="2"/>
  <c r="H76" i="2"/>
  <c r="H318" i="2"/>
  <c r="H84" i="2"/>
  <c r="H322" i="2"/>
  <c r="H323" i="2"/>
  <c r="H325" i="2"/>
  <c r="H326" i="2"/>
  <c r="H328" i="2"/>
  <c r="H330" i="2"/>
  <c r="H334" i="2"/>
  <c r="H335" i="2"/>
  <c r="H336" i="2"/>
  <c r="H90" i="2"/>
  <c r="H91" i="2"/>
  <c r="H337" i="2"/>
  <c r="H339" i="2"/>
  <c r="H92" i="2"/>
  <c r="H93" i="2"/>
  <c r="H340" i="2"/>
  <c r="H341" i="2"/>
  <c r="H343" i="2"/>
  <c r="H344" i="2"/>
  <c r="H346" i="2"/>
  <c r="H348" i="2"/>
  <c r="H354" i="2"/>
  <c r="H357" i="2"/>
  <c r="H359" i="2"/>
  <c r="H95" i="2"/>
  <c r="H363" i="2"/>
  <c r="H365" i="2"/>
  <c r="H366" i="2"/>
  <c r="H98" i="2"/>
  <c r="H372" i="2"/>
  <c r="H101" i="2"/>
  <c r="H378" i="2"/>
  <c r="H103" i="2"/>
  <c r="H382" i="2"/>
  <c r="H104" i="2"/>
  <c r="H106" i="2"/>
  <c r="H386" i="2"/>
  <c r="H387" i="2"/>
  <c r="H388" i="2"/>
  <c r="H107" i="2"/>
  <c r="H390" i="2"/>
  <c r="H391" i="2"/>
  <c r="H393" i="2"/>
  <c r="H394" i="2"/>
  <c r="H395" i="2"/>
  <c r="H396" i="2"/>
  <c r="H113" i="2"/>
  <c r="H400" i="2"/>
  <c r="H404" i="2"/>
  <c r="H116" i="2"/>
  <c r="H406" i="2"/>
  <c r="H408" i="2"/>
  <c r="H118" i="2"/>
  <c r="H119" i="2"/>
  <c r="H120" i="2"/>
  <c r="H411" i="2"/>
  <c r="H412" i="2"/>
  <c r="H415" i="2"/>
  <c r="H122" i="2"/>
  <c r="H418" i="2"/>
  <c r="H419" i="2"/>
  <c r="H420" i="2"/>
  <c r="H421" i="2"/>
  <c r="H423" i="2"/>
  <c r="H425" i="2"/>
  <c r="H426" i="2"/>
  <c r="H428" i="2"/>
  <c r="H434" i="2"/>
  <c r="H435" i="2"/>
  <c r="H127" i="2"/>
  <c r="H436" i="2"/>
  <c r="H437" i="2"/>
  <c r="H438" i="2"/>
  <c r="H439" i="2"/>
  <c r="H440" i="2"/>
  <c r="H129" i="2"/>
  <c r="H443" i="2"/>
  <c r="H130" i="2"/>
  <c r="H445" i="2"/>
  <c r="H131" i="2"/>
  <c r="H446" i="2"/>
  <c r="H132" i="2"/>
  <c r="H447" i="2"/>
  <c r="H133" i="2"/>
  <c r="H448" i="2"/>
  <c r="H449" i="2"/>
  <c r="H451" i="2"/>
  <c r="H452" i="2"/>
  <c r="H453" i="2"/>
  <c r="H454" i="2"/>
  <c r="H455" i="2"/>
  <c r="H456" i="2"/>
  <c r="H135" i="2"/>
  <c r="H457" i="2"/>
  <c r="H459" i="2"/>
  <c r="H138" i="2"/>
  <c r="H464" i="2"/>
  <c r="H467" i="2"/>
  <c r="H140" i="2"/>
  <c r="H470" i="2"/>
  <c r="H141" i="2"/>
  <c r="H142" i="2"/>
  <c r="H474" i="2"/>
  <c r="H475" i="2"/>
  <c r="H143" i="2"/>
  <c r="H476" i="2"/>
  <c r="H144" i="2"/>
  <c r="H477" i="2"/>
  <c r="H478" i="2"/>
  <c r="H147" i="2"/>
  <c r="H481" i="2"/>
  <c r="H482" i="2"/>
  <c r="H483" i="2"/>
  <c r="H485" i="2"/>
  <c r="H148" i="2"/>
  <c r="H487" i="2"/>
  <c r="H149" i="2"/>
  <c r="H489" i="2"/>
  <c r="H490" i="2"/>
  <c r="H491" i="2"/>
  <c r="H493" i="2"/>
  <c r="H494" i="2"/>
  <c r="H496" i="2"/>
  <c r="H151" i="2"/>
  <c r="H497" i="2"/>
  <c r="H498" i="2"/>
  <c r="H499" i="2"/>
  <c r="H500" i="2"/>
  <c r="H153" i="2"/>
  <c r="H501" i="2"/>
  <c r="B40" i="4"/>
  <c r="B39" i="4"/>
  <c r="B38" i="4"/>
  <c r="B37" i="4"/>
  <c r="B36" i="4"/>
  <c r="B35" i="4"/>
  <c r="B34" i="4"/>
  <c r="B33" i="4"/>
  <c r="C40" i="4"/>
  <c r="C39" i="4"/>
  <c r="C38" i="4"/>
  <c r="C37" i="4"/>
  <c r="C36" i="4"/>
  <c r="C35" i="4"/>
  <c r="C34" i="4"/>
  <c r="C33" i="4"/>
  <c r="G244" i="4"/>
  <c r="G243" i="4"/>
  <c r="G242" i="4"/>
  <c r="G241" i="4"/>
  <c r="G239" i="4"/>
  <c r="G238" i="4"/>
  <c r="G237" i="4"/>
  <c r="G236" i="4"/>
  <c r="G233" i="4"/>
  <c r="G234" i="4"/>
  <c r="G231" i="4"/>
  <c r="C293" i="4"/>
  <c r="B293" i="4"/>
  <c r="C292" i="4"/>
  <c r="B289" i="4"/>
  <c r="C288" i="4"/>
  <c r="B286" i="4"/>
  <c r="B292" i="4"/>
  <c r="C291" i="4"/>
  <c r="B288" i="4"/>
  <c r="C290" i="4"/>
  <c r="C289" i="4"/>
  <c r="B291" i="4"/>
  <c r="B290" i="4"/>
  <c r="C286" i="4"/>
  <c r="C287" i="4"/>
  <c r="B287" i="4"/>
  <c r="D287" i="4" l="1"/>
  <c r="D290" i="4"/>
  <c r="D291" i="4"/>
  <c r="D288" i="4"/>
  <c r="D292" i="4"/>
  <c r="D286" i="4"/>
  <c r="D289" i="4"/>
  <c r="D293" i="4"/>
  <c r="D39" i="4"/>
  <c r="D40" i="4"/>
  <c r="D33" i="4"/>
  <c r="D34" i="4"/>
  <c r="D35" i="4"/>
  <c r="D36" i="4"/>
  <c r="D37" i="4"/>
  <c r="D38" i="4"/>
  <c r="Q500" i="2"/>
  <c r="R500" i="2" s="1"/>
  <c r="Q397" i="2"/>
  <c r="R397" i="2" s="1"/>
  <c r="Q495" i="2"/>
  <c r="R495" i="2" s="1"/>
  <c r="Q493" i="2"/>
  <c r="R493" i="2" s="1"/>
  <c r="Q149" i="2"/>
  <c r="R149" i="2" s="1"/>
  <c r="Q481" i="2"/>
  <c r="R481" i="2" s="1"/>
  <c r="Q478" i="2"/>
  <c r="R478" i="2" s="1"/>
  <c r="Q145" i="2"/>
  <c r="R145" i="2" s="1"/>
  <c r="Q141" i="2"/>
  <c r="R141" i="2" s="1"/>
  <c r="Q472" i="2"/>
  <c r="R472" i="2" s="1"/>
  <c r="Q470" i="2"/>
  <c r="R470" i="2" s="1"/>
  <c r="Q459" i="2"/>
  <c r="R459" i="2" s="1"/>
  <c r="Q448" i="2"/>
  <c r="R448" i="2" s="1"/>
  <c r="Q131" i="2"/>
  <c r="R131" i="2" s="1"/>
  <c r="Q421" i="2"/>
  <c r="R421" i="2" s="1"/>
  <c r="Q413" i="2"/>
  <c r="R413" i="2" s="1"/>
  <c r="Q176" i="2"/>
  <c r="R176" i="2" s="1"/>
  <c r="Q406" i="2"/>
  <c r="R406" i="2" s="1"/>
  <c r="Q399" i="2"/>
  <c r="R399" i="2" s="1"/>
  <c r="Q40" i="2"/>
  <c r="R40" i="2" s="1"/>
  <c r="Q392" i="2"/>
  <c r="R392" i="2" s="1"/>
  <c r="Q390" i="2"/>
  <c r="R390" i="2" s="1"/>
  <c r="Q107" i="2"/>
  <c r="R107" i="2" s="1"/>
  <c r="Q388" i="2"/>
  <c r="R388" i="2" s="1"/>
  <c r="Q106" i="2"/>
  <c r="R106" i="2" s="1"/>
  <c r="Q283" i="2"/>
  <c r="R283" i="2" s="1"/>
  <c r="Q379" i="2"/>
  <c r="R379" i="2" s="1"/>
  <c r="Q376" i="2"/>
  <c r="R376" i="2" s="1"/>
  <c r="Q318" i="2"/>
  <c r="R318" i="2" s="1"/>
  <c r="Q373" i="2"/>
  <c r="R373" i="2" s="1"/>
  <c r="Q372" i="2"/>
  <c r="R372" i="2" s="1"/>
  <c r="Q367" i="2"/>
  <c r="R367" i="2" s="1"/>
  <c r="Q357" i="2"/>
  <c r="R357" i="2" s="1"/>
  <c r="Q355" i="2"/>
  <c r="R355" i="2" s="1"/>
  <c r="Q346" i="2"/>
  <c r="R346" i="2" s="1"/>
  <c r="Q342" i="2"/>
  <c r="R342" i="2" s="1"/>
  <c r="Q341" i="2"/>
  <c r="R341" i="2" s="1"/>
  <c r="Q338" i="2"/>
  <c r="R338" i="2" s="1"/>
  <c r="Q90" i="2"/>
  <c r="R90" i="2" s="1"/>
  <c r="Q335" i="2"/>
  <c r="R335" i="2" s="1"/>
  <c r="Q345" i="2"/>
  <c r="R345" i="2" s="1"/>
  <c r="Q332" i="2"/>
  <c r="R332" i="2" s="1"/>
  <c r="Q331" i="2"/>
  <c r="R331" i="2" s="1"/>
  <c r="Q330" i="2"/>
  <c r="R330" i="2" s="1"/>
  <c r="Q89" i="2"/>
  <c r="R89" i="2" s="1"/>
  <c r="Q68" i="2"/>
  <c r="R68" i="2" s="1"/>
  <c r="Q87" i="2"/>
  <c r="R87" i="2" s="1"/>
  <c r="Q147" i="2"/>
  <c r="R147" i="2" s="1"/>
  <c r="Q85" i="2"/>
  <c r="R85" i="2" s="1"/>
  <c r="Q83" i="2"/>
  <c r="R83" i="2" s="1"/>
  <c r="Q82" i="2"/>
  <c r="R82" i="2" s="1"/>
  <c r="Q81" i="2"/>
  <c r="R81" i="2" s="1"/>
  <c r="Q80" i="2"/>
  <c r="R80" i="2" s="1"/>
  <c r="Q79" i="2"/>
  <c r="R79" i="2" s="1"/>
  <c r="Q77" i="2"/>
  <c r="R77" i="2" s="1"/>
  <c r="Q438" i="2"/>
  <c r="R438" i="2" s="1"/>
  <c r="Q76" i="2"/>
  <c r="R76" i="2" s="1"/>
  <c r="Q313" i="2"/>
  <c r="R313" i="2" s="1"/>
  <c r="Q311" i="2"/>
  <c r="R311" i="2" s="1"/>
  <c r="Q440" i="2"/>
  <c r="R440" i="2" s="1"/>
  <c r="Q501" i="2"/>
  <c r="R501" i="2" s="1"/>
  <c r="Q301" i="2"/>
  <c r="R301" i="2" s="1"/>
  <c r="Q300" i="2"/>
  <c r="R300" i="2" s="1"/>
  <c r="Q299" i="2"/>
  <c r="R299" i="2" s="1"/>
  <c r="Q298" i="2"/>
  <c r="R298" i="2" s="1"/>
  <c r="Q295" i="2"/>
  <c r="R295" i="2" s="1"/>
  <c r="Q294" i="2"/>
  <c r="R294" i="2" s="1"/>
  <c r="Q60" i="2"/>
  <c r="R60" i="2" s="1"/>
  <c r="Q344" i="2"/>
  <c r="R344" i="2" s="1"/>
  <c r="Q53" i="2"/>
  <c r="R53" i="2" s="1"/>
  <c r="Q282" i="2"/>
  <c r="R282" i="2" s="1"/>
  <c r="Q58" i="2"/>
  <c r="R58" i="2" s="1"/>
  <c r="Q281" i="2"/>
  <c r="R281" i="2" s="1"/>
  <c r="Q280" i="2"/>
  <c r="R280" i="2" s="1"/>
  <c r="Q275" i="2"/>
  <c r="R275" i="2" s="1"/>
  <c r="Q273" i="2"/>
  <c r="R273" i="2" s="1"/>
  <c r="Q272" i="2"/>
  <c r="R272" i="2" s="1"/>
  <c r="Q383" i="2"/>
  <c r="R383" i="2" s="1"/>
  <c r="Q117" i="2"/>
  <c r="R117" i="2" s="1"/>
  <c r="Q264" i="2"/>
  <c r="R264" i="2" s="1"/>
  <c r="Q52" i="2"/>
  <c r="R52" i="2" s="1"/>
  <c r="Q51" i="2"/>
  <c r="R51" i="2" s="1"/>
  <c r="Q126" i="2"/>
  <c r="R126" i="2" s="1"/>
  <c r="Q43" i="2"/>
  <c r="R43" i="2" s="1"/>
  <c r="Q39" i="2"/>
  <c r="R39" i="2" s="1"/>
  <c r="Q37" i="2"/>
  <c r="R37" i="2" s="1"/>
  <c r="Q35" i="2"/>
  <c r="R35" i="2" s="1"/>
  <c r="Q33" i="2"/>
  <c r="R33" i="2" s="1"/>
  <c r="Q31" i="2"/>
  <c r="R31" i="2" s="1"/>
  <c r="Q239" i="2"/>
  <c r="R239" i="2" s="1"/>
  <c r="Q304" i="2"/>
  <c r="R304" i="2" s="1"/>
  <c r="Q233" i="2"/>
  <c r="R233" i="2" s="1"/>
  <c r="Q230" i="2"/>
  <c r="R230" i="2" s="1"/>
  <c r="Q393" i="2"/>
  <c r="R393" i="2" s="1"/>
  <c r="Q226" i="2"/>
  <c r="R226" i="2" s="1"/>
  <c r="Q225" i="2"/>
  <c r="R225" i="2" s="1"/>
  <c r="Q224" i="2"/>
  <c r="R224" i="2" s="1"/>
  <c r="Q27" i="2"/>
  <c r="R27" i="2" s="1"/>
  <c r="Q26" i="2"/>
  <c r="R26" i="2" s="1"/>
  <c r="Q221" i="2"/>
  <c r="R221" i="2" s="1"/>
  <c r="Q219" i="2"/>
  <c r="R219" i="2" s="1"/>
  <c r="Q217" i="2"/>
  <c r="R217" i="2" s="1"/>
  <c r="Q305" i="2"/>
  <c r="R305" i="2" s="1"/>
  <c r="Q474" i="2"/>
  <c r="R474" i="2" s="1"/>
  <c r="Q22" i="2"/>
  <c r="R22" i="2" s="1"/>
  <c r="Q206" i="2"/>
  <c r="R206" i="2" s="1"/>
  <c r="Q205" i="2"/>
  <c r="R205" i="2" s="1"/>
  <c r="Q447" i="2"/>
  <c r="R447" i="2" s="1"/>
  <c r="Q198" i="2"/>
  <c r="R198" i="2" s="1"/>
  <c r="Q197" i="2"/>
  <c r="R197" i="2" s="1"/>
  <c r="Q208" i="2"/>
  <c r="R208" i="2" s="1"/>
  <c r="Q191" i="2"/>
  <c r="R191" i="2" s="1"/>
  <c r="Q189" i="2"/>
  <c r="R189" i="2" s="1"/>
  <c r="Q186" i="2"/>
  <c r="R186" i="2" s="1"/>
  <c r="Q184" i="2"/>
  <c r="R184" i="2" s="1"/>
  <c r="Q13" i="2"/>
  <c r="R13" i="2" s="1"/>
  <c r="Q12" i="2"/>
  <c r="R12" i="2" s="1"/>
  <c r="Q181" i="2"/>
  <c r="R181" i="2" s="1"/>
  <c r="Q11" i="2"/>
  <c r="R11" i="2" s="1"/>
  <c r="Q23" i="2"/>
  <c r="R23" i="2" s="1"/>
  <c r="Q173" i="2"/>
  <c r="R173" i="2" s="1"/>
  <c r="Q168" i="2"/>
  <c r="R168" i="2" s="1"/>
  <c r="Q166" i="2"/>
  <c r="R166" i="2" s="1"/>
  <c r="Q163" i="2"/>
  <c r="R163" i="2" s="1"/>
  <c r="Q160" i="2"/>
  <c r="R160" i="2" s="1"/>
  <c r="Q158" i="2"/>
  <c r="R158" i="2" s="1"/>
  <c r="R3" i="2"/>
  <c r="Q153" i="2"/>
  <c r="R153" i="2" s="1"/>
  <c r="Q71" i="2"/>
  <c r="R71" i="2" s="1"/>
  <c r="Q146" i="2"/>
  <c r="R146" i="2" s="1"/>
  <c r="Q136" i="2"/>
  <c r="R136" i="2" s="1"/>
  <c r="Q257" i="2"/>
  <c r="R257" i="2" s="1"/>
  <c r="Q446" i="2"/>
  <c r="R446" i="2" s="1"/>
  <c r="Q441" i="2"/>
  <c r="R441" i="2" s="1"/>
  <c r="Q432" i="2"/>
  <c r="R432" i="2" s="1"/>
  <c r="Q431" i="2"/>
  <c r="R431" i="2" s="1"/>
  <c r="Q125" i="2"/>
  <c r="R125" i="2" s="1"/>
  <c r="Q429" i="2"/>
  <c r="R429" i="2" s="1"/>
  <c r="Q426" i="2"/>
  <c r="R426" i="2" s="1"/>
  <c r="Q111" i="2"/>
  <c r="R111" i="2" s="1"/>
  <c r="Q416" i="2"/>
  <c r="R416" i="2" s="1"/>
  <c r="Q410" i="2"/>
  <c r="R410" i="2" s="1"/>
  <c r="Q119" i="2"/>
  <c r="R119" i="2" s="1"/>
  <c r="Q380" i="2"/>
  <c r="R380" i="2" s="1"/>
  <c r="Q404" i="2"/>
  <c r="R404" i="2" s="1"/>
  <c r="Q337" i="2"/>
  <c r="R337" i="2" s="1"/>
  <c r="Q110" i="2"/>
  <c r="R110" i="2" s="1"/>
  <c r="Q108" i="2"/>
  <c r="R108" i="2" s="1"/>
  <c r="Q386" i="2"/>
  <c r="R386" i="2" s="1"/>
  <c r="Q385" i="2"/>
  <c r="R385" i="2" s="1"/>
  <c r="Q101" i="2"/>
  <c r="R101" i="2" s="1"/>
  <c r="Q368" i="2"/>
  <c r="R368" i="2" s="1"/>
  <c r="Q356" i="2"/>
  <c r="R356" i="2" s="1"/>
  <c r="Q351" i="2"/>
  <c r="R351" i="2" s="1"/>
  <c r="Q347" i="2"/>
  <c r="R347" i="2" s="1"/>
  <c r="Q174" i="2"/>
  <c r="R174" i="2" s="1"/>
  <c r="Q326" i="2"/>
  <c r="R326" i="2" s="1"/>
  <c r="Q324" i="2"/>
  <c r="R324" i="2" s="1"/>
  <c r="Q323" i="2"/>
  <c r="R323" i="2" s="1"/>
  <c r="Q86" i="2"/>
  <c r="R86" i="2" s="1"/>
  <c r="Q319" i="2"/>
  <c r="R319" i="2" s="1"/>
  <c r="Q317" i="2"/>
  <c r="R317" i="2" s="1"/>
  <c r="Q211" i="2"/>
  <c r="R211" i="2" s="1"/>
  <c r="Q132" i="2"/>
  <c r="R132" i="2" s="1"/>
  <c r="Q67" i="2"/>
  <c r="R67" i="2" s="1"/>
  <c r="Q309" i="2"/>
  <c r="R309" i="2" s="1"/>
  <c r="Q307" i="2"/>
  <c r="R307" i="2" s="1"/>
  <c r="Q303" i="2"/>
  <c r="R303" i="2" s="1"/>
  <c r="Q63" i="2"/>
  <c r="R63" i="2" s="1"/>
  <c r="Q62" i="2"/>
  <c r="R62" i="2" s="1"/>
  <c r="Q293" i="2"/>
  <c r="R293" i="2" s="1"/>
  <c r="Q290" i="2"/>
  <c r="R290" i="2" s="1"/>
  <c r="Q286" i="2"/>
  <c r="R286" i="2" s="1"/>
  <c r="Q395" i="2"/>
  <c r="R395" i="2" s="1"/>
  <c r="Q274" i="2"/>
  <c r="R274" i="2" s="1"/>
  <c r="Q268" i="2"/>
  <c r="R268" i="2" s="1"/>
  <c r="Q262" i="2"/>
  <c r="R262" i="2" s="1"/>
  <c r="Q48" i="2"/>
  <c r="R48" i="2" s="1"/>
  <c r="Q46" i="2"/>
  <c r="R46" i="2" s="1"/>
  <c r="Q252" i="2"/>
  <c r="R252" i="2" s="1"/>
  <c r="Q66" i="2"/>
  <c r="R66" i="2" s="1"/>
  <c r="Q250" i="2"/>
  <c r="R250" i="2" s="1"/>
  <c r="Q42" i="2"/>
  <c r="R42" i="2" s="1"/>
  <c r="Q38" i="2"/>
  <c r="R38" i="2" s="1"/>
  <c r="Q241" i="2"/>
  <c r="R241" i="2" s="1"/>
  <c r="Q240" i="2"/>
  <c r="R240" i="2" s="1"/>
  <c r="Q229" i="2"/>
  <c r="R229" i="2" s="1"/>
  <c r="Q223" i="2"/>
  <c r="R223" i="2" s="1"/>
  <c r="Q25" i="2"/>
  <c r="R25" i="2" s="1"/>
  <c r="Q218" i="2"/>
  <c r="R218" i="2" s="1"/>
  <c r="Q24" i="2"/>
  <c r="R24" i="2" s="1"/>
  <c r="Q200" i="2"/>
  <c r="R200" i="2" s="1"/>
  <c r="Q443" i="2"/>
  <c r="R443" i="2" s="1"/>
  <c r="Q195" i="2"/>
  <c r="R195" i="2" s="1"/>
  <c r="Q194" i="2"/>
  <c r="R194" i="2" s="1"/>
  <c r="Q188" i="2"/>
  <c r="R188" i="2" s="1"/>
  <c r="Q16" i="2"/>
  <c r="R16" i="2" s="1"/>
  <c r="Q183" i="2"/>
  <c r="R183" i="2" s="1"/>
  <c r="Q14" i="2"/>
  <c r="R14" i="2" s="1"/>
  <c r="Q118" i="2"/>
  <c r="R118" i="2" s="1"/>
  <c r="Q112" i="2"/>
  <c r="R112" i="2" s="1"/>
  <c r="Q7" i="2"/>
  <c r="R7" i="2" s="1"/>
  <c r="Q2" i="2"/>
  <c r="R2" i="2" s="1"/>
  <c r="Q154" i="2"/>
  <c r="R154" i="2" s="1"/>
  <c r="P90" i="2"/>
  <c r="P373" i="2"/>
  <c r="P89" i="2"/>
  <c r="P163" i="2"/>
  <c r="P87" i="2"/>
  <c r="P282" i="2"/>
  <c r="P168" i="2"/>
  <c r="P300" i="2"/>
  <c r="P500" i="2"/>
  <c r="P39" i="2"/>
  <c r="P166" i="2"/>
  <c r="P80" i="2"/>
  <c r="P68" i="2"/>
  <c r="P158" i="2"/>
  <c r="P33" i="2"/>
  <c r="P413" i="2"/>
  <c r="P189" i="2"/>
  <c r="P176" i="2"/>
  <c r="P304" i="2"/>
  <c r="P117" i="2"/>
  <c r="P294" i="2"/>
  <c r="P107" i="2"/>
  <c r="P392" i="2"/>
  <c r="P280" i="2"/>
  <c r="P52" i="2"/>
  <c r="P147" i="2"/>
  <c r="P346" i="2"/>
  <c r="P22" i="2"/>
  <c r="P335" i="2"/>
  <c r="P53" i="2"/>
  <c r="P313" i="2"/>
  <c r="P226" i="2"/>
  <c r="P305" i="2"/>
  <c r="P141" i="2"/>
  <c r="P272" i="2"/>
  <c r="P35" i="2"/>
  <c r="P299" i="2"/>
  <c r="P264" i="2"/>
  <c r="P345" i="2"/>
  <c r="P379" i="2"/>
  <c r="P397" i="2"/>
  <c r="P186" i="2"/>
  <c r="P51" i="2"/>
  <c r="P82" i="2"/>
  <c r="P43" i="2"/>
  <c r="P344" i="2"/>
  <c r="P421" i="2"/>
  <c r="P219" i="2"/>
  <c r="P205" i="2"/>
  <c r="P184" i="2"/>
  <c r="P126" i="2"/>
  <c r="P40" i="2"/>
  <c r="P470" i="2"/>
  <c r="P31" i="2"/>
  <c r="P399" i="2"/>
  <c r="P11" i="2"/>
  <c r="P357" i="2"/>
  <c r="P372" i="2"/>
  <c r="P81" i="2"/>
  <c r="P233" i="2"/>
  <c r="P160" i="2"/>
  <c r="P298" i="2"/>
  <c r="P493" i="2"/>
  <c r="P60" i="2"/>
  <c r="P393" i="2"/>
  <c r="P332" i="2"/>
  <c r="P474" i="2"/>
  <c r="P341" i="2"/>
  <c r="P217" i="2"/>
  <c r="P447" i="2"/>
  <c r="P27" i="2"/>
  <c r="P206" i="2"/>
  <c r="P478" i="2"/>
  <c r="P448" i="2"/>
  <c r="P3" i="2"/>
  <c r="P85" i="2"/>
  <c r="P37" i="2"/>
  <c r="P149" i="2"/>
  <c r="P154" i="2"/>
  <c r="P26" i="2"/>
  <c r="P281" i="2"/>
  <c r="P390" i="2"/>
  <c r="P295" i="2"/>
  <c r="P406" i="2"/>
  <c r="P438" i="2"/>
  <c r="P318" i="2"/>
  <c r="P76" i="2"/>
  <c r="P342" i="2"/>
  <c r="P224" i="2"/>
  <c r="P331" i="2"/>
  <c r="P388" i="2"/>
  <c r="P275" i="2"/>
  <c r="P355" i="2"/>
  <c r="P191" i="2"/>
  <c r="P58" i="2"/>
  <c r="P23" i="2"/>
  <c r="P173" i="2"/>
  <c r="P79" i="2"/>
  <c r="P106" i="2"/>
  <c r="P239" i="2"/>
  <c r="P181" i="2"/>
  <c r="P283" i="2"/>
  <c r="P230" i="2"/>
  <c r="P383" i="2"/>
  <c r="P367" i="2"/>
  <c r="P495" i="2"/>
  <c r="P311" i="2"/>
  <c r="P145" i="2"/>
  <c r="P440" i="2"/>
  <c r="P198" i="2"/>
  <c r="P13" i="2"/>
  <c r="P12" i="2"/>
  <c r="P77" i="2"/>
  <c r="P338" i="2"/>
  <c r="P273" i="2"/>
  <c r="P225" i="2"/>
  <c r="P83" i="2"/>
  <c r="P459" i="2"/>
  <c r="P221" i="2"/>
  <c r="P131" i="2"/>
  <c r="P481" i="2"/>
  <c r="P197" i="2"/>
  <c r="P501" i="2"/>
  <c r="P376" i="2"/>
  <c r="P472" i="2"/>
  <c r="P208" i="2"/>
  <c r="P301" i="2"/>
  <c r="P330" i="2"/>
  <c r="C57" i="4"/>
  <c r="C54" i="4"/>
  <c r="C51" i="4"/>
  <c r="C60" i="4"/>
  <c r="G232" i="4"/>
</calcChain>
</file>

<file path=xl/sharedStrings.xml><?xml version="1.0" encoding="utf-8"?>
<sst xmlns="http://schemas.openxmlformats.org/spreadsheetml/2006/main" count="10826" uniqueCount="689">
  <si>
    <t>Employee ID</t>
  </si>
  <si>
    <t>Region</t>
  </si>
  <si>
    <t>Department</t>
  </si>
  <si>
    <t>Role</t>
  </si>
  <si>
    <t>Years of Experience</t>
  </si>
  <si>
    <t>Salary</t>
  </si>
  <si>
    <t>Hire Date</t>
  </si>
  <si>
    <t>Left Company</t>
  </si>
  <si>
    <t>Attrition Reason</t>
  </si>
  <si>
    <t>Education Level</t>
  </si>
  <si>
    <t>Training Status</t>
  </si>
  <si>
    <t>Hiring Channel</t>
  </si>
  <si>
    <t>Performance Rating</t>
  </si>
  <si>
    <t>Tenure (Years)</t>
  </si>
  <si>
    <t>Work Arrangement</t>
  </si>
  <si>
    <t>Upskilled</t>
  </si>
  <si>
    <t>Gender</t>
  </si>
  <si>
    <t>EMP0001</t>
  </si>
  <si>
    <t>EMP0002</t>
  </si>
  <si>
    <t>EMP0003</t>
  </si>
  <si>
    <t>EMP0004</t>
  </si>
  <si>
    <t>EMP0005</t>
  </si>
  <si>
    <t>EMP0006</t>
  </si>
  <si>
    <t>EMP0007</t>
  </si>
  <si>
    <t>EMP0008</t>
  </si>
  <si>
    <t>EMP0009</t>
  </si>
  <si>
    <t>EMP0010</t>
  </si>
  <si>
    <t>EMP0011</t>
  </si>
  <si>
    <t>EMP0012</t>
  </si>
  <si>
    <t>EMP0013</t>
  </si>
  <si>
    <t>EMP0014</t>
  </si>
  <si>
    <t>EMP0015</t>
  </si>
  <si>
    <t>EMP0016</t>
  </si>
  <si>
    <t>EMP0017</t>
  </si>
  <si>
    <t>EMP0018</t>
  </si>
  <si>
    <t>EMP0019</t>
  </si>
  <si>
    <t>EMP0020</t>
  </si>
  <si>
    <t>EMP0021</t>
  </si>
  <si>
    <t>EMP0022</t>
  </si>
  <si>
    <t>EMP0023</t>
  </si>
  <si>
    <t>EMP0024</t>
  </si>
  <si>
    <t>EMP0025</t>
  </si>
  <si>
    <t>EMP0026</t>
  </si>
  <si>
    <t>EMP0027</t>
  </si>
  <si>
    <t>EMP0028</t>
  </si>
  <si>
    <t>EMP0029</t>
  </si>
  <si>
    <t>EMP0030</t>
  </si>
  <si>
    <t>EMP0031</t>
  </si>
  <si>
    <t>EMP0032</t>
  </si>
  <si>
    <t>EMP0033</t>
  </si>
  <si>
    <t>EMP0034</t>
  </si>
  <si>
    <t>EMP0035</t>
  </si>
  <si>
    <t>EMP0036</t>
  </si>
  <si>
    <t>EMP0037</t>
  </si>
  <si>
    <t>EMP0038</t>
  </si>
  <si>
    <t>EMP0039</t>
  </si>
  <si>
    <t>EMP0040</t>
  </si>
  <si>
    <t>EMP0041</t>
  </si>
  <si>
    <t>EMP0042</t>
  </si>
  <si>
    <t>EMP0043</t>
  </si>
  <si>
    <t>EMP0044</t>
  </si>
  <si>
    <t>EMP0045</t>
  </si>
  <si>
    <t>EMP0046</t>
  </si>
  <si>
    <t>EMP0047</t>
  </si>
  <si>
    <t>EMP0048</t>
  </si>
  <si>
    <t>EMP0049</t>
  </si>
  <si>
    <t>EMP0050</t>
  </si>
  <si>
    <t>EMP0051</t>
  </si>
  <si>
    <t>EMP0052</t>
  </si>
  <si>
    <t>EMP0053</t>
  </si>
  <si>
    <t>EMP0054</t>
  </si>
  <si>
    <t>EMP0055</t>
  </si>
  <si>
    <t>EMP0056</t>
  </si>
  <si>
    <t>EMP0057</t>
  </si>
  <si>
    <t>EMP0058</t>
  </si>
  <si>
    <t>EMP0059</t>
  </si>
  <si>
    <t>EMP0060</t>
  </si>
  <si>
    <t>EMP0061</t>
  </si>
  <si>
    <t>EMP0062</t>
  </si>
  <si>
    <t>EMP0063</t>
  </si>
  <si>
    <t>EMP0064</t>
  </si>
  <si>
    <t>EMP0065</t>
  </si>
  <si>
    <t>EMP0066</t>
  </si>
  <si>
    <t>EMP0067</t>
  </si>
  <si>
    <t>EMP0068</t>
  </si>
  <si>
    <t>EMP0069</t>
  </si>
  <si>
    <t>EMP0070</t>
  </si>
  <si>
    <t>EMP0071</t>
  </si>
  <si>
    <t>EMP0072</t>
  </si>
  <si>
    <t>EMP0073</t>
  </si>
  <si>
    <t>EMP0074</t>
  </si>
  <si>
    <t>EMP0075</t>
  </si>
  <si>
    <t>EMP0076</t>
  </si>
  <si>
    <t>EMP0077</t>
  </si>
  <si>
    <t>EMP0078</t>
  </si>
  <si>
    <t>EMP0079</t>
  </si>
  <si>
    <t>EMP0080</t>
  </si>
  <si>
    <t>EMP0081</t>
  </si>
  <si>
    <t>EMP0082</t>
  </si>
  <si>
    <t>EMP0083</t>
  </si>
  <si>
    <t>EMP0084</t>
  </si>
  <si>
    <t>EMP0085</t>
  </si>
  <si>
    <t>EMP0086</t>
  </si>
  <si>
    <t>EMP0087</t>
  </si>
  <si>
    <t>EMP0088</t>
  </si>
  <si>
    <t>EMP0089</t>
  </si>
  <si>
    <t>EMP0090</t>
  </si>
  <si>
    <t>EMP0091</t>
  </si>
  <si>
    <t>EMP0092</t>
  </si>
  <si>
    <t>EMP0093</t>
  </si>
  <si>
    <t>EMP0094</t>
  </si>
  <si>
    <t>EMP0095</t>
  </si>
  <si>
    <t>EMP0096</t>
  </si>
  <si>
    <t>EMP0097</t>
  </si>
  <si>
    <t>EMP0098</t>
  </si>
  <si>
    <t>EMP0099</t>
  </si>
  <si>
    <t>EMP0100</t>
  </si>
  <si>
    <t>EMP0101</t>
  </si>
  <si>
    <t>EMP0102</t>
  </si>
  <si>
    <t>EMP0103</t>
  </si>
  <si>
    <t>EMP0104</t>
  </si>
  <si>
    <t>EMP0105</t>
  </si>
  <si>
    <t>EMP0106</t>
  </si>
  <si>
    <t>EMP0107</t>
  </si>
  <si>
    <t>EMP0108</t>
  </si>
  <si>
    <t>EMP0109</t>
  </si>
  <si>
    <t>EMP0110</t>
  </si>
  <si>
    <t>EMP0111</t>
  </si>
  <si>
    <t>EMP0112</t>
  </si>
  <si>
    <t>EMP0113</t>
  </si>
  <si>
    <t>EMP0114</t>
  </si>
  <si>
    <t>EMP0115</t>
  </si>
  <si>
    <t>EMP0116</t>
  </si>
  <si>
    <t>EMP0117</t>
  </si>
  <si>
    <t>EMP0118</t>
  </si>
  <si>
    <t>EMP0119</t>
  </si>
  <si>
    <t>EMP0120</t>
  </si>
  <si>
    <t>EMP0121</t>
  </si>
  <si>
    <t>EMP0122</t>
  </si>
  <si>
    <t>EMP0123</t>
  </si>
  <si>
    <t>EMP0124</t>
  </si>
  <si>
    <t>EMP0125</t>
  </si>
  <si>
    <t>EMP0126</t>
  </si>
  <si>
    <t>EMP0127</t>
  </si>
  <si>
    <t>EMP0128</t>
  </si>
  <si>
    <t>EMP0129</t>
  </si>
  <si>
    <t>EMP0130</t>
  </si>
  <si>
    <t>EMP0131</t>
  </si>
  <si>
    <t>EMP0132</t>
  </si>
  <si>
    <t>EMP0133</t>
  </si>
  <si>
    <t>EMP0134</t>
  </si>
  <si>
    <t>EMP0135</t>
  </si>
  <si>
    <t>EMP0136</t>
  </si>
  <si>
    <t>EMP0137</t>
  </si>
  <si>
    <t>EMP0138</t>
  </si>
  <si>
    <t>EMP0139</t>
  </si>
  <si>
    <t>EMP0140</t>
  </si>
  <si>
    <t>EMP0141</t>
  </si>
  <si>
    <t>EMP0142</t>
  </si>
  <si>
    <t>EMP0143</t>
  </si>
  <si>
    <t>EMP0144</t>
  </si>
  <si>
    <t>EMP0145</t>
  </si>
  <si>
    <t>EMP0146</t>
  </si>
  <si>
    <t>EMP0147</t>
  </si>
  <si>
    <t>EMP0148</t>
  </si>
  <si>
    <t>EMP0149</t>
  </si>
  <si>
    <t>EMP0150</t>
  </si>
  <si>
    <t>EMP0151</t>
  </si>
  <si>
    <t>EMP0152</t>
  </si>
  <si>
    <t>EMP0153</t>
  </si>
  <si>
    <t>EMP0154</t>
  </si>
  <si>
    <t>EMP0155</t>
  </si>
  <si>
    <t>EMP0156</t>
  </si>
  <si>
    <t>EMP0157</t>
  </si>
  <si>
    <t>EMP0158</t>
  </si>
  <si>
    <t>EMP0159</t>
  </si>
  <si>
    <t>EMP0160</t>
  </si>
  <si>
    <t>EMP0161</t>
  </si>
  <si>
    <t>EMP0162</t>
  </si>
  <si>
    <t>EMP0163</t>
  </si>
  <si>
    <t>EMP0164</t>
  </si>
  <si>
    <t>EMP0165</t>
  </si>
  <si>
    <t>EMP0166</t>
  </si>
  <si>
    <t>EMP0167</t>
  </si>
  <si>
    <t>EMP0168</t>
  </si>
  <si>
    <t>EMP0169</t>
  </si>
  <si>
    <t>EMP0170</t>
  </si>
  <si>
    <t>EMP0171</t>
  </si>
  <si>
    <t>EMP0172</t>
  </si>
  <si>
    <t>EMP0173</t>
  </si>
  <si>
    <t>EMP0174</t>
  </si>
  <si>
    <t>EMP0175</t>
  </si>
  <si>
    <t>EMP0176</t>
  </si>
  <si>
    <t>EMP0177</t>
  </si>
  <si>
    <t>EMP0178</t>
  </si>
  <si>
    <t>EMP0179</t>
  </si>
  <si>
    <t>EMP0180</t>
  </si>
  <si>
    <t>EMP0181</t>
  </si>
  <si>
    <t>EMP0182</t>
  </si>
  <si>
    <t>EMP0183</t>
  </si>
  <si>
    <t>EMP0184</t>
  </si>
  <si>
    <t>EMP0185</t>
  </si>
  <si>
    <t>EMP0186</t>
  </si>
  <si>
    <t>EMP0187</t>
  </si>
  <si>
    <t>EMP0188</t>
  </si>
  <si>
    <t>EMP0189</t>
  </si>
  <si>
    <t>EMP0190</t>
  </si>
  <si>
    <t>EMP0191</t>
  </si>
  <si>
    <t>EMP0192</t>
  </si>
  <si>
    <t>EMP0193</t>
  </si>
  <si>
    <t>EMP0194</t>
  </si>
  <si>
    <t>EMP0195</t>
  </si>
  <si>
    <t>EMP0196</t>
  </si>
  <si>
    <t>EMP0197</t>
  </si>
  <si>
    <t>EMP0198</t>
  </si>
  <si>
    <t>EMP0199</t>
  </si>
  <si>
    <t>EMP0200</t>
  </si>
  <si>
    <t>EMP0201</t>
  </si>
  <si>
    <t>EMP0202</t>
  </si>
  <si>
    <t>EMP0203</t>
  </si>
  <si>
    <t>EMP0204</t>
  </si>
  <si>
    <t>EMP0205</t>
  </si>
  <si>
    <t>EMP0206</t>
  </si>
  <si>
    <t>EMP0207</t>
  </si>
  <si>
    <t>EMP0208</t>
  </si>
  <si>
    <t>EMP0209</t>
  </si>
  <si>
    <t>EMP0210</t>
  </si>
  <si>
    <t>EMP0211</t>
  </si>
  <si>
    <t>EMP0212</t>
  </si>
  <si>
    <t>EMP0213</t>
  </si>
  <si>
    <t>EMP0214</t>
  </si>
  <si>
    <t>EMP0215</t>
  </si>
  <si>
    <t>EMP0216</t>
  </si>
  <si>
    <t>EMP0217</t>
  </si>
  <si>
    <t>EMP0218</t>
  </si>
  <si>
    <t>EMP0219</t>
  </si>
  <si>
    <t>EMP0220</t>
  </si>
  <si>
    <t>EMP0221</t>
  </si>
  <si>
    <t>EMP0222</t>
  </si>
  <si>
    <t>EMP0223</t>
  </si>
  <si>
    <t>EMP0224</t>
  </si>
  <si>
    <t>EMP0225</t>
  </si>
  <si>
    <t>EMP0226</t>
  </si>
  <si>
    <t>EMP0227</t>
  </si>
  <si>
    <t>EMP0228</t>
  </si>
  <si>
    <t>EMP0229</t>
  </si>
  <si>
    <t>EMP0230</t>
  </si>
  <si>
    <t>EMP0231</t>
  </si>
  <si>
    <t>EMP0232</t>
  </si>
  <si>
    <t>EMP0233</t>
  </si>
  <si>
    <t>EMP0234</t>
  </si>
  <si>
    <t>EMP0235</t>
  </si>
  <si>
    <t>EMP0236</t>
  </si>
  <si>
    <t>EMP0237</t>
  </si>
  <si>
    <t>EMP0238</t>
  </si>
  <si>
    <t>EMP0239</t>
  </si>
  <si>
    <t>EMP0240</t>
  </si>
  <si>
    <t>EMP0241</t>
  </si>
  <si>
    <t>EMP0242</t>
  </si>
  <si>
    <t>EMP0243</t>
  </si>
  <si>
    <t>EMP0244</t>
  </si>
  <si>
    <t>EMP0245</t>
  </si>
  <si>
    <t>EMP0246</t>
  </si>
  <si>
    <t>EMP0247</t>
  </si>
  <si>
    <t>EMP0248</t>
  </si>
  <si>
    <t>EMP0249</t>
  </si>
  <si>
    <t>EMP0250</t>
  </si>
  <si>
    <t>EMP0251</t>
  </si>
  <si>
    <t>EMP0252</t>
  </si>
  <si>
    <t>EMP0253</t>
  </si>
  <si>
    <t>EMP0254</t>
  </si>
  <si>
    <t>EMP0255</t>
  </si>
  <si>
    <t>EMP0256</t>
  </si>
  <si>
    <t>EMP0257</t>
  </si>
  <si>
    <t>EMP0258</t>
  </si>
  <si>
    <t>EMP0259</t>
  </si>
  <si>
    <t>EMP0260</t>
  </si>
  <si>
    <t>EMP0261</t>
  </si>
  <si>
    <t>EMP0262</t>
  </si>
  <si>
    <t>EMP0263</t>
  </si>
  <si>
    <t>EMP0264</t>
  </si>
  <si>
    <t>EMP0265</t>
  </si>
  <si>
    <t>EMP0266</t>
  </si>
  <si>
    <t>EMP0267</t>
  </si>
  <si>
    <t>EMP0268</t>
  </si>
  <si>
    <t>EMP0269</t>
  </si>
  <si>
    <t>EMP0270</t>
  </si>
  <si>
    <t>EMP0271</t>
  </si>
  <si>
    <t>EMP0272</t>
  </si>
  <si>
    <t>EMP0273</t>
  </si>
  <si>
    <t>EMP0274</t>
  </si>
  <si>
    <t>EMP0275</t>
  </si>
  <si>
    <t>EMP0276</t>
  </si>
  <si>
    <t>EMP0277</t>
  </si>
  <si>
    <t>EMP0278</t>
  </si>
  <si>
    <t>EMP0279</t>
  </si>
  <si>
    <t>EMP0280</t>
  </si>
  <si>
    <t>EMP0281</t>
  </si>
  <si>
    <t>EMP0282</t>
  </si>
  <si>
    <t>EMP0283</t>
  </si>
  <si>
    <t>EMP0284</t>
  </si>
  <si>
    <t>EMP0285</t>
  </si>
  <si>
    <t>EMP0286</t>
  </si>
  <si>
    <t>EMP0287</t>
  </si>
  <si>
    <t>EMP0288</t>
  </si>
  <si>
    <t>EMP0289</t>
  </si>
  <si>
    <t>EMP0290</t>
  </si>
  <si>
    <t>EMP0291</t>
  </si>
  <si>
    <t>EMP0292</t>
  </si>
  <si>
    <t>EMP0293</t>
  </si>
  <si>
    <t>EMP0294</t>
  </si>
  <si>
    <t>EMP0295</t>
  </si>
  <si>
    <t>EMP0296</t>
  </si>
  <si>
    <t>EMP0297</t>
  </si>
  <si>
    <t>EMP0298</t>
  </si>
  <si>
    <t>EMP0299</t>
  </si>
  <si>
    <t>EMP0300</t>
  </si>
  <si>
    <t>EMP0301</t>
  </si>
  <si>
    <t>EMP0302</t>
  </si>
  <si>
    <t>EMP0303</t>
  </si>
  <si>
    <t>EMP0304</t>
  </si>
  <si>
    <t>EMP0305</t>
  </si>
  <si>
    <t>EMP0306</t>
  </si>
  <si>
    <t>EMP0307</t>
  </si>
  <si>
    <t>EMP0308</t>
  </si>
  <si>
    <t>EMP0309</t>
  </si>
  <si>
    <t>EMP0310</t>
  </si>
  <si>
    <t>EMP0311</t>
  </si>
  <si>
    <t>EMP0312</t>
  </si>
  <si>
    <t>EMP0313</t>
  </si>
  <si>
    <t>EMP0314</t>
  </si>
  <si>
    <t>EMP0315</t>
  </si>
  <si>
    <t>EMP0316</t>
  </si>
  <si>
    <t>EMP0317</t>
  </si>
  <si>
    <t>EMP0318</t>
  </si>
  <si>
    <t>EMP0319</t>
  </si>
  <si>
    <t>EMP0320</t>
  </si>
  <si>
    <t>EMP0321</t>
  </si>
  <si>
    <t>EMP0322</t>
  </si>
  <si>
    <t>EMP0323</t>
  </si>
  <si>
    <t>EMP0324</t>
  </si>
  <si>
    <t>EMP0325</t>
  </si>
  <si>
    <t>EMP0326</t>
  </si>
  <si>
    <t>EMP0327</t>
  </si>
  <si>
    <t>EMP0328</t>
  </si>
  <si>
    <t>EMP0329</t>
  </si>
  <si>
    <t>EMP0330</t>
  </si>
  <si>
    <t>EMP0331</t>
  </si>
  <si>
    <t>EMP0332</t>
  </si>
  <si>
    <t>EMP0333</t>
  </si>
  <si>
    <t>EMP0334</t>
  </si>
  <si>
    <t>EMP0335</t>
  </si>
  <si>
    <t>EMP0336</t>
  </si>
  <si>
    <t>EMP0337</t>
  </si>
  <si>
    <t>EMP0338</t>
  </si>
  <si>
    <t>EMP0339</t>
  </si>
  <si>
    <t>EMP0340</t>
  </si>
  <si>
    <t>EMP0341</t>
  </si>
  <si>
    <t>EMP0342</t>
  </si>
  <si>
    <t>EMP0343</t>
  </si>
  <si>
    <t>EMP0344</t>
  </si>
  <si>
    <t>EMP0345</t>
  </si>
  <si>
    <t>EMP0346</t>
  </si>
  <si>
    <t>EMP0347</t>
  </si>
  <si>
    <t>EMP0348</t>
  </si>
  <si>
    <t>EMP0349</t>
  </si>
  <si>
    <t>EMP0350</t>
  </si>
  <si>
    <t>EMP0351</t>
  </si>
  <si>
    <t>EMP0352</t>
  </si>
  <si>
    <t>EMP0353</t>
  </si>
  <si>
    <t>EMP0354</t>
  </si>
  <si>
    <t>EMP0355</t>
  </si>
  <si>
    <t>EMP0356</t>
  </si>
  <si>
    <t>EMP0357</t>
  </si>
  <si>
    <t>EMP0358</t>
  </si>
  <si>
    <t>EMP0359</t>
  </si>
  <si>
    <t>EMP0360</t>
  </si>
  <si>
    <t>EMP0361</t>
  </si>
  <si>
    <t>EMP0362</t>
  </si>
  <si>
    <t>EMP0363</t>
  </si>
  <si>
    <t>EMP0364</t>
  </si>
  <si>
    <t>EMP0365</t>
  </si>
  <si>
    <t>EMP0366</t>
  </si>
  <si>
    <t>EMP0367</t>
  </si>
  <si>
    <t>EMP0368</t>
  </si>
  <si>
    <t>EMP0369</t>
  </si>
  <si>
    <t>EMP0370</t>
  </si>
  <si>
    <t>EMP0371</t>
  </si>
  <si>
    <t>EMP0372</t>
  </si>
  <si>
    <t>EMP0373</t>
  </si>
  <si>
    <t>EMP0374</t>
  </si>
  <si>
    <t>EMP0375</t>
  </si>
  <si>
    <t>EMP0376</t>
  </si>
  <si>
    <t>EMP0377</t>
  </si>
  <si>
    <t>EMP0378</t>
  </si>
  <si>
    <t>EMP0379</t>
  </si>
  <si>
    <t>EMP0380</t>
  </si>
  <si>
    <t>EMP0381</t>
  </si>
  <si>
    <t>EMP0382</t>
  </si>
  <si>
    <t>EMP0383</t>
  </si>
  <si>
    <t>EMP0384</t>
  </si>
  <si>
    <t>EMP0385</t>
  </si>
  <si>
    <t>EMP0386</t>
  </si>
  <si>
    <t>EMP0387</t>
  </si>
  <si>
    <t>EMP0388</t>
  </si>
  <si>
    <t>EMP0389</t>
  </si>
  <si>
    <t>EMP0390</t>
  </si>
  <si>
    <t>EMP0391</t>
  </si>
  <si>
    <t>EMP0392</t>
  </si>
  <si>
    <t>EMP0393</t>
  </si>
  <si>
    <t>EMP0394</t>
  </si>
  <si>
    <t>EMP0395</t>
  </si>
  <si>
    <t>EMP0396</t>
  </si>
  <si>
    <t>EMP0397</t>
  </si>
  <si>
    <t>EMP0398</t>
  </si>
  <si>
    <t>EMP0399</t>
  </si>
  <si>
    <t>EMP0400</t>
  </si>
  <si>
    <t>EMP0401</t>
  </si>
  <si>
    <t>EMP0402</t>
  </si>
  <si>
    <t>EMP0403</t>
  </si>
  <si>
    <t>EMP0404</t>
  </si>
  <si>
    <t>EMP0405</t>
  </si>
  <si>
    <t>EMP0406</t>
  </si>
  <si>
    <t>EMP0407</t>
  </si>
  <si>
    <t>EMP0408</t>
  </si>
  <si>
    <t>EMP0409</t>
  </si>
  <si>
    <t>EMP0410</t>
  </si>
  <si>
    <t>EMP0411</t>
  </si>
  <si>
    <t>EMP0412</t>
  </si>
  <si>
    <t>EMP0413</t>
  </si>
  <si>
    <t>EMP0414</t>
  </si>
  <si>
    <t>EMP0415</t>
  </si>
  <si>
    <t>EMP0416</t>
  </si>
  <si>
    <t>EMP0417</t>
  </si>
  <si>
    <t>EMP0418</t>
  </si>
  <si>
    <t>EMP0419</t>
  </si>
  <si>
    <t>EMP0420</t>
  </si>
  <si>
    <t>EMP0421</t>
  </si>
  <si>
    <t>EMP0422</t>
  </si>
  <si>
    <t>EMP0423</t>
  </si>
  <si>
    <t>EMP0424</t>
  </si>
  <si>
    <t>EMP0425</t>
  </si>
  <si>
    <t>EMP0426</t>
  </si>
  <si>
    <t>EMP0427</t>
  </si>
  <si>
    <t>EMP0428</t>
  </si>
  <si>
    <t>EMP0429</t>
  </si>
  <si>
    <t>EMP0430</t>
  </si>
  <si>
    <t>EMP0431</t>
  </si>
  <si>
    <t>EMP0432</t>
  </si>
  <si>
    <t>EMP0433</t>
  </si>
  <si>
    <t>EMP0434</t>
  </si>
  <si>
    <t>EMP0435</t>
  </si>
  <si>
    <t>EMP0436</t>
  </si>
  <si>
    <t>EMP0437</t>
  </si>
  <si>
    <t>EMP0438</t>
  </si>
  <si>
    <t>EMP0439</t>
  </si>
  <si>
    <t>EMP0440</t>
  </si>
  <si>
    <t>EMP0441</t>
  </si>
  <si>
    <t>EMP0442</t>
  </si>
  <si>
    <t>EMP0443</t>
  </si>
  <si>
    <t>EMP0444</t>
  </si>
  <si>
    <t>EMP0445</t>
  </si>
  <si>
    <t>EMP0446</t>
  </si>
  <si>
    <t>EMP0447</t>
  </si>
  <si>
    <t>EMP0448</t>
  </si>
  <si>
    <t>EMP0449</t>
  </si>
  <si>
    <t>EMP0450</t>
  </si>
  <si>
    <t>EMP0451</t>
  </si>
  <si>
    <t>EMP0452</t>
  </si>
  <si>
    <t>EMP0453</t>
  </si>
  <si>
    <t>EMP0454</t>
  </si>
  <si>
    <t>EMP0455</t>
  </si>
  <si>
    <t>EMP0456</t>
  </si>
  <si>
    <t>EMP0457</t>
  </si>
  <si>
    <t>EMP0458</t>
  </si>
  <si>
    <t>EMP0459</t>
  </si>
  <si>
    <t>EMP0460</t>
  </si>
  <si>
    <t>EMP0461</t>
  </si>
  <si>
    <t>EMP0462</t>
  </si>
  <si>
    <t>EMP0463</t>
  </si>
  <si>
    <t>EMP0464</t>
  </si>
  <si>
    <t>EMP0465</t>
  </si>
  <si>
    <t>EMP0466</t>
  </si>
  <si>
    <t>EMP0467</t>
  </si>
  <si>
    <t>EMP0468</t>
  </si>
  <si>
    <t>EMP0469</t>
  </si>
  <si>
    <t>EMP0470</t>
  </si>
  <si>
    <t>EMP0471</t>
  </si>
  <si>
    <t>EMP0472</t>
  </si>
  <si>
    <t>EMP0473</t>
  </si>
  <si>
    <t>EMP0474</t>
  </si>
  <si>
    <t>EMP0475</t>
  </si>
  <si>
    <t>EMP0476</t>
  </si>
  <si>
    <t>EMP0477</t>
  </si>
  <si>
    <t>EMP0478</t>
  </si>
  <si>
    <t>EMP0479</t>
  </si>
  <si>
    <t>EMP0480</t>
  </si>
  <si>
    <t>EMP0481</t>
  </si>
  <si>
    <t>EMP0482</t>
  </si>
  <si>
    <t>EMP0483</t>
  </si>
  <si>
    <t>EMP0484</t>
  </si>
  <si>
    <t>EMP0485</t>
  </si>
  <si>
    <t>EMP0486</t>
  </si>
  <si>
    <t>EMP0487</t>
  </si>
  <si>
    <t>EMP0488</t>
  </si>
  <si>
    <t>EMP0489</t>
  </si>
  <si>
    <t>EMP0490</t>
  </si>
  <si>
    <t>EMP0491</t>
  </si>
  <si>
    <t>EMP0492</t>
  </si>
  <si>
    <t>EMP0493</t>
  </si>
  <si>
    <t>EMP0494</t>
  </si>
  <si>
    <t>EMP0495</t>
  </si>
  <si>
    <t>EMP0496</t>
  </si>
  <si>
    <t>EMP0497</t>
  </si>
  <si>
    <t>EMP0498</t>
  </si>
  <si>
    <t>EMP0499</t>
  </si>
  <si>
    <t>EMP0500</t>
  </si>
  <si>
    <t>Europe</t>
  </si>
  <si>
    <t>North America</t>
  </si>
  <si>
    <t>Asia-Pacific</t>
  </si>
  <si>
    <t>AI &amp; ML</t>
  </si>
  <si>
    <t>Embedded Systems</t>
  </si>
  <si>
    <t>Cybersecurity</t>
  </si>
  <si>
    <t>Infotainment</t>
  </si>
  <si>
    <t>Cloud Engineering</t>
  </si>
  <si>
    <t>Senior Developer</t>
  </si>
  <si>
    <t>Software Engineer</t>
  </si>
  <si>
    <t>DevOps Engineer</t>
  </si>
  <si>
    <t>Tech Lead</t>
  </si>
  <si>
    <t>N/A</t>
  </si>
  <si>
    <t>Unknown</t>
  </si>
  <si>
    <t>Better Offer</t>
  </si>
  <si>
    <t>Personal</t>
  </si>
  <si>
    <t>No Growth</t>
  </si>
  <si>
    <t>Relocation</t>
  </si>
  <si>
    <t>Master</t>
  </si>
  <si>
    <t>Bachelor</t>
  </si>
  <si>
    <t>PhD</t>
  </si>
  <si>
    <t>In Progress</t>
  </si>
  <si>
    <t>Inprogress</t>
  </si>
  <si>
    <t>Not Started</t>
  </si>
  <si>
    <t>Completed</t>
  </si>
  <si>
    <t>LinkedIn</t>
  </si>
  <si>
    <t>Career Fair</t>
  </si>
  <si>
    <t>Recruiter</t>
  </si>
  <si>
    <t>Referral</t>
  </si>
  <si>
    <t>On-site</t>
  </si>
  <si>
    <t>Remote</t>
  </si>
  <si>
    <t>Hybrid</t>
  </si>
  <si>
    <t>No</t>
  </si>
  <si>
    <t>Yes</t>
  </si>
  <si>
    <t>Female</t>
  </si>
  <si>
    <t>Male</t>
  </si>
  <si>
    <t>Non-binary</t>
  </si>
  <si>
    <t>Prefer not to say</t>
  </si>
  <si>
    <t>Step</t>
  </si>
  <si>
    <t>Column Affected</t>
  </si>
  <si>
    <t>Issue</t>
  </si>
  <si>
    <t>Action Taken</t>
  </si>
  <si>
    <t>Notes / Justification</t>
  </si>
  <si>
    <t>Missing Values</t>
  </si>
  <si>
    <t>Replaced blank with "Unknown"</t>
  </si>
  <si>
    <t>Ensures grouping consistency</t>
  </si>
  <si>
    <t>Typo</t>
  </si>
  <si>
    <t>Replaced "Inprogress" with In Progress</t>
  </si>
  <si>
    <t>Upskill</t>
  </si>
  <si>
    <t>Replaced "yes" with "no"</t>
  </si>
  <si>
    <t>1. How are hiring and attrition rates trending for software development roles across global regions?</t>
  </si>
  <si>
    <t>2. Are internal upskilling and training programs closing the gap in SDV-critical skills?</t>
  </si>
  <si>
    <t>3. Which departments or locations are at the greatest risk of software talent shortages?</t>
  </si>
  <si>
    <t>4. What hiring channels are most effective for sourcing in-demand tech talent?</t>
  </si>
  <si>
    <t>Row Labels</t>
  </si>
  <si>
    <t>Grand Total</t>
  </si>
  <si>
    <t>Count of Employee ID</t>
  </si>
  <si>
    <t>Employees by Region</t>
  </si>
  <si>
    <t>Attrition by Region</t>
  </si>
  <si>
    <t>FALSE</t>
  </si>
  <si>
    <t>TRUE</t>
  </si>
  <si>
    <t>Column Labels</t>
  </si>
  <si>
    <t>Attrition in %</t>
  </si>
  <si>
    <t>Attrition rates are highest in North America (30%) and lowest in Asia-Pacific (22%), Europe is in between (25%)</t>
  </si>
  <si>
    <t>Tenure (Years Rounded)</t>
  </si>
  <si>
    <t>(All)</t>
  </si>
  <si>
    <t>Attrition by Work Arrangement</t>
  </si>
  <si>
    <t>&gt;50% of Attrition were in an onsite work arrangement followed by remote (40) and hybrid (25)</t>
  </si>
  <si>
    <t>1/3 have been upskilled but still decided to leave the company due to 1. No growth 2. personal &amp; better offer, 3. relocation &amp; unknown</t>
  </si>
  <si>
    <t>Attrition by Training Status and Reason</t>
  </si>
  <si>
    <t>1/3 have been in progress of training but decided to leave the company due to no growth, better offer or unknown</t>
  </si>
  <si>
    <t>Embedded Systems: Especially NA is outstanding with 14 Attritions, common stated reasons were: No Growth &amp; Better Offer</t>
  </si>
  <si>
    <t>Attrition by Department and Reason</t>
  </si>
  <si>
    <t>Highest Attrition were 1. Embedded Systems, 2. Cloud Engineering &amp; 3. Infotainment:</t>
  </si>
  <si>
    <t>Findings for Attrition across software development roles:</t>
  </si>
  <si>
    <t>Findings for Hiring across software development roles:</t>
  </si>
  <si>
    <t>Cloud Engineering: High in NA (12) &amp; Europe (11), common reasons stated were: No Growth in both regions, as well as relocation in NA and Personal in Europe</t>
  </si>
  <si>
    <t>Infotainment: Also High in NA (10) &amp; Europe (11), top reasons stated were: Personal (10), No Growth (6) &amp; Better Offer (6)</t>
  </si>
  <si>
    <t>Bachelor (45/180), Master (49/166), PHD (34/154) - Highest Attrition on Masters (29%), lowest on PHD (22%), bachelors in between (25%)</t>
  </si>
  <si>
    <t>37/128 High Performers and 35/128 low performers with the rest on average</t>
  </si>
  <si>
    <t>Cleaned By</t>
  </si>
  <si>
    <t>Sven Friedel</t>
  </si>
  <si>
    <t>Attrition by Role</t>
  </si>
  <si>
    <r>
      <t>Total Attrition is 128 out of 500 Employees (26%) within 5.5 years (2018 - 2023H1) - vs.</t>
    </r>
    <r>
      <rPr>
        <sz val="18"/>
        <color rgb="FFFF0000"/>
        <rFont val="Segoe UI"/>
        <family val="2"/>
      </rPr>
      <t xml:space="preserve"> </t>
    </r>
    <r>
      <rPr>
        <sz val="18"/>
        <rFont val="Segoe UI"/>
        <family val="2"/>
      </rPr>
      <t>15% Company Target</t>
    </r>
  </si>
  <si>
    <t>Attrition Trend</t>
  </si>
  <si>
    <t>Leaving Date</t>
  </si>
  <si>
    <t>Date Format is inconvinient for EDA</t>
  </si>
  <si>
    <t>Changed Date Format to yyyy/mm</t>
  </si>
  <si>
    <t>Simplifies Trend Analysis for Attrition</t>
  </si>
  <si>
    <t>2025</t>
  </si>
  <si>
    <t>2018</t>
  </si>
  <si>
    <t>2019</t>
  </si>
  <si>
    <t>2020</t>
  </si>
  <si>
    <t>2021</t>
  </si>
  <si>
    <t>2022</t>
  </si>
  <si>
    <t>2023</t>
  </si>
  <si>
    <t>2024</t>
  </si>
  <si>
    <t>Attrition has been steadily growing @23% CAGR over the last years (2019-2025H1)</t>
  </si>
  <si>
    <t>Business Logic error: Training for employees was not completed but Upskill was flagged as yes</t>
  </si>
  <si>
    <t>Fix error in business logic</t>
  </si>
  <si>
    <t>Attrition by Reason</t>
  </si>
  <si>
    <t>Hiring by Channel</t>
  </si>
  <si>
    <t>Attrition EDA</t>
  </si>
  <si>
    <t>Hiring EDA</t>
  </si>
  <si>
    <t>Hiring Channel by Role and Seniority</t>
  </si>
  <si>
    <t>Hiring Chanels by Education Level</t>
  </si>
  <si>
    <t>Hiring Trend</t>
  </si>
  <si>
    <t>Average of Years of Experience</t>
  </si>
  <si>
    <t>The referal program has made a solid contribution of ~20% of total hiring</t>
  </si>
  <si>
    <t>Hiring across Regions</t>
  </si>
  <si>
    <t>LinkedIn is the strongest hiring channel across all regions accounting for ~40% of hiring followed by Recruiters accounting for ~27%</t>
  </si>
  <si>
    <t>Career Fairs are lacking behind with 14% of total hiring, especially in Asia-Pacific with ~10%</t>
  </si>
  <si>
    <t>Whitespot in the Dataset on why candidates have decided for joining or against joining the firm in this dataset - check with HR on additional inputs and data</t>
  </si>
  <si>
    <t>Hire Year</t>
  </si>
  <si>
    <t>Easy Access to Hire Year for Calculation/Analysis</t>
  </si>
  <si>
    <t>Simplifies Calculation of Metrics such as Hiring-To-Attrition Ratio</t>
  </si>
  <si>
    <t>Leaving Year</t>
  </si>
  <si>
    <t>Easy Access to Leaving Year for Calculation/Analysis</t>
  </si>
  <si>
    <t>Created Calculated Column "Leaving Year"</t>
  </si>
  <si>
    <t>Created Calculated Column "Hire Year"</t>
  </si>
  <si>
    <t>Attrition by Year</t>
  </si>
  <si>
    <t>Hiring by Year</t>
  </si>
  <si>
    <t>Hiring-To-Attrition Ratio</t>
  </si>
  <si>
    <t>Year</t>
  </si>
  <si>
    <t>Hires</t>
  </si>
  <si>
    <t>Attritions</t>
  </si>
  <si>
    <t>Qtr1</t>
  </si>
  <si>
    <t>Qtr2</t>
  </si>
  <si>
    <t>Qtr3</t>
  </si>
  <si>
    <t>Qtr4</t>
  </si>
  <si>
    <t>2025 (H1)</t>
  </si>
  <si>
    <t>Hiring by Department &amp; Role</t>
  </si>
  <si>
    <t>(Multiple Items)</t>
  </si>
  <si>
    <t>Yearly Attrition (2018-2024)</t>
  </si>
  <si>
    <t>*2025 is excluded due to only H1 Data being available</t>
  </si>
  <si>
    <t>Tenure is very short with 2.3 Years on average, top three reasons were 1. No Growth, 2. Personal, 3. Better Offer</t>
  </si>
  <si>
    <t>Highest Attrition were Tech Leads (36/91) and DevOps Engineers (32/84)</t>
  </si>
  <si>
    <t>Most of the Tech Leads (24/36) &amp; DevOps Engineers (15/32) who left were in an On-Site Work Arrangement this trend is also seen in other SDV related roles</t>
  </si>
  <si>
    <t>Whilst hiring has been steadily ramping up from 2018-2022 (59 -&gt; 103) there was a strong decline in 2023 (23) due to a hiring stop in Q3/Q4 which was caused by a semiconductor shortage in the Industry</t>
  </si>
  <si>
    <t>Since 2023-2025H1 the Hiring-To-Attrition ratio is too low, resulting in a shrinking SDV workforce - Measures are required to close the SDV Talent Gap in our company</t>
  </si>
  <si>
    <t>Out of the 372 total workforce:</t>
  </si>
  <si>
    <t>30% (111) have completed upskilling</t>
  </si>
  <si>
    <t>35% (130) are in progress of upskilling</t>
  </si>
  <si>
    <t>35% (131) have not started upskilling</t>
  </si>
  <si>
    <t>We reached out to the HR Skill Management Team and will work with them to get further insights to answer this question</t>
  </si>
  <si>
    <t>While 65% of the workforce is engaged in or has completed upskilling, it remains unclear if this aligns with actual SDV-critical skill requirements. Further fit-gap analysis is needed using a dedicated skills database.</t>
  </si>
  <si>
    <t>Attrition</t>
  </si>
  <si>
    <t>(blank)</t>
  </si>
  <si>
    <t>Europe: 1. Infotainment; 2. AI &amp; ML attrition is steadily rising yearly; 3. Cloud Engineering attrition in 2025H1 is already at 3</t>
  </si>
  <si>
    <t>North America: 1. Embedded Systems high attrition in 2024&amp;2025H1; 2. Cloud Engineering attrition is already at 3 in 2025H1; 3. Infotainment high attrition in 2024</t>
  </si>
  <si>
    <t>Asia-Pacific: 1. Embedded Systems hiring is behind target (hiring to attrition ratio 2.5)</t>
  </si>
  <si>
    <t>Trend Analysis</t>
  </si>
  <si>
    <t>Hiring to Attrition Ratio across regions and departments</t>
  </si>
  <si>
    <t>Hiring Channel by Role</t>
  </si>
  <si>
    <t>Hiring Channel by Seniority &amp; Degree</t>
  </si>
  <si>
    <t>Hiring Trend Analysis</t>
  </si>
  <si>
    <t>Hiring Trend on Career Fares</t>
  </si>
  <si>
    <t>COVID Impact</t>
  </si>
  <si>
    <t>LinkedIn, Recruiters and the referal program have been effective hiring channels across all regions, Career Fairs have been underperforming since COVID across all regions</t>
  </si>
  <si>
    <t>Career Fairs are lacking behind with 14% of total hiring, especially in Asia-Pacific with only ~10%; The COVID Impact was significant stalling hiring in 2020&amp;21, upt to date career fares have not recovered</t>
  </si>
  <si>
    <t>Average of Performance Rating</t>
  </si>
  <si>
    <t>Performance by Hiring Channel - Close Averages e.g. No observable significant difference and Causation between Hiring Channel and Employee Performance is questionable</t>
  </si>
  <si>
    <t>Hiring Channel by Department and Region</t>
  </si>
  <si>
    <t>LinkedIn has been especially effective in AI &amp; ML in NA, Cloud Engineering in Europe and Embedded Systems in APAC</t>
  </si>
  <si>
    <t>Referrals have been effective in hiring for Infotainment in NA &amp; APAC; In Europe the channel the program was best for Cybersecurity</t>
  </si>
  <si>
    <t>Deep Dive - Why are people leaving the firm?</t>
  </si>
  <si>
    <t>🚗 Executive Summary: Addressing Talent Challenges for Software-Defined Vehicles</t>
  </si>
  <si>
    <t>Double down on retention levers for high-risk roles (career pathways, mobility, engagement).</t>
  </si>
  <si>
    <r>
      <t xml:space="preserve">Conduct a </t>
    </r>
    <r>
      <rPr>
        <b/>
        <sz val="11"/>
        <color theme="1"/>
        <rFont val="Calibri"/>
        <family val="2"/>
        <scheme val="minor"/>
      </rPr>
      <t>skills fit-gap audit</t>
    </r>
    <r>
      <rPr>
        <sz val="11"/>
        <color theme="1"/>
        <rFont val="Calibri"/>
        <family val="2"/>
        <scheme val="minor"/>
      </rPr>
      <t xml:space="preserve"> to align upskilling with SDV role requirements.</t>
    </r>
  </si>
  <si>
    <t>Develop a clear ramp-up plan to close the hiring shortfall post-freeze.</t>
  </si>
  <si>
    <t>Prioritize high-performing sourcing channels; consider scaling the referral program further.</t>
  </si>
  <si>
    <t>TODO: Link 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</si>
</sst>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/mm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charset val="128"/>
    </font>
    <font>
      <sz val="14"/>
      <name val="Segoe UI"/>
      <family val="2"/>
    </font>
    <font>
      <b/>
      <sz val="14"/>
      <color theme="1"/>
      <name val="Calibri"/>
      <family val="2"/>
      <scheme val="minor"/>
    </font>
    <font>
      <b/>
      <sz val="18"/>
      <name val="Segoe UI"/>
      <family val="2"/>
    </font>
    <font>
      <sz val="11"/>
      <color theme="1"/>
      <name val="Calibri"/>
      <family val="2"/>
      <scheme val="minor"/>
    </font>
    <font>
      <sz val="18"/>
      <name val="Segoe UI"/>
      <family val="2"/>
    </font>
    <font>
      <sz val="18"/>
      <color rgb="FFFF0000"/>
      <name val="Segoe UI"/>
      <family val="2"/>
    </font>
    <font>
      <b/>
      <sz val="22"/>
      <name val="Segoe UI"/>
      <family val="2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Segoe UI"/>
      <family val="2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4" fillId="0" borderId="1" xfId="0" applyFont="1" applyBorder="1" applyAlignment="1">
      <alignment horizontal="center" vertical="top"/>
    </xf>
    <xf numFmtId="164" fontId="0" fillId="0" borderId="0" xfId="0" applyNumberForma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6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7" fillId="0" borderId="0" xfId="0" applyFont="1"/>
    <xf numFmtId="0" fontId="8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4" fillId="0" borderId="0" xfId="0" applyFont="1"/>
    <xf numFmtId="9" fontId="0" fillId="0" borderId="0" xfId="1" applyFont="1"/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7" fillId="0" borderId="0" xfId="0" applyFont="1" applyAlignment="1">
      <alignment horizontal="left" indent="1"/>
    </xf>
    <xf numFmtId="165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3" borderId="0" xfId="0" applyFill="1"/>
    <xf numFmtId="165" fontId="0" fillId="3" borderId="0" xfId="0" applyNumberFormat="1" applyFill="1"/>
    <xf numFmtId="0" fontId="12" fillId="0" borderId="0" xfId="0" applyFont="1" applyAlignment="1">
      <alignment horizontal="left" vertical="center" indent="1"/>
    </xf>
    <xf numFmtId="0" fontId="13" fillId="0" borderId="0" xfId="0" applyFont="1"/>
    <xf numFmtId="0" fontId="4" fillId="0" borderId="2" xfId="0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165" fontId="4" fillId="0" borderId="2" xfId="0" applyNumberFormat="1" applyFont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5" fontId="4" fillId="3" borderId="2" xfId="0" applyNumberFormat="1" applyFont="1" applyFill="1" applyBorder="1" applyAlignment="1">
      <alignment horizontal="center" vertical="top"/>
    </xf>
    <xf numFmtId="1" fontId="4" fillId="0" borderId="2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Alignment="1">
      <alignment horizontal="center" vertical="center" wrapText="1"/>
    </xf>
    <xf numFmtId="0" fontId="14" fillId="0" borderId="0" xfId="0" applyFont="1"/>
    <xf numFmtId="0" fontId="0" fillId="0" borderId="0" xfId="0" applyAlignment="1">
      <alignment horizontal="right"/>
    </xf>
    <xf numFmtId="0" fontId="15" fillId="0" borderId="0" xfId="0" applyFont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 vertical="center" indent="1"/>
    </xf>
    <xf numFmtId="0" fontId="0" fillId="0" borderId="6" xfId="0" applyBorder="1" applyAlignment="1">
      <alignment horizontal="left"/>
    </xf>
    <xf numFmtId="0" fontId="0" fillId="0" borderId="4" xfId="0" applyBorder="1"/>
    <xf numFmtId="0" fontId="4" fillId="0" borderId="5" xfId="0" applyFont="1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16" fillId="0" borderId="0" xfId="0" applyFont="1"/>
    <xf numFmtId="0" fontId="7" fillId="0" borderId="0" xfId="0" applyFont="1" applyAlignment="1">
      <alignment horizontal="left"/>
    </xf>
    <xf numFmtId="0" fontId="17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fgColor indexed="64"/>
          <bgColor theme="6" tint="0.5999938962981048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5" formatCode="yyyy/mm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numFmt numFmtId="0" formatCode="General"/>
    </dxf>
    <dxf>
      <numFmt numFmtId="165" formatCode="yyyy/mm"/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colors>
    <mruColors>
      <color rgb="FFC0504D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'Key_Question _1'!$B$161:$B$162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'Key_Question _1'!$A$163:$A$168</c:f>
              <c:strCache>
                <c:ptCount val="5"/>
                <c:pt idx="0">
                  <c:v>DevOps Engineer</c:v>
                </c:pt>
                <c:pt idx="1">
                  <c:v>Senior Developer</c:v>
                </c:pt>
                <c:pt idx="2">
                  <c:v>Software Engineer</c:v>
                </c:pt>
                <c:pt idx="3">
                  <c:v>Tech Lead</c:v>
                </c:pt>
                <c:pt idx="4">
                  <c:v>Unknown</c:v>
                </c:pt>
              </c:strCache>
            </c:strRef>
          </c:cat>
          <c:val>
            <c:numRef>
              <c:f>'Key_Question _1'!$B$163:$B$168</c:f>
              <c:numCache>
                <c:formatCode>General</c:formatCode>
                <c:ptCount val="5"/>
                <c:pt idx="0">
                  <c:v>84</c:v>
                </c:pt>
                <c:pt idx="1">
                  <c:v>97</c:v>
                </c:pt>
                <c:pt idx="2">
                  <c:v>90</c:v>
                </c:pt>
                <c:pt idx="3">
                  <c:v>91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2-4E51-9608-108ECC444C9E}"/>
            </c:ext>
          </c:extLst>
        </c:ser>
        <c:ser>
          <c:idx val="1"/>
          <c:order val="1"/>
          <c:tx>
            <c:strRef>
              <c:f>'Key_Question _1'!$C$161:$C$162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'Key_Question _1'!$A$163:$A$168</c:f>
              <c:strCache>
                <c:ptCount val="5"/>
                <c:pt idx="0">
                  <c:v>DevOps Engineer</c:v>
                </c:pt>
                <c:pt idx="1">
                  <c:v>Senior Developer</c:v>
                </c:pt>
                <c:pt idx="2">
                  <c:v>Software Engineer</c:v>
                </c:pt>
                <c:pt idx="3">
                  <c:v>Tech Lead</c:v>
                </c:pt>
                <c:pt idx="4">
                  <c:v>Unknown</c:v>
                </c:pt>
              </c:strCache>
            </c:strRef>
          </c:cat>
          <c:val>
            <c:numRef>
              <c:f>'Key_Question _1'!$C$163:$C$168</c:f>
              <c:numCache>
                <c:formatCode>General</c:formatCode>
                <c:ptCount val="5"/>
                <c:pt idx="0">
                  <c:v>32</c:v>
                </c:pt>
                <c:pt idx="1">
                  <c:v>27</c:v>
                </c:pt>
                <c:pt idx="2">
                  <c:v>28</c:v>
                </c:pt>
                <c:pt idx="3">
                  <c:v>36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2-4E51-9608-108ECC444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9698240"/>
        <c:axId val="1829696320"/>
      </c:barChart>
      <c:catAx>
        <c:axId val="18296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96320"/>
        <c:crosses val="autoZero"/>
        <c:auto val="1"/>
        <c:lblAlgn val="ctr"/>
        <c:lblOffset val="100"/>
        <c:noMultiLvlLbl val="0"/>
      </c:catAx>
      <c:valAx>
        <c:axId val="18296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'Key_Question _1'!$I$70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'Key_Question _1'!$H$71:$H$78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'Key_Question _1'!$I$71:$I$78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14</c:v>
                </c:pt>
                <c:pt idx="4">
                  <c:v>18</c:v>
                </c:pt>
                <c:pt idx="5">
                  <c:v>27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3-46DF-8303-7DF8EE25A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881008"/>
        <c:axId val="1833727184"/>
      </c:lineChart>
      <c:catAx>
        <c:axId val="17468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27184"/>
        <c:crosses val="autoZero"/>
        <c:auto val="1"/>
        <c:lblAlgn val="ctr"/>
        <c:lblOffset val="100"/>
        <c:noMultiLvlLbl val="0"/>
      </c:catAx>
      <c:valAx>
        <c:axId val="18337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_1!PivotTable6</c:name>
    <c:fmtId val="0"/>
  </c:pivotSource>
  <c:chart>
    <c:title>
      <c:layout>
        <c:manualLayout>
          <c:xMode val="edge"/>
          <c:yMode val="edge"/>
          <c:x val="1.3221284745092569E-3"/>
          <c:y val="3.60892388451443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'Key_Question _1'!$B$182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'Key_Question _1'!$A$183:$A$187</c:f>
              <c:strCache>
                <c:ptCount val="4"/>
                <c:pt idx="0">
                  <c:v>Career Fair</c:v>
                </c:pt>
                <c:pt idx="1">
                  <c:v>LinkedIn</c:v>
                </c:pt>
                <c:pt idx="2">
                  <c:v>Recruiter</c:v>
                </c:pt>
                <c:pt idx="3">
                  <c:v>Referral</c:v>
                </c:pt>
              </c:strCache>
            </c:strRef>
          </c:cat>
          <c:val>
            <c:numRef>
              <c:f>'Key_Question _1'!$B$183:$B$187</c:f>
              <c:numCache>
                <c:formatCode>General</c:formatCode>
                <c:ptCount val="4"/>
                <c:pt idx="0">
                  <c:v>70</c:v>
                </c:pt>
                <c:pt idx="1">
                  <c:v>194</c:v>
                </c:pt>
                <c:pt idx="2">
                  <c:v>135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5-4FE1-A556-8CF59422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958528"/>
        <c:axId val="532950368"/>
      </c:barChart>
      <c:catAx>
        <c:axId val="5329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50368"/>
        <c:crosses val="autoZero"/>
        <c:auto val="1"/>
        <c:lblAlgn val="ctr"/>
        <c:lblOffset val="100"/>
        <c:noMultiLvlLbl val="0"/>
      </c:catAx>
      <c:valAx>
        <c:axId val="5329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'Key_Question _1'!$G$199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'Key_Question _1'!$F$200:$F$216</c:f>
              <c:multiLvlStrCache>
                <c:ptCount val="14"/>
                <c:lvl>
                  <c:pt idx="6">
                    <c:v>Qtr1</c:v>
                  </c:pt>
                  <c:pt idx="7">
                    <c:v>Qtr2</c:v>
                  </c:pt>
                  <c:pt idx="8">
                    <c:v>Qtr3</c:v>
                  </c:pt>
                  <c:pt idx="9">
                    <c:v>Qtr4</c:v>
                  </c:pt>
                  <c:pt idx="10">
                    <c:v>Qtr1</c:v>
                  </c:pt>
                  <c:pt idx="11">
                    <c:v>Qtr2</c:v>
                  </c:pt>
                  <c:pt idx="12">
                    <c:v>Qtr3</c:v>
                  </c:pt>
                  <c:pt idx="13">
                    <c:v>Qtr4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10">
                    <c:v>2025</c:v>
                  </c:pt>
                </c:lvl>
              </c:multiLvlStrCache>
            </c:multiLvlStrRef>
          </c:cat>
          <c:val>
            <c:numRef>
              <c:f>'Key_Question _1'!$G$200:$G$216</c:f>
              <c:numCache>
                <c:formatCode>General</c:formatCode>
                <c:ptCount val="14"/>
                <c:pt idx="0">
                  <c:v>59</c:v>
                </c:pt>
                <c:pt idx="1">
                  <c:v>71</c:v>
                </c:pt>
                <c:pt idx="2">
                  <c:v>82</c:v>
                </c:pt>
                <c:pt idx="3">
                  <c:v>98</c:v>
                </c:pt>
                <c:pt idx="4">
                  <c:v>103</c:v>
                </c:pt>
                <c:pt idx="5">
                  <c:v>23</c:v>
                </c:pt>
                <c:pt idx="6">
                  <c:v>13</c:v>
                </c:pt>
                <c:pt idx="7">
                  <c:v>18</c:v>
                </c:pt>
                <c:pt idx="8">
                  <c:v>8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7-442C-920D-5087C208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376480"/>
        <c:axId val="380376960"/>
      </c:lineChart>
      <c:catAx>
        <c:axId val="3803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76960"/>
        <c:crosses val="autoZero"/>
        <c:auto val="1"/>
        <c:lblAlgn val="ctr"/>
        <c:lblOffset val="100"/>
        <c:noMultiLvlLbl val="0"/>
      </c:catAx>
      <c:valAx>
        <c:axId val="3803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7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4F81BD"/>
                </a:solidFill>
              </a:rPr>
              <a:t>Hiring</a:t>
            </a:r>
            <a:r>
              <a:rPr lang="en-US"/>
              <a:t> vs. </a:t>
            </a:r>
            <a:r>
              <a:rPr lang="en-US">
                <a:solidFill>
                  <a:srgbClr val="C0504D"/>
                </a:solidFill>
              </a:rPr>
              <a:t>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  <a:effectLst/>
          </c:spPr>
          <c:invertIfNegative val="0"/>
          <c:cat>
            <c:strRef>
              <c:f>'Key_Question _1'!$A$286:$A$293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 (H1)</c:v>
                </c:pt>
              </c:strCache>
            </c:strRef>
          </c:cat>
          <c:val>
            <c:numRef>
              <c:f>'Key_Question _1'!$B$286:$B$293</c:f>
              <c:numCache>
                <c:formatCode>General</c:formatCode>
                <c:ptCount val="8"/>
                <c:pt idx="0">
                  <c:v>59</c:v>
                </c:pt>
                <c:pt idx="1">
                  <c:v>71</c:v>
                </c:pt>
                <c:pt idx="2">
                  <c:v>82</c:v>
                </c:pt>
                <c:pt idx="3">
                  <c:v>98</c:v>
                </c:pt>
                <c:pt idx="4">
                  <c:v>103</c:v>
                </c:pt>
                <c:pt idx="5">
                  <c:v>23</c:v>
                </c:pt>
                <c:pt idx="6">
                  <c:v>48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9-4D65-991B-BA6BCC4BD69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C050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69-4D65-991B-BA6BCC4BD693}"/>
              </c:ext>
            </c:extLst>
          </c:dPt>
          <c:cat>
            <c:strRef>
              <c:f>'Key_Question _1'!$A$286:$A$293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 (H1)</c:v>
                </c:pt>
              </c:strCache>
            </c:strRef>
          </c:cat>
          <c:val>
            <c:numRef>
              <c:f>'Key_Question _1'!$C$286:$C$293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14</c:v>
                </c:pt>
                <c:pt idx="4">
                  <c:v>18</c:v>
                </c:pt>
                <c:pt idx="5">
                  <c:v>27</c:v>
                </c:pt>
                <c:pt idx="6">
                  <c:v>28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9-4D65-991B-BA6BCC4B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1565279"/>
        <c:axId val="1201568639"/>
      </c:barChart>
      <c:catAx>
        <c:axId val="1201565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68639"/>
        <c:crosses val="autoZero"/>
        <c:auto val="1"/>
        <c:lblAlgn val="ctr"/>
        <c:lblOffset val="100"/>
        <c:noMultiLvlLbl val="0"/>
      </c:catAx>
      <c:valAx>
        <c:axId val="120156863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6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Hiring Trend (2018-2025H1)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7046211951902303E-2"/>
              <c:y val="-6.94444444444444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0575141098302238E-2"/>
              <c:y val="5.08352690085959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299718439813706E-2"/>
          <c:y val="0.18097222222222226"/>
          <c:w val="0.887353486831653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'Key_Question _4'!$B$68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92-45A6-9F09-273A2C77DE0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7192-45A6-9F09-273A2C77DE00}"/>
              </c:ext>
            </c:extLst>
          </c:dPt>
          <c:dLbls>
            <c:dLbl>
              <c:idx val="4"/>
              <c:layout>
                <c:manualLayout>
                  <c:x val="-3.7046211951902303E-2"/>
                  <c:y val="-6.94444444444444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192-45A6-9F09-273A2C77DE00}"/>
                </c:ext>
              </c:extLst>
            </c:dLbl>
            <c:dLbl>
              <c:idx val="5"/>
              <c:layout>
                <c:manualLayout>
                  <c:x val="-3.0575141098302238E-2"/>
                  <c:y val="5.08352690085959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192-45A6-9F09-273A2C77DE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'Key_Question _4'!$A$69:$A$77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strCache>
            </c:strRef>
          </c:cat>
          <c:val>
            <c:numRef>
              <c:f>'Key_Question _4'!$B$69:$B$77</c:f>
              <c:numCache>
                <c:formatCode>General</c:formatCode>
                <c:ptCount val="8"/>
                <c:pt idx="0">
                  <c:v>59</c:v>
                </c:pt>
                <c:pt idx="1">
                  <c:v>71</c:v>
                </c:pt>
                <c:pt idx="2">
                  <c:v>82</c:v>
                </c:pt>
                <c:pt idx="3">
                  <c:v>98</c:v>
                </c:pt>
                <c:pt idx="4">
                  <c:v>103</c:v>
                </c:pt>
                <c:pt idx="5">
                  <c:v>23</c:v>
                </c:pt>
                <c:pt idx="6">
                  <c:v>48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2-45A6-9F09-273A2C77D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74160"/>
        <c:axId val="714371280"/>
      </c:lineChart>
      <c:catAx>
        <c:axId val="7143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71280"/>
        <c:crosses val="autoZero"/>
        <c:auto val="1"/>
        <c:lblAlgn val="ctr"/>
        <c:lblOffset val="100"/>
        <c:noMultiLvlLbl val="0"/>
      </c:catAx>
      <c:valAx>
        <c:axId val="7143712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741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_4!PivotTable8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Hiring by</a:t>
            </a:r>
            <a:r>
              <a:rPr lang="en-US" baseline="0"/>
              <a:t> Channel (2018-2025H1)</a:t>
            </a:r>
            <a:endParaRPr lang="en-US"/>
          </a:p>
        </c:rich>
      </c:tx>
      <c:layout>
        <c:manualLayout>
          <c:xMode val="edge"/>
          <c:yMode val="edge"/>
          <c:x val="0.23486246238941053"/>
          <c:y val="3.9509557446356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'Key_Question _4'!$B$128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'Key_Question _4'!$A$129:$A$133</c:f>
              <c:strCache>
                <c:ptCount val="4"/>
                <c:pt idx="0">
                  <c:v>Career Fair</c:v>
                </c:pt>
                <c:pt idx="1">
                  <c:v>LinkedIn</c:v>
                </c:pt>
                <c:pt idx="2">
                  <c:v>Recruiter</c:v>
                </c:pt>
                <c:pt idx="3">
                  <c:v>Referral</c:v>
                </c:pt>
              </c:strCache>
            </c:strRef>
          </c:cat>
          <c:val>
            <c:numRef>
              <c:f>'Key_Question _4'!$B$129:$B$133</c:f>
              <c:numCache>
                <c:formatCode>General</c:formatCode>
                <c:ptCount val="4"/>
                <c:pt idx="0">
                  <c:v>70</c:v>
                </c:pt>
                <c:pt idx="1">
                  <c:v>194</c:v>
                </c:pt>
                <c:pt idx="2">
                  <c:v>135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A-4CB7-A816-5461F2A58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161823"/>
        <c:axId val="807161343"/>
      </c:barChart>
      <c:catAx>
        <c:axId val="80716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61343"/>
        <c:crosses val="autoZero"/>
        <c:auto val="1"/>
        <c:lblAlgn val="ctr"/>
        <c:lblOffset val="100"/>
        <c:noMultiLvlLbl val="0"/>
      </c:catAx>
      <c:valAx>
        <c:axId val="8071613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618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159</xdr:row>
      <xdr:rowOff>188912</xdr:rowOff>
    </xdr:from>
    <xdr:to>
      <xdr:col>19</xdr:col>
      <xdr:colOff>225425</xdr:colOff>
      <xdr:row>174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2EEBC-B1B3-8514-805A-58AC9C57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475284</xdr:colOff>
      <xdr:row>67</xdr:row>
      <xdr:rowOff>97733</xdr:rowOff>
    </xdr:from>
    <xdr:to>
      <xdr:col>15</xdr:col>
      <xdr:colOff>313497</xdr:colOff>
      <xdr:row>82</xdr:row>
      <xdr:rowOff>46519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ADC1B4-C2AB-B328-A9BB-5B8BD4D7E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350919</xdr:colOff>
      <xdr:row>179</xdr:row>
      <xdr:rowOff>32084</xdr:rowOff>
    </xdr:from>
    <xdr:to>
      <xdr:col>7</xdr:col>
      <xdr:colOff>217235</xdr:colOff>
      <xdr:row>193</xdr:row>
      <xdr:rowOff>108284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1419BA-B695-E758-53CE-B7AA9666E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39620</xdr:colOff>
      <xdr:row>197</xdr:row>
      <xdr:rowOff>213186</xdr:rowOff>
    </xdr:from>
    <xdr:to>
      <xdr:col>24</xdr:col>
      <xdr:colOff>638800</xdr:colOff>
      <xdr:row>212</xdr:row>
      <xdr:rowOff>139591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0DE05A-F6DA-7026-CD09-23E3CC6BD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733283</xdr:colOff>
      <xdr:row>288</xdr:row>
      <xdr:rowOff>87895</xdr:rowOff>
    </xdr:from>
    <xdr:to>
      <xdr:col>11</xdr:col>
      <xdr:colOff>441760</xdr:colOff>
      <xdr:row>303</xdr:row>
      <xdr:rowOff>85705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3EE209-7255-8D56-6E45-2CA9E18A0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136110</xdr:colOff>
      <xdr:row>8</xdr:row>
      <xdr:rowOff>93594</xdr:rowOff>
    </xdr:from>
    <xdr:to>
      <xdr:col>8</xdr:col>
      <xdr:colOff>306180</xdr:colOff>
      <xdr:row>23</xdr:row>
      <xdr:rowOff>103257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45C4278-AB0E-698E-7CD3-E60896901F1E}"/>
            </a:ext>
          </a:extLst>
        </xdr:cNvPr>
        <xdr:cNvGrpSpPr/>
      </xdr:nvGrpSpPr>
      <xdr:grpSpPr>
        <a:xfrm>
          <a:off x="136110" y="2523690"/>
          <a:ext cx="6092666" cy="2757259"/>
          <a:chOff x="9000710" y="6659494"/>
          <a:chExt cx="4469020" cy="2771913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48AA6E54-6514-8777-65DF-2E6792754B7F}"/>
              </a:ext>
            </a:extLst>
          </xdr:cNvPr>
          <xdr:cNvGraphicFramePr/>
        </xdr:nvGraphicFramePr>
        <xdr:xfrm>
          <a:off x="9000710" y="6659494"/>
          <a:ext cx="4469020" cy="27719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B13E5703-6BAD-0C27-04CB-5F0631C0EB47}"/>
              </a:ext>
            </a:extLst>
          </xdr:cNvPr>
          <xdr:cNvSpPr/>
        </xdr:nvSpPr>
        <xdr:spPr>
          <a:xfrm>
            <a:off x="11806637" y="7214052"/>
            <a:ext cx="578126" cy="447539"/>
          </a:xfrm>
          <a:prstGeom prst="rect">
            <a:avLst/>
          </a:prstGeom>
          <a:noFill/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</a:rPr>
              <a:t>Hiring</a:t>
            </a:r>
            <a:r>
              <a:rPr lang="en-US" sz="1100" b="0" baseline="0">
                <a:solidFill>
                  <a:sysClr val="windowText" lastClr="000000"/>
                </a:solidFill>
              </a:rPr>
              <a:t> freeze</a:t>
            </a:r>
            <a:endParaRPr lang="en-US" sz="1100" b="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3E42C358-C2BA-C45E-36D5-79E34B032CFC}"/>
              </a:ext>
            </a:extLst>
          </xdr:cNvPr>
          <xdr:cNvCxnSpPr>
            <a:endCxn id="8" idx="1"/>
          </xdr:cNvCxnSpPr>
        </xdr:nvCxnSpPr>
        <xdr:spPr>
          <a:xfrm flipV="1">
            <a:off x="11591047" y="7438025"/>
            <a:ext cx="215590" cy="527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AC1ADBD8-0B5E-4321-A060-B965A36FC78D}"/>
              </a:ext>
            </a:extLst>
          </xdr:cNvPr>
          <xdr:cNvCxnSpPr>
            <a:endCxn id="8" idx="2"/>
          </xdr:cNvCxnSpPr>
        </xdr:nvCxnSpPr>
        <xdr:spPr>
          <a:xfrm flipV="1">
            <a:off x="12091751" y="7661591"/>
            <a:ext cx="4354" cy="1101139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12211</xdr:colOff>
      <xdr:row>125</xdr:row>
      <xdr:rowOff>150610</xdr:rowOff>
    </xdr:from>
    <xdr:to>
      <xdr:col>10</xdr:col>
      <xdr:colOff>329711</xdr:colOff>
      <xdr:row>141</xdr:row>
      <xdr:rowOff>121139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105C0-287A-C1F2-75BA-E8F765A5B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812.60234016204" createdVersion="8" refreshedVersion="8" minRefreshableVersion="3" recordCount="500" xr:uid="{2AA20B66-ED74-4A03-ADF0-D7E31DFFD915}">
  <cacheSource type="worksheet">
    <worksheetSource name="Cleaned_Dataset"/>
  </cacheSource>
  <cacheFields count="21">
    <cacheField name="Employee ID" numFmtId="0">
      <sharedItems count="500">
        <s v="EMP0211"/>
        <s v="EMP0006"/>
        <s v="EMP0008"/>
        <s v="EMP0013"/>
        <s v="EMP0017"/>
        <s v="EMP0222"/>
        <s v="EMP0460"/>
        <s v="EMP0311"/>
        <s v="EMP0275"/>
        <s v="EMP0032"/>
        <s v="EMP0442"/>
        <s v="EMP0487"/>
        <s v="EMP0128"/>
        <s v="EMP0225"/>
        <s v="EMP0059"/>
        <s v="EMP0188"/>
        <s v="EMP0162"/>
        <s v="EMP0474"/>
        <s v="EMP0073"/>
        <s v="EMP0480"/>
        <s v="EMP0075"/>
        <s v="EMP0077"/>
        <s v="EMP0266"/>
        <s v="EMP0079"/>
        <s v="EMP0082"/>
        <s v="EMP0147"/>
        <s v="EMP0092"/>
        <s v="EMP0220"/>
        <s v="EMP0102"/>
        <s v="EMP0447"/>
        <s v="EMP0464"/>
        <s v="EMP0440"/>
        <s v="EMP0286"/>
        <s v="EMP0118"/>
        <s v="EMP0213"/>
        <s v="EMP0120"/>
        <s v="EMP0466"/>
        <s v="EMP0123"/>
        <s v="EMP0081"/>
        <s v="EMP0083"/>
        <s v="EMP0135"/>
        <s v="EMP0451"/>
        <s v="EMP0138"/>
        <s v="EMP0139"/>
        <s v="EMP0141"/>
        <s v="EMP0302"/>
        <s v="EMP0433"/>
        <s v="EMP0328"/>
        <s v="EMP0101"/>
        <s v="EMP0159"/>
        <s v="EMP0300"/>
        <s v="EMP0448"/>
        <s v="EMP0164"/>
        <s v="EMP0158"/>
        <s v="EMP0095"/>
        <s v="EMP0177"/>
        <s v="EMP0354"/>
        <s v="EMP0184"/>
        <s v="EMP0187"/>
        <s v="EMP0257"/>
        <s v="EMP0019"/>
        <s v="EMP0086"/>
        <s v="EMP0193"/>
        <s v="EMP0194"/>
        <s v="EMP0028"/>
        <s v="EMP0198"/>
        <s v="EMP0037"/>
        <s v="EMP0202"/>
        <s v="EMP0203"/>
        <s v="EMP0245"/>
        <s v="EMP0308"/>
        <s v="EMP0233"/>
        <s v="EMP0224"/>
        <s v="EMP0148"/>
        <s v="EMP0398"/>
        <s v="EMP0004"/>
        <s v="EMP0149"/>
        <s v="EMP0289"/>
        <s v="EMP0234"/>
        <s v="EMP0146"/>
        <s v="EMP0243"/>
        <s v="EMP0277"/>
        <s v="EMP0247"/>
        <s v="EMP0248"/>
        <s v="EMP0255"/>
        <s v="EMP0479"/>
        <s v="EMP0238"/>
        <s v="EMP0273"/>
        <s v="EMP0315"/>
        <s v="EMP0279"/>
        <s v="EMP0280"/>
        <s v="EMP0035"/>
        <s v="EMP0283"/>
        <s v="EMP0204"/>
        <s v="EMP0235"/>
        <s v="EMP0066"/>
        <s v="EMP0290"/>
        <s v="EMP0174"/>
        <s v="EMP0051"/>
        <s v="EMP0381"/>
        <s v="EMP0113"/>
        <s v="EMP0303"/>
        <s v="EMP0305"/>
        <s v="EMP0114"/>
        <s v="EMP0310"/>
        <s v="EMP0376"/>
        <s v="EMP0317"/>
        <s v="EMP0276"/>
        <s v="EMP0320"/>
        <s v="EMP0054"/>
        <s v="EMP0499"/>
        <s v="EMP0252"/>
        <s v="EMP0334"/>
        <s v="EMP0338"/>
        <s v="EMP0126"/>
        <s v="EMP0342"/>
        <s v="EMP0293"/>
        <s v="EMP0348"/>
        <s v="EMP0454"/>
        <s v="EMP0359"/>
        <s v="EMP0360"/>
        <s v="EMP0363"/>
        <s v="EMP0362"/>
        <s v="EMP0216"/>
        <s v="EMP0364"/>
        <s v="EMP0476"/>
        <s v="EMP0298"/>
        <s v="EMP0063"/>
        <s v="EMP0378"/>
        <s v="EMP0495"/>
        <s v="EMP0384"/>
        <s v="EMP0387"/>
        <s v="EMP0321"/>
        <s v="EMP0395"/>
        <s v="EMP0397"/>
        <s v="EMP0370"/>
        <s v="EMP0405"/>
        <s v="EMP0408"/>
        <s v="EMP0410"/>
        <s v="EMP0251"/>
        <s v="EMP0415"/>
        <s v="EMP0127"/>
        <s v="EMP0419"/>
        <s v="EMP0343"/>
        <s v="EMP0423"/>
        <s v="EMP0424"/>
        <s v="EMP0425"/>
        <s v="EMP0428"/>
        <s v="EMP0391"/>
        <s v="EMP0281"/>
        <s v="EMP0341"/>
        <s v="EMP0438"/>
        <s v="EMP0178"/>
        <s v="EMP0262"/>
        <s v="EMP0445"/>
        <s v="EMP0327"/>
        <s v="EMP0217"/>
        <s v="EMP0452"/>
        <s v="EMP0456"/>
        <s v="EMP0446"/>
        <s v="EMP0402"/>
        <s v="EMP0350"/>
        <s v="EMP0465"/>
        <s v="EMP0467"/>
        <s v="EMP0470"/>
        <s v="EMP0388"/>
        <s v="EMP0473"/>
        <s v="EMP0297"/>
        <s v="EMP0031"/>
        <s v="EMP0481"/>
        <s v="EMP0287"/>
        <s v="EMP0365"/>
        <s v="EMP0055"/>
        <s v="EMP0489"/>
        <s v="EMP0490"/>
        <s v="EMP0165"/>
        <s v="EMP0221"/>
        <s v="EMP0496"/>
        <s v="EMP0333"/>
        <s v="EMP0500"/>
        <s v="EMP0001"/>
        <s v="EMP0406"/>
        <s v="EMP0005"/>
        <s v="EMP0195"/>
        <s v="EMP0156"/>
        <s v="EMP0483"/>
        <s v="EMP0117"/>
        <s v="EMP0021"/>
        <s v="EMP0157"/>
        <s v="EMP0025"/>
        <s v="EMP0455"/>
        <s v="EMP0482"/>
        <s v="EMP0131"/>
        <s v="EMP0036"/>
        <s v="EMP0250"/>
        <s v="EMP0039"/>
        <s v="EMP0041"/>
        <s v="EMP0043"/>
        <s v="EMP0046"/>
        <s v="EMP0048"/>
        <s v="EMP0050"/>
        <s v="EMP0432"/>
        <s v="EMP0190"/>
        <s v="EMP0056"/>
        <s v="EMP0057"/>
        <s v="EMP0058"/>
        <s v="EMP0373"/>
        <s v="EMP0076"/>
        <s v="EMP0270"/>
        <s v="EMP0361"/>
        <s v="EMP0478"/>
        <s v="EMP0003"/>
        <s v="EMP0091"/>
        <s v="EMP0094"/>
        <s v="EMP0435"/>
        <s v="EMP0372"/>
        <s v="EMP0098"/>
        <s v="EMP0103"/>
        <s v="EMP0125"/>
        <s v="EMP0108"/>
        <s v="EMP0416"/>
        <s v="EMP0115"/>
        <s v="EMP0116"/>
        <s v="EMP0461"/>
        <s v="EMP0093"/>
        <s v="EMP0119"/>
        <s v="EMP0129"/>
        <s v="EMP0130"/>
        <s v="EMP0420"/>
        <s v="EMP0385"/>
        <s v="EMP0142"/>
        <s v="EMP0143"/>
        <s v="EMP0329"/>
        <s v="EMP0422"/>
        <s v="EMP0106"/>
        <s v="EMP0151"/>
        <s v="EMP0152"/>
        <s v="EMP0155"/>
        <s v="EMP0180"/>
        <s v="EMP0183"/>
        <s v="EMP0074"/>
        <s v="EMP0170"/>
        <s v="EMP0200"/>
        <s v="EMP0134"/>
        <s v="EMP0472"/>
        <s v="EMP0278"/>
        <s v="EMP0323"/>
        <s v="EMP0047"/>
        <s v="EMP0027"/>
        <s v="EMP0201"/>
        <s v="EMP0219"/>
        <s v="EMP0205"/>
        <s v="EMP0206"/>
        <s v="EMP0071"/>
        <s v="EMP0208"/>
        <s v="EMP0209"/>
        <s v="EMP0429"/>
        <s v="EMP0215"/>
        <s v="EMP0486"/>
        <s v="EMP0218"/>
        <s v="EMP0033"/>
        <s v="EMP0256"/>
        <s v="EMP0223"/>
        <s v="EMP0492"/>
        <s v="EMP0002"/>
        <s v="EMP0171"/>
        <s v="EMP0242"/>
        <s v="EMP0239"/>
        <s v="EMP0085"/>
        <s v="EMP0390"/>
        <s v="EMP0367"/>
        <s v="EMP0497"/>
        <s v="EMP0254"/>
        <s v="EMP0012"/>
        <s v="EMP0068"/>
        <s v="EMP0261"/>
        <s v="EMP0418"/>
        <s v="EMP0016"/>
        <s v="EMP0110"/>
        <s v="EMP0240"/>
        <s v="EMP0176"/>
        <s v="EMP0062"/>
        <s v="EMP0319"/>
        <s v="EMP0345"/>
        <s v="EMP0399"/>
        <s v="EMP0292"/>
        <s v="EMP0295"/>
        <s v="EMP0296"/>
        <s v="EMP0207"/>
        <s v="EMP0301"/>
        <s v="EMP0335"/>
        <s v="EMP0312"/>
        <s v="EMP0259"/>
        <s v="EMP0263"/>
        <s v="EMP0163"/>
        <s v="EMP0326"/>
        <s v="EMP0284"/>
        <s v="EMP0137"/>
        <s v="EMP0400"/>
        <s v="EMP0339"/>
        <s v="EMP0475"/>
        <s v="EMP0458"/>
        <s v="EMP0040"/>
        <s v="EMP0349"/>
        <s v="EMP0351"/>
        <s v="EMP0357"/>
        <s v="EMP0358"/>
        <s v="EMP0121"/>
        <s v="EMP0371"/>
        <s v="EMP0111"/>
        <s v="EMP0374"/>
        <s v="EMP0375"/>
        <s v="EMP0377"/>
        <s v="EMP0026"/>
        <s v="EMP0382"/>
        <s v="EMP0282"/>
        <s v="EMP0494"/>
        <s v="EMP0403"/>
        <s v="EMP0394"/>
        <s v="EMP0393"/>
        <s v="EMP0383"/>
        <s v="EMP0014"/>
        <s v="EMP0407"/>
        <s v="EMP0409"/>
        <s v="EMP0411"/>
        <s v="EMP0412"/>
        <s v="EMP0344"/>
        <s v="EMP0064"/>
        <s v="EMP0015"/>
        <s v="EMP0196"/>
        <s v="EMP0443"/>
        <s v="EMP0112"/>
        <s v="EMP0265"/>
        <s v="EMP0449"/>
        <s v="EMP0228"/>
        <s v="EMP0132"/>
        <s v="EMP0468"/>
        <s v="EMP0469"/>
        <s v="EMP0197"/>
        <s v="EMP0168"/>
        <s v="EMP0421"/>
        <s v="EMP0029"/>
        <s v="EMP0192"/>
        <s v="EMP0484"/>
        <s v="EMP0491"/>
        <s v="EMP0153"/>
        <s v="EMP0417"/>
        <s v="EMP0246"/>
        <s v="EMP0011"/>
        <s v="EMP0413"/>
        <s v="EMP0020"/>
        <s v="EMP0316"/>
        <s v="EMP0105"/>
        <s v="EMP0099"/>
        <s v="EMP0340"/>
        <s v="EMP0124"/>
        <s v="EMP0034"/>
        <s v="EMP0291"/>
        <s v="EMP0022"/>
        <s v="EMP0042"/>
        <s v="EMP0045"/>
        <s v="EMP0285"/>
        <s v="EMP0049"/>
        <s v="EMP0053"/>
        <s v="EMP0060"/>
        <s v="EMP0061"/>
        <s v="EMP0214"/>
        <s v="EMP0186"/>
        <s v="EMP0065"/>
        <s v="EMP0434"/>
        <s v="EMP0052"/>
        <s v="EMP0109"/>
        <s v="EMP0072"/>
        <s v="EMP0080"/>
        <s v="EMP0084"/>
        <s v="EMP0307"/>
        <s v="EMP0089"/>
        <s v="EMP0090"/>
        <s v="EMP0450"/>
        <s v="EMP0355"/>
        <s v="EMP0100"/>
        <s v="EMP0199"/>
        <s v="EMP0104"/>
        <s v="EMP0267"/>
        <s v="EMP0498"/>
        <s v="EMP0133"/>
        <s v="EMP0330"/>
        <s v="EMP0122"/>
        <s v="EMP0274"/>
        <s v="EMP0318"/>
        <s v="EMP0150"/>
        <s v="EMP0140"/>
        <s v="EMP0145"/>
        <s v="EMP0161"/>
        <s v="EMP0346"/>
        <s v="EMP0154"/>
        <s v="EMP0347"/>
        <s v="EMP0160"/>
        <s v="EMP0166"/>
        <s v="EMP0167"/>
        <s v="EMP0169"/>
        <s v="EMP0172"/>
        <s v="EMP0299"/>
        <s v="EMP0179"/>
        <s v="EMP0181"/>
        <s v="EMP0191"/>
        <s v="EMP0227"/>
        <s v="EMP0069"/>
        <s v="EMP0288"/>
        <s v="EMP0182"/>
        <s v="EMP0210"/>
        <s v="EMP0185"/>
        <s v="EMP0314"/>
        <s v="EMP0087"/>
        <s v="EMP0229"/>
        <s v="EMP0331"/>
        <s v="EMP0237"/>
        <s v="EMP0189"/>
        <s v="EMP0253"/>
        <s v="EMP0332"/>
        <s v="EMP0249"/>
        <s v="EMP0030"/>
        <s v="EMP0231"/>
        <s v="EMP0144"/>
        <s v="EMP0236"/>
        <s v="EMP0260"/>
        <s v="EMP0226"/>
        <s v="EMP0264"/>
        <s v="EMP0380"/>
        <s v="EMP0268"/>
        <s v="EMP0269"/>
        <s v="EMP0271"/>
        <s v="EMP0414"/>
        <s v="EMP0010"/>
        <s v="EMP0078"/>
        <s v="EMP0096"/>
        <s v="EMP0173"/>
        <s v="EMP0304"/>
        <s v="EMP0306"/>
        <s v="EMP0309"/>
        <s v="EMP0313"/>
        <s v="EMP0044"/>
        <s v="EMP0244"/>
        <s v="EMP0437"/>
        <s v="EMP0322"/>
        <s v="EMP0324"/>
        <s v="EMP0325"/>
        <s v="EMP0463"/>
        <s v="EMP0404"/>
        <s v="EMP0336"/>
        <s v="EMP0337"/>
        <s v="EMP0024"/>
        <s v="EMP0038"/>
        <s v="EMP0352"/>
        <s v="EMP0353"/>
        <s v="EMP0294"/>
        <s v="EMP0356"/>
        <s v="EMP0007"/>
        <s v="EMP0366"/>
        <s v="EMP0368"/>
        <s v="EMP0369"/>
        <s v="EMP0241"/>
        <s v="EMP0379"/>
        <s v="EMP0232"/>
        <s v="EMP0386"/>
        <s v="EMP0389"/>
        <s v="EMP0088"/>
        <s v="EMP0392"/>
        <s v="EMP0396"/>
        <s v="EMP0230"/>
        <s v="EMP0401"/>
        <s v="EMP0436"/>
        <s v="EMP0136"/>
        <s v="EMP0023"/>
        <s v="EMP0272"/>
        <s v="EMP0426"/>
        <s v="EMP0427"/>
        <s v="EMP0430"/>
        <s v="EMP0431"/>
        <s v="EMP0070"/>
        <s v="EMP0009"/>
        <s v="EMP0439"/>
        <s v="EMP0212"/>
        <s v="EMP0441"/>
        <s v="EMP0444"/>
        <s v="EMP0175"/>
        <s v="EMP0453"/>
        <s v="EMP0258"/>
        <s v="EMP0457"/>
        <s v="EMP0459"/>
        <s v="EMP0097"/>
        <s v="EMP0462"/>
        <s v="EMP0107"/>
        <s v="EMP0471"/>
        <s v="EMP0067"/>
        <s v="EMP0485"/>
        <s v="EMP0488"/>
        <s v="EMP0477"/>
        <s v="EMP0493"/>
        <s v="EMP0018"/>
      </sharedItems>
    </cacheField>
    <cacheField name="Region" numFmtId="0">
      <sharedItems count="3">
        <s v="Europe"/>
        <s v="Asia-Pacific"/>
        <s v="North America"/>
      </sharedItems>
    </cacheField>
    <cacheField name="Department" numFmtId="0">
      <sharedItems count="5">
        <s v="Embedded Systems"/>
        <s v="Infotainment"/>
        <s v="Cybersecurity"/>
        <s v="Cloud Engineering"/>
        <s v="AI &amp; ML"/>
      </sharedItems>
    </cacheField>
    <cacheField name="Role" numFmtId="0">
      <sharedItems count="5">
        <s v="DevOps Engineer"/>
        <s v="Senior Developer"/>
        <s v="Software Engineer"/>
        <s v="Tech Lead"/>
        <s v="Unknown"/>
      </sharedItems>
    </cacheField>
    <cacheField name="Years of Experience" numFmtId="0">
      <sharedItems containsSemiMixedTypes="0" containsString="0" containsNumber="1" minValue="0.1" maxValue="10.4" count="86">
        <n v="4.4000000000000004"/>
        <n v="6.7"/>
        <n v="8"/>
        <n v="0.9"/>
        <n v="4.2"/>
        <n v="3"/>
        <n v="3.6"/>
        <n v="2.8"/>
        <n v="5.8"/>
        <n v="7.7"/>
        <n v="2.4"/>
        <n v="5.6"/>
        <n v="5.0999999999999996"/>
        <n v="5.2"/>
        <n v="5.7"/>
        <n v="3.2"/>
        <n v="6.2"/>
        <n v="5.4"/>
        <n v="0.2"/>
        <n v="1.5"/>
        <n v="4"/>
        <n v="4.8"/>
        <n v="5.3"/>
        <n v="6.3"/>
        <n v="7.8"/>
        <n v="3.8"/>
        <n v="4.7"/>
        <n v="3.9"/>
        <n v="4.3"/>
        <n v="4.9000000000000004"/>
        <n v="5.9"/>
        <n v="6.9"/>
        <n v="3.4"/>
        <n v="4.5"/>
        <n v="3.1"/>
        <n v="7.1"/>
        <n v="2.1"/>
        <n v="6.5"/>
        <n v="5.5"/>
        <n v="8.9"/>
        <n v="2.9"/>
        <n v="4.5999999999999996"/>
        <n v="3.3"/>
        <n v="3.5"/>
        <n v="8.1"/>
        <n v="4.0999999999999996"/>
        <n v="6.6"/>
        <n v="9.1999999999999993"/>
        <n v="10.1"/>
        <n v="2.6"/>
        <n v="7.3"/>
        <n v="0.4"/>
        <n v="0.1"/>
        <n v="7.2"/>
        <n v="7.9"/>
        <n v="2.5"/>
        <n v="2.7"/>
        <n v="8.5"/>
        <n v="9.6"/>
        <n v="5"/>
        <n v="1.6"/>
        <n v="9.8000000000000007"/>
        <n v="3.7"/>
        <n v="1.8"/>
        <n v="6"/>
        <n v="6.1"/>
        <n v="8.3000000000000007"/>
        <n v="7.4"/>
        <n v="6.8"/>
        <n v="7"/>
        <n v="2.2000000000000002"/>
        <n v="8.6999999999999993"/>
        <n v="1"/>
        <n v="6.4"/>
        <n v="2"/>
        <n v="8.6"/>
        <n v="10.4"/>
        <n v="9.9"/>
        <n v="1.2"/>
        <n v="1.7"/>
        <n v="7.6"/>
        <n v="8.1999999999999993"/>
        <n v="8.8000000000000007"/>
        <n v="9.5"/>
        <n v="7.5"/>
        <n v="2.2999999999999998"/>
      </sharedItems>
    </cacheField>
    <cacheField name="Salary" numFmtId="0">
      <sharedItems containsMixedTypes="1" containsNumber="1" containsInteger="1" minValue="60055" maxValue="159977"/>
    </cacheField>
    <cacheField name="Hire Date" numFmtId="165">
      <sharedItems containsSemiMixedTypes="0" containsNonDate="0" containsDate="1" containsString="0" minDate="2018-01-02T00:00:00" maxDate="2025-12-19T00:00:00" count="454">
        <d v="2020-05-06T00:00:00"/>
        <d v="2024-01-18T00:00:00"/>
        <d v="2020-03-26T00:00:00"/>
        <d v="2022-01-25T00:00:00"/>
        <d v="2025-09-16T00:00:00"/>
        <d v="2024-02-10T00:00:00"/>
        <d v="2020-06-11T00:00:00"/>
        <d v="2018-01-19T00:00:00"/>
        <d v="2021-02-09T00:00:00"/>
        <d v="2018-08-18T00:00:00"/>
        <d v="2018-01-25T00:00:00"/>
        <d v="2022-01-14T00:00:00"/>
        <d v="2025-03-18T00:00:00"/>
        <d v="2025-02-11T00:00:00"/>
        <d v="2024-04-01T00:00:00"/>
        <d v="2021-12-18T00:00:00"/>
        <d v="2021-06-10T00:00:00"/>
        <d v="2018-06-28T00:00:00"/>
        <d v="2022-03-02T00:00:00"/>
        <d v="2018-04-06T00:00:00"/>
        <d v="2021-10-03T00:00:00"/>
        <d v="2024-05-02T00:00:00"/>
        <d v="2024-02-18T00:00:00"/>
        <d v="2021-02-03T00:00:00"/>
        <d v="2024-05-03T00:00:00"/>
        <d v="2019-03-08T00:00:00"/>
        <d v="2019-05-31T00:00:00"/>
        <d v="2018-02-24T00:00:00"/>
        <d v="2024-11-12T00:00:00"/>
        <d v="2025-02-28T00:00:00"/>
        <d v="2018-03-09T00:00:00"/>
        <d v="2018-03-12T00:00:00"/>
        <d v="2022-12-19T00:00:00"/>
        <d v="2021-10-26T00:00:00"/>
        <d v="2025-01-05T00:00:00"/>
        <d v="2022-02-08T00:00:00"/>
        <d v="2022-05-05T00:00:00"/>
        <d v="2020-08-01T00:00:00"/>
        <d v="2022-08-14T00:00:00"/>
        <d v="2019-06-18T00:00:00"/>
        <d v="2022-06-28T00:00:00"/>
        <d v="2019-02-05T00:00:00"/>
        <d v="2020-09-02T00:00:00"/>
        <d v="2022-12-23T00:00:00"/>
        <d v="2022-03-30T00:00:00"/>
        <d v="2022-01-08T00:00:00"/>
        <d v="2018-03-17T00:00:00"/>
        <d v="2019-11-05T00:00:00"/>
        <d v="2024-03-30T00:00:00"/>
        <d v="2022-11-06T00:00:00"/>
        <d v="2024-02-24T00:00:00"/>
        <d v="2021-12-08T00:00:00"/>
        <d v="2018-07-29T00:00:00"/>
        <d v="2021-05-14T00:00:00"/>
        <d v="2018-04-23T00:00:00"/>
        <d v="2019-12-17T00:00:00"/>
        <d v="2024-06-19T00:00:00"/>
        <d v="2022-10-30T00:00:00"/>
        <d v="2021-01-12T00:00:00"/>
        <d v="2018-05-12T00:00:00"/>
        <d v="2019-11-15T00:00:00"/>
        <d v="2019-12-27T00:00:00"/>
        <d v="2019-05-05T00:00:00"/>
        <d v="2021-04-23T00:00:00"/>
        <d v="2024-06-01T00:00:00"/>
        <d v="2020-06-13T00:00:00"/>
        <d v="2018-06-04T00:00:00"/>
        <d v="2022-07-04T00:00:00"/>
        <d v="2021-08-16T00:00:00"/>
        <d v="2018-06-18T00:00:00"/>
        <d v="2019-12-02T00:00:00"/>
        <d v="2021-10-14T00:00:00"/>
        <d v="2021-05-04T00:00:00"/>
        <d v="2018-07-06T00:00:00"/>
        <d v="2021-01-24T00:00:00"/>
        <d v="2018-07-09T00:00:00"/>
        <d v="2025-11-03T00:00:00"/>
        <d v="2022-07-10T00:00:00"/>
        <d v="2018-12-06T00:00:00"/>
        <d v="2022-08-02T00:00:00"/>
        <d v="2019-01-18T00:00:00"/>
        <d v="2022-08-16T00:00:00"/>
        <d v="2024-10-15T00:00:00"/>
        <d v="2020-11-02T00:00:00"/>
        <d v="2022-05-07T00:00:00"/>
        <d v="2018-11-23T00:00:00"/>
        <d v="2020-12-03T00:00:00"/>
        <d v="2021-12-21T00:00:00"/>
        <d v="2020-09-19T00:00:00"/>
        <d v="2022-03-24T00:00:00"/>
        <d v="2018-01-21T00:00:00"/>
        <d v="2019-05-25T00:00:00"/>
        <d v="2021-06-06T00:00:00"/>
        <d v="2019-09-12T00:00:00"/>
        <d v="2022-08-23T00:00:00"/>
        <d v="2020-12-02T00:00:00"/>
        <d v="2019-09-05T00:00:00"/>
        <d v="2019-01-21T00:00:00"/>
        <d v="2024-05-31T00:00:00"/>
        <d v="2020-05-03T00:00:00"/>
        <d v="2021-04-20T00:00:00"/>
        <d v="2025-12-18T00:00:00"/>
        <d v="2019-03-22T00:00:00"/>
        <d v="2021-01-11T00:00:00"/>
        <d v="2020-05-14T00:00:00"/>
        <d v="2024-01-03T00:00:00"/>
        <d v="2019-04-02T00:00:00"/>
        <d v="2024-10-26T00:00:00"/>
        <d v="2024-04-06T00:00:00"/>
        <d v="2022-04-02T00:00:00"/>
        <d v="2021-09-08T00:00:00"/>
        <d v="2021-07-27T00:00:00"/>
        <d v="2018-07-07T00:00:00"/>
        <d v="2022-04-05T00:00:00"/>
        <d v="2019-06-28T00:00:00"/>
        <d v="2019-05-29T00:00:00"/>
        <d v="2021-01-28T00:00:00"/>
        <d v="2020-10-23T00:00:00"/>
        <d v="2020-06-02T00:00:00"/>
        <d v="2022-03-29T00:00:00"/>
        <d v="2021-10-08T00:00:00"/>
        <d v="2018-04-29T00:00:00"/>
        <d v="2020-12-30T00:00:00"/>
        <d v="2019-04-10T00:00:00"/>
        <d v="2020-07-18T00:00:00"/>
        <d v="2024-04-16T00:00:00"/>
        <d v="2018-11-20T00:00:00"/>
        <d v="2020-05-23T00:00:00"/>
        <d v="2018-01-07T00:00:00"/>
        <d v="2024-05-14T00:00:00"/>
        <d v="2022-01-31T00:00:00"/>
        <d v="2025-05-22T00:00:00"/>
        <d v="2024-12-27T00:00:00"/>
        <d v="2018-12-27T00:00:00"/>
        <d v="2025-06-25T00:00:00"/>
        <d v="2024-01-06T00:00:00"/>
        <d v="2019-07-06T00:00:00"/>
        <d v="2022-11-15T00:00:00"/>
        <d v="2021-07-07T00:00:00"/>
        <d v="2021-04-02T00:00:00"/>
        <d v="2019-08-26T00:00:00"/>
        <d v="2021-02-26T00:00:00"/>
        <d v="2019-07-20T00:00:00"/>
        <d v="2019-07-21T00:00:00"/>
        <d v="2019-08-02T00:00:00"/>
        <d v="2019-04-04T00:00:00"/>
        <d v="2021-03-15T00:00:00"/>
        <d v="2018-07-04T00:00:00"/>
        <d v="2022-03-04T00:00:00"/>
        <d v="2020-02-15T00:00:00"/>
        <d v="2024-02-02T00:00:00"/>
        <d v="2022-12-10T00:00:00"/>
        <d v="2024-07-11T00:00:00"/>
        <d v="2021-12-02T00:00:00"/>
        <d v="2022-07-13T00:00:00"/>
        <d v="2019-10-13T00:00:00"/>
        <d v="2019-11-25T00:00:00"/>
        <d v="2020-12-18T00:00:00"/>
        <d v="2019-09-07T00:00:00"/>
        <d v="2024-08-12T00:00:00"/>
        <d v="2019-09-25T00:00:00"/>
        <d v="2019-10-02T00:00:00"/>
        <d v="2020-09-17T00:00:00"/>
        <d v="2019-10-08T00:00:00"/>
        <d v="2021-11-15T00:00:00"/>
        <d v="2018-02-06T00:00:00"/>
        <d v="2021-07-02T00:00:00"/>
        <d v="2022-02-19T00:00:00"/>
        <d v="2022-04-11T00:00:00"/>
        <d v="2019-09-22T00:00:00"/>
        <d v="2020-01-09T00:00:00"/>
        <d v="2019-01-30T00:00:00"/>
        <d v="2018-09-30T00:00:00"/>
        <d v="2022-06-27T00:00:00"/>
        <d v="2021-02-07T00:00:00"/>
        <d v="2021-07-21T00:00:00"/>
        <d v="2021-10-07T00:00:00"/>
        <d v="2020-03-06T00:00:00"/>
        <d v="2019-10-22T00:00:00"/>
        <d v="2019-11-01T00:00:00"/>
        <d v="2022-10-26T00:00:00"/>
        <d v="2018-02-09T00:00:00"/>
        <d v="2019-07-05T00:00:00"/>
        <d v="2019-11-09T00:00:00"/>
        <d v="2019-11-19T00:00:00"/>
        <d v="2024-12-03T00:00:00"/>
        <d v="2022-12-22T00:00:00"/>
        <d v="2021-10-09T00:00:00"/>
        <d v="2022-12-05T00:00:00"/>
        <d v="2020-04-17T00:00:00"/>
        <d v="2022-06-16T00:00:00"/>
        <d v="2021-12-29T00:00:00"/>
        <d v="2022-11-21T00:00:00"/>
        <d v="2022-08-15T00:00:00"/>
        <d v="2020-05-30T00:00:00"/>
        <d v="2020-06-04T00:00:00"/>
        <d v="2019-08-19T00:00:00"/>
        <d v="2022-02-01T00:00:00"/>
        <d v="2020-01-06T00:00:00"/>
        <d v="2025-09-25T00:00:00"/>
        <d v="2021-11-23T00:00:00"/>
        <d v="2021-01-21T00:00:00"/>
        <d v="2020-01-18T00:00:00"/>
        <d v="2020-05-26T00:00:00"/>
        <d v="2020-04-26T00:00:00"/>
        <d v="2020-01-28T00:00:00"/>
        <d v="2020-03-04T00:00:00"/>
        <d v="2021-12-13T00:00:00"/>
        <d v="2019-01-26T00:00:00"/>
        <d v="2019-01-31T00:00:00"/>
        <d v="2021-03-03T00:00:00"/>
        <d v="2020-03-31T00:00:00"/>
        <d v="2020-03-21T00:00:00"/>
        <d v="2020-12-22T00:00:00"/>
        <d v="2020-05-08T00:00:00"/>
        <d v="2018-01-04T00:00:00"/>
        <d v="2024-03-10T00:00:00"/>
        <d v="2024-11-06T00:00:00"/>
        <d v="2021-01-23T00:00:00"/>
        <d v="2020-07-03T00:00:00"/>
        <d v="2021-05-01T00:00:00"/>
        <d v="2020-09-12T00:00:00"/>
        <d v="2019-05-08T00:00:00"/>
        <d v="2020-07-30T00:00:00"/>
        <d v="2020-08-03T00:00:00"/>
        <d v="2020-08-05T00:00:00"/>
        <d v="2024-02-23T00:00:00"/>
        <d v="2019-02-23T00:00:00"/>
        <d v="2018-02-07T00:00:00"/>
        <d v="2019-11-16T00:00:00"/>
        <d v="2020-08-13T00:00:00"/>
        <d v="2021-03-14T00:00:00"/>
        <d v="2020-08-17T00:00:00"/>
        <d v="2021-09-29T00:00:00"/>
        <d v="2022-06-21T00:00:00"/>
        <d v="2022-01-09T00:00:00"/>
        <d v="2020-02-21T00:00:00"/>
        <d v="2022-09-08T00:00:00"/>
        <d v="2020-06-30T00:00:00"/>
        <d v="2020-11-26T00:00:00"/>
        <d v="2020-02-05T00:00:00"/>
        <d v="2019-03-29T00:00:00"/>
        <d v="2021-09-19T00:00:00"/>
        <d v="2025-07-30T00:00:00"/>
        <d v="2020-12-24T00:00:00"/>
        <d v="2021-07-24T00:00:00"/>
        <d v="2020-08-20T00:00:00"/>
        <d v="2018-10-15T00:00:00"/>
        <d v="2018-11-06T00:00:00"/>
        <d v="2021-02-27T00:00:00"/>
        <d v="2020-10-16T00:00:00"/>
        <d v="2020-11-03T00:00:00"/>
        <d v="2024-12-07T00:00:00"/>
        <d v="2020-11-24T00:00:00"/>
        <d v="2022-08-13T00:00:00"/>
        <d v="2022-08-29T00:00:00"/>
        <d v="2022-10-28T00:00:00"/>
        <d v="2018-07-11T00:00:00"/>
        <d v="2020-11-15T00:00:00"/>
        <d v="2019-04-16T00:00:00"/>
        <d v="2020-12-04T00:00:00"/>
        <d v="2021-06-09T00:00:00"/>
        <d v="2021-06-01T00:00:00"/>
        <d v="2020-12-07T00:00:00"/>
        <d v="2021-02-19T00:00:00"/>
        <d v="2021-02-14T00:00:00"/>
        <d v="2021-01-01T00:00:00"/>
        <d v="2021-01-14T00:00:00"/>
        <d v="2018-08-30T00:00:00"/>
        <d v="2018-05-23T00:00:00"/>
        <d v="2021-03-01T00:00:00"/>
        <d v="2021-04-26T00:00:00"/>
        <d v="2019-04-22T00:00:00"/>
        <d v="2022-04-15T00:00:00"/>
        <d v="2019-10-24T00:00:00"/>
        <d v="2022-05-29T00:00:00"/>
        <d v="2022-11-26T00:00:00"/>
        <d v="2021-12-11T00:00:00"/>
        <d v="2018-04-13T00:00:00"/>
        <d v="2021-05-29T00:00:00"/>
        <d v="2020-01-01T00:00:00"/>
        <d v="2018-06-19T00:00:00"/>
        <d v="2018-01-12T00:00:00"/>
        <d v="2021-01-04T00:00:00"/>
        <d v="2020-02-02T00:00:00"/>
        <d v="2021-07-15T00:00:00"/>
        <d v="2019-02-09T00:00:00"/>
        <d v="2022-12-29T00:00:00"/>
        <d v="2019-02-12T00:00:00"/>
        <d v="2020-10-14T00:00:00"/>
        <d v="2019-06-24T00:00:00"/>
        <d v="2020-06-10T00:00:00"/>
        <d v="2020-12-13T00:00:00"/>
        <d v="2022-09-07T00:00:00"/>
        <d v="2019-02-24T00:00:00"/>
        <d v="2022-06-02T00:00:00"/>
        <d v="2022-02-24T00:00:00"/>
        <d v="2021-08-14T00:00:00"/>
        <d v="2021-06-24T00:00:00"/>
        <d v="2021-09-23T00:00:00"/>
        <d v="2021-09-21T00:00:00"/>
        <d v="2021-11-06T00:00:00"/>
        <d v="2021-09-28T00:00:00"/>
        <d v="2024-10-14T00:00:00"/>
        <d v="2020-11-04T00:00:00"/>
        <d v="2025-05-02T00:00:00"/>
        <d v="2018-08-03T00:00:00"/>
        <d v="2021-01-10T00:00:00"/>
        <d v="2024-04-08T00:00:00"/>
        <d v="2021-08-06T00:00:00"/>
        <d v="2021-10-16T00:00:00"/>
        <d v="2021-12-01T00:00:00"/>
        <d v="2022-11-04T00:00:00"/>
        <d v="2021-12-25T00:00:00"/>
        <d v="2019-07-17T00:00:00"/>
        <d v="2021-03-05T00:00:00"/>
        <d v="2021-12-30T00:00:00"/>
        <d v="2024-05-06T00:00:00"/>
        <d v="2022-11-13T00:00:00"/>
        <d v="2021-08-03T00:00:00"/>
        <d v="2021-03-31T00:00:00"/>
        <d v="2020-10-20T00:00:00"/>
        <d v="2022-02-05T00:00:00"/>
        <d v="2020-11-09T00:00:00"/>
        <d v="2019-03-20T00:00:00"/>
        <d v="2019-04-26T00:00:00"/>
        <d v="2019-08-03T00:00:00"/>
        <d v="2022-01-12T00:00:00"/>
        <d v="2021-02-20T00:00:00"/>
        <d v="2022-12-02T00:00:00"/>
        <d v="2022-02-27T00:00:00"/>
        <d v="2022-03-01T00:00:00"/>
        <d v="2022-03-18T00:00:00"/>
        <d v="2022-03-26T00:00:00"/>
        <d v="2022-04-20T00:00:00"/>
        <d v="2022-04-21T00:00:00"/>
        <d v="2020-12-06T00:00:00"/>
        <d v="2018-09-04T00:00:00"/>
        <d v="2018-01-05T00:00:00"/>
        <d v="2021-04-27T00:00:00"/>
        <d v="2022-02-25T00:00:00"/>
        <d v="2021-06-30T00:00:00"/>
        <d v="2018-12-05T00:00:00"/>
        <d v="2022-04-27T00:00:00"/>
        <d v="2018-01-02T00:00:00"/>
        <d v="2024-04-29T00:00:00"/>
        <d v="2022-06-11T00:00:00"/>
        <d v="2020-04-28T00:00:00"/>
        <d v="2020-03-05T00:00:00"/>
        <d v="2023-02-19T00:00:00"/>
        <d v="2023-01-11T00:00:00"/>
        <d v="2022-07-03T00:00:00"/>
        <d v="2022-05-23T00:00:00"/>
        <d v="2022-10-11T00:00:00"/>
        <d v="2018-01-23T00:00:00"/>
        <d v="2018-09-27T00:00:00"/>
        <d v="2022-07-26T00:00:00"/>
        <d v="2021-06-08T00:00:00"/>
        <d v="2023-02-20T00:00:00"/>
        <d v="2022-09-01T00:00:00"/>
        <d v="2022-03-09T00:00:00"/>
        <d v="2021-06-20T00:00:00"/>
        <d v="2023-02-07T00:00:00"/>
        <d v="2020-05-15T00:00:00"/>
        <d v="2021-05-23T00:00:00"/>
        <d v="2021-05-03T00:00:00"/>
        <d v="2020-02-20T00:00:00"/>
        <d v="2024-08-21T00:00:00"/>
        <d v="2024-06-05T00:00:00"/>
        <d v="2018-03-25T00:00:00"/>
        <d v="2020-09-11T00:00:00"/>
        <d v="2024-01-30T00:00:00"/>
        <d v="2022-09-28T00:00:00"/>
        <d v="2020-10-10T00:00:00"/>
        <d v="2022-10-09T00:00:00"/>
        <d v="2018-09-10T00:00:00"/>
        <d v="2022-10-14T00:00:00"/>
        <d v="2022-10-18T00:00:00"/>
        <d v="2020-06-21T00:00:00"/>
        <d v="2020-11-13T00:00:00"/>
        <d v="2022-10-27T00:00:00"/>
        <d v="2022-11-10T00:00:00"/>
        <d v="2018-05-08T00:00:00"/>
        <d v="2022-11-20T00:00:00"/>
        <d v="2022-12-07T00:00:00"/>
        <d v="2024-05-16T00:00:00"/>
        <d v="2018-06-13T00:00:00"/>
        <d v="2020-08-14T00:00:00"/>
        <d v="2022-12-08T00:00:00"/>
        <d v="2019-06-20T00:00:00"/>
        <d v="2022-02-15T00:00:00"/>
        <d v="2019-08-25T00:00:00"/>
        <d v="2022-03-16T00:00:00"/>
        <d v="2023-05-29T00:00:00"/>
        <d v="2023-02-17T00:00:00"/>
        <d v="2021-08-29T00:00:00"/>
        <d v="2023-02-01T00:00:00"/>
        <d v="2023-02-06T00:00:00"/>
        <d v="2023-03-07T00:00:00"/>
        <d v="2024-04-12T00:00:00"/>
        <d v="2023-01-17T00:00:00"/>
        <d v="2024-07-09T00:00:00"/>
        <d v="2018-11-14T00:00:00"/>
        <d v="2020-09-16T00:00:00"/>
        <d v="2020-07-23T00:00:00"/>
        <d v="2021-09-05T00:00:00"/>
        <d v="2023-04-19T00:00:00"/>
        <d v="2024-07-02T00:00:00"/>
        <d v="2021-10-31T00:00:00"/>
        <d v="2024-01-16T00:00:00"/>
        <d v="2018-07-26T00:00:00"/>
        <d v="2022-04-28T00:00:00"/>
        <d v="2022-09-11T00:00:00"/>
        <d v="2025-02-07T00:00:00"/>
        <d v="2020-02-03T00:00:00"/>
        <d v="2022-09-02T00:00:00"/>
        <d v="2023-05-15T00:00:00"/>
        <d v="2019-03-04T00:00:00"/>
        <d v="2021-06-28T00:00:00"/>
        <d v="2019-03-07T00:00:00"/>
        <d v="2022-12-01T00:00:00"/>
        <d v="2024-05-13T00:00:00"/>
        <d v="2025-10-05T00:00:00"/>
        <d v="2023-04-21T00:00:00"/>
        <d v="2022-06-08T00:00:00"/>
        <d v="2024-09-14T00:00:00"/>
        <d v="2020-08-04T00:00:00"/>
        <d v="2023-06-06T00:00:00"/>
        <d v="2019-04-30T00:00:00"/>
        <d v="2022-03-19T00:00:00"/>
        <d v="2019-11-03T00:00:00"/>
        <d v="2023-04-22T00:00:00"/>
        <d v="2024-10-16T00:00:00"/>
        <d v="2018-04-12T00:00:00"/>
        <d v="2022-03-15T00:00:00"/>
        <d v="2023-04-23T00:00:00"/>
        <d v="2025-05-03T00:00:00"/>
        <d v="2018-10-10T00:00:00"/>
        <d v="2024-09-13T00:00:00"/>
        <d v="2024-04-30T00:00:00"/>
        <d v="2019-11-04T00:00:00"/>
        <d v="2022-04-10T00:00:00"/>
        <d v="2022-09-13T00:00:00"/>
        <d v="2023-05-07T00:00:00"/>
        <d v="2024-02-01T00:00:00"/>
        <d v="2023-03-08T00:00:00"/>
        <d v="2022-11-03T00:00:00"/>
        <d v="2023-07-24T00:00:00"/>
        <d v="2020-07-05T00:00:00"/>
        <d v="2023-05-10T00:00:00"/>
        <d v="2021-02-01T00:00:00"/>
        <d v="2023-05-31T00:00:00"/>
        <d v="2021-07-20T00:00:00"/>
        <d v="2023-06-05T00:00:00"/>
      </sharedItems>
    </cacheField>
    <cacheField name="Hire Year" numFmtId="0">
      <sharedItems containsSemiMixedTypes="0" containsString="0" containsNumber="1" containsInteger="1" minValue="2018" maxValue="2025" count="8">
        <n v="2020"/>
        <n v="2024"/>
        <n v="2022"/>
        <n v="2025"/>
        <n v="2018"/>
        <n v="2021"/>
        <n v="2019"/>
        <n v="2023"/>
      </sharedItems>
    </cacheField>
    <cacheField name="Left Company" numFmtId="0">
      <sharedItems count="2">
        <b v="1"/>
        <b v="0"/>
      </sharedItems>
    </cacheField>
    <cacheField name="Attrition Reason" numFmtId="0">
      <sharedItems containsBlank="1" count="6">
        <s v="Unknown"/>
        <m/>
        <s v="No Growth"/>
        <s v="Personal"/>
        <s v="Better Offer"/>
        <s v="Relocation"/>
      </sharedItems>
    </cacheField>
    <cacheField name="Education Level" numFmtId="0">
      <sharedItems count="3">
        <s v="Bachelor"/>
        <s v="Master"/>
        <s v="PhD"/>
      </sharedItems>
    </cacheField>
    <cacheField name="Training Status" numFmtId="0">
      <sharedItems count="3">
        <s v="In Progress"/>
        <s v="Not Started"/>
        <s v="Completed"/>
      </sharedItems>
    </cacheField>
    <cacheField name="Hiring Channel" numFmtId="0">
      <sharedItems count="4">
        <s v="LinkedIn"/>
        <s v="Recruiter"/>
        <s v="Career Fair"/>
        <s v="Referral"/>
      </sharedItems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emiMixedTypes="0" containsString="0" containsNumber="1" minValue="0.4" maxValue="7.3"/>
    </cacheField>
    <cacheField name="Tenure (Years Rounded)" numFmtId="0">
      <sharedItems containsString="0" containsBlank="1" containsNumber="1" containsInteger="1" minValue="0" maxValue="6"/>
    </cacheField>
    <cacheField name="Leaving Date" numFmtId="0">
      <sharedItems containsNonDate="0" containsDate="1" containsString="0" containsBlank="1" minDate="2018-10-12T00:00:00" maxDate="2025-05-09T00:00:00"/>
    </cacheField>
    <cacheField name="Leaving Year" numFmtId="0">
      <sharedItems containsString="0" containsBlank="1" containsNumber="1" containsInteger="1" minValue="2018" maxValue="2025" count="9">
        <n v="2022"/>
        <m/>
        <n v="2025"/>
        <n v="2023"/>
        <n v="2020"/>
        <n v="2024"/>
        <n v="2019"/>
        <n v="2018"/>
        <n v="2021"/>
      </sharedItems>
    </cacheField>
    <cacheField name="Work Arrangement" numFmtId="0">
      <sharedItems count="3">
        <s v="Hybrid"/>
        <s v="On-site"/>
        <s v="Remote"/>
      </sharedItems>
    </cacheField>
    <cacheField name="Upskilled" numFmtId="0">
      <sharedItems/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812.604392013891" createdVersion="8" refreshedVersion="8" minRefreshableVersion="3" recordCount="497" xr:uid="{32154D8F-4051-4590-BA90-62726DB7E2C0}">
  <cacheSource type="worksheet">
    <worksheetSource ref="A1:U498" sheet="Cleaned_Data"/>
  </cacheSource>
  <cacheFields count="21">
    <cacheField name="Employee ID" numFmtId="0">
      <sharedItems/>
    </cacheField>
    <cacheField name="Region" numFmtId="0">
      <sharedItems count="3">
        <s v="Europe"/>
        <s v="Asia-Pacific"/>
        <s v="North America"/>
      </sharedItems>
    </cacheField>
    <cacheField name="Department" numFmtId="0">
      <sharedItems count="5">
        <s v="Embedded Systems"/>
        <s v="Infotainment"/>
        <s v="Cybersecurity"/>
        <s v="Cloud Engineering"/>
        <s v="AI &amp; ML"/>
      </sharedItems>
    </cacheField>
    <cacheField name="Role" numFmtId="0">
      <sharedItems/>
    </cacheField>
    <cacheField name="Years of Experience" numFmtId="0">
      <sharedItems containsSemiMixedTypes="0" containsString="0" containsNumber="1" minValue="0.1" maxValue="10.4"/>
    </cacheField>
    <cacheField name="Salary" numFmtId="0">
      <sharedItems containsMixedTypes="1" containsNumber="1" containsInteger="1" minValue="60055" maxValue="159977"/>
    </cacheField>
    <cacheField name="Hire Date" numFmtId="165">
      <sharedItems containsSemiMixedTypes="0" containsNonDate="0" containsDate="1" containsString="0" minDate="2018-01-02T00:00:00" maxDate="2025-12-19T00:00:00"/>
    </cacheField>
    <cacheField name="Hire Year" numFmtId="0">
      <sharedItems containsSemiMixedTypes="0" containsString="0" containsNumber="1" containsInteger="1" minValue="2018" maxValue="2025"/>
    </cacheField>
    <cacheField name="Left Company" numFmtId="0">
      <sharedItems count="2">
        <b v="1"/>
        <b v="0"/>
      </sharedItems>
    </cacheField>
    <cacheField name="Attrition Reason" numFmtId="0">
      <sharedItems containsBlank="1" count="6">
        <s v="Unknown"/>
        <m/>
        <s v="No Growth"/>
        <s v="Personal"/>
        <s v="Better Offer"/>
        <s v="Relocation"/>
      </sharedItems>
    </cacheField>
    <cacheField name="Education Level" numFmtId="0">
      <sharedItems/>
    </cacheField>
    <cacheField name="Training Status" numFmtId="0">
      <sharedItems count="3">
        <s v="In Progress"/>
        <s v="Not Started"/>
        <s v="Completed"/>
      </sharedItems>
    </cacheField>
    <cacheField name="Hiring Channel" numFmtId="0">
      <sharedItems/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emiMixedTypes="0" containsString="0" containsNumber="1" minValue="0.4" maxValue="7.3"/>
    </cacheField>
    <cacheField name="Tenure (Years Rounded)" numFmtId="0">
      <sharedItems containsString="0" containsBlank="1" containsNumber="1" containsInteger="1" minValue="0" maxValue="6"/>
    </cacheField>
    <cacheField name="Leaving Date" numFmtId="0">
      <sharedItems containsNonDate="0" containsDate="1" containsString="0" containsBlank="1" minDate="2018-10-12T00:00:00" maxDate="2025-05-09T00:00:00"/>
    </cacheField>
    <cacheField name="Leaving Year" numFmtId="0">
      <sharedItems containsString="0" containsBlank="1" containsNumber="1" containsInteger="1" minValue="2018" maxValue="2025"/>
    </cacheField>
    <cacheField name="Work Arrangement" numFmtId="0">
      <sharedItems/>
    </cacheField>
    <cacheField name="Upskilled" numFmtId="0">
      <sharedItems count="2">
        <s v="No"/>
        <s v="Yes"/>
      </sharedItems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812.615361689815" createdVersion="8" refreshedVersion="8" minRefreshableVersion="3" recordCount="500" xr:uid="{8D27222E-3F2D-4259-B99C-EE251E7444C4}">
  <cacheSource type="worksheet">
    <worksheetSource ref="A1:U501" sheet="Cleaned_Data"/>
  </cacheSource>
  <cacheFields count="25">
    <cacheField name="Employee ID" numFmtId="0">
      <sharedItems/>
    </cacheField>
    <cacheField name="Region" numFmtId="0">
      <sharedItems count="3">
        <s v="Europe"/>
        <s v="Asia-Pacific"/>
        <s v="North America"/>
      </sharedItems>
    </cacheField>
    <cacheField name="Department" numFmtId="0">
      <sharedItems count="5">
        <s v="Embedded Systems"/>
        <s v="Infotainment"/>
        <s v="Cybersecurity"/>
        <s v="Cloud Engineering"/>
        <s v="AI &amp; ML"/>
      </sharedItems>
    </cacheField>
    <cacheField name="Role" numFmtId="0">
      <sharedItems count="5">
        <s v="DevOps Engineer"/>
        <s v="Senior Developer"/>
        <s v="Software Engineer"/>
        <s v="Tech Lead"/>
        <s v="Unknown"/>
      </sharedItems>
    </cacheField>
    <cacheField name="Years of Experience" numFmtId="0">
      <sharedItems containsSemiMixedTypes="0" containsString="0" containsNumber="1" minValue="0.1" maxValue="10.4"/>
    </cacheField>
    <cacheField name="Salary" numFmtId="0">
      <sharedItems containsMixedTypes="1" containsNumber="1" containsInteger="1" minValue="60055" maxValue="159977"/>
    </cacheField>
    <cacheField name="Hire Date" numFmtId="165">
      <sharedItems containsSemiMixedTypes="0" containsNonDate="0" containsDate="1" containsString="0" minDate="2005-11-24T00:00:00" maxDate="2025-12-20T00:00:00" count="551">
        <d v="2020-05-06T00:00:00"/>
        <d v="2024-01-18T00:00:00"/>
        <d v="2020-03-26T00:00:00"/>
        <d v="2022-01-25T00:00:00"/>
        <d v="2025-09-16T00:00:00"/>
        <d v="2024-02-10T00:00:00"/>
        <d v="2020-06-11T00:00:00"/>
        <d v="2018-01-19T00:00:00"/>
        <d v="2021-02-09T00:00:00"/>
        <d v="2018-08-18T00:00:00"/>
        <d v="2018-01-25T00:00:00"/>
        <d v="2022-01-14T00:00:00"/>
        <d v="2025-03-18T00:00:00"/>
        <d v="2025-02-11T00:00:00"/>
        <d v="2024-04-01T00:00:00"/>
        <d v="2021-12-18T00:00:00"/>
        <d v="2021-06-10T00:00:00"/>
        <d v="2018-06-28T00:00:00"/>
        <d v="2022-03-02T00:00:00"/>
        <d v="2018-04-06T00:00:00"/>
        <d v="2021-10-03T00:00:00"/>
        <d v="2024-05-02T00:00:00"/>
        <d v="2024-02-18T00:00:00"/>
        <d v="2021-02-03T00:00:00"/>
        <d v="2024-05-03T00:00:00"/>
        <d v="2019-03-08T00:00:00"/>
        <d v="2019-05-31T00:00:00"/>
        <d v="2018-02-24T00:00:00"/>
        <d v="2024-11-12T00:00:00"/>
        <d v="2025-02-28T00:00:00"/>
        <d v="2018-03-09T00:00:00"/>
        <d v="2018-03-12T00:00:00"/>
        <d v="2022-12-19T00:00:00"/>
        <d v="2021-10-26T00:00:00"/>
        <d v="2025-01-05T00:00:00"/>
        <d v="2022-02-08T00:00:00"/>
        <d v="2022-05-05T00:00:00"/>
        <d v="2020-08-01T00:00:00"/>
        <d v="2022-08-14T00:00:00"/>
        <d v="2019-06-18T00:00:00"/>
        <d v="2022-06-28T00:00:00"/>
        <d v="2019-02-05T00:00:00"/>
        <d v="2020-09-02T00:00:00"/>
        <d v="2022-12-23T00:00:00"/>
        <d v="2022-03-30T00:00:00"/>
        <d v="2022-01-08T00:00:00"/>
        <d v="2018-03-17T00:00:00"/>
        <d v="2019-11-05T00:00:00"/>
        <d v="2024-03-30T00:00:00"/>
        <d v="2022-11-06T00:00:00"/>
        <d v="2024-02-24T00:00:00"/>
        <d v="2021-12-08T00:00:00"/>
        <d v="2018-07-29T00:00:00"/>
        <d v="2021-05-14T00:00:00"/>
        <d v="2018-04-23T00:00:00"/>
        <d v="2019-12-17T00:00:00"/>
        <d v="2024-06-19T00:00:00"/>
        <d v="2022-10-30T00:00:00"/>
        <d v="2021-01-12T00:00:00"/>
        <d v="2018-05-12T00:00:00"/>
        <d v="2019-11-15T00:00:00"/>
        <d v="2019-12-27T00:00:00"/>
        <d v="2019-05-05T00:00:00"/>
        <d v="2021-04-23T00:00:00"/>
        <d v="2024-06-01T00:00:00"/>
        <d v="2020-06-13T00:00:00"/>
        <d v="2018-06-04T00:00:00"/>
        <d v="2022-07-04T00:00:00"/>
        <d v="2021-08-16T00:00:00"/>
        <d v="2018-06-18T00:00:00"/>
        <d v="2019-12-02T00:00:00"/>
        <d v="2021-10-14T00:00:00"/>
        <d v="2021-05-04T00:00:00"/>
        <d v="2018-07-06T00:00:00"/>
        <d v="2021-01-24T00:00:00"/>
        <d v="2018-07-09T00:00:00"/>
        <d v="2025-11-03T00:00:00"/>
        <d v="2022-07-10T00:00:00"/>
        <d v="2018-12-06T00:00:00"/>
        <d v="2022-08-02T00:00:00"/>
        <d v="2019-01-18T00:00:00"/>
        <d v="2022-08-16T00:00:00"/>
        <d v="2024-10-15T00:00:00"/>
        <d v="2020-11-02T00:00:00"/>
        <d v="2022-05-07T00:00:00"/>
        <d v="2018-11-23T00:00:00"/>
        <d v="2020-12-03T00:00:00"/>
        <d v="2021-12-21T00:00:00"/>
        <d v="2020-09-19T00:00:00"/>
        <d v="2022-03-24T00:00:00"/>
        <d v="2018-01-21T00:00:00"/>
        <d v="2019-05-25T00:00:00"/>
        <d v="2021-06-06T00:00:00"/>
        <d v="2019-09-12T00:00:00"/>
        <d v="2022-08-23T00:00:00"/>
        <d v="2020-12-02T00:00:00"/>
        <d v="2019-09-05T00:00:00"/>
        <d v="2019-01-21T00:00:00"/>
        <d v="2024-05-31T00:00:00"/>
        <d v="2020-05-03T00:00:00"/>
        <d v="2021-04-20T00:00:00"/>
        <d v="2025-12-18T00:00:00"/>
        <d v="2019-03-22T00:00:00"/>
        <d v="2021-01-11T00:00:00"/>
        <d v="2020-05-14T00:00:00"/>
        <d v="2024-01-03T00:00:00"/>
        <d v="2019-04-02T00:00:00"/>
        <d v="2024-10-26T00:00:00"/>
        <d v="2024-04-06T00:00:00"/>
        <d v="2022-04-02T00:00:00"/>
        <d v="2021-09-08T00:00:00"/>
        <d v="2021-07-27T00:00:00"/>
        <d v="2018-07-07T00:00:00"/>
        <d v="2022-04-05T00:00:00"/>
        <d v="2019-06-28T00:00:00"/>
        <d v="2019-05-29T00:00:00"/>
        <d v="2021-01-28T00:00:00"/>
        <d v="2020-10-23T00:00:00"/>
        <d v="2020-06-02T00:00:00"/>
        <d v="2022-03-29T00:00:00"/>
        <d v="2021-10-08T00:00:00"/>
        <d v="2018-04-29T00:00:00"/>
        <d v="2020-12-30T00:00:00"/>
        <d v="2019-04-10T00:00:00"/>
        <d v="2020-07-18T00:00:00"/>
        <d v="2024-04-16T00:00:00"/>
        <d v="2018-11-20T00:00:00"/>
        <d v="2020-05-23T00:00:00"/>
        <d v="2018-01-07T00:00:00"/>
        <d v="2024-05-14T00:00:00"/>
        <d v="2022-01-31T00:00:00"/>
        <d v="2025-05-22T00:00:00"/>
        <d v="2024-12-27T00:00:00"/>
        <d v="2018-12-27T00:00:00"/>
        <d v="2025-06-25T00:00:00"/>
        <d v="2024-01-06T00:00:00"/>
        <d v="2019-07-06T00:00:00"/>
        <d v="2022-11-15T00:00:00"/>
        <d v="2021-07-07T00:00:00"/>
        <d v="2021-04-02T00:00:00"/>
        <d v="2019-08-26T00:00:00"/>
        <d v="2021-02-26T00:00:00"/>
        <d v="2019-07-20T00:00:00"/>
        <d v="2019-07-21T00:00:00"/>
        <d v="2019-08-02T00:00:00"/>
        <d v="2019-04-04T00:00:00"/>
        <d v="2021-03-15T00:00:00"/>
        <d v="2018-07-04T00:00:00"/>
        <d v="2022-03-04T00:00:00"/>
        <d v="2020-02-15T00:00:00"/>
        <d v="2024-02-02T00:00:00"/>
        <d v="2022-12-10T00:00:00"/>
        <d v="2024-07-11T00:00:00"/>
        <d v="2021-12-02T00:00:00"/>
        <d v="2022-07-13T00:00:00"/>
        <d v="2019-10-13T00:00:00"/>
        <d v="2019-11-25T00:00:00"/>
        <d v="2020-12-18T00:00:00"/>
        <d v="2019-09-07T00:00:00"/>
        <d v="2024-08-12T00:00:00"/>
        <d v="2019-09-25T00:00:00"/>
        <d v="2019-10-02T00:00:00"/>
        <d v="2020-09-17T00:00:00"/>
        <d v="2019-10-08T00:00:00"/>
        <d v="2021-11-15T00:00:00"/>
        <d v="2018-02-06T00:00:00"/>
        <d v="2021-07-02T00:00:00"/>
        <d v="2022-02-19T00:00:00"/>
        <d v="2022-04-11T00:00:00"/>
        <d v="2019-09-22T00:00:00"/>
        <d v="2020-01-09T00:00:00"/>
        <d v="2019-01-30T00:00:00"/>
        <d v="2018-09-30T00:00:00"/>
        <d v="2022-06-27T00:00:00"/>
        <d v="2021-02-07T00:00:00"/>
        <d v="2021-07-21T00:00:00"/>
        <d v="2021-10-07T00:00:00"/>
        <d v="2020-03-06T00:00:00"/>
        <d v="2019-10-22T00:00:00"/>
        <d v="2019-11-01T00:00:00"/>
        <d v="2022-10-26T00:00:00"/>
        <d v="2018-02-09T00:00:00"/>
        <d v="2019-07-05T00:00:00"/>
        <d v="2019-11-09T00:00:00"/>
        <d v="2019-11-19T00:00:00"/>
        <d v="2024-12-03T00:00:00"/>
        <d v="2022-12-22T00:00:00"/>
        <d v="2021-10-09T00:00:00"/>
        <d v="2022-12-05T00:00:00"/>
        <d v="2020-04-17T00:00:00"/>
        <d v="2022-06-16T00:00:00"/>
        <d v="2021-12-29T00:00:00"/>
        <d v="2022-11-21T00:00:00"/>
        <d v="2022-08-15T00:00:00"/>
        <d v="2020-05-30T00:00:00"/>
        <d v="2020-06-04T00:00:00"/>
        <d v="2019-08-19T00:00:00"/>
        <d v="2022-02-01T00:00:00"/>
        <d v="2020-01-06T00:00:00"/>
        <d v="2025-09-25T00:00:00"/>
        <d v="2021-11-23T00:00:00"/>
        <d v="2021-01-21T00:00:00"/>
        <d v="2020-01-18T00:00:00"/>
        <d v="2020-05-26T00:00:00"/>
        <d v="2020-04-26T00:00:00"/>
        <d v="2020-01-28T00:00:00"/>
        <d v="2020-03-04T00:00:00"/>
        <d v="2021-12-13T00:00:00"/>
        <d v="2019-01-26T00:00:00"/>
        <d v="2019-01-31T00:00:00"/>
        <d v="2021-03-03T00:00:00"/>
        <d v="2020-03-31T00:00:00"/>
        <d v="2020-03-21T00:00:00"/>
        <d v="2020-12-22T00:00:00"/>
        <d v="2020-05-08T00:00:00"/>
        <d v="2018-01-04T00:00:00"/>
        <d v="2024-03-10T00:00:00"/>
        <d v="2024-11-06T00:00:00"/>
        <d v="2021-01-23T00:00:00"/>
        <d v="2020-07-03T00:00:00"/>
        <d v="2021-05-01T00:00:00"/>
        <d v="2020-09-12T00:00:00"/>
        <d v="2019-05-08T00:00:00"/>
        <d v="2020-07-30T00:00:00"/>
        <d v="2020-08-03T00:00:00"/>
        <d v="2020-08-05T00:00:00"/>
        <d v="2024-02-23T00:00:00"/>
        <d v="2019-02-23T00:00:00"/>
        <d v="2018-02-07T00:00:00"/>
        <d v="2019-11-16T00:00:00"/>
        <d v="2020-08-13T00:00:00"/>
        <d v="2021-03-14T00:00:00"/>
        <d v="2020-08-17T00:00:00"/>
        <d v="2021-09-29T00:00:00"/>
        <d v="2022-06-21T00:00:00"/>
        <d v="2022-01-09T00:00:00"/>
        <d v="2020-02-21T00:00:00"/>
        <d v="2022-09-08T00:00:00"/>
        <d v="2020-06-30T00:00:00"/>
        <d v="2020-11-26T00:00:00"/>
        <d v="2020-02-05T00:00:00"/>
        <d v="2019-03-29T00:00:00"/>
        <d v="2021-09-19T00:00:00"/>
        <d v="2025-07-30T00:00:00"/>
        <d v="2020-12-24T00:00:00"/>
        <d v="2021-07-24T00:00:00"/>
        <d v="2020-08-20T00:00:00"/>
        <d v="2018-10-15T00:00:00"/>
        <d v="2018-11-06T00:00:00"/>
        <d v="2021-02-27T00:00:00"/>
        <d v="2020-10-16T00:00:00"/>
        <d v="2020-11-03T00:00:00"/>
        <d v="2024-12-07T00:00:00"/>
        <d v="2020-11-24T00:00:00"/>
        <d v="2022-08-13T00:00:00"/>
        <d v="2022-08-29T00:00:00"/>
        <d v="2022-10-28T00:00:00"/>
        <d v="2018-07-11T00:00:00"/>
        <d v="2020-11-15T00:00:00"/>
        <d v="2019-04-16T00:00:00"/>
        <d v="2020-12-04T00:00:00"/>
        <d v="2021-06-09T00:00:00"/>
        <d v="2021-06-01T00:00:00"/>
        <d v="2020-12-07T00:00:00"/>
        <d v="2021-02-19T00:00:00"/>
        <d v="2021-02-14T00:00:00"/>
        <d v="2021-01-01T00:00:00"/>
        <d v="2021-01-14T00:00:00"/>
        <d v="2018-08-30T00:00:00"/>
        <d v="2018-05-23T00:00:00"/>
        <d v="2021-03-01T00:00:00"/>
        <d v="2021-04-26T00:00:00"/>
        <d v="2019-04-22T00:00:00"/>
        <d v="2022-04-15T00:00:00"/>
        <d v="2019-10-24T00:00:00"/>
        <d v="2022-05-29T00:00:00"/>
        <d v="2022-11-26T00:00:00"/>
        <d v="2021-12-11T00:00:00"/>
        <d v="2018-04-13T00:00:00"/>
        <d v="2021-05-29T00:00:00"/>
        <d v="2020-01-01T00:00:00"/>
        <d v="2018-06-19T00:00:00"/>
        <d v="2018-01-12T00:00:00"/>
        <d v="2021-01-04T00:00:00"/>
        <d v="2020-02-02T00:00:00"/>
        <d v="2021-07-15T00:00:00"/>
        <d v="2019-02-09T00:00:00"/>
        <d v="2022-12-29T00:00:00"/>
        <d v="2019-02-12T00:00:00"/>
        <d v="2020-10-14T00:00:00"/>
        <d v="2019-06-24T00:00:00"/>
        <d v="2020-06-10T00:00:00"/>
        <d v="2020-12-13T00:00:00"/>
        <d v="2022-09-07T00:00:00"/>
        <d v="2019-02-24T00:00:00"/>
        <d v="2022-06-02T00:00:00"/>
        <d v="2022-02-24T00:00:00"/>
        <d v="2021-08-14T00:00:00"/>
        <d v="2021-06-24T00:00:00"/>
        <d v="2021-09-23T00:00:00"/>
        <d v="2021-09-21T00:00:00"/>
        <d v="2021-11-06T00:00:00"/>
        <d v="2021-09-28T00:00:00"/>
        <d v="2024-10-14T00:00:00"/>
        <d v="2020-11-04T00:00:00"/>
        <d v="2025-05-02T00:00:00"/>
        <d v="2018-08-03T00:00:00"/>
        <d v="2021-01-10T00:00:00"/>
        <d v="2024-04-08T00:00:00"/>
        <d v="2021-08-06T00:00:00"/>
        <d v="2021-10-16T00:00:00"/>
        <d v="2021-12-01T00:00:00"/>
        <d v="2022-11-04T00:00:00"/>
        <d v="2021-12-25T00:00:00"/>
        <d v="2019-07-17T00:00:00"/>
        <d v="2021-03-05T00:00:00"/>
        <d v="2021-12-30T00:00:00"/>
        <d v="2024-05-06T00:00:00"/>
        <d v="2022-11-13T00:00:00"/>
        <d v="2021-08-03T00:00:00"/>
        <d v="2021-03-31T00:00:00"/>
        <d v="2020-10-20T00:00:00"/>
        <d v="2022-02-05T00:00:00"/>
        <d v="2020-11-09T00:00:00"/>
        <d v="2019-03-20T00:00:00"/>
        <d v="2019-04-26T00:00:00"/>
        <d v="2019-08-03T00:00:00"/>
        <d v="2022-01-12T00:00:00"/>
        <d v="2021-02-20T00:00:00"/>
        <d v="2022-12-02T00:00:00"/>
        <d v="2022-02-27T00:00:00"/>
        <d v="2022-03-01T00:00:00"/>
        <d v="2022-03-18T00:00:00"/>
        <d v="2022-03-26T00:00:00"/>
        <d v="2022-04-20T00:00:00"/>
        <d v="2022-04-21T00:00:00"/>
        <d v="2020-12-06T00:00:00"/>
        <d v="2018-09-04T00:00:00"/>
        <d v="2018-01-05T00:00:00"/>
        <d v="2021-04-27T00:00:00"/>
        <d v="2022-02-25T00:00:00"/>
        <d v="2021-06-30T00:00:00"/>
        <d v="2018-12-05T00:00:00"/>
        <d v="2022-04-27T00:00:00"/>
        <d v="2018-01-02T00:00:00"/>
        <d v="2024-04-29T00:00:00"/>
        <d v="2022-06-11T00:00:00"/>
        <d v="2020-04-28T00:00:00"/>
        <d v="2020-03-05T00:00:00"/>
        <d v="2023-02-19T00:00:00"/>
        <d v="2023-01-11T00:00:00"/>
        <d v="2022-07-03T00:00:00"/>
        <d v="2022-05-23T00:00:00"/>
        <d v="2022-10-11T00:00:00"/>
        <d v="2018-01-23T00:00:00"/>
        <d v="2018-09-27T00:00:00"/>
        <d v="2022-07-26T00:00:00"/>
        <d v="2021-06-08T00:00:00"/>
        <d v="2023-02-20T00:00:00"/>
        <d v="2022-09-01T00:00:00"/>
        <d v="2022-03-09T00:00:00"/>
        <d v="2021-06-20T00:00:00"/>
        <d v="2023-02-07T00:00:00"/>
        <d v="2020-05-15T00:00:00"/>
        <d v="2021-05-23T00:00:00"/>
        <d v="2021-05-03T00:00:00"/>
        <d v="2020-02-20T00:00:00"/>
        <d v="2024-08-21T00:00:00"/>
        <d v="2024-06-05T00:00:00"/>
        <d v="2018-03-25T00:00:00"/>
        <d v="2020-09-11T00:00:00"/>
        <d v="2024-01-30T00:00:00"/>
        <d v="2022-09-28T00:00:00"/>
        <d v="2020-10-10T00:00:00"/>
        <d v="2022-10-09T00:00:00"/>
        <d v="2018-09-10T00:00:00"/>
        <d v="2022-10-14T00:00:00"/>
        <d v="2022-10-18T00:00:00"/>
        <d v="2020-06-21T00:00:00"/>
        <d v="2020-11-13T00:00:00"/>
        <d v="2022-10-27T00:00:00"/>
        <d v="2022-11-10T00:00:00"/>
        <d v="2018-05-08T00:00:00"/>
        <d v="2022-11-20T00:00:00"/>
        <d v="2022-12-07T00:00:00"/>
        <d v="2024-05-16T00:00:00"/>
        <d v="2018-06-13T00:00:00"/>
        <d v="2020-08-14T00:00:00"/>
        <d v="2022-12-08T00:00:00"/>
        <d v="2019-06-20T00:00:00"/>
        <d v="2022-02-15T00:00:00"/>
        <d v="2019-08-25T00:00:00"/>
        <d v="2022-03-16T00:00:00"/>
        <d v="2023-05-29T00:00:00"/>
        <d v="2023-02-17T00:00:00"/>
        <d v="2021-08-29T00:00:00"/>
        <d v="2023-02-01T00:00:00"/>
        <d v="2023-02-06T00:00:00"/>
        <d v="2023-03-07T00:00:00"/>
        <d v="2024-04-12T00:00:00"/>
        <d v="2023-01-17T00:00:00"/>
        <d v="2024-07-09T00:00:00"/>
        <d v="2018-11-14T00:00:00"/>
        <d v="2020-09-16T00:00:00"/>
        <d v="2020-07-23T00:00:00"/>
        <d v="2021-09-05T00:00:00"/>
        <d v="2023-04-19T00:00:00"/>
        <d v="2024-07-02T00:00:00"/>
        <d v="2021-10-31T00:00:00"/>
        <d v="2024-01-16T00:00:00"/>
        <d v="2018-07-26T00:00:00"/>
        <d v="2022-04-28T00:00:00"/>
        <d v="2022-09-11T00:00:00"/>
        <d v="2025-02-07T00:00:00"/>
        <d v="2020-02-03T00:00:00"/>
        <d v="2022-09-02T00:00:00"/>
        <d v="2023-05-15T00:00:00"/>
        <d v="2019-03-04T00:00:00"/>
        <d v="2021-06-28T00:00:00"/>
        <d v="2019-03-07T00:00:00"/>
        <d v="2022-12-01T00:00:00"/>
        <d v="2024-05-13T00:00:00"/>
        <d v="2025-10-05T00:00:00"/>
        <d v="2023-04-21T00:00:00"/>
        <d v="2022-06-08T00:00:00"/>
        <d v="2024-09-14T00:00:00"/>
        <d v="2020-08-04T00:00:00"/>
        <d v="2023-06-06T00:00:00"/>
        <d v="2019-04-30T00:00:00"/>
        <d v="2022-03-19T00:00:00"/>
        <d v="2019-11-03T00:00:00"/>
        <d v="2023-04-22T00:00:00"/>
        <d v="2024-10-16T00:00:00"/>
        <d v="2018-04-12T00:00:00"/>
        <d v="2022-03-15T00:00:00"/>
        <d v="2023-04-23T00:00:00"/>
        <d v="2025-05-03T00:00:00"/>
        <d v="2018-10-10T00:00:00"/>
        <d v="2024-09-13T00:00:00"/>
        <d v="2024-04-30T00:00:00"/>
        <d v="2019-11-04T00:00:00"/>
        <d v="2022-04-10T00:00:00"/>
        <d v="2022-09-13T00:00:00"/>
        <d v="2023-05-07T00:00:00"/>
        <d v="2024-02-01T00:00:00"/>
        <d v="2023-03-08T00:00:00"/>
        <d v="2022-11-03T00:00:00"/>
        <d v="2023-07-24T00:00:00"/>
        <d v="2020-07-05T00:00:00"/>
        <d v="2023-05-10T00:00:00"/>
        <d v="2021-02-01T00:00:00"/>
        <d v="2023-05-31T00:00:00"/>
        <d v="2021-07-20T00:00:00"/>
        <d v="2023-06-05T00:00:00"/>
        <d v="2023-03-02T00:00:00" u="1"/>
        <d v="2023-05-14T00:00:00" u="1"/>
        <d v="2023-01-31T00:00:00" u="1"/>
        <d v="2023-03-21T00:00:00" u="1"/>
        <d v="2023-01-23T00:00:00" u="1"/>
        <d v="2023-01-09T00:00:00" u="1"/>
        <d v="2023-02-02T00:00:00" u="1"/>
        <d v="2005-11-24T00:00:00" u="1"/>
        <d v="2025-12-19T00:00:00" u="1"/>
        <d v="2025-06-13T00:00:00" u="1"/>
        <d v="2025-08-14T00:00:00" u="1"/>
        <d v="2025-04-05T00:00:00" u="1"/>
        <d v="2025-12-02T00:00:00" u="1"/>
        <d v="2025-10-09T00:00:00" u="1"/>
        <d v="2024-11-23T00:00:00" u="1"/>
        <d v="2024-06-21T00:00:00" u="1"/>
        <d v="2024-02-05T00:00:00" u="1"/>
        <d v="2025-11-24T00:00:00" u="1"/>
        <d v="2024-10-28T00:00:00" u="1"/>
        <d v="2024-04-26T00:00:00" u="1"/>
        <d v="2024-02-20T00:00:00" u="1"/>
        <d v="2024-06-30T00:00:00" u="1"/>
        <d v="2025-11-13T00:00:00" u="1"/>
        <d v="2024-12-01T00:00:00" u="1"/>
        <d v="2024-01-24T00:00:00" u="1"/>
        <d v="2025-02-15T00:00:00" u="1"/>
        <d v="2024-07-23T00:00:00" u="1"/>
        <d v="2024-07-24T00:00:00" u="1"/>
        <d v="2024-07-20T00:00:00" u="1"/>
        <d v="2024-01-28T00:00:00" u="1"/>
        <d v="2022-01-18T00:00:00" u="1"/>
        <d v="2022-05-14T00:00:00" u="1"/>
        <d v="2022-10-15T00:00:00" u="1"/>
        <d v="2022-05-31T00:00:00" u="1"/>
        <d v="2022-12-18T00:00:00" u="1"/>
        <d v="2022-01-06T00:00:00" u="1"/>
        <d v="2022-02-02T00:00:00" u="1"/>
        <d v="2022-07-30T00:00:00" u="1"/>
        <d v="2022-02-20T00:00:00" u="1"/>
        <d v="2022-04-29T00:00:00" u="1"/>
        <d v="2022-08-21T00:00:00" u="1"/>
        <d v="2022-07-23T00:00:00" u="1"/>
        <d v="2022-07-24T00:00:00" u="1"/>
        <d v="2022-07-20T00:00:00" u="1"/>
        <d v="2021-09-16T00:00:00" u="1"/>
        <d v="2019-02-10T00:00:00" u="1"/>
        <d v="2019-03-18T00:00:00" u="1"/>
        <d v="2021-04-01T00:00:00" u="1"/>
        <d v="2020-05-02T00:00:00" u="1"/>
        <d v="2018-02-18T00:00:00" u="1"/>
        <d v="2020-11-12T00:00:00" u="1"/>
        <d v="2018-12-19T00:00:00" u="1"/>
        <d v="2021-01-05T00:00:00" u="1"/>
        <d v="2021-02-24T00:00:00" u="1"/>
        <d v="2023-06-19T00:00:00" u="1"/>
        <d v="2018-06-01T00:00:00" u="1"/>
        <d v="2023-06-13T00:00:00" u="1"/>
        <d v="2018-08-14T00:00:00" u="1"/>
        <d v="2021-01-03T00:00:00" u="1"/>
        <d v="2019-04-06T00:00:00" u="1"/>
        <d v="2019-04-05T00:00:00" u="1"/>
        <d v="2019-05-22T00:00:00" u="1"/>
        <d v="2019-06-25T00:00:00" u="1"/>
        <d v="2019-07-11T00:00:00" u="1"/>
        <d v="2020-08-12T00:00:00" u="1"/>
        <d v="2019-12-03T00:00:00" u="1"/>
        <d v="2019-10-09T00:00:00" u="1"/>
        <d v="2018-09-25T00:00:00" u="1"/>
        <d v="2023-03-10T00:00:00" u="1"/>
        <d v="2020-11-06T00:00:00" u="1"/>
        <d v="2018-02-23T00:00:00" u="1"/>
        <d v="2021-06-21T00:00:00" u="1"/>
        <d v="2020-10-28T00:00:00" u="1"/>
        <d v="2023-05-02T00:00:00" u="1"/>
        <d v="2020-06-05T00:00:00" u="1"/>
        <d v="2019-11-13T00:00:00" u="1"/>
        <d v="2019-12-01T00:00:00" u="1"/>
        <d v="2023-01-24T00:00:00" u="1"/>
        <d v="2023-02-15T00:00:00" u="1"/>
        <d v="2021-07-09T00:00:00" u="1"/>
        <d v="2020-07-02T00:00:00" u="1"/>
        <d v="2023-01-16T00:00:00" u="1"/>
        <d v="2021-05-13T00:00:00" u="1"/>
        <d v="2021-09-14T00:00:00" u="1"/>
        <d v="2023-04-30T00:00:00" u="1"/>
        <d v="2023-05-22T00:00:00" u="1"/>
        <d v="2018-02-11T00:00:00" u="1"/>
        <d v="2018-02-28T00:00:00" u="1"/>
        <d v="2018-03-30T00:00:00" u="1"/>
        <d v="2018-11-03T00:00:00" u="1"/>
        <d v="2018-12-07T00:00:00" u="1"/>
        <d v="2018-11-24T00:00:00" u="1"/>
        <d v="2018-04-08T00:00:00" u="1"/>
        <d v="2018-05-16T00:00:00" u="1"/>
        <d v="2018-10-05T00:00:00" u="1"/>
        <d v="2018-05-03T00:00:00" u="1"/>
        <d v="2018-09-13T00:00:00" u="1"/>
      </sharedItems>
      <fieldGroup par="24"/>
    </cacheField>
    <cacheField name="Hire Year" numFmtId="0">
      <sharedItems containsSemiMixedTypes="0" containsString="0" containsNumber="1" containsInteger="1" minValue="2018" maxValue="2025"/>
    </cacheField>
    <cacheField name="Left Company" numFmtId="0">
      <sharedItems count="2">
        <b v="1"/>
        <b v="0"/>
      </sharedItems>
    </cacheField>
    <cacheField name="Attrition Reason" numFmtId="0">
      <sharedItems containsBlank="1"/>
    </cacheField>
    <cacheField name="Education Level" numFmtId="0">
      <sharedItems count="3">
        <s v="Bachelor"/>
        <s v="Master"/>
        <s v="PhD"/>
      </sharedItems>
    </cacheField>
    <cacheField name="Training Status" numFmtId="0">
      <sharedItems/>
    </cacheField>
    <cacheField name="Hiring Channel" numFmtId="0">
      <sharedItems count="4">
        <s v="LinkedIn"/>
        <s v="Recruiter"/>
        <s v="Career Fair"/>
        <s v="Referral"/>
      </sharedItems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tring="0" containsBlank="1" containsNumber="1" minValue="0.4" maxValue="7.3"/>
    </cacheField>
    <cacheField name="Tenure (Years Rounded)" numFmtId="0">
      <sharedItems containsString="0" containsBlank="1" containsNumber="1" containsInteger="1" minValue="0" maxValue="6"/>
    </cacheField>
    <cacheField name="Leaving Date" numFmtId="0">
      <sharedItems containsNonDate="0" containsDate="1" containsString="0" containsBlank="1" minDate="2008-03-24T00:00:00" maxDate="2031-03-14T00:00:00" count="208">
        <d v="2022-05-06T00:00:00"/>
        <m/>
        <d v="2025-03-25T00:00:00"/>
        <d v="2025-02-10T00:00:00"/>
        <d v="2022-04-11T00:00:00"/>
        <d v="2023-04-09T00:00:00"/>
        <d v="2025-04-14T00:00:00"/>
        <d v="2020-03-28T00:00:00"/>
        <d v="2019-04-06T00:00:00"/>
        <d v="2025-04-03T00:00:00"/>
        <d v="2022-03-08T00:00:00"/>
        <d v="2025-04-24T00:00:00"/>
        <d v="2018-10-12T00:00:00"/>
        <d v="2023-08-19T00:00:00"/>
        <d v="2023-04-01T00:00:00"/>
        <d v="2024-04-14T00:00:00"/>
        <d v="2021-06-18T00:00:00"/>
        <d v="2025-03-28T00:00:00"/>
        <d v="2025-03-23T00:00:00"/>
        <d v="2025-04-30T00:00:00"/>
        <d v="2023-04-08T00:00:00"/>
        <d v="2020-08-05T00:00:00"/>
        <d v="2025-05-06T00:00:00"/>
        <d v="2025-04-08T00:00:00"/>
        <d v="2024-03-14T00:00:00"/>
        <d v="2025-04-12T00:00:00"/>
        <d v="2021-03-15T00:00:00"/>
        <d v="2022-03-27T00:00:00"/>
        <d v="2025-04-23T00:00:00"/>
        <d v="2022-04-02T00:00:00"/>
        <d v="2022-10-14T00:00:00"/>
        <d v="2022-03-24T00:00:00"/>
        <d v="2018-11-09T00:00:00"/>
        <d v="2023-09-14T00:00:00"/>
        <d v="2025-04-06T00:00:00"/>
        <d v="2025-04-02T00:00:00"/>
        <d v="2025-05-07T00:00:00"/>
        <d v="2019-07-29T00:00:00"/>
        <d v="2021-09-19T00:00:00"/>
        <d v="2019-03-21T00:00:00"/>
        <d v="2021-03-25T00:00:00"/>
        <d v="2023-04-02T00:00:00"/>
        <d v="2020-09-05T00:00:00"/>
        <d v="2025-05-03T00:00:00"/>
        <d v="2025-04-20T00:00:00"/>
        <d v="2022-03-14T00:00:00"/>
        <d v="2025-03-27T00:00:00"/>
        <d v="2025-04-07T00:00:00"/>
        <d v="2025-04-05T00:00:00"/>
        <d v="2020-05-29T00:00:00"/>
        <d v="2020-12-02T00:00:00"/>
        <d v="2024-04-08T00:00:00"/>
        <d v="2025-04-29T00:00:00"/>
        <d v="2022-03-30T00:00:00"/>
        <d v="2019-10-10T00:00:00"/>
        <d v="2021-04-07T00:00:00"/>
        <d v="2025-01-06T00:00:00"/>
        <d v="2025-03-15T00:00:00"/>
        <d v="2025-04-21T00:00:00"/>
        <d v="2025-04-19T00:00:00"/>
        <d v="2023-04-04T00:00:00"/>
        <d v="2025-04-10T00:00:00"/>
        <d v="2022-06-02T00:00:00"/>
        <d v="2024-04-13T00:00:00"/>
        <d v="2020-03-07T00:00:00"/>
        <d v="2025-02-12T00:00:00"/>
        <d v="2023-03-15T00:00:00"/>
        <d v="2024-04-06T00:00:00"/>
        <d v="2025-04-11T00:00:00"/>
        <d v="2023-04-07T00:00:00"/>
        <d v="2021-03-06T00:00:00"/>
        <d v="2023-04-22T00:00:00"/>
        <d v="2024-02-01T00:00:00"/>
        <d v="2022-10-09T00:00:00"/>
        <d v="2025-04-17T00:00:00"/>
        <d v="2025-03-21T00:00:00"/>
        <d v="2025-04-15T00:00:00"/>
        <d v="2024-09-30T00:00:00"/>
        <d v="2022-08-04T00:00:00"/>
        <d v="2023-03-23T00:00:00"/>
        <d v="2023-03-21T00:00:00"/>
        <d v="2021-04-18T00:00:00"/>
        <d v="2025-04-26T00:00:00"/>
        <d v="2023-03-28T00:00:00"/>
        <d v="2021-04-04T00:00:00"/>
        <d v="2025-03-26T00:00:00"/>
        <d v="2025-03-22T00:00:00"/>
        <d v="2023-05-08T00:00:00"/>
        <d v="2022-11-01T00:00:00"/>
        <d v="2021-03-16T00:00:00"/>
        <d v="2022-08-13T00:00:00"/>
        <d v="2024-03-21T00:00:00"/>
        <d v="2023-10-09T00:00:00"/>
        <d v="2023-04-21T00:00:00"/>
        <d v="2021-10-30T00:00:00"/>
        <d v="2021-03-29T00:00:00"/>
        <d v="2025-03-24T00:00:00"/>
        <d v="2024-08-06T00:00:00"/>
        <d v="2023-03-24T00:00:00"/>
        <d v="2025-04-13T00:00:00"/>
        <d v="2023-11-29T00:00:00"/>
        <d v="2025-04-28T00:00:00"/>
        <d v="2024-04-16T00:00:00"/>
        <d v="2025-02-09T00:00:00"/>
        <d v="2024-02-19T00:00:00"/>
        <d v="2021-11-30T00:00:00"/>
        <d v="2020-03-23T00:00:00"/>
        <d v="2025-01-26T00:00:00"/>
        <d v="2023-04-26T00:00:00"/>
        <d v="2022-04-22T00:00:00"/>
        <d v="2025-03-31T00:00:00"/>
        <d v="2024-01-01T00:00:00"/>
        <d v="2025-03-19T00:00:00"/>
        <d v="2023-06-28T00:00:00"/>
        <d v="2021-04-24T00:00:00"/>
        <d v="2023-04-15T00:00:00"/>
        <d v="2024-01-23T00:00:00"/>
        <d v="2023-11-04T00:00:00"/>
        <d v="2025-04-16T00:00:00"/>
        <d v="2025-03-13T00:00:00"/>
        <d v="2022-12-31T00:00:00"/>
        <d v="2024-04-20T00:00:00"/>
        <d v="2022-11-09T00:00:00"/>
        <d v="2022-08-12T00:00:00"/>
        <d v="2025-04-01T00:00:00"/>
        <d v="2024-07-06T00:00:00"/>
        <d v="2025-03-30T00:00:00"/>
        <d v="2020-10-02T00:00:00"/>
        <d v="2024-10-11T00:00:00"/>
        <d v="2024-05-09T00:00:00"/>
        <d v="2025-03-05T00:00:00"/>
        <d v="2025-04-25T00:00:00"/>
        <d v="2025-01-30T00:00:00"/>
        <d v="2024-04-28T00:00:00"/>
        <d v="2025-04-27T00:00:00"/>
        <d v="2025-03-10T00:00:00"/>
        <d v="2025-05-08T00:00:00"/>
        <d v="2024-10-14T00:00:00"/>
        <d v="2024-04-15T00:00:00"/>
        <d v="2024-03-28T00:00:00"/>
        <d v="2019-01-12T00:00:00"/>
        <d v="2019-10-30T00:00:00"/>
        <d v="2023-05-03T00:00:00"/>
        <d v="2024-10-22T00:00:00"/>
        <d v="2021-05-04T00:00:00"/>
        <d v="2024-04-02T00:00:00" u="1"/>
        <d v="2024-11-03T00:00:00" u="1"/>
        <d v="2022-04-13T00:00:00" u="1"/>
        <d v="2023-04-05T00:00:00" u="1"/>
        <d v="2023-03-13T00:00:00" u="1"/>
        <d v="2025-03-14T00:00:00" u="1"/>
        <d v="2024-10-09T00:00:00" u="1"/>
        <d v="2008-03-24T00:00:00" u="1"/>
        <d v="2027-04-10T00:00:00" u="1"/>
        <d v="2028-05-03T00:00:00" u="1"/>
        <d v="2026-08-19T00:00:00" u="1"/>
        <d v="2027-03-14T00:00:00" u="1"/>
        <d v="2027-04-13T00:00:00" u="1"/>
        <d v="2026-09-14T00:00:00" u="1"/>
        <d v="2030-04-05T00:00:00" u="1"/>
        <d v="2027-04-06T00:00:00" u="1"/>
        <d v="2026-06-02T00:00:00" u="1"/>
        <d v="2029-04-12T00:00:00" u="1"/>
        <d v="2026-10-09T00:00:00" u="1"/>
        <d v="2026-03-23T00:00:00" u="1"/>
        <d v="2026-03-21T00:00:00" u="1"/>
        <d v="2027-04-05T00:00:00" u="1"/>
        <d v="2028-03-24T00:00:00" u="1"/>
        <d v="2027-04-28T00:00:00" u="1"/>
        <d v="2026-04-26T00:00:00" u="1"/>
        <d v="2029-05-06T00:00:00" u="1"/>
        <d v="2027-04-20T00:00:00" u="1"/>
        <d v="2028-03-30T00:00:00" u="1"/>
        <d v="2029-04-05T00:00:00" u="1"/>
        <d v="2030-03-30T00:00:00" u="1"/>
        <d v="2031-03-13T00:00:00" u="1"/>
        <d v="2030-04-01T00:00:00" u="1"/>
        <d v="2026-03-24T00:00:00" u="1"/>
        <d v="2027-04-15T00:00:00" u="1"/>
        <d v="2027-03-23T00:00:00" u="1"/>
        <d v="2026-07-24T00:00:00" u="1"/>
        <d v="2026-04-01T00:00:00" u="1"/>
        <d v="2029-03-28T00:00:00" u="1"/>
        <d v="2024-07-24T00:00:00" u="1"/>
        <d v="2022-04-10T00:00:00" u="1"/>
        <d v="2019-08-19T00:00:00" u="1"/>
        <d v="2019-09-14T00:00:00" u="1"/>
        <d v="2024-04-05T00:00:00" u="1"/>
        <d v="2020-06-02T00:00:00" u="1"/>
        <d v="2020-10-09T00:00:00" u="1"/>
        <d v="2023-04-28T00:00:00" u="1"/>
        <d v="2021-03-24T00:00:00" u="1"/>
        <d v="2023-03-12T00:00:00" u="1"/>
        <d v="2023-04-30T00:00:00" u="1"/>
        <d v="2023-03-25T00:00:00" u="1"/>
        <d v="2023-03-29T00:00:00" u="1"/>
        <d v="2025-04-04T00:00:00" u="1"/>
        <d v="2025-03-04T00:00:00" u="1"/>
        <d v="2025-05-04T00:00:00" u="1"/>
        <d v="2025-03-18T00:00:00" u="1"/>
        <d v="2025-04-09T00:00:00" u="1"/>
        <d v="2025-03-29T00:00:00" u="1"/>
        <d v="2025-03-09T00:00:00" u="1"/>
        <d v="2025-05-05T00:00:00" u="1"/>
        <d v="2025-04-22T00:00:00" u="1"/>
        <d v="2025-04-18T00:00:00" u="1"/>
        <d v="2025-05-01T00:00:00" u="1"/>
        <d v="2025-03-16T00:00:00" u="1"/>
      </sharedItems>
      <fieldGroup par="21"/>
    </cacheField>
    <cacheField name="Leaving Year" numFmtId="0">
      <sharedItems containsString="0" containsBlank="1" containsNumber="1" containsInteger="1" minValue="2018" maxValue="2025" count="9">
        <n v="2022"/>
        <m/>
        <n v="2025"/>
        <n v="2023"/>
        <n v="2020"/>
        <n v="2019"/>
        <n v="2018"/>
        <n v="2024"/>
        <n v="2021"/>
      </sharedItems>
    </cacheField>
    <cacheField name="Work Arrangement" numFmtId="0">
      <sharedItems/>
    </cacheField>
    <cacheField name="Upskilled" numFmtId="0">
      <sharedItems/>
    </cacheField>
    <cacheField name="Gender" numFmtId="0">
      <sharedItems/>
    </cacheField>
    <cacheField name="Years (Leaving Date)" numFmtId="0" databaseField="0">
      <fieldGroup base="16">
        <rangePr groupBy="years" startDate="2018-10-12T00:00:00" endDate="2025-05-09T00:00:00"/>
        <groupItems count="10">
          <s v="&lt;2018/10/12"/>
          <s v="2018"/>
          <s v="2019"/>
          <s v="2020"/>
          <s v="2021"/>
          <s v="2022"/>
          <s v="2023"/>
          <s v="2024"/>
          <s v="2025"/>
          <s v="&gt;2025/05/09"/>
        </groupItems>
      </fieldGroup>
    </cacheField>
    <cacheField name="Months (Hire Date)" numFmtId="0" databaseField="0">
      <fieldGroup base="6">
        <rangePr groupBy="months" startDate="2018-01-02T00:00:00" endDate="2025-12-19T00:00:00"/>
        <groupItems count="14">
          <s v="&lt;2018/01/02"/>
          <s v="1"/>
          <s v="2"/>
          <s v="3"/>
          <s v="4"/>
          <s v="5"/>
          <s v="6"/>
          <s v="7"/>
          <s v="8"/>
          <s v="9"/>
          <s v="10"/>
          <s v="11"/>
          <s v="12"/>
          <s v="&gt;2025/12/19"/>
        </groupItems>
      </fieldGroup>
    </cacheField>
    <cacheField name="Quarters (Hire Date)" numFmtId="0" databaseField="0">
      <fieldGroup base="6">
        <rangePr groupBy="quarters" startDate="2018-01-02T00:00:00" endDate="2025-12-19T00:00:00"/>
        <groupItems count="6">
          <s v="&lt;2018/01/02"/>
          <s v="Qtr1"/>
          <s v="Qtr2"/>
          <s v="Qtr3"/>
          <s v="Qtr4"/>
          <s v="&gt;2025/12/19"/>
        </groupItems>
      </fieldGroup>
    </cacheField>
    <cacheField name="Years (Hire Date)" numFmtId="0" databaseField="0">
      <fieldGroup base="6">
        <rangePr groupBy="years" startDate="2018-01-02T00:00:00" endDate="2025-12-19T00:00:00"/>
        <groupItems count="10">
          <s v="&lt;2018/01/02"/>
          <s v="2018"/>
          <s v="2019"/>
          <s v="2020"/>
          <s v="2021"/>
          <s v="2022"/>
          <s v="2023"/>
          <s v="2024"/>
          <s v="2025"/>
          <s v="&gt;2025/12/19"/>
        </groupItems>
      </fieldGroup>
    </cacheField>
  </cacheFields>
  <extLst>
    <ext xmlns:x14="http://schemas.microsoft.com/office/spreadsheetml/2009/9/main" uri="{725AE2AE-9491-48be-B2B4-4EB974FC3084}">
      <x14:pivotCacheDefinition pivotCacheId="1581833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n v="96041"/>
    <x v="0"/>
    <x v="0"/>
    <x v="0"/>
    <x v="0"/>
    <x v="0"/>
    <x v="0"/>
    <x v="0"/>
    <n v="3"/>
    <n v="2"/>
    <n v="2"/>
    <d v="2022-05-06T00:00:00"/>
    <x v="0"/>
    <x v="0"/>
    <s v="No"/>
    <s v="Female"/>
  </r>
  <r>
    <x v="1"/>
    <x v="1"/>
    <x v="1"/>
    <x v="1"/>
    <x v="1"/>
    <n v="83483"/>
    <x v="1"/>
    <x v="1"/>
    <x v="1"/>
    <x v="1"/>
    <x v="0"/>
    <x v="0"/>
    <x v="1"/>
    <n v="4"/>
    <n v="3.3"/>
    <m/>
    <m/>
    <x v="1"/>
    <x v="1"/>
    <s v="No"/>
    <s v="Male"/>
  </r>
  <r>
    <x v="2"/>
    <x v="0"/>
    <x v="2"/>
    <x v="1"/>
    <x v="2"/>
    <n v="92606"/>
    <x v="2"/>
    <x v="0"/>
    <x v="1"/>
    <x v="1"/>
    <x v="0"/>
    <x v="1"/>
    <x v="1"/>
    <n v="3"/>
    <n v="5.0999999999999996"/>
    <m/>
    <m/>
    <x v="1"/>
    <x v="1"/>
    <s v="No"/>
    <s v="Non-binary"/>
  </r>
  <r>
    <x v="3"/>
    <x v="2"/>
    <x v="3"/>
    <x v="0"/>
    <x v="3"/>
    <n v="68110"/>
    <x v="3"/>
    <x v="2"/>
    <x v="1"/>
    <x v="1"/>
    <x v="0"/>
    <x v="2"/>
    <x v="0"/>
    <n v="4"/>
    <n v="3.2"/>
    <m/>
    <d v="2025-03-25T00:00:00"/>
    <x v="2"/>
    <x v="1"/>
    <s v="Yes"/>
    <s v="Prefer not to say"/>
  </r>
  <r>
    <x v="4"/>
    <x v="1"/>
    <x v="2"/>
    <x v="2"/>
    <x v="4"/>
    <n v="102941"/>
    <x v="4"/>
    <x v="3"/>
    <x v="1"/>
    <x v="1"/>
    <x v="0"/>
    <x v="1"/>
    <x v="0"/>
    <n v="2"/>
    <n v="3.6"/>
    <m/>
    <m/>
    <x v="1"/>
    <x v="2"/>
    <s v="No"/>
    <s v="Prefer not to say"/>
  </r>
  <r>
    <x v="5"/>
    <x v="1"/>
    <x v="4"/>
    <x v="3"/>
    <x v="5"/>
    <n v="145957"/>
    <x v="5"/>
    <x v="1"/>
    <x v="0"/>
    <x v="0"/>
    <x v="1"/>
    <x v="2"/>
    <x v="0"/>
    <n v="4"/>
    <n v="1"/>
    <n v="1"/>
    <d v="2025-02-10T00:00:00"/>
    <x v="2"/>
    <x v="0"/>
    <s v="Yes"/>
    <s v="Non-binary"/>
  </r>
  <r>
    <x v="6"/>
    <x v="1"/>
    <x v="2"/>
    <x v="0"/>
    <x v="0"/>
    <n v="110357"/>
    <x v="6"/>
    <x v="0"/>
    <x v="0"/>
    <x v="2"/>
    <x v="0"/>
    <x v="0"/>
    <x v="1"/>
    <n v="2"/>
    <n v="1.9"/>
    <n v="2"/>
    <d v="2022-04-11T00:00:00"/>
    <x v="0"/>
    <x v="0"/>
    <s v="No"/>
    <s v="Prefer not to say"/>
  </r>
  <r>
    <x v="7"/>
    <x v="0"/>
    <x v="2"/>
    <x v="3"/>
    <x v="6"/>
    <n v="121035"/>
    <x v="7"/>
    <x v="4"/>
    <x v="1"/>
    <x v="1"/>
    <x v="0"/>
    <x v="1"/>
    <x v="2"/>
    <n v="5"/>
    <n v="7.3"/>
    <m/>
    <m/>
    <x v="1"/>
    <x v="2"/>
    <s v="No"/>
    <s v="Prefer not to say"/>
  </r>
  <r>
    <x v="8"/>
    <x v="1"/>
    <x v="2"/>
    <x v="0"/>
    <x v="7"/>
    <n v="74357"/>
    <x v="8"/>
    <x v="5"/>
    <x v="0"/>
    <x v="3"/>
    <x v="1"/>
    <x v="0"/>
    <x v="0"/>
    <n v="2"/>
    <n v="2.2000000000000002"/>
    <n v="2"/>
    <d v="2023-04-09T00:00:00"/>
    <x v="3"/>
    <x v="0"/>
    <s v="No"/>
    <s v="Male"/>
  </r>
  <r>
    <x v="9"/>
    <x v="1"/>
    <x v="1"/>
    <x v="1"/>
    <x v="8"/>
    <n v="139909"/>
    <x v="9"/>
    <x v="4"/>
    <x v="1"/>
    <x v="1"/>
    <x v="0"/>
    <x v="0"/>
    <x v="0"/>
    <n v="4"/>
    <n v="6.7"/>
    <m/>
    <m/>
    <x v="1"/>
    <x v="2"/>
    <s v="No"/>
    <s v="Prefer not to say"/>
  </r>
  <r>
    <x v="10"/>
    <x v="0"/>
    <x v="0"/>
    <x v="3"/>
    <x v="9"/>
    <n v="69359"/>
    <x v="10"/>
    <x v="4"/>
    <x v="1"/>
    <x v="1"/>
    <x v="0"/>
    <x v="1"/>
    <x v="2"/>
    <n v="3"/>
    <n v="7.2"/>
    <m/>
    <m/>
    <x v="1"/>
    <x v="0"/>
    <s v="No"/>
    <s v="Non-binary"/>
  </r>
  <r>
    <x v="11"/>
    <x v="2"/>
    <x v="0"/>
    <x v="0"/>
    <x v="10"/>
    <n v="135485"/>
    <x v="11"/>
    <x v="2"/>
    <x v="0"/>
    <x v="4"/>
    <x v="0"/>
    <x v="1"/>
    <x v="3"/>
    <n v="2"/>
    <n v="3.3"/>
    <n v="3"/>
    <d v="2025-04-14T00:00:00"/>
    <x v="2"/>
    <x v="0"/>
    <s v="No"/>
    <s v="Female"/>
  </r>
  <r>
    <x v="12"/>
    <x v="1"/>
    <x v="3"/>
    <x v="3"/>
    <x v="11"/>
    <n v="115961"/>
    <x v="12"/>
    <x v="3"/>
    <x v="1"/>
    <x v="1"/>
    <x v="0"/>
    <x v="1"/>
    <x v="1"/>
    <n v="3"/>
    <n v="6.1"/>
    <m/>
    <m/>
    <x v="1"/>
    <x v="1"/>
    <s v="No"/>
    <s v="Male"/>
  </r>
  <r>
    <x v="13"/>
    <x v="1"/>
    <x v="4"/>
    <x v="3"/>
    <x v="12"/>
    <n v="158864"/>
    <x v="13"/>
    <x v="3"/>
    <x v="1"/>
    <x v="1"/>
    <x v="0"/>
    <x v="2"/>
    <x v="2"/>
    <n v="3"/>
    <n v="7.2"/>
    <m/>
    <m/>
    <x v="1"/>
    <x v="1"/>
    <s v="Yes"/>
    <s v="Non-binary"/>
  </r>
  <r>
    <x v="14"/>
    <x v="0"/>
    <x v="2"/>
    <x v="1"/>
    <x v="13"/>
    <n v="69348"/>
    <x v="14"/>
    <x v="1"/>
    <x v="1"/>
    <x v="1"/>
    <x v="0"/>
    <x v="0"/>
    <x v="1"/>
    <n v="3"/>
    <n v="4.0999999999999996"/>
    <m/>
    <m/>
    <x v="1"/>
    <x v="1"/>
    <s v="No"/>
    <s v="Male"/>
  </r>
  <r>
    <x v="15"/>
    <x v="2"/>
    <x v="2"/>
    <x v="3"/>
    <x v="14"/>
    <n v="73760"/>
    <x v="15"/>
    <x v="5"/>
    <x v="1"/>
    <x v="1"/>
    <x v="2"/>
    <x v="2"/>
    <x v="0"/>
    <n v="3"/>
    <n v="3.3"/>
    <m/>
    <m/>
    <x v="1"/>
    <x v="0"/>
    <s v="Yes"/>
    <s v="Male"/>
  </r>
  <r>
    <x v="16"/>
    <x v="1"/>
    <x v="4"/>
    <x v="3"/>
    <x v="15"/>
    <n v="89257"/>
    <x v="16"/>
    <x v="5"/>
    <x v="1"/>
    <x v="1"/>
    <x v="0"/>
    <x v="2"/>
    <x v="1"/>
    <n v="3"/>
    <n v="3.9"/>
    <m/>
    <m/>
    <x v="1"/>
    <x v="1"/>
    <s v="Yes"/>
    <s v="Non-binary"/>
  </r>
  <r>
    <x v="17"/>
    <x v="0"/>
    <x v="3"/>
    <x v="0"/>
    <x v="16"/>
    <n v="124418"/>
    <x v="17"/>
    <x v="4"/>
    <x v="0"/>
    <x v="2"/>
    <x v="1"/>
    <x v="1"/>
    <x v="0"/>
    <n v="4"/>
    <n v="1.8"/>
    <n v="2"/>
    <d v="2020-03-28T00:00:00"/>
    <x v="4"/>
    <x v="0"/>
    <s v="No"/>
    <s v="Female"/>
  </r>
  <r>
    <x v="18"/>
    <x v="0"/>
    <x v="0"/>
    <x v="0"/>
    <x v="17"/>
    <n v="120100"/>
    <x v="18"/>
    <x v="2"/>
    <x v="1"/>
    <x v="1"/>
    <x v="0"/>
    <x v="1"/>
    <x v="3"/>
    <n v="5"/>
    <n v="2.1"/>
    <m/>
    <d v="2024-04-02T00:00:00"/>
    <x v="5"/>
    <x v="1"/>
    <s v="No"/>
    <s v="Non-binary"/>
  </r>
  <r>
    <x v="19"/>
    <x v="1"/>
    <x v="1"/>
    <x v="0"/>
    <x v="14"/>
    <n v="63373"/>
    <x v="19"/>
    <x v="4"/>
    <x v="0"/>
    <x v="2"/>
    <x v="2"/>
    <x v="1"/>
    <x v="3"/>
    <n v="3"/>
    <n v="1"/>
    <n v="1"/>
    <d v="2019-04-06T00:00:00"/>
    <x v="6"/>
    <x v="0"/>
    <s v="No"/>
    <s v="Prefer not to say"/>
  </r>
  <r>
    <x v="20"/>
    <x v="1"/>
    <x v="4"/>
    <x v="1"/>
    <x v="14"/>
    <n v="152193"/>
    <x v="20"/>
    <x v="5"/>
    <x v="1"/>
    <x v="1"/>
    <x v="0"/>
    <x v="0"/>
    <x v="0"/>
    <n v="1"/>
    <n v="3.5"/>
    <m/>
    <m/>
    <x v="1"/>
    <x v="2"/>
    <s v="No"/>
    <s v="Prefer not to say"/>
  </r>
  <r>
    <x v="21"/>
    <x v="1"/>
    <x v="1"/>
    <x v="1"/>
    <x v="18"/>
    <n v="61252"/>
    <x v="21"/>
    <x v="1"/>
    <x v="1"/>
    <x v="1"/>
    <x v="0"/>
    <x v="0"/>
    <x v="3"/>
    <n v="4"/>
    <n v="5"/>
    <m/>
    <m/>
    <x v="1"/>
    <x v="2"/>
    <s v="No"/>
    <s v="Female"/>
  </r>
  <r>
    <x v="22"/>
    <x v="0"/>
    <x v="3"/>
    <x v="1"/>
    <x v="19"/>
    <n v="82436"/>
    <x v="22"/>
    <x v="1"/>
    <x v="1"/>
    <x v="1"/>
    <x v="0"/>
    <x v="1"/>
    <x v="2"/>
    <n v="5"/>
    <n v="7.2"/>
    <m/>
    <m/>
    <x v="1"/>
    <x v="1"/>
    <s v="No"/>
    <s v="Non-binary"/>
  </r>
  <r>
    <x v="23"/>
    <x v="2"/>
    <x v="4"/>
    <x v="0"/>
    <x v="20"/>
    <n v="130390"/>
    <x v="23"/>
    <x v="5"/>
    <x v="1"/>
    <x v="1"/>
    <x v="0"/>
    <x v="2"/>
    <x v="0"/>
    <n v="5"/>
    <n v="4.2"/>
    <m/>
    <d v="2025-04-03T00:00:00"/>
    <x v="2"/>
    <x v="1"/>
    <s v="Yes"/>
    <s v="Male"/>
  </r>
  <r>
    <x v="24"/>
    <x v="1"/>
    <x v="4"/>
    <x v="0"/>
    <x v="21"/>
    <n v="101240"/>
    <x v="24"/>
    <x v="1"/>
    <x v="1"/>
    <x v="1"/>
    <x v="0"/>
    <x v="1"/>
    <x v="0"/>
    <n v="3"/>
    <n v="0.5"/>
    <m/>
    <d v="2024-11-03T00:00:00"/>
    <x v="5"/>
    <x v="1"/>
    <s v="No"/>
    <s v="Prefer not to say"/>
  </r>
  <r>
    <x v="25"/>
    <x v="2"/>
    <x v="3"/>
    <x v="0"/>
    <x v="5"/>
    <n v="100600"/>
    <x v="25"/>
    <x v="6"/>
    <x v="0"/>
    <x v="0"/>
    <x v="2"/>
    <x v="1"/>
    <x v="1"/>
    <n v="5"/>
    <n v="3"/>
    <n v="3"/>
    <d v="2022-03-08T00:00:00"/>
    <x v="0"/>
    <x v="0"/>
    <s v="No"/>
    <s v="Female"/>
  </r>
  <r>
    <x v="26"/>
    <x v="1"/>
    <x v="1"/>
    <x v="1"/>
    <x v="16"/>
    <n v="132303"/>
    <x v="26"/>
    <x v="6"/>
    <x v="1"/>
    <x v="1"/>
    <x v="0"/>
    <x v="2"/>
    <x v="0"/>
    <n v="2"/>
    <n v="5.9"/>
    <m/>
    <m/>
    <x v="1"/>
    <x v="0"/>
    <s v="Yes"/>
    <s v="Female"/>
  </r>
  <r>
    <x v="27"/>
    <x v="2"/>
    <x v="0"/>
    <x v="0"/>
    <x v="6"/>
    <n v="158936"/>
    <x v="27"/>
    <x v="4"/>
    <x v="1"/>
    <x v="1"/>
    <x v="1"/>
    <x v="1"/>
    <x v="2"/>
    <n v="3"/>
    <n v="7.2"/>
    <m/>
    <d v="2025-04-24T00:00:00"/>
    <x v="2"/>
    <x v="1"/>
    <s v="No"/>
    <s v="Prefer not to say"/>
  </r>
  <r>
    <x v="28"/>
    <x v="0"/>
    <x v="3"/>
    <x v="2"/>
    <x v="16"/>
    <n v="131520"/>
    <x v="28"/>
    <x v="1"/>
    <x v="1"/>
    <x v="1"/>
    <x v="0"/>
    <x v="2"/>
    <x v="3"/>
    <n v="3"/>
    <n v="4.4000000000000004"/>
    <m/>
    <m/>
    <x v="1"/>
    <x v="2"/>
    <s v="Yes"/>
    <s v="Prefer not to say"/>
  </r>
  <r>
    <x v="29"/>
    <x v="2"/>
    <x v="2"/>
    <x v="1"/>
    <x v="22"/>
    <n v="105095"/>
    <x v="29"/>
    <x v="3"/>
    <x v="1"/>
    <x v="1"/>
    <x v="2"/>
    <x v="0"/>
    <x v="2"/>
    <n v="3"/>
    <n v="7.1"/>
    <m/>
    <m/>
    <x v="1"/>
    <x v="2"/>
    <s v="No"/>
    <s v="Male"/>
  </r>
  <r>
    <x v="30"/>
    <x v="2"/>
    <x v="0"/>
    <x v="3"/>
    <x v="23"/>
    <n v="136312"/>
    <x v="30"/>
    <x v="4"/>
    <x v="1"/>
    <x v="1"/>
    <x v="2"/>
    <x v="2"/>
    <x v="2"/>
    <n v="4"/>
    <n v="7.1"/>
    <m/>
    <m/>
    <x v="1"/>
    <x v="1"/>
    <s v="Yes"/>
    <s v="Female"/>
  </r>
  <r>
    <x v="31"/>
    <x v="2"/>
    <x v="0"/>
    <x v="3"/>
    <x v="24"/>
    <n v="131696"/>
    <x v="31"/>
    <x v="4"/>
    <x v="0"/>
    <x v="4"/>
    <x v="2"/>
    <x v="0"/>
    <x v="2"/>
    <n v="4"/>
    <n v="0.6"/>
    <n v="1"/>
    <d v="2018-10-12T00:00:00"/>
    <x v="7"/>
    <x v="1"/>
    <s v="No"/>
    <s v="Prefer not to say"/>
  </r>
  <r>
    <x v="32"/>
    <x v="2"/>
    <x v="4"/>
    <x v="3"/>
    <x v="25"/>
    <n v="115426"/>
    <x v="32"/>
    <x v="2"/>
    <x v="0"/>
    <x v="2"/>
    <x v="0"/>
    <x v="2"/>
    <x v="3"/>
    <n v="4"/>
    <n v="0.7"/>
    <n v="1"/>
    <d v="2023-08-19T00:00:00"/>
    <x v="3"/>
    <x v="0"/>
    <s v="Yes"/>
    <s v="Male"/>
  </r>
  <r>
    <x v="33"/>
    <x v="0"/>
    <x v="3"/>
    <x v="2"/>
    <x v="26"/>
    <n v="124077"/>
    <x v="33"/>
    <x v="5"/>
    <x v="1"/>
    <x v="1"/>
    <x v="0"/>
    <x v="0"/>
    <x v="0"/>
    <n v="3"/>
    <n v="3.5"/>
    <m/>
    <m/>
    <x v="1"/>
    <x v="1"/>
    <s v="No"/>
    <s v="Prefer not to say"/>
  </r>
  <r>
    <x v="34"/>
    <x v="1"/>
    <x v="1"/>
    <x v="3"/>
    <x v="27"/>
    <n v="87213"/>
    <x v="34"/>
    <x v="3"/>
    <x v="1"/>
    <x v="1"/>
    <x v="2"/>
    <x v="0"/>
    <x v="0"/>
    <n v="3"/>
    <n v="4.3"/>
    <m/>
    <m/>
    <x v="1"/>
    <x v="1"/>
    <s v="No"/>
    <s v="Male"/>
  </r>
  <r>
    <x v="35"/>
    <x v="0"/>
    <x v="0"/>
    <x v="1"/>
    <x v="28"/>
    <n v="141974"/>
    <x v="35"/>
    <x v="2"/>
    <x v="1"/>
    <x v="1"/>
    <x v="0"/>
    <x v="1"/>
    <x v="1"/>
    <n v="4"/>
    <n v="3.2"/>
    <m/>
    <m/>
    <x v="1"/>
    <x v="2"/>
    <s v="No"/>
    <s v="Female"/>
  </r>
  <r>
    <x v="36"/>
    <x v="0"/>
    <x v="2"/>
    <x v="3"/>
    <x v="16"/>
    <n v="95595"/>
    <x v="36"/>
    <x v="2"/>
    <x v="1"/>
    <x v="1"/>
    <x v="1"/>
    <x v="0"/>
    <x v="0"/>
    <n v="4"/>
    <n v="3"/>
    <m/>
    <m/>
    <x v="1"/>
    <x v="1"/>
    <s v="No"/>
    <s v="Non-binary"/>
  </r>
  <r>
    <x v="37"/>
    <x v="0"/>
    <x v="0"/>
    <x v="3"/>
    <x v="0"/>
    <n v="126358"/>
    <x v="37"/>
    <x v="0"/>
    <x v="0"/>
    <x v="3"/>
    <x v="1"/>
    <x v="0"/>
    <x v="1"/>
    <n v="3"/>
    <n v="2.7"/>
    <n v="3"/>
    <d v="2023-04-01T00:00:00"/>
    <x v="3"/>
    <x v="0"/>
    <s v="No"/>
    <s v="Male"/>
  </r>
  <r>
    <x v="38"/>
    <x v="1"/>
    <x v="3"/>
    <x v="3"/>
    <x v="21"/>
    <n v="77144"/>
    <x v="38"/>
    <x v="2"/>
    <x v="0"/>
    <x v="3"/>
    <x v="1"/>
    <x v="2"/>
    <x v="0"/>
    <n v="2"/>
    <n v="1.7"/>
    <n v="2"/>
    <d v="2024-04-14T00:00:00"/>
    <x v="5"/>
    <x v="0"/>
    <s v="Yes"/>
    <s v="Male"/>
  </r>
  <r>
    <x v="39"/>
    <x v="1"/>
    <x v="3"/>
    <x v="0"/>
    <x v="20"/>
    <n v="96668"/>
    <x v="39"/>
    <x v="6"/>
    <x v="0"/>
    <x v="5"/>
    <x v="1"/>
    <x v="2"/>
    <x v="0"/>
    <n v="2"/>
    <n v="2"/>
    <n v="2"/>
    <d v="2021-06-18T00:00:00"/>
    <x v="8"/>
    <x v="1"/>
    <s v="Yes"/>
    <s v="Female"/>
  </r>
  <r>
    <x v="40"/>
    <x v="1"/>
    <x v="4"/>
    <x v="0"/>
    <x v="29"/>
    <n v="134666"/>
    <x v="40"/>
    <x v="2"/>
    <x v="1"/>
    <x v="1"/>
    <x v="0"/>
    <x v="2"/>
    <x v="0"/>
    <n v="3"/>
    <n v="2.8"/>
    <m/>
    <d v="2025-03-28T00:00:00"/>
    <x v="2"/>
    <x v="2"/>
    <s v="Yes"/>
    <s v="Male"/>
  </r>
  <r>
    <x v="41"/>
    <x v="0"/>
    <x v="3"/>
    <x v="3"/>
    <x v="14"/>
    <n v="137241"/>
    <x v="41"/>
    <x v="6"/>
    <x v="1"/>
    <x v="1"/>
    <x v="0"/>
    <x v="0"/>
    <x v="1"/>
    <n v="3"/>
    <n v="6.2"/>
    <m/>
    <m/>
    <x v="1"/>
    <x v="1"/>
    <s v="No"/>
    <s v="Male"/>
  </r>
  <r>
    <x v="42"/>
    <x v="2"/>
    <x v="4"/>
    <x v="1"/>
    <x v="16"/>
    <n v="127957"/>
    <x v="42"/>
    <x v="0"/>
    <x v="1"/>
    <x v="1"/>
    <x v="0"/>
    <x v="2"/>
    <x v="3"/>
    <n v="3"/>
    <n v="4.5999999999999996"/>
    <m/>
    <m/>
    <x v="1"/>
    <x v="1"/>
    <s v="Yes"/>
    <s v="Prefer not to say"/>
  </r>
  <r>
    <x v="43"/>
    <x v="1"/>
    <x v="3"/>
    <x v="0"/>
    <x v="30"/>
    <n v="72182"/>
    <x v="43"/>
    <x v="2"/>
    <x v="1"/>
    <x v="1"/>
    <x v="0"/>
    <x v="1"/>
    <x v="1"/>
    <n v="5"/>
    <n v="2.2999999999999998"/>
    <m/>
    <d v="2025-03-23T00:00:00"/>
    <x v="2"/>
    <x v="1"/>
    <s v="No"/>
    <s v="Male"/>
  </r>
  <r>
    <x v="44"/>
    <x v="2"/>
    <x v="1"/>
    <x v="0"/>
    <x v="31"/>
    <n v="147312"/>
    <x v="44"/>
    <x v="2"/>
    <x v="1"/>
    <x v="1"/>
    <x v="0"/>
    <x v="2"/>
    <x v="3"/>
    <n v="3"/>
    <n v="3.1"/>
    <m/>
    <d v="2025-04-30T00:00:00"/>
    <x v="2"/>
    <x v="0"/>
    <s v="Yes"/>
    <s v="Male"/>
  </r>
  <r>
    <x v="45"/>
    <x v="1"/>
    <x v="0"/>
    <x v="0"/>
    <x v="6"/>
    <n v="67368"/>
    <x v="45"/>
    <x v="2"/>
    <x v="0"/>
    <x v="4"/>
    <x v="0"/>
    <x v="0"/>
    <x v="3"/>
    <n v="4"/>
    <n v="1.3"/>
    <n v="1"/>
    <d v="2023-04-08T00:00:00"/>
    <x v="3"/>
    <x v="1"/>
    <s v="No"/>
    <s v="Prefer not to say"/>
  </r>
  <r>
    <x v="46"/>
    <x v="1"/>
    <x v="3"/>
    <x v="2"/>
    <x v="8"/>
    <n v="136240"/>
    <x v="46"/>
    <x v="4"/>
    <x v="1"/>
    <x v="1"/>
    <x v="2"/>
    <x v="0"/>
    <x v="2"/>
    <n v="4"/>
    <n v="7.1"/>
    <m/>
    <m/>
    <x v="1"/>
    <x v="2"/>
    <s v="No"/>
    <s v="Male"/>
  </r>
  <r>
    <x v="47"/>
    <x v="0"/>
    <x v="3"/>
    <x v="0"/>
    <x v="32"/>
    <n v="61932"/>
    <x v="47"/>
    <x v="6"/>
    <x v="0"/>
    <x v="3"/>
    <x v="0"/>
    <x v="0"/>
    <x v="0"/>
    <n v="3"/>
    <n v="0.8"/>
    <n v="1"/>
    <d v="2020-08-05T00:00:00"/>
    <x v="4"/>
    <x v="1"/>
    <s v="No"/>
    <s v="Prefer not to say"/>
  </r>
  <r>
    <x v="48"/>
    <x v="0"/>
    <x v="3"/>
    <x v="1"/>
    <x v="33"/>
    <n v="142985"/>
    <x v="48"/>
    <x v="1"/>
    <x v="1"/>
    <x v="1"/>
    <x v="2"/>
    <x v="1"/>
    <x v="2"/>
    <n v="3"/>
    <n v="7.1"/>
    <m/>
    <m/>
    <x v="1"/>
    <x v="2"/>
    <s v="No"/>
    <s v="Non-binary"/>
  </r>
  <r>
    <x v="49"/>
    <x v="2"/>
    <x v="4"/>
    <x v="0"/>
    <x v="34"/>
    <n v="123620"/>
    <x v="49"/>
    <x v="2"/>
    <x v="1"/>
    <x v="1"/>
    <x v="0"/>
    <x v="0"/>
    <x v="1"/>
    <n v="3"/>
    <n v="2.5"/>
    <m/>
    <d v="2025-05-06T00:00:00"/>
    <x v="2"/>
    <x v="0"/>
    <s v="No"/>
    <s v="Prefer not to say"/>
  </r>
  <r>
    <x v="50"/>
    <x v="2"/>
    <x v="2"/>
    <x v="3"/>
    <x v="30"/>
    <n v="123095"/>
    <x v="50"/>
    <x v="1"/>
    <x v="1"/>
    <x v="1"/>
    <x v="1"/>
    <x v="2"/>
    <x v="1"/>
    <n v="3"/>
    <n v="4.2"/>
    <m/>
    <m/>
    <x v="1"/>
    <x v="0"/>
    <s v="Yes"/>
    <s v="Female"/>
  </r>
  <r>
    <x v="51"/>
    <x v="0"/>
    <x v="3"/>
    <x v="0"/>
    <x v="0"/>
    <n v="68026"/>
    <x v="51"/>
    <x v="5"/>
    <x v="0"/>
    <x v="0"/>
    <x v="1"/>
    <x v="0"/>
    <x v="3"/>
    <n v="3"/>
    <n v="3.4"/>
    <n v="3"/>
    <d v="2025-04-08T00:00:00"/>
    <x v="2"/>
    <x v="1"/>
    <s v="No"/>
    <s v="Prefer not to say"/>
  </r>
  <r>
    <x v="52"/>
    <x v="2"/>
    <x v="2"/>
    <x v="2"/>
    <x v="8"/>
    <n v="136919"/>
    <x v="52"/>
    <x v="4"/>
    <x v="1"/>
    <x v="1"/>
    <x v="0"/>
    <x v="0"/>
    <x v="0"/>
    <n v="5"/>
    <n v="6.7"/>
    <m/>
    <m/>
    <x v="1"/>
    <x v="1"/>
    <s v="No"/>
    <s v="Non-binary"/>
  </r>
  <r>
    <x v="53"/>
    <x v="2"/>
    <x v="0"/>
    <x v="0"/>
    <x v="35"/>
    <n v="156826"/>
    <x v="53"/>
    <x v="5"/>
    <x v="0"/>
    <x v="2"/>
    <x v="2"/>
    <x v="0"/>
    <x v="3"/>
    <n v="3"/>
    <n v="2.9"/>
    <n v="3"/>
    <d v="2024-03-14T00:00:00"/>
    <x v="5"/>
    <x v="1"/>
    <s v="No"/>
    <s v="Prefer not to say"/>
  </r>
  <r>
    <x v="54"/>
    <x v="2"/>
    <x v="1"/>
    <x v="3"/>
    <x v="15"/>
    <n v="105587"/>
    <x v="54"/>
    <x v="4"/>
    <x v="1"/>
    <x v="1"/>
    <x v="1"/>
    <x v="0"/>
    <x v="2"/>
    <n v="4"/>
    <n v="7"/>
    <m/>
    <m/>
    <x v="1"/>
    <x v="1"/>
    <s v="No"/>
    <s v="Male"/>
  </r>
  <r>
    <x v="55"/>
    <x v="2"/>
    <x v="4"/>
    <x v="2"/>
    <x v="12"/>
    <n v="124881"/>
    <x v="55"/>
    <x v="6"/>
    <x v="1"/>
    <x v="1"/>
    <x v="0"/>
    <x v="1"/>
    <x v="1"/>
    <n v="4"/>
    <n v="5.3"/>
    <m/>
    <m/>
    <x v="1"/>
    <x v="1"/>
    <s v="No"/>
    <s v="Male"/>
  </r>
  <r>
    <x v="56"/>
    <x v="1"/>
    <x v="0"/>
    <x v="3"/>
    <x v="27"/>
    <n v="108695"/>
    <x v="56"/>
    <x v="1"/>
    <x v="1"/>
    <x v="1"/>
    <x v="1"/>
    <x v="2"/>
    <x v="0"/>
    <n v="2"/>
    <n v="1.8"/>
    <m/>
    <m/>
    <x v="1"/>
    <x v="2"/>
    <s v="Yes"/>
    <s v="Prefer not to say"/>
  </r>
  <r>
    <x v="57"/>
    <x v="1"/>
    <x v="4"/>
    <x v="0"/>
    <x v="36"/>
    <n v="82015"/>
    <x v="57"/>
    <x v="2"/>
    <x v="1"/>
    <x v="1"/>
    <x v="0"/>
    <x v="1"/>
    <x v="1"/>
    <n v="5"/>
    <n v="2.5"/>
    <m/>
    <d v="2025-04-30T00:00:00"/>
    <x v="2"/>
    <x v="1"/>
    <s v="No"/>
    <s v="Female"/>
  </r>
  <r>
    <x v="58"/>
    <x v="1"/>
    <x v="4"/>
    <x v="0"/>
    <x v="37"/>
    <n v="107064"/>
    <x v="58"/>
    <x v="5"/>
    <x v="1"/>
    <x v="1"/>
    <x v="0"/>
    <x v="0"/>
    <x v="0"/>
    <n v="2"/>
    <n v="4.3"/>
    <m/>
    <d v="2025-04-12T00:00:00"/>
    <x v="2"/>
    <x v="1"/>
    <s v="No"/>
    <s v="Prefer not to say"/>
  </r>
  <r>
    <x v="59"/>
    <x v="0"/>
    <x v="3"/>
    <x v="2"/>
    <x v="38"/>
    <n v="142617"/>
    <x v="59"/>
    <x v="4"/>
    <x v="1"/>
    <x v="1"/>
    <x v="1"/>
    <x v="0"/>
    <x v="2"/>
    <n v="3"/>
    <n v="6.9"/>
    <m/>
    <m/>
    <x v="1"/>
    <x v="0"/>
    <s v="No"/>
    <s v="Prefer not to say"/>
  </r>
  <r>
    <x v="60"/>
    <x v="2"/>
    <x v="1"/>
    <x v="0"/>
    <x v="39"/>
    <n v="73545"/>
    <x v="60"/>
    <x v="6"/>
    <x v="0"/>
    <x v="5"/>
    <x v="0"/>
    <x v="1"/>
    <x v="0"/>
    <n v="2"/>
    <n v="1.4"/>
    <n v="1"/>
    <d v="2021-03-15T00:00:00"/>
    <x v="8"/>
    <x v="1"/>
    <s v="No"/>
    <s v="Male"/>
  </r>
  <r>
    <x v="61"/>
    <x v="2"/>
    <x v="2"/>
    <x v="0"/>
    <x v="40"/>
    <n v="60055"/>
    <x v="61"/>
    <x v="6"/>
    <x v="0"/>
    <x v="0"/>
    <x v="1"/>
    <x v="1"/>
    <x v="0"/>
    <n v="4"/>
    <n v="2.2999999999999998"/>
    <n v="2"/>
    <d v="2022-03-27T00:00:00"/>
    <x v="0"/>
    <x v="1"/>
    <s v="No"/>
    <s v="Male"/>
  </r>
  <r>
    <x v="62"/>
    <x v="1"/>
    <x v="1"/>
    <x v="1"/>
    <x v="17"/>
    <n v="85611"/>
    <x v="62"/>
    <x v="6"/>
    <x v="1"/>
    <x v="1"/>
    <x v="0"/>
    <x v="0"/>
    <x v="1"/>
    <n v="3"/>
    <n v="6"/>
    <m/>
    <m/>
    <x v="1"/>
    <x v="2"/>
    <s v="No"/>
    <s v="Female"/>
  </r>
  <r>
    <x v="63"/>
    <x v="1"/>
    <x v="3"/>
    <x v="0"/>
    <x v="15"/>
    <n v="121212"/>
    <x v="63"/>
    <x v="5"/>
    <x v="1"/>
    <x v="1"/>
    <x v="0"/>
    <x v="0"/>
    <x v="0"/>
    <n v="3"/>
    <n v="4"/>
    <m/>
    <d v="2025-04-23T00:00:00"/>
    <x v="2"/>
    <x v="1"/>
    <s v="No"/>
    <s v="Female"/>
  </r>
  <r>
    <x v="64"/>
    <x v="2"/>
    <x v="4"/>
    <x v="3"/>
    <x v="41"/>
    <n v="64499"/>
    <x v="64"/>
    <x v="1"/>
    <x v="1"/>
    <x v="1"/>
    <x v="1"/>
    <x v="1"/>
    <x v="2"/>
    <n v="4"/>
    <n v="6.9"/>
    <m/>
    <m/>
    <x v="1"/>
    <x v="1"/>
    <s v="No"/>
    <s v="Non-binary"/>
  </r>
  <r>
    <x v="65"/>
    <x v="1"/>
    <x v="3"/>
    <x v="0"/>
    <x v="30"/>
    <n v="77087"/>
    <x v="65"/>
    <x v="0"/>
    <x v="1"/>
    <x v="1"/>
    <x v="0"/>
    <x v="1"/>
    <x v="3"/>
    <n v="4"/>
    <n v="1.9"/>
    <m/>
    <d v="2022-04-13T00:00:00"/>
    <x v="0"/>
    <x v="2"/>
    <s v="No"/>
    <s v="Female"/>
  </r>
  <r>
    <x v="66"/>
    <x v="0"/>
    <x v="1"/>
    <x v="3"/>
    <x v="26"/>
    <n v="116958"/>
    <x v="66"/>
    <x v="4"/>
    <x v="1"/>
    <x v="1"/>
    <x v="1"/>
    <x v="2"/>
    <x v="2"/>
    <n v="3"/>
    <n v="6.9"/>
    <m/>
    <m/>
    <x v="1"/>
    <x v="2"/>
    <s v="Yes"/>
    <s v="Non-binary"/>
  </r>
  <r>
    <x v="67"/>
    <x v="2"/>
    <x v="1"/>
    <x v="2"/>
    <x v="35"/>
    <n v="136743"/>
    <x v="67"/>
    <x v="2"/>
    <x v="1"/>
    <x v="1"/>
    <x v="0"/>
    <x v="2"/>
    <x v="3"/>
    <n v="4"/>
    <n v="2.8"/>
    <m/>
    <m/>
    <x v="1"/>
    <x v="0"/>
    <s v="Yes"/>
    <s v="Female"/>
  </r>
  <r>
    <x v="68"/>
    <x v="0"/>
    <x v="0"/>
    <x v="2"/>
    <x v="13"/>
    <n v="87598"/>
    <x v="68"/>
    <x v="5"/>
    <x v="1"/>
    <x v="1"/>
    <x v="0"/>
    <x v="0"/>
    <x v="0"/>
    <n v="3"/>
    <n v="3.7"/>
    <m/>
    <m/>
    <x v="1"/>
    <x v="1"/>
    <s v="No"/>
    <s v="Prefer not to say"/>
  </r>
  <r>
    <x v="69"/>
    <x v="0"/>
    <x v="1"/>
    <x v="3"/>
    <x v="42"/>
    <n v="102600"/>
    <x v="69"/>
    <x v="4"/>
    <x v="1"/>
    <x v="1"/>
    <x v="0"/>
    <x v="0"/>
    <x v="2"/>
    <n v="3"/>
    <n v="6.8"/>
    <m/>
    <m/>
    <x v="1"/>
    <x v="0"/>
    <s v="No"/>
    <s v="Prefer not to say"/>
  </r>
  <r>
    <x v="70"/>
    <x v="2"/>
    <x v="0"/>
    <x v="3"/>
    <x v="21"/>
    <n v="66796"/>
    <x v="70"/>
    <x v="6"/>
    <x v="0"/>
    <x v="3"/>
    <x v="0"/>
    <x v="1"/>
    <x v="3"/>
    <n v="1"/>
    <n v="2.4"/>
    <n v="2"/>
    <d v="2022-04-02T00:00:00"/>
    <x v="0"/>
    <x v="1"/>
    <s v="No"/>
    <s v="Female"/>
  </r>
  <r>
    <x v="71"/>
    <x v="1"/>
    <x v="0"/>
    <x v="3"/>
    <x v="38"/>
    <n v="103108"/>
    <x v="71"/>
    <x v="5"/>
    <x v="0"/>
    <x v="5"/>
    <x v="0"/>
    <x v="0"/>
    <x v="0"/>
    <n v="2"/>
    <n v="1"/>
    <n v="1"/>
    <d v="2022-10-14T00:00:00"/>
    <x v="0"/>
    <x v="1"/>
    <s v="No"/>
    <s v="Female"/>
  </r>
  <r>
    <x v="72"/>
    <x v="2"/>
    <x v="4"/>
    <x v="2"/>
    <x v="15"/>
    <n v="78073"/>
    <x v="72"/>
    <x v="5"/>
    <x v="1"/>
    <x v="1"/>
    <x v="0"/>
    <x v="1"/>
    <x v="3"/>
    <n v="2"/>
    <n v="4"/>
    <m/>
    <m/>
    <x v="1"/>
    <x v="1"/>
    <s v="No"/>
    <s v="Non-binary"/>
  </r>
  <r>
    <x v="73"/>
    <x v="1"/>
    <x v="0"/>
    <x v="2"/>
    <x v="43"/>
    <n v="157419"/>
    <x v="73"/>
    <x v="4"/>
    <x v="1"/>
    <x v="1"/>
    <x v="1"/>
    <x v="2"/>
    <x v="2"/>
    <n v="4"/>
    <n v="6.8"/>
    <m/>
    <m/>
    <x v="1"/>
    <x v="1"/>
    <s v="Yes"/>
    <s v="Prefer not to say"/>
  </r>
  <r>
    <x v="74"/>
    <x v="0"/>
    <x v="4"/>
    <x v="3"/>
    <x v="29"/>
    <n v="145774"/>
    <x v="74"/>
    <x v="5"/>
    <x v="0"/>
    <x v="2"/>
    <x v="1"/>
    <x v="2"/>
    <x v="3"/>
    <n v="4"/>
    <n v="1.2"/>
    <n v="1"/>
    <d v="2022-03-24T00:00:00"/>
    <x v="0"/>
    <x v="1"/>
    <s v="Yes"/>
    <s v="Prefer not to say"/>
  </r>
  <r>
    <x v="75"/>
    <x v="2"/>
    <x v="1"/>
    <x v="0"/>
    <x v="44"/>
    <n v="119150"/>
    <x v="75"/>
    <x v="4"/>
    <x v="0"/>
    <x v="4"/>
    <x v="0"/>
    <x v="1"/>
    <x v="2"/>
    <n v="3"/>
    <n v="0.4"/>
    <n v="0"/>
    <d v="2018-11-09T00:00:00"/>
    <x v="7"/>
    <x v="1"/>
    <s v="No"/>
    <s v="Non-binary"/>
  </r>
  <r>
    <x v="76"/>
    <x v="1"/>
    <x v="2"/>
    <x v="0"/>
    <x v="29"/>
    <n v="94636"/>
    <x v="38"/>
    <x v="2"/>
    <x v="0"/>
    <x v="2"/>
    <x v="0"/>
    <x v="2"/>
    <x v="2"/>
    <n v="5"/>
    <n v="1.1000000000000001"/>
    <n v="1"/>
    <d v="2023-09-14T00:00:00"/>
    <x v="3"/>
    <x v="1"/>
    <s v="Yes"/>
    <s v="Male"/>
  </r>
  <r>
    <x v="77"/>
    <x v="1"/>
    <x v="4"/>
    <x v="2"/>
    <x v="27"/>
    <n v="105096"/>
    <x v="76"/>
    <x v="3"/>
    <x v="1"/>
    <x v="1"/>
    <x v="2"/>
    <x v="1"/>
    <x v="2"/>
    <n v="4"/>
    <n v="6.5"/>
    <m/>
    <m/>
    <x v="1"/>
    <x v="2"/>
    <s v="No"/>
    <s v="Non-binary"/>
  </r>
  <r>
    <x v="78"/>
    <x v="2"/>
    <x v="1"/>
    <x v="2"/>
    <x v="23"/>
    <n v="102468"/>
    <x v="77"/>
    <x v="2"/>
    <x v="1"/>
    <x v="1"/>
    <x v="0"/>
    <x v="0"/>
    <x v="3"/>
    <n v="3"/>
    <n v="2.8"/>
    <m/>
    <m/>
    <x v="1"/>
    <x v="2"/>
    <s v="No"/>
    <s v="Female"/>
  </r>
  <r>
    <x v="79"/>
    <x v="2"/>
    <x v="3"/>
    <x v="0"/>
    <x v="24"/>
    <n v="63430"/>
    <x v="78"/>
    <x v="4"/>
    <x v="1"/>
    <x v="1"/>
    <x v="1"/>
    <x v="1"/>
    <x v="2"/>
    <n v="3"/>
    <n v="6.4"/>
    <m/>
    <d v="2025-04-06T00:00:00"/>
    <x v="2"/>
    <x v="2"/>
    <s v="No"/>
    <s v="Male"/>
  </r>
  <r>
    <x v="80"/>
    <x v="0"/>
    <x v="3"/>
    <x v="0"/>
    <x v="32"/>
    <n v="108355"/>
    <x v="79"/>
    <x v="2"/>
    <x v="1"/>
    <x v="1"/>
    <x v="0"/>
    <x v="2"/>
    <x v="0"/>
    <n v="5"/>
    <n v="2.7"/>
    <m/>
    <d v="2025-04-02T00:00:00"/>
    <x v="2"/>
    <x v="1"/>
    <s v="Yes"/>
    <s v="Female"/>
  </r>
  <r>
    <x v="81"/>
    <x v="2"/>
    <x v="4"/>
    <x v="4"/>
    <x v="1"/>
    <n v="134905"/>
    <x v="80"/>
    <x v="6"/>
    <x v="1"/>
    <x v="1"/>
    <x v="1"/>
    <x v="0"/>
    <x v="2"/>
    <n v="4"/>
    <n v="6.3"/>
    <m/>
    <m/>
    <x v="1"/>
    <x v="1"/>
    <s v="No"/>
    <s v="Male"/>
  </r>
  <r>
    <x v="82"/>
    <x v="0"/>
    <x v="0"/>
    <x v="2"/>
    <x v="38"/>
    <n v="105000"/>
    <x v="81"/>
    <x v="2"/>
    <x v="1"/>
    <x v="1"/>
    <x v="0"/>
    <x v="1"/>
    <x v="1"/>
    <n v="3"/>
    <n v="2.7"/>
    <m/>
    <m/>
    <x v="1"/>
    <x v="1"/>
    <s v="No"/>
    <s v="Female"/>
  </r>
  <r>
    <x v="83"/>
    <x v="2"/>
    <x v="1"/>
    <x v="4"/>
    <x v="15"/>
    <n v="74291"/>
    <x v="82"/>
    <x v="1"/>
    <x v="1"/>
    <x v="1"/>
    <x v="0"/>
    <x v="1"/>
    <x v="1"/>
    <n v="3"/>
    <n v="2.5"/>
    <m/>
    <m/>
    <x v="1"/>
    <x v="0"/>
    <s v="No"/>
    <s v="Female"/>
  </r>
  <r>
    <x v="84"/>
    <x v="2"/>
    <x v="3"/>
    <x v="2"/>
    <x v="44"/>
    <n v="127695"/>
    <x v="83"/>
    <x v="0"/>
    <x v="1"/>
    <x v="1"/>
    <x v="0"/>
    <x v="1"/>
    <x v="0"/>
    <n v="3"/>
    <n v="4.5"/>
    <m/>
    <m/>
    <x v="1"/>
    <x v="1"/>
    <s v="No"/>
    <s v="Male"/>
  </r>
  <r>
    <x v="85"/>
    <x v="2"/>
    <x v="3"/>
    <x v="2"/>
    <x v="4"/>
    <n v="72453"/>
    <x v="80"/>
    <x v="6"/>
    <x v="1"/>
    <x v="1"/>
    <x v="1"/>
    <x v="1"/>
    <x v="2"/>
    <n v="3"/>
    <n v="6.3"/>
    <m/>
    <m/>
    <x v="1"/>
    <x v="2"/>
    <s v="No"/>
    <s v="Prefer not to say"/>
  </r>
  <r>
    <x v="86"/>
    <x v="0"/>
    <x v="1"/>
    <x v="0"/>
    <x v="45"/>
    <n v="85121"/>
    <x v="84"/>
    <x v="2"/>
    <x v="0"/>
    <x v="3"/>
    <x v="2"/>
    <x v="1"/>
    <x v="0"/>
    <n v="3"/>
    <n v="3"/>
    <n v="3"/>
    <d v="2025-05-07T00:00:00"/>
    <x v="2"/>
    <x v="1"/>
    <s v="No"/>
    <s v="Female"/>
  </r>
  <r>
    <x v="87"/>
    <x v="1"/>
    <x v="1"/>
    <x v="0"/>
    <x v="25"/>
    <n v="75352"/>
    <x v="85"/>
    <x v="4"/>
    <x v="1"/>
    <x v="1"/>
    <x v="0"/>
    <x v="1"/>
    <x v="0"/>
    <n v="3"/>
    <n v="6.4"/>
    <m/>
    <d v="2025-03-23T00:00:00"/>
    <x v="2"/>
    <x v="0"/>
    <s v="No"/>
    <s v="Male"/>
  </r>
  <r>
    <x v="88"/>
    <x v="2"/>
    <x v="2"/>
    <x v="0"/>
    <x v="46"/>
    <n v="134637"/>
    <x v="52"/>
    <x v="4"/>
    <x v="0"/>
    <x v="2"/>
    <x v="2"/>
    <x v="1"/>
    <x v="3"/>
    <n v="2"/>
    <n v="1"/>
    <n v="1"/>
    <d v="2019-07-29T00:00:00"/>
    <x v="6"/>
    <x v="1"/>
    <s v="No"/>
    <s v="Female"/>
  </r>
  <r>
    <x v="89"/>
    <x v="0"/>
    <x v="1"/>
    <x v="0"/>
    <x v="29"/>
    <n v="102951"/>
    <x v="86"/>
    <x v="0"/>
    <x v="1"/>
    <x v="1"/>
    <x v="0"/>
    <x v="2"/>
    <x v="1"/>
    <n v="3"/>
    <n v="4.4000000000000004"/>
    <m/>
    <d v="2025-04-03T00:00:00"/>
    <x v="2"/>
    <x v="0"/>
    <s v="Yes"/>
    <s v="Female"/>
  </r>
  <r>
    <x v="90"/>
    <x v="0"/>
    <x v="3"/>
    <x v="2"/>
    <x v="43"/>
    <n v="139025"/>
    <x v="87"/>
    <x v="5"/>
    <x v="1"/>
    <x v="1"/>
    <x v="0"/>
    <x v="1"/>
    <x v="3"/>
    <n v="5"/>
    <n v="3.3"/>
    <m/>
    <m/>
    <x v="1"/>
    <x v="2"/>
    <s v="No"/>
    <s v="Male"/>
  </r>
  <r>
    <x v="91"/>
    <x v="0"/>
    <x v="1"/>
    <x v="0"/>
    <x v="47"/>
    <n v="126235"/>
    <x v="88"/>
    <x v="0"/>
    <x v="0"/>
    <x v="0"/>
    <x v="2"/>
    <x v="1"/>
    <x v="0"/>
    <n v="3"/>
    <n v="1"/>
    <n v="1"/>
    <d v="2021-09-19T00:00:00"/>
    <x v="8"/>
    <x v="1"/>
    <s v="No"/>
    <s v="Prefer not to say"/>
  </r>
  <r>
    <x v="92"/>
    <x v="2"/>
    <x v="2"/>
    <x v="2"/>
    <x v="48"/>
    <n v="149087"/>
    <x v="89"/>
    <x v="2"/>
    <x v="1"/>
    <x v="1"/>
    <x v="0"/>
    <x v="1"/>
    <x v="0"/>
    <n v="3"/>
    <n v="3.1"/>
    <m/>
    <m/>
    <x v="1"/>
    <x v="1"/>
    <s v="No"/>
    <s v="Non-binary"/>
  </r>
  <r>
    <x v="93"/>
    <x v="2"/>
    <x v="2"/>
    <x v="0"/>
    <x v="49"/>
    <n v="118348"/>
    <x v="90"/>
    <x v="4"/>
    <x v="0"/>
    <x v="3"/>
    <x v="1"/>
    <x v="2"/>
    <x v="0"/>
    <n v="1"/>
    <n v="1.2"/>
    <n v="1"/>
    <d v="2019-03-21T00:00:00"/>
    <x v="6"/>
    <x v="2"/>
    <s v="Yes"/>
    <s v="Prefer not to say"/>
  </r>
  <r>
    <x v="94"/>
    <x v="0"/>
    <x v="1"/>
    <x v="0"/>
    <x v="4"/>
    <n v="129252"/>
    <x v="91"/>
    <x v="6"/>
    <x v="0"/>
    <x v="4"/>
    <x v="2"/>
    <x v="2"/>
    <x v="3"/>
    <n v="2"/>
    <n v="1.9"/>
    <n v="2"/>
    <d v="2021-03-25T00:00:00"/>
    <x v="8"/>
    <x v="2"/>
    <s v="Yes"/>
    <s v="Male"/>
  </r>
  <r>
    <x v="95"/>
    <x v="0"/>
    <x v="3"/>
    <x v="3"/>
    <x v="42"/>
    <n v="136539"/>
    <x v="92"/>
    <x v="5"/>
    <x v="1"/>
    <x v="1"/>
    <x v="0"/>
    <x v="2"/>
    <x v="0"/>
    <n v="3"/>
    <n v="3.9"/>
    <m/>
    <m/>
    <x v="1"/>
    <x v="1"/>
    <s v="Yes"/>
    <s v="Non-binary"/>
  </r>
  <r>
    <x v="96"/>
    <x v="0"/>
    <x v="1"/>
    <x v="0"/>
    <x v="4"/>
    <n v="132516"/>
    <x v="93"/>
    <x v="6"/>
    <x v="1"/>
    <x v="1"/>
    <x v="0"/>
    <x v="1"/>
    <x v="3"/>
    <n v="5"/>
    <n v="5.6"/>
    <m/>
    <d v="2025-04-12T00:00:00"/>
    <x v="2"/>
    <x v="0"/>
    <s v="No"/>
    <s v="Non-binary"/>
  </r>
  <r>
    <x v="97"/>
    <x v="2"/>
    <x v="0"/>
    <x v="0"/>
    <x v="37"/>
    <n v="112269"/>
    <x v="94"/>
    <x v="2"/>
    <x v="0"/>
    <x v="2"/>
    <x v="0"/>
    <x v="0"/>
    <x v="1"/>
    <n v="3"/>
    <n v="2.7"/>
    <n v="3"/>
    <d v="2025-04-23T00:00:00"/>
    <x v="2"/>
    <x v="2"/>
    <s v="No"/>
    <s v="Female"/>
  </r>
  <r>
    <x v="98"/>
    <x v="1"/>
    <x v="4"/>
    <x v="0"/>
    <x v="50"/>
    <n v="129449"/>
    <x v="95"/>
    <x v="0"/>
    <x v="0"/>
    <x v="0"/>
    <x v="1"/>
    <x v="0"/>
    <x v="0"/>
    <n v="2"/>
    <n v="2.4"/>
    <n v="2"/>
    <d v="2023-04-02T00:00:00"/>
    <x v="3"/>
    <x v="2"/>
    <s v="No"/>
    <s v="Female"/>
  </r>
  <r>
    <x v="99"/>
    <x v="1"/>
    <x v="1"/>
    <x v="0"/>
    <x v="24"/>
    <n v="87413"/>
    <x v="96"/>
    <x v="6"/>
    <x v="0"/>
    <x v="4"/>
    <x v="2"/>
    <x v="0"/>
    <x v="3"/>
    <n v="3"/>
    <n v="1"/>
    <n v="1"/>
    <d v="2020-09-05T00:00:00"/>
    <x v="4"/>
    <x v="2"/>
    <s v="No"/>
    <s v="Prefer not to say"/>
  </r>
  <r>
    <x v="100"/>
    <x v="0"/>
    <x v="1"/>
    <x v="3"/>
    <x v="1"/>
    <n v="133509"/>
    <x v="97"/>
    <x v="6"/>
    <x v="1"/>
    <x v="1"/>
    <x v="0"/>
    <x v="0"/>
    <x v="2"/>
    <n v="3"/>
    <n v="6.2"/>
    <m/>
    <m/>
    <x v="1"/>
    <x v="1"/>
    <s v="No"/>
    <s v="Female"/>
  </r>
  <r>
    <x v="101"/>
    <x v="1"/>
    <x v="3"/>
    <x v="2"/>
    <x v="20"/>
    <n v="66581"/>
    <x v="98"/>
    <x v="1"/>
    <x v="1"/>
    <x v="1"/>
    <x v="0"/>
    <x v="0"/>
    <x v="3"/>
    <n v="2"/>
    <n v="2.9"/>
    <m/>
    <m/>
    <x v="1"/>
    <x v="2"/>
    <s v="No"/>
    <s v="Non-binary"/>
  </r>
  <r>
    <x v="102"/>
    <x v="1"/>
    <x v="0"/>
    <x v="0"/>
    <x v="37"/>
    <n v="68770"/>
    <x v="99"/>
    <x v="0"/>
    <x v="1"/>
    <x v="1"/>
    <x v="0"/>
    <x v="1"/>
    <x v="0"/>
    <n v="3"/>
    <n v="5"/>
    <m/>
    <d v="2025-05-03T00:00:00"/>
    <x v="2"/>
    <x v="0"/>
    <s v="No"/>
    <s v="Male"/>
  </r>
  <r>
    <x v="103"/>
    <x v="0"/>
    <x v="4"/>
    <x v="0"/>
    <x v="51"/>
    <n v="139026"/>
    <x v="100"/>
    <x v="5"/>
    <x v="0"/>
    <x v="3"/>
    <x v="1"/>
    <x v="1"/>
    <x v="3"/>
    <n v="3"/>
    <n v="4"/>
    <n v="4"/>
    <d v="2025-04-20T00:00:00"/>
    <x v="2"/>
    <x v="2"/>
    <s v="No"/>
    <s v="Male"/>
  </r>
  <r>
    <x v="104"/>
    <x v="1"/>
    <x v="2"/>
    <x v="2"/>
    <x v="25"/>
    <n v="93623"/>
    <x v="101"/>
    <x v="3"/>
    <x v="1"/>
    <x v="1"/>
    <x v="0"/>
    <x v="0"/>
    <x v="0"/>
    <n v="3"/>
    <n v="2.2999999999999998"/>
    <m/>
    <m/>
    <x v="1"/>
    <x v="1"/>
    <s v="No"/>
    <s v="Prefer not to say"/>
  </r>
  <r>
    <x v="105"/>
    <x v="2"/>
    <x v="4"/>
    <x v="2"/>
    <x v="14"/>
    <n v="75449"/>
    <x v="102"/>
    <x v="6"/>
    <x v="1"/>
    <x v="1"/>
    <x v="2"/>
    <x v="1"/>
    <x v="2"/>
    <n v="3"/>
    <n v="6.1"/>
    <m/>
    <m/>
    <x v="1"/>
    <x v="0"/>
    <s v="No"/>
    <s v="Prefer not to say"/>
  </r>
  <r>
    <x v="106"/>
    <x v="0"/>
    <x v="0"/>
    <x v="2"/>
    <x v="52"/>
    <n v="108438"/>
    <x v="103"/>
    <x v="5"/>
    <x v="1"/>
    <x v="1"/>
    <x v="0"/>
    <x v="2"/>
    <x v="1"/>
    <n v="5"/>
    <n v="2.2999999999999998"/>
    <m/>
    <m/>
    <x v="1"/>
    <x v="0"/>
    <s v="Yes"/>
    <s v="Non-binary"/>
  </r>
  <r>
    <x v="107"/>
    <x v="0"/>
    <x v="2"/>
    <x v="0"/>
    <x v="41"/>
    <n v="134071"/>
    <x v="104"/>
    <x v="0"/>
    <x v="0"/>
    <x v="4"/>
    <x v="1"/>
    <x v="1"/>
    <x v="3"/>
    <n v="3"/>
    <n v="1.9"/>
    <n v="2"/>
    <d v="2022-03-14T00:00:00"/>
    <x v="0"/>
    <x v="2"/>
    <s v="No"/>
    <s v="Female"/>
  </r>
  <r>
    <x v="108"/>
    <x v="1"/>
    <x v="3"/>
    <x v="1"/>
    <x v="22"/>
    <n v="142279"/>
    <x v="105"/>
    <x v="1"/>
    <x v="1"/>
    <x v="1"/>
    <x v="0"/>
    <x v="0"/>
    <x v="1"/>
    <n v="3"/>
    <n v="4.3"/>
    <m/>
    <m/>
    <x v="1"/>
    <x v="2"/>
    <s v="No"/>
    <s v="Female"/>
  </r>
  <r>
    <x v="109"/>
    <x v="1"/>
    <x v="2"/>
    <x v="2"/>
    <x v="29"/>
    <n v="98756"/>
    <x v="106"/>
    <x v="6"/>
    <x v="1"/>
    <x v="1"/>
    <x v="0"/>
    <x v="0"/>
    <x v="2"/>
    <n v="3"/>
    <n v="6.1"/>
    <m/>
    <m/>
    <x v="1"/>
    <x v="1"/>
    <s v="No"/>
    <s v="Prefer not to say"/>
  </r>
  <r>
    <x v="110"/>
    <x v="1"/>
    <x v="2"/>
    <x v="3"/>
    <x v="42"/>
    <n v="146242"/>
    <x v="107"/>
    <x v="1"/>
    <x v="1"/>
    <x v="1"/>
    <x v="0"/>
    <x v="0"/>
    <x v="0"/>
    <n v="1"/>
    <n v="3.5"/>
    <m/>
    <m/>
    <x v="1"/>
    <x v="0"/>
    <s v="No"/>
    <s v="Female"/>
  </r>
  <r>
    <x v="111"/>
    <x v="0"/>
    <x v="3"/>
    <x v="1"/>
    <x v="11"/>
    <n v="89739"/>
    <x v="108"/>
    <x v="1"/>
    <x v="1"/>
    <x v="1"/>
    <x v="2"/>
    <x v="2"/>
    <x v="2"/>
    <n v="4"/>
    <n v="6"/>
    <m/>
    <m/>
    <x v="1"/>
    <x v="2"/>
    <s v="Yes"/>
    <s v="Non-binary"/>
  </r>
  <r>
    <x v="112"/>
    <x v="0"/>
    <x v="3"/>
    <x v="1"/>
    <x v="29"/>
    <n v="73893"/>
    <x v="109"/>
    <x v="2"/>
    <x v="1"/>
    <x v="1"/>
    <x v="0"/>
    <x v="1"/>
    <x v="1"/>
    <n v="3"/>
    <n v="3"/>
    <m/>
    <m/>
    <x v="1"/>
    <x v="2"/>
    <s v="No"/>
    <s v="Non-binary"/>
  </r>
  <r>
    <x v="113"/>
    <x v="0"/>
    <x v="4"/>
    <x v="1"/>
    <x v="24"/>
    <n v="108933"/>
    <x v="110"/>
    <x v="5"/>
    <x v="1"/>
    <x v="1"/>
    <x v="0"/>
    <x v="1"/>
    <x v="1"/>
    <n v="3"/>
    <n v="3.6"/>
    <m/>
    <m/>
    <x v="1"/>
    <x v="2"/>
    <s v="No"/>
    <s v="Non-binary"/>
  </r>
  <r>
    <x v="114"/>
    <x v="2"/>
    <x v="1"/>
    <x v="0"/>
    <x v="53"/>
    <n v="77771"/>
    <x v="111"/>
    <x v="5"/>
    <x v="0"/>
    <x v="4"/>
    <x v="2"/>
    <x v="1"/>
    <x v="3"/>
    <n v="3"/>
    <n v="3.7"/>
    <n v="4"/>
    <d v="2025-03-27T00:00:00"/>
    <x v="2"/>
    <x v="2"/>
    <s v="No"/>
    <s v="Non-binary"/>
  </r>
  <r>
    <x v="115"/>
    <x v="0"/>
    <x v="0"/>
    <x v="0"/>
    <x v="1"/>
    <n v="68068"/>
    <x v="112"/>
    <x v="4"/>
    <x v="1"/>
    <x v="1"/>
    <x v="0"/>
    <x v="1"/>
    <x v="0"/>
    <n v="4"/>
    <n v="6.8"/>
    <m/>
    <d v="2025-04-07T00:00:00"/>
    <x v="2"/>
    <x v="1"/>
    <s v="No"/>
    <s v="Prefer not to say"/>
  </r>
  <r>
    <x v="116"/>
    <x v="0"/>
    <x v="0"/>
    <x v="1"/>
    <x v="54"/>
    <n v="115267"/>
    <x v="113"/>
    <x v="2"/>
    <x v="0"/>
    <x v="4"/>
    <x v="0"/>
    <x v="2"/>
    <x v="0"/>
    <n v="4"/>
    <n v="3"/>
    <n v="3"/>
    <d v="2025-04-05T00:00:00"/>
    <x v="2"/>
    <x v="0"/>
    <s v="Yes"/>
    <s v="Female"/>
  </r>
  <r>
    <x v="117"/>
    <x v="2"/>
    <x v="2"/>
    <x v="1"/>
    <x v="55"/>
    <n v="67190"/>
    <x v="114"/>
    <x v="6"/>
    <x v="1"/>
    <x v="1"/>
    <x v="0"/>
    <x v="2"/>
    <x v="1"/>
    <n v="3"/>
    <n v="5.8"/>
    <m/>
    <m/>
    <x v="1"/>
    <x v="2"/>
    <s v="Yes"/>
    <s v="Female"/>
  </r>
  <r>
    <x v="118"/>
    <x v="0"/>
    <x v="1"/>
    <x v="1"/>
    <x v="14"/>
    <n v="112953"/>
    <x v="115"/>
    <x v="6"/>
    <x v="0"/>
    <x v="4"/>
    <x v="1"/>
    <x v="2"/>
    <x v="3"/>
    <n v="3"/>
    <n v="1"/>
    <n v="1"/>
    <d v="2020-05-29T00:00:00"/>
    <x v="4"/>
    <x v="2"/>
    <s v="Yes"/>
    <s v="Male"/>
  </r>
  <r>
    <x v="119"/>
    <x v="1"/>
    <x v="4"/>
    <x v="0"/>
    <x v="31"/>
    <n v="94773"/>
    <x v="116"/>
    <x v="5"/>
    <x v="1"/>
    <x v="1"/>
    <x v="0"/>
    <x v="0"/>
    <x v="0"/>
    <n v="3"/>
    <n v="4.2"/>
    <m/>
    <d v="2025-03-28T00:00:00"/>
    <x v="2"/>
    <x v="1"/>
    <s v="No"/>
    <s v="Female"/>
  </r>
  <r>
    <x v="120"/>
    <x v="0"/>
    <x v="0"/>
    <x v="2"/>
    <x v="28"/>
    <n v="107377"/>
    <x v="117"/>
    <x v="0"/>
    <x v="1"/>
    <x v="1"/>
    <x v="0"/>
    <x v="2"/>
    <x v="3"/>
    <n v="3"/>
    <n v="4.5"/>
    <m/>
    <m/>
    <x v="1"/>
    <x v="0"/>
    <s v="Yes"/>
    <s v="Prefer not to say"/>
  </r>
  <r>
    <x v="121"/>
    <x v="0"/>
    <x v="1"/>
    <x v="1"/>
    <x v="52"/>
    <n v="96021"/>
    <x v="118"/>
    <x v="0"/>
    <x v="0"/>
    <x v="2"/>
    <x v="1"/>
    <x v="2"/>
    <x v="3"/>
    <n v="3"/>
    <n v="0.5"/>
    <n v="1"/>
    <d v="2020-12-02T00:00:00"/>
    <x v="4"/>
    <x v="1"/>
    <s v="Yes"/>
    <s v="Non-binary"/>
  </r>
  <r>
    <x v="122"/>
    <x v="1"/>
    <x v="2"/>
    <x v="4"/>
    <x v="16"/>
    <n v="121997"/>
    <x v="119"/>
    <x v="2"/>
    <x v="1"/>
    <x v="1"/>
    <x v="0"/>
    <x v="2"/>
    <x v="1"/>
    <n v="3"/>
    <n v="3.1"/>
    <m/>
    <m/>
    <x v="1"/>
    <x v="1"/>
    <s v="Yes"/>
    <s v="Non-binary"/>
  </r>
  <r>
    <x v="123"/>
    <x v="2"/>
    <x v="3"/>
    <x v="1"/>
    <x v="27"/>
    <n v="91367"/>
    <x v="120"/>
    <x v="5"/>
    <x v="0"/>
    <x v="0"/>
    <x v="1"/>
    <x v="2"/>
    <x v="1"/>
    <n v="3"/>
    <n v="2.5"/>
    <n v="3"/>
    <d v="2024-04-08T00:00:00"/>
    <x v="5"/>
    <x v="1"/>
    <s v="Yes"/>
    <s v="Male"/>
  </r>
  <r>
    <x v="124"/>
    <x v="0"/>
    <x v="4"/>
    <x v="0"/>
    <x v="41"/>
    <n v="80307"/>
    <x v="121"/>
    <x v="4"/>
    <x v="1"/>
    <x v="1"/>
    <x v="0"/>
    <x v="2"/>
    <x v="0"/>
    <n v="4"/>
    <n v="7"/>
    <m/>
    <d v="2025-04-29T00:00:00"/>
    <x v="2"/>
    <x v="0"/>
    <s v="Yes"/>
    <s v="Female"/>
  </r>
  <r>
    <x v="125"/>
    <x v="1"/>
    <x v="0"/>
    <x v="1"/>
    <x v="41"/>
    <n v="147985"/>
    <x v="122"/>
    <x v="0"/>
    <x v="0"/>
    <x v="2"/>
    <x v="1"/>
    <x v="2"/>
    <x v="3"/>
    <n v="3"/>
    <n v="1.3"/>
    <n v="1"/>
    <d v="2022-03-30T00:00:00"/>
    <x v="0"/>
    <x v="1"/>
    <s v="Yes"/>
    <s v="Female"/>
  </r>
  <r>
    <x v="126"/>
    <x v="0"/>
    <x v="2"/>
    <x v="3"/>
    <x v="53"/>
    <n v="91655"/>
    <x v="123"/>
    <x v="6"/>
    <x v="0"/>
    <x v="4"/>
    <x v="0"/>
    <x v="2"/>
    <x v="2"/>
    <n v="1"/>
    <n v="0.5"/>
    <n v="1"/>
    <d v="2019-10-10T00:00:00"/>
    <x v="6"/>
    <x v="1"/>
    <s v="Yes"/>
    <s v="Female"/>
  </r>
  <r>
    <x v="127"/>
    <x v="1"/>
    <x v="1"/>
    <x v="3"/>
    <x v="32"/>
    <n v="75485"/>
    <x v="11"/>
    <x v="2"/>
    <x v="1"/>
    <x v="1"/>
    <x v="0"/>
    <x v="2"/>
    <x v="1"/>
    <n v="3"/>
    <n v="3.3"/>
    <m/>
    <m/>
    <x v="1"/>
    <x v="1"/>
    <s v="Yes"/>
    <s v="Female"/>
  </r>
  <r>
    <x v="128"/>
    <x v="1"/>
    <x v="0"/>
    <x v="1"/>
    <x v="12"/>
    <n v="115745"/>
    <x v="124"/>
    <x v="0"/>
    <x v="1"/>
    <x v="1"/>
    <x v="0"/>
    <x v="0"/>
    <x v="0"/>
    <n v="2"/>
    <n v="4.8"/>
    <m/>
    <m/>
    <x v="1"/>
    <x v="2"/>
    <s v="No"/>
    <s v="Non-binary"/>
  </r>
  <r>
    <x v="129"/>
    <x v="0"/>
    <x v="3"/>
    <x v="3"/>
    <x v="37"/>
    <n v="138388"/>
    <x v="125"/>
    <x v="1"/>
    <x v="1"/>
    <x v="1"/>
    <x v="0"/>
    <x v="1"/>
    <x v="2"/>
    <n v="3"/>
    <n v="6"/>
    <m/>
    <m/>
    <x v="1"/>
    <x v="0"/>
    <s v="No"/>
    <s v="Non-binary"/>
  </r>
  <r>
    <x v="130"/>
    <x v="2"/>
    <x v="4"/>
    <x v="1"/>
    <x v="25"/>
    <n v="126641"/>
    <x v="126"/>
    <x v="4"/>
    <x v="1"/>
    <x v="1"/>
    <x v="0"/>
    <x v="1"/>
    <x v="0"/>
    <n v="5"/>
    <n v="6.4"/>
    <m/>
    <m/>
    <x v="1"/>
    <x v="2"/>
    <s v="No"/>
    <s v="Prefer not to say"/>
  </r>
  <r>
    <x v="131"/>
    <x v="1"/>
    <x v="1"/>
    <x v="0"/>
    <x v="24"/>
    <n v="103798"/>
    <x v="127"/>
    <x v="0"/>
    <x v="1"/>
    <x v="1"/>
    <x v="0"/>
    <x v="2"/>
    <x v="1"/>
    <n v="3"/>
    <n v="4.9000000000000004"/>
    <m/>
    <d v="2025-03-23T00:00:00"/>
    <x v="2"/>
    <x v="0"/>
    <s v="Yes"/>
    <s v="Male"/>
  </r>
  <r>
    <x v="132"/>
    <x v="2"/>
    <x v="3"/>
    <x v="1"/>
    <x v="7"/>
    <n v="136708"/>
    <x v="128"/>
    <x v="4"/>
    <x v="0"/>
    <x v="0"/>
    <x v="2"/>
    <x v="2"/>
    <x v="3"/>
    <n v="4"/>
    <n v="3.3"/>
    <n v="3"/>
    <d v="2021-04-07T00:00:00"/>
    <x v="8"/>
    <x v="0"/>
    <s v="Yes"/>
    <s v="Male"/>
  </r>
  <r>
    <x v="133"/>
    <x v="2"/>
    <x v="0"/>
    <x v="4"/>
    <x v="56"/>
    <n v="117615"/>
    <x v="129"/>
    <x v="1"/>
    <x v="1"/>
    <x v="1"/>
    <x v="0"/>
    <x v="1"/>
    <x v="1"/>
    <n v="4"/>
    <n v="2.9"/>
    <m/>
    <m/>
    <x v="1"/>
    <x v="1"/>
    <s v="No"/>
    <s v="Prefer not to say"/>
  </r>
  <r>
    <x v="134"/>
    <x v="0"/>
    <x v="4"/>
    <x v="2"/>
    <x v="22"/>
    <n v="62800"/>
    <x v="130"/>
    <x v="2"/>
    <x v="1"/>
    <x v="1"/>
    <x v="0"/>
    <x v="0"/>
    <x v="0"/>
    <n v="2"/>
    <n v="2.2000000000000002"/>
    <m/>
    <m/>
    <x v="1"/>
    <x v="1"/>
    <s v="No"/>
    <s v="Male"/>
  </r>
  <r>
    <x v="135"/>
    <x v="0"/>
    <x v="4"/>
    <x v="1"/>
    <x v="12"/>
    <n v="106473"/>
    <x v="131"/>
    <x v="3"/>
    <x v="1"/>
    <x v="1"/>
    <x v="0"/>
    <x v="1"/>
    <x v="2"/>
    <n v="2"/>
    <n v="5.9"/>
    <m/>
    <m/>
    <x v="1"/>
    <x v="1"/>
    <s v="No"/>
    <s v="Male"/>
  </r>
  <r>
    <x v="136"/>
    <x v="0"/>
    <x v="2"/>
    <x v="2"/>
    <x v="35"/>
    <n v="103526"/>
    <x v="53"/>
    <x v="5"/>
    <x v="1"/>
    <x v="1"/>
    <x v="0"/>
    <x v="0"/>
    <x v="1"/>
    <n v="3"/>
    <n v="3.9"/>
    <m/>
    <m/>
    <x v="1"/>
    <x v="0"/>
    <s v="No"/>
    <s v="Non-binary"/>
  </r>
  <r>
    <x v="137"/>
    <x v="0"/>
    <x v="2"/>
    <x v="1"/>
    <x v="53"/>
    <n v="141938"/>
    <x v="132"/>
    <x v="1"/>
    <x v="1"/>
    <x v="1"/>
    <x v="0"/>
    <x v="2"/>
    <x v="3"/>
    <n v="2"/>
    <n v="5.3"/>
    <m/>
    <m/>
    <x v="1"/>
    <x v="0"/>
    <s v="Yes"/>
    <s v="Male"/>
  </r>
  <r>
    <x v="138"/>
    <x v="2"/>
    <x v="3"/>
    <x v="1"/>
    <x v="54"/>
    <n v="111913"/>
    <x v="133"/>
    <x v="4"/>
    <x v="1"/>
    <x v="1"/>
    <x v="0"/>
    <x v="2"/>
    <x v="3"/>
    <n v="2"/>
    <n v="6.3"/>
    <m/>
    <m/>
    <x v="1"/>
    <x v="1"/>
    <s v="Yes"/>
    <s v="Male"/>
  </r>
  <r>
    <x v="139"/>
    <x v="1"/>
    <x v="0"/>
    <x v="2"/>
    <x v="57"/>
    <n v="73057"/>
    <x v="134"/>
    <x v="3"/>
    <x v="1"/>
    <x v="1"/>
    <x v="1"/>
    <x v="1"/>
    <x v="2"/>
    <n v="2"/>
    <n v="5.8"/>
    <m/>
    <m/>
    <x v="1"/>
    <x v="2"/>
    <s v="No"/>
    <s v="Non-binary"/>
  </r>
  <r>
    <x v="140"/>
    <x v="2"/>
    <x v="1"/>
    <x v="0"/>
    <x v="46"/>
    <n v="105800"/>
    <x v="135"/>
    <x v="1"/>
    <x v="1"/>
    <x v="1"/>
    <x v="0"/>
    <x v="0"/>
    <x v="1"/>
    <n v="3"/>
    <n v="1"/>
    <m/>
    <d v="2025-01-06T00:00:00"/>
    <x v="2"/>
    <x v="1"/>
    <s v="No"/>
    <s v="Prefer not to say"/>
  </r>
  <r>
    <x v="141"/>
    <x v="2"/>
    <x v="2"/>
    <x v="3"/>
    <x v="58"/>
    <n v="138344"/>
    <x v="136"/>
    <x v="6"/>
    <x v="1"/>
    <x v="1"/>
    <x v="1"/>
    <x v="1"/>
    <x v="2"/>
    <n v="3"/>
    <n v="5.8"/>
    <m/>
    <m/>
    <x v="1"/>
    <x v="1"/>
    <s v="No"/>
    <s v="Non-binary"/>
  </r>
  <r>
    <x v="142"/>
    <x v="1"/>
    <x v="1"/>
    <x v="0"/>
    <x v="59"/>
    <n v="79874"/>
    <x v="137"/>
    <x v="2"/>
    <x v="1"/>
    <x v="1"/>
    <x v="0"/>
    <x v="1"/>
    <x v="0"/>
    <n v="5"/>
    <n v="2.4"/>
    <m/>
    <d v="2025-03-15T00:00:00"/>
    <x v="2"/>
    <x v="1"/>
    <s v="No"/>
    <s v="Prefer not to say"/>
  </r>
  <r>
    <x v="143"/>
    <x v="2"/>
    <x v="1"/>
    <x v="3"/>
    <x v="32"/>
    <n v="108511"/>
    <x v="138"/>
    <x v="5"/>
    <x v="1"/>
    <x v="1"/>
    <x v="2"/>
    <x v="1"/>
    <x v="3"/>
    <n v="2"/>
    <n v="3.8"/>
    <m/>
    <m/>
    <x v="1"/>
    <x v="1"/>
    <s v="No"/>
    <s v="Non-binary"/>
  </r>
  <r>
    <x v="144"/>
    <x v="1"/>
    <x v="1"/>
    <x v="0"/>
    <x v="8"/>
    <n v="129906"/>
    <x v="139"/>
    <x v="5"/>
    <x v="1"/>
    <x v="1"/>
    <x v="0"/>
    <x v="2"/>
    <x v="3"/>
    <n v="3"/>
    <n v="4"/>
    <m/>
    <d v="2025-04-02T00:00:00"/>
    <x v="2"/>
    <x v="2"/>
    <s v="Yes"/>
    <s v="Non-binary"/>
  </r>
  <r>
    <x v="145"/>
    <x v="2"/>
    <x v="4"/>
    <x v="2"/>
    <x v="30"/>
    <n v="70103"/>
    <x v="140"/>
    <x v="6"/>
    <x v="1"/>
    <x v="1"/>
    <x v="0"/>
    <x v="1"/>
    <x v="1"/>
    <n v="2"/>
    <n v="5.7"/>
    <m/>
    <m/>
    <x v="1"/>
    <x v="1"/>
    <s v="No"/>
    <s v="Male"/>
  </r>
  <r>
    <x v="146"/>
    <x v="1"/>
    <x v="1"/>
    <x v="1"/>
    <x v="60"/>
    <n v="103803"/>
    <x v="104"/>
    <x v="0"/>
    <x v="1"/>
    <x v="1"/>
    <x v="0"/>
    <x v="2"/>
    <x v="1"/>
    <n v="3"/>
    <n v="4.9000000000000004"/>
    <m/>
    <m/>
    <x v="1"/>
    <x v="1"/>
    <s v="Yes"/>
    <s v="Male"/>
  </r>
  <r>
    <x v="147"/>
    <x v="1"/>
    <x v="3"/>
    <x v="1"/>
    <x v="19"/>
    <n v="128814"/>
    <x v="141"/>
    <x v="5"/>
    <x v="1"/>
    <x v="1"/>
    <x v="0"/>
    <x v="1"/>
    <x v="0"/>
    <n v="3"/>
    <n v="4.0999999999999996"/>
    <m/>
    <m/>
    <x v="1"/>
    <x v="2"/>
    <s v="No"/>
    <s v="Female"/>
  </r>
  <r>
    <x v="148"/>
    <x v="1"/>
    <x v="2"/>
    <x v="3"/>
    <x v="61"/>
    <n v="150811"/>
    <x v="142"/>
    <x v="6"/>
    <x v="1"/>
    <x v="1"/>
    <x v="2"/>
    <x v="0"/>
    <x v="2"/>
    <n v="4"/>
    <n v="5.8"/>
    <m/>
    <m/>
    <x v="1"/>
    <x v="2"/>
    <s v="No"/>
    <s v="Non-binary"/>
  </r>
  <r>
    <x v="149"/>
    <x v="1"/>
    <x v="1"/>
    <x v="0"/>
    <x v="14"/>
    <n v="67239"/>
    <x v="143"/>
    <x v="6"/>
    <x v="1"/>
    <x v="1"/>
    <x v="2"/>
    <x v="1"/>
    <x v="2"/>
    <n v="2"/>
    <n v="5.8"/>
    <m/>
    <d v="2025-04-21T00:00:00"/>
    <x v="2"/>
    <x v="1"/>
    <s v="No"/>
    <s v="Male"/>
  </r>
  <r>
    <x v="150"/>
    <x v="2"/>
    <x v="2"/>
    <x v="2"/>
    <x v="27"/>
    <n v="70886"/>
    <x v="144"/>
    <x v="6"/>
    <x v="1"/>
    <x v="1"/>
    <x v="1"/>
    <x v="0"/>
    <x v="2"/>
    <n v="4"/>
    <n v="5.7"/>
    <m/>
    <m/>
    <x v="1"/>
    <x v="1"/>
    <s v="No"/>
    <s v="Male"/>
  </r>
  <r>
    <x v="151"/>
    <x v="2"/>
    <x v="2"/>
    <x v="0"/>
    <x v="15"/>
    <n v="96320"/>
    <x v="7"/>
    <x v="4"/>
    <x v="1"/>
    <x v="1"/>
    <x v="0"/>
    <x v="2"/>
    <x v="0"/>
    <n v="3"/>
    <n v="7.3"/>
    <m/>
    <d v="2025-04-19T00:00:00"/>
    <x v="2"/>
    <x v="1"/>
    <s v="Yes"/>
    <s v="Female"/>
  </r>
  <r>
    <x v="152"/>
    <x v="2"/>
    <x v="0"/>
    <x v="3"/>
    <x v="62"/>
    <n v="86630"/>
    <x v="145"/>
    <x v="6"/>
    <x v="1"/>
    <x v="1"/>
    <x v="0"/>
    <x v="2"/>
    <x v="0"/>
    <n v="3"/>
    <n v="6"/>
    <m/>
    <m/>
    <x v="1"/>
    <x v="2"/>
    <s v="Yes"/>
    <s v="Female"/>
  </r>
  <r>
    <x v="153"/>
    <x v="0"/>
    <x v="1"/>
    <x v="3"/>
    <x v="62"/>
    <n v="136256"/>
    <x v="146"/>
    <x v="5"/>
    <x v="1"/>
    <x v="1"/>
    <x v="1"/>
    <x v="2"/>
    <x v="0"/>
    <n v="2"/>
    <n v="4.0999999999999996"/>
    <m/>
    <m/>
    <x v="1"/>
    <x v="1"/>
    <s v="Yes"/>
    <s v="Male"/>
  </r>
  <r>
    <x v="154"/>
    <x v="2"/>
    <x v="4"/>
    <x v="1"/>
    <x v="29"/>
    <n v="152910"/>
    <x v="147"/>
    <x v="4"/>
    <x v="1"/>
    <x v="1"/>
    <x v="0"/>
    <x v="0"/>
    <x v="0"/>
    <n v="4"/>
    <n v="6.8"/>
    <m/>
    <m/>
    <x v="1"/>
    <x v="2"/>
    <s v="No"/>
    <s v="Male"/>
  </r>
  <r>
    <x v="155"/>
    <x v="2"/>
    <x v="3"/>
    <x v="1"/>
    <x v="17"/>
    <n v="74973"/>
    <x v="148"/>
    <x v="2"/>
    <x v="0"/>
    <x v="2"/>
    <x v="2"/>
    <x v="2"/>
    <x v="0"/>
    <n v="5"/>
    <n v="1.1000000000000001"/>
    <n v="1"/>
    <d v="2023-04-04T00:00:00"/>
    <x v="3"/>
    <x v="1"/>
    <s v="Yes"/>
    <s v="Prefer not to say"/>
  </r>
  <r>
    <x v="156"/>
    <x v="2"/>
    <x v="4"/>
    <x v="3"/>
    <x v="25"/>
    <n v="74484"/>
    <x v="149"/>
    <x v="0"/>
    <x v="1"/>
    <x v="1"/>
    <x v="0"/>
    <x v="1"/>
    <x v="0"/>
    <n v="3"/>
    <n v="5.2"/>
    <m/>
    <m/>
    <x v="1"/>
    <x v="2"/>
    <s v="No"/>
    <s v="Non-binary"/>
  </r>
  <r>
    <x v="157"/>
    <x v="1"/>
    <x v="4"/>
    <x v="2"/>
    <x v="63"/>
    <n v="147796"/>
    <x v="150"/>
    <x v="1"/>
    <x v="1"/>
    <x v="1"/>
    <x v="0"/>
    <x v="1"/>
    <x v="1"/>
    <n v="3"/>
    <n v="3.2"/>
    <m/>
    <m/>
    <x v="1"/>
    <x v="2"/>
    <s v="No"/>
    <s v="Male"/>
  </r>
  <r>
    <x v="158"/>
    <x v="2"/>
    <x v="4"/>
    <x v="0"/>
    <x v="61"/>
    <n v="125133"/>
    <x v="151"/>
    <x v="2"/>
    <x v="1"/>
    <x v="1"/>
    <x v="0"/>
    <x v="1"/>
    <x v="0"/>
    <n v="4"/>
    <n v="2.4"/>
    <m/>
    <d v="2025-04-10T00:00:00"/>
    <x v="2"/>
    <x v="2"/>
    <s v="No"/>
    <s v="Male"/>
  </r>
  <r>
    <x v="159"/>
    <x v="0"/>
    <x v="1"/>
    <x v="3"/>
    <x v="25"/>
    <n v="66476"/>
    <x v="152"/>
    <x v="1"/>
    <x v="1"/>
    <x v="1"/>
    <x v="1"/>
    <x v="0"/>
    <x v="0"/>
    <n v="3"/>
    <n v="5.8"/>
    <m/>
    <m/>
    <x v="1"/>
    <x v="1"/>
    <s v="No"/>
    <s v="Male"/>
  </r>
  <r>
    <x v="160"/>
    <x v="1"/>
    <x v="0"/>
    <x v="1"/>
    <x v="22"/>
    <n v="130305"/>
    <x v="153"/>
    <x v="5"/>
    <x v="0"/>
    <x v="4"/>
    <x v="2"/>
    <x v="2"/>
    <x v="3"/>
    <n v="3"/>
    <n v="0.5"/>
    <n v="1"/>
    <d v="2022-06-02T00:00:00"/>
    <x v="0"/>
    <x v="0"/>
    <s v="Yes"/>
    <s v="Prefer not to say"/>
  </r>
  <r>
    <x v="161"/>
    <x v="2"/>
    <x v="4"/>
    <x v="3"/>
    <x v="34"/>
    <n v="134763"/>
    <x v="154"/>
    <x v="2"/>
    <x v="0"/>
    <x v="3"/>
    <x v="0"/>
    <x v="1"/>
    <x v="0"/>
    <n v="4"/>
    <n v="1.8"/>
    <n v="2"/>
    <d v="2024-04-13T00:00:00"/>
    <x v="5"/>
    <x v="1"/>
    <s v="No"/>
    <s v="Prefer not to say"/>
  </r>
  <r>
    <x v="162"/>
    <x v="2"/>
    <x v="4"/>
    <x v="1"/>
    <x v="64"/>
    <n v="147959"/>
    <x v="155"/>
    <x v="6"/>
    <x v="1"/>
    <x v="1"/>
    <x v="0"/>
    <x v="1"/>
    <x v="0"/>
    <n v="3"/>
    <n v="5.5"/>
    <m/>
    <m/>
    <x v="1"/>
    <x v="0"/>
    <s v="No"/>
    <s v="Prefer not to say"/>
  </r>
  <r>
    <x v="163"/>
    <x v="0"/>
    <x v="3"/>
    <x v="2"/>
    <x v="39"/>
    <n v="106646"/>
    <x v="156"/>
    <x v="6"/>
    <x v="1"/>
    <x v="1"/>
    <x v="0"/>
    <x v="1"/>
    <x v="1"/>
    <n v="5"/>
    <n v="5.4"/>
    <m/>
    <m/>
    <x v="1"/>
    <x v="1"/>
    <s v="No"/>
    <s v="Non-binary"/>
  </r>
  <r>
    <x v="164"/>
    <x v="2"/>
    <x v="0"/>
    <x v="1"/>
    <x v="15"/>
    <n v="134102"/>
    <x v="157"/>
    <x v="0"/>
    <x v="1"/>
    <x v="1"/>
    <x v="0"/>
    <x v="0"/>
    <x v="0"/>
    <n v="4"/>
    <n v="4.3"/>
    <m/>
    <m/>
    <x v="1"/>
    <x v="1"/>
    <s v="No"/>
    <s v="Male"/>
  </r>
  <r>
    <x v="165"/>
    <x v="1"/>
    <x v="0"/>
    <x v="3"/>
    <x v="27"/>
    <n v="154319"/>
    <x v="158"/>
    <x v="6"/>
    <x v="0"/>
    <x v="4"/>
    <x v="1"/>
    <x v="2"/>
    <x v="2"/>
    <n v="3"/>
    <n v="0.5"/>
    <n v="1"/>
    <d v="2020-03-07T00:00:00"/>
    <x v="4"/>
    <x v="1"/>
    <s v="Yes"/>
    <s v="Non-binary"/>
  </r>
  <r>
    <x v="166"/>
    <x v="1"/>
    <x v="2"/>
    <x v="0"/>
    <x v="56"/>
    <n v="149132"/>
    <x v="159"/>
    <x v="1"/>
    <x v="1"/>
    <x v="1"/>
    <x v="0"/>
    <x v="0"/>
    <x v="0"/>
    <n v="2"/>
    <n v="0.5"/>
    <m/>
    <d v="2025-02-12T00:00:00"/>
    <x v="2"/>
    <x v="1"/>
    <s v="No"/>
    <s v="Non-binary"/>
  </r>
  <r>
    <x v="167"/>
    <x v="0"/>
    <x v="2"/>
    <x v="2"/>
    <x v="34"/>
    <n v="139222"/>
    <x v="160"/>
    <x v="6"/>
    <x v="1"/>
    <x v="1"/>
    <x v="2"/>
    <x v="2"/>
    <x v="2"/>
    <n v="4"/>
    <n v="5.6"/>
    <m/>
    <m/>
    <x v="1"/>
    <x v="2"/>
    <s v="Yes"/>
    <s v="Prefer not to say"/>
  </r>
  <r>
    <x v="168"/>
    <x v="0"/>
    <x v="1"/>
    <x v="1"/>
    <x v="31"/>
    <n v="146416"/>
    <x v="161"/>
    <x v="6"/>
    <x v="1"/>
    <x v="1"/>
    <x v="1"/>
    <x v="0"/>
    <x v="2"/>
    <n v="2"/>
    <n v="5.6"/>
    <m/>
    <m/>
    <x v="1"/>
    <x v="1"/>
    <s v="No"/>
    <s v="Prefer not to say"/>
  </r>
  <r>
    <x v="169"/>
    <x v="1"/>
    <x v="1"/>
    <x v="2"/>
    <x v="26"/>
    <n v="111934"/>
    <x v="162"/>
    <x v="0"/>
    <x v="1"/>
    <x v="1"/>
    <x v="0"/>
    <x v="1"/>
    <x v="1"/>
    <n v="4"/>
    <n v="4.5999999999999996"/>
    <m/>
    <m/>
    <x v="1"/>
    <x v="2"/>
    <s v="No"/>
    <s v="Male"/>
  </r>
  <r>
    <x v="170"/>
    <x v="0"/>
    <x v="1"/>
    <x v="2"/>
    <x v="55"/>
    <n v="155665"/>
    <x v="163"/>
    <x v="6"/>
    <x v="1"/>
    <x v="1"/>
    <x v="1"/>
    <x v="0"/>
    <x v="2"/>
    <n v="3"/>
    <n v="5.5"/>
    <m/>
    <m/>
    <x v="1"/>
    <x v="0"/>
    <s v="No"/>
    <s v="Male"/>
  </r>
  <r>
    <x v="171"/>
    <x v="0"/>
    <x v="3"/>
    <x v="1"/>
    <x v="33"/>
    <n v="141029"/>
    <x v="164"/>
    <x v="5"/>
    <x v="0"/>
    <x v="4"/>
    <x v="0"/>
    <x v="0"/>
    <x v="3"/>
    <n v="3"/>
    <n v="1.4"/>
    <n v="1"/>
    <d v="2023-03-15T00:00:00"/>
    <x v="3"/>
    <x v="2"/>
    <s v="No"/>
    <s v="Male"/>
  </r>
  <r>
    <x v="172"/>
    <x v="2"/>
    <x v="4"/>
    <x v="1"/>
    <x v="35"/>
    <n v="92479"/>
    <x v="165"/>
    <x v="4"/>
    <x v="0"/>
    <x v="5"/>
    <x v="1"/>
    <x v="0"/>
    <x v="3"/>
    <n v="3"/>
    <n v="6.2"/>
    <n v="6"/>
    <d v="2024-04-06T00:00:00"/>
    <x v="5"/>
    <x v="2"/>
    <s v="No"/>
    <s v="Male"/>
  </r>
  <r>
    <x v="173"/>
    <x v="0"/>
    <x v="0"/>
    <x v="4"/>
    <x v="13"/>
    <n v="109500"/>
    <x v="166"/>
    <x v="5"/>
    <x v="1"/>
    <x v="1"/>
    <x v="0"/>
    <x v="2"/>
    <x v="0"/>
    <n v="5"/>
    <n v="3.8"/>
    <m/>
    <m/>
    <x v="1"/>
    <x v="2"/>
    <s v="Yes"/>
    <s v="Female"/>
  </r>
  <r>
    <x v="174"/>
    <x v="1"/>
    <x v="1"/>
    <x v="0"/>
    <x v="42"/>
    <n v="106675"/>
    <x v="167"/>
    <x v="2"/>
    <x v="1"/>
    <x v="1"/>
    <x v="0"/>
    <x v="0"/>
    <x v="0"/>
    <n v="4"/>
    <n v="3.2"/>
    <m/>
    <d v="2025-04-19T00:00:00"/>
    <x v="2"/>
    <x v="1"/>
    <s v="No"/>
    <s v="Female"/>
  </r>
  <r>
    <x v="175"/>
    <x v="0"/>
    <x v="4"/>
    <x v="1"/>
    <x v="44"/>
    <n v="89241"/>
    <x v="168"/>
    <x v="2"/>
    <x v="0"/>
    <x v="5"/>
    <x v="1"/>
    <x v="0"/>
    <x v="1"/>
    <n v="3"/>
    <n v="3"/>
    <n v="3"/>
    <d v="2025-04-11T00:00:00"/>
    <x v="2"/>
    <x v="2"/>
    <s v="No"/>
    <s v="Female"/>
  </r>
  <r>
    <x v="176"/>
    <x v="1"/>
    <x v="4"/>
    <x v="3"/>
    <x v="27"/>
    <n v="108231"/>
    <x v="169"/>
    <x v="6"/>
    <x v="1"/>
    <x v="1"/>
    <x v="0"/>
    <x v="0"/>
    <x v="0"/>
    <n v="5"/>
    <n v="5.6"/>
    <m/>
    <m/>
    <x v="1"/>
    <x v="0"/>
    <s v="No"/>
    <s v="Male"/>
  </r>
  <r>
    <x v="177"/>
    <x v="2"/>
    <x v="1"/>
    <x v="1"/>
    <x v="17"/>
    <n v="134795"/>
    <x v="170"/>
    <x v="0"/>
    <x v="1"/>
    <x v="1"/>
    <x v="0"/>
    <x v="2"/>
    <x v="0"/>
    <n v="3"/>
    <n v="5.3"/>
    <m/>
    <m/>
    <x v="1"/>
    <x v="1"/>
    <s v="Yes"/>
    <s v="Non-binary"/>
  </r>
  <r>
    <x v="178"/>
    <x v="0"/>
    <x v="1"/>
    <x v="3"/>
    <x v="27"/>
    <n v="104789"/>
    <x v="171"/>
    <x v="6"/>
    <x v="1"/>
    <x v="1"/>
    <x v="0"/>
    <x v="1"/>
    <x v="0"/>
    <n v="2"/>
    <n v="6.2"/>
    <m/>
    <m/>
    <x v="1"/>
    <x v="1"/>
    <s v="No"/>
    <s v="Female"/>
  </r>
  <r>
    <x v="179"/>
    <x v="0"/>
    <x v="3"/>
    <x v="2"/>
    <x v="26"/>
    <n v="70234"/>
    <x v="172"/>
    <x v="4"/>
    <x v="1"/>
    <x v="1"/>
    <x v="0"/>
    <x v="1"/>
    <x v="0"/>
    <n v="2"/>
    <n v="6.6"/>
    <m/>
    <m/>
    <x v="1"/>
    <x v="1"/>
    <s v="No"/>
    <s v="Prefer not to say"/>
  </r>
  <r>
    <x v="180"/>
    <x v="0"/>
    <x v="4"/>
    <x v="1"/>
    <x v="64"/>
    <n v="136820"/>
    <x v="173"/>
    <x v="2"/>
    <x v="1"/>
    <x v="1"/>
    <x v="1"/>
    <x v="0"/>
    <x v="0"/>
    <n v="2"/>
    <n v="2.8"/>
    <m/>
    <m/>
    <x v="1"/>
    <x v="1"/>
    <s v="No"/>
    <s v="Female"/>
  </r>
  <r>
    <x v="181"/>
    <x v="2"/>
    <x v="1"/>
    <x v="1"/>
    <x v="16"/>
    <n v="97327"/>
    <x v="174"/>
    <x v="5"/>
    <x v="0"/>
    <x v="2"/>
    <x v="1"/>
    <x v="0"/>
    <x v="1"/>
    <n v="3"/>
    <n v="2.2000000000000002"/>
    <n v="2"/>
    <d v="2023-04-07T00:00:00"/>
    <x v="3"/>
    <x v="1"/>
    <s v="No"/>
    <s v="Prefer not to say"/>
  </r>
  <r>
    <x v="182"/>
    <x v="2"/>
    <x v="1"/>
    <x v="1"/>
    <x v="8"/>
    <n v="140038"/>
    <x v="175"/>
    <x v="5"/>
    <x v="1"/>
    <x v="1"/>
    <x v="1"/>
    <x v="2"/>
    <x v="1"/>
    <n v="5"/>
    <n v="3.7"/>
    <m/>
    <m/>
    <x v="1"/>
    <x v="1"/>
    <s v="Yes"/>
    <s v="Prefer not to say"/>
  </r>
  <r>
    <x v="183"/>
    <x v="0"/>
    <x v="2"/>
    <x v="1"/>
    <x v="43"/>
    <n v="83196"/>
    <x v="176"/>
    <x v="5"/>
    <x v="0"/>
    <x v="3"/>
    <x v="1"/>
    <x v="0"/>
    <x v="3"/>
    <n v="5"/>
    <n v="3.5"/>
    <n v="4"/>
    <d v="2025-04-07T00:00:00"/>
    <x v="2"/>
    <x v="0"/>
    <s v="No"/>
    <s v="Male"/>
  </r>
  <r>
    <x v="184"/>
    <x v="1"/>
    <x v="3"/>
    <x v="3"/>
    <x v="32"/>
    <n v="63020"/>
    <x v="177"/>
    <x v="0"/>
    <x v="0"/>
    <x v="2"/>
    <x v="0"/>
    <x v="2"/>
    <x v="3"/>
    <n v="4"/>
    <n v="1"/>
    <n v="1"/>
    <d v="2021-03-06T00:00:00"/>
    <x v="8"/>
    <x v="1"/>
    <s v="Yes"/>
    <s v="Male"/>
  </r>
  <r>
    <x v="185"/>
    <x v="2"/>
    <x v="4"/>
    <x v="1"/>
    <x v="22"/>
    <n v="146055"/>
    <x v="178"/>
    <x v="6"/>
    <x v="0"/>
    <x v="0"/>
    <x v="1"/>
    <x v="0"/>
    <x v="0"/>
    <n v="3"/>
    <n v="3.5"/>
    <n v="4"/>
    <d v="2023-04-22T00:00:00"/>
    <x v="3"/>
    <x v="2"/>
    <s v="No"/>
    <s v="Male"/>
  </r>
  <r>
    <x v="186"/>
    <x v="2"/>
    <x v="1"/>
    <x v="2"/>
    <x v="17"/>
    <n v="62079"/>
    <x v="179"/>
    <x v="6"/>
    <x v="0"/>
    <x v="3"/>
    <x v="2"/>
    <x v="1"/>
    <x v="2"/>
    <n v="1"/>
    <n v="4.3"/>
    <n v="4"/>
    <d v="2024-02-01T00:00:00"/>
    <x v="5"/>
    <x v="2"/>
    <s v="No"/>
    <s v="Prefer not to say"/>
  </r>
  <r>
    <x v="187"/>
    <x v="1"/>
    <x v="1"/>
    <x v="1"/>
    <x v="29"/>
    <n v="60854"/>
    <x v="180"/>
    <x v="2"/>
    <x v="1"/>
    <x v="1"/>
    <x v="1"/>
    <x v="1"/>
    <x v="0"/>
    <n v="3"/>
    <n v="2.5"/>
    <m/>
    <m/>
    <x v="1"/>
    <x v="2"/>
    <s v="No"/>
    <s v="Non-binary"/>
  </r>
  <r>
    <x v="188"/>
    <x v="2"/>
    <x v="1"/>
    <x v="3"/>
    <x v="20"/>
    <n v="90561"/>
    <x v="181"/>
    <x v="4"/>
    <x v="1"/>
    <x v="1"/>
    <x v="0"/>
    <x v="1"/>
    <x v="3"/>
    <n v="3"/>
    <n v="7.2"/>
    <m/>
    <m/>
    <x v="1"/>
    <x v="0"/>
    <s v="No"/>
    <s v="Non-binary"/>
  </r>
  <r>
    <x v="189"/>
    <x v="0"/>
    <x v="4"/>
    <x v="0"/>
    <x v="65"/>
    <n v="131295"/>
    <x v="182"/>
    <x v="6"/>
    <x v="1"/>
    <x v="1"/>
    <x v="1"/>
    <x v="0"/>
    <x v="0"/>
    <n v="2"/>
    <n v="5.8"/>
    <m/>
    <d v="2025-04-05T00:00:00"/>
    <x v="2"/>
    <x v="1"/>
    <s v="No"/>
    <s v="Non-binary"/>
  </r>
  <r>
    <x v="190"/>
    <x v="0"/>
    <x v="3"/>
    <x v="1"/>
    <x v="66"/>
    <n v="113442"/>
    <x v="183"/>
    <x v="6"/>
    <x v="1"/>
    <x v="1"/>
    <x v="1"/>
    <x v="1"/>
    <x v="2"/>
    <n v="3"/>
    <n v="5.4"/>
    <m/>
    <m/>
    <x v="1"/>
    <x v="1"/>
    <s v="No"/>
    <s v="Prefer not to say"/>
  </r>
  <r>
    <x v="191"/>
    <x v="0"/>
    <x v="3"/>
    <x v="2"/>
    <x v="35"/>
    <n v="130744"/>
    <x v="184"/>
    <x v="6"/>
    <x v="1"/>
    <x v="1"/>
    <x v="0"/>
    <x v="2"/>
    <x v="2"/>
    <n v="5"/>
    <n v="5.4"/>
    <m/>
    <m/>
    <x v="1"/>
    <x v="2"/>
    <s v="Yes"/>
    <s v="Female"/>
  </r>
  <r>
    <x v="192"/>
    <x v="1"/>
    <x v="2"/>
    <x v="2"/>
    <x v="67"/>
    <n v="149563"/>
    <x v="185"/>
    <x v="1"/>
    <x v="1"/>
    <x v="1"/>
    <x v="1"/>
    <x v="0"/>
    <x v="2"/>
    <n v="1"/>
    <n v="5.4"/>
    <m/>
    <m/>
    <x v="1"/>
    <x v="1"/>
    <s v="No"/>
    <s v="Prefer not to say"/>
  </r>
  <r>
    <x v="193"/>
    <x v="0"/>
    <x v="1"/>
    <x v="1"/>
    <x v="44"/>
    <n v="86641"/>
    <x v="186"/>
    <x v="2"/>
    <x v="1"/>
    <x v="1"/>
    <x v="1"/>
    <x v="1"/>
    <x v="0"/>
    <n v="4"/>
    <n v="2.2999999999999998"/>
    <m/>
    <m/>
    <x v="1"/>
    <x v="1"/>
    <s v="No"/>
    <s v="Female"/>
  </r>
  <r>
    <x v="194"/>
    <x v="2"/>
    <x v="3"/>
    <x v="3"/>
    <x v="28"/>
    <n v="115533"/>
    <x v="187"/>
    <x v="5"/>
    <x v="0"/>
    <x v="5"/>
    <x v="2"/>
    <x v="2"/>
    <x v="3"/>
    <n v="2"/>
    <n v="1"/>
    <n v="1"/>
    <d v="2022-10-09T00:00:00"/>
    <x v="0"/>
    <x v="1"/>
    <s v="Yes"/>
    <s v="Female"/>
  </r>
  <r>
    <x v="195"/>
    <x v="2"/>
    <x v="3"/>
    <x v="1"/>
    <x v="54"/>
    <n v="62368"/>
    <x v="188"/>
    <x v="2"/>
    <x v="1"/>
    <x v="1"/>
    <x v="1"/>
    <x v="2"/>
    <x v="1"/>
    <n v="4"/>
    <n v="2.4"/>
    <m/>
    <m/>
    <x v="1"/>
    <x v="1"/>
    <s v="Yes"/>
    <s v="Female"/>
  </r>
  <r>
    <x v="196"/>
    <x v="1"/>
    <x v="1"/>
    <x v="0"/>
    <x v="4"/>
    <n v="130313"/>
    <x v="189"/>
    <x v="0"/>
    <x v="1"/>
    <x v="1"/>
    <x v="1"/>
    <x v="1"/>
    <x v="3"/>
    <n v="3"/>
    <n v="5"/>
    <m/>
    <d v="2025-04-17T00:00:00"/>
    <x v="2"/>
    <x v="2"/>
    <s v="No"/>
    <s v="Non-binary"/>
  </r>
  <r>
    <x v="197"/>
    <x v="1"/>
    <x v="4"/>
    <x v="2"/>
    <x v="21"/>
    <n v="139634"/>
    <x v="190"/>
    <x v="2"/>
    <x v="1"/>
    <x v="1"/>
    <x v="1"/>
    <x v="1"/>
    <x v="1"/>
    <n v="3"/>
    <n v="2.8"/>
    <m/>
    <m/>
    <x v="1"/>
    <x v="2"/>
    <s v="No"/>
    <s v="Non-binary"/>
  </r>
  <r>
    <x v="198"/>
    <x v="0"/>
    <x v="0"/>
    <x v="1"/>
    <x v="68"/>
    <n v="127215"/>
    <x v="191"/>
    <x v="5"/>
    <x v="1"/>
    <x v="1"/>
    <x v="1"/>
    <x v="0"/>
    <x v="3"/>
    <n v="1"/>
    <n v="3.3"/>
    <m/>
    <m/>
    <x v="1"/>
    <x v="2"/>
    <s v="No"/>
    <s v="Female"/>
  </r>
  <r>
    <x v="199"/>
    <x v="2"/>
    <x v="4"/>
    <x v="0"/>
    <x v="37"/>
    <n v="86646"/>
    <x v="192"/>
    <x v="2"/>
    <x v="1"/>
    <x v="1"/>
    <x v="1"/>
    <x v="0"/>
    <x v="0"/>
    <n v="3"/>
    <n v="2.4"/>
    <m/>
    <d v="2025-03-21T00:00:00"/>
    <x v="2"/>
    <x v="0"/>
    <s v="No"/>
    <s v="Non-binary"/>
  </r>
  <r>
    <x v="200"/>
    <x v="2"/>
    <x v="2"/>
    <x v="0"/>
    <x v="59"/>
    <n v="126387"/>
    <x v="193"/>
    <x v="2"/>
    <x v="1"/>
    <x v="1"/>
    <x v="1"/>
    <x v="2"/>
    <x v="0"/>
    <n v="3"/>
    <n v="2.7"/>
    <m/>
    <d v="2025-04-15T00:00:00"/>
    <x v="2"/>
    <x v="1"/>
    <s v="Yes"/>
    <s v="Male"/>
  </r>
  <r>
    <x v="201"/>
    <x v="2"/>
    <x v="0"/>
    <x v="1"/>
    <x v="69"/>
    <n v="90816"/>
    <x v="194"/>
    <x v="0"/>
    <x v="0"/>
    <x v="2"/>
    <x v="2"/>
    <x v="0"/>
    <x v="3"/>
    <n v="3"/>
    <n v="4.4000000000000004"/>
    <n v="4"/>
    <d v="2024-09-30T00:00:00"/>
    <x v="5"/>
    <x v="1"/>
    <s v="No"/>
    <s v="Prefer not to say"/>
  </r>
  <r>
    <x v="202"/>
    <x v="1"/>
    <x v="3"/>
    <x v="1"/>
    <x v="62"/>
    <n v="142495"/>
    <x v="195"/>
    <x v="0"/>
    <x v="0"/>
    <x v="3"/>
    <x v="0"/>
    <x v="1"/>
    <x v="0"/>
    <n v="1"/>
    <n v="2.2000000000000002"/>
    <n v="2"/>
    <d v="2022-08-04T00:00:00"/>
    <x v="0"/>
    <x v="1"/>
    <s v="No"/>
    <s v="Prefer not to say"/>
  </r>
  <r>
    <x v="203"/>
    <x v="2"/>
    <x v="4"/>
    <x v="0"/>
    <x v="38"/>
    <n v="74397"/>
    <x v="196"/>
    <x v="6"/>
    <x v="1"/>
    <x v="1"/>
    <x v="1"/>
    <x v="2"/>
    <x v="0"/>
    <n v="3"/>
    <n v="5.7"/>
    <m/>
    <d v="2025-04-19T00:00:00"/>
    <x v="2"/>
    <x v="1"/>
    <s v="Yes"/>
    <s v="Prefer not to say"/>
  </r>
  <r>
    <x v="204"/>
    <x v="0"/>
    <x v="0"/>
    <x v="1"/>
    <x v="11"/>
    <n v="124895"/>
    <x v="84"/>
    <x v="2"/>
    <x v="1"/>
    <x v="1"/>
    <x v="1"/>
    <x v="1"/>
    <x v="1"/>
    <n v="3"/>
    <n v="3"/>
    <m/>
    <m/>
    <x v="1"/>
    <x v="2"/>
    <s v="No"/>
    <s v="Female"/>
  </r>
  <r>
    <x v="205"/>
    <x v="0"/>
    <x v="4"/>
    <x v="1"/>
    <x v="26"/>
    <n v="71130"/>
    <x v="197"/>
    <x v="2"/>
    <x v="1"/>
    <x v="1"/>
    <x v="1"/>
    <x v="0"/>
    <x v="3"/>
    <n v="4"/>
    <n v="3.2"/>
    <m/>
    <m/>
    <x v="1"/>
    <x v="2"/>
    <s v="No"/>
    <s v="Non-binary"/>
  </r>
  <r>
    <x v="206"/>
    <x v="1"/>
    <x v="2"/>
    <x v="3"/>
    <x v="12"/>
    <n v="107118"/>
    <x v="198"/>
    <x v="0"/>
    <x v="1"/>
    <x v="1"/>
    <x v="0"/>
    <x v="2"/>
    <x v="2"/>
    <n v="3"/>
    <n v="5.3"/>
    <m/>
    <m/>
    <x v="1"/>
    <x v="2"/>
    <s v="Yes"/>
    <s v="Female"/>
  </r>
  <r>
    <x v="207"/>
    <x v="0"/>
    <x v="4"/>
    <x v="1"/>
    <x v="64"/>
    <n v="92049"/>
    <x v="199"/>
    <x v="3"/>
    <x v="1"/>
    <x v="1"/>
    <x v="1"/>
    <x v="2"/>
    <x v="1"/>
    <n v="5"/>
    <n v="6.6"/>
    <m/>
    <m/>
    <x v="1"/>
    <x v="0"/>
    <s v="Yes"/>
    <s v="Male"/>
  </r>
  <r>
    <x v="208"/>
    <x v="1"/>
    <x v="4"/>
    <x v="1"/>
    <x v="59"/>
    <n v="156894"/>
    <x v="200"/>
    <x v="5"/>
    <x v="0"/>
    <x v="4"/>
    <x v="0"/>
    <x v="1"/>
    <x v="0"/>
    <n v="3"/>
    <n v="1.4"/>
    <n v="1"/>
    <d v="2023-03-23T00:00:00"/>
    <x v="3"/>
    <x v="1"/>
    <s v="No"/>
    <s v="Non-binary"/>
  </r>
  <r>
    <x v="209"/>
    <x v="0"/>
    <x v="2"/>
    <x v="1"/>
    <x v="28"/>
    <n v="140098"/>
    <x v="119"/>
    <x v="2"/>
    <x v="0"/>
    <x v="2"/>
    <x v="0"/>
    <x v="1"/>
    <x v="3"/>
    <n v="2"/>
    <n v="3.1"/>
    <n v="3"/>
    <d v="2025-04-29T00:00:00"/>
    <x v="2"/>
    <x v="1"/>
    <s v="No"/>
    <s v="Non-binary"/>
  </r>
  <r>
    <x v="210"/>
    <x v="2"/>
    <x v="4"/>
    <x v="1"/>
    <x v="33"/>
    <n v="85479"/>
    <x v="201"/>
    <x v="5"/>
    <x v="0"/>
    <x v="0"/>
    <x v="0"/>
    <x v="1"/>
    <x v="3"/>
    <n v="2"/>
    <n v="2.2000000000000002"/>
    <n v="2"/>
    <d v="2023-03-21T00:00:00"/>
    <x v="3"/>
    <x v="0"/>
    <s v="No"/>
    <s v="Male"/>
  </r>
  <r>
    <x v="211"/>
    <x v="0"/>
    <x v="2"/>
    <x v="1"/>
    <x v="54"/>
    <n v="131932"/>
    <x v="202"/>
    <x v="0"/>
    <x v="0"/>
    <x v="4"/>
    <x v="1"/>
    <x v="1"/>
    <x v="0"/>
    <n v="3"/>
    <n v="1.3"/>
    <n v="1"/>
    <d v="2021-04-18T00:00:00"/>
    <x v="8"/>
    <x v="0"/>
    <s v="No"/>
    <s v="Female"/>
  </r>
  <r>
    <x v="212"/>
    <x v="0"/>
    <x v="0"/>
    <x v="4"/>
    <x v="70"/>
    <n v="136090"/>
    <x v="203"/>
    <x v="0"/>
    <x v="1"/>
    <x v="1"/>
    <x v="1"/>
    <x v="1"/>
    <x v="1"/>
    <n v="5"/>
    <n v="4.9000000000000004"/>
    <m/>
    <m/>
    <x v="1"/>
    <x v="1"/>
    <s v="No"/>
    <s v="Male"/>
  </r>
  <r>
    <x v="213"/>
    <x v="0"/>
    <x v="0"/>
    <x v="0"/>
    <x v="68"/>
    <n v="113441"/>
    <x v="204"/>
    <x v="0"/>
    <x v="1"/>
    <x v="1"/>
    <x v="1"/>
    <x v="1"/>
    <x v="1"/>
    <n v="3"/>
    <n v="5"/>
    <m/>
    <d v="2025-04-26T00:00:00"/>
    <x v="2"/>
    <x v="2"/>
    <s v="No"/>
    <s v="Prefer not to say"/>
  </r>
  <r>
    <x v="214"/>
    <x v="0"/>
    <x v="4"/>
    <x v="0"/>
    <x v="13"/>
    <n v="130293"/>
    <x v="205"/>
    <x v="0"/>
    <x v="0"/>
    <x v="0"/>
    <x v="1"/>
    <x v="1"/>
    <x v="2"/>
    <n v="1"/>
    <n v="3.2"/>
    <n v="3"/>
    <d v="2023-03-28T00:00:00"/>
    <x v="3"/>
    <x v="2"/>
    <s v="No"/>
    <s v="Female"/>
  </r>
  <r>
    <x v="215"/>
    <x v="1"/>
    <x v="4"/>
    <x v="0"/>
    <x v="1"/>
    <n v="96081"/>
    <x v="206"/>
    <x v="0"/>
    <x v="0"/>
    <x v="3"/>
    <x v="1"/>
    <x v="1"/>
    <x v="2"/>
    <n v="1"/>
    <n v="1.1000000000000001"/>
    <n v="1"/>
    <d v="2021-04-04T00:00:00"/>
    <x v="8"/>
    <x v="1"/>
    <s v="No"/>
    <s v="Prefer not to say"/>
  </r>
  <r>
    <x v="216"/>
    <x v="2"/>
    <x v="4"/>
    <x v="1"/>
    <x v="38"/>
    <n v="157829"/>
    <x v="207"/>
    <x v="5"/>
    <x v="1"/>
    <x v="1"/>
    <x v="1"/>
    <x v="0"/>
    <x v="1"/>
    <n v="5"/>
    <n v="3.4"/>
    <m/>
    <m/>
    <x v="1"/>
    <x v="1"/>
    <s v="No"/>
    <s v="Male"/>
  </r>
  <r>
    <x v="217"/>
    <x v="2"/>
    <x v="2"/>
    <x v="0"/>
    <x v="51"/>
    <n v="152738"/>
    <x v="208"/>
    <x v="6"/>
    <x v="1"/>
    <x v="1"/>
    <x v="1"/>
    <x v="0"/>
    <x v="0"/>
    <n v="3"/>
    <n v="6.2"/>
    <m/>
    <d v="2025-03-26T00:00:00"/>
    <x v="2"/>
    <x v="1"/>
    <s v="No"/>
    <s v="Female"/>
  </r>
  <r>
    <x v="218"/>
    <x v="1"/>
    <x v="4"/>
    <x v="3"/>
    <x v="45"/>
    <n v="136918"/>
    <x v="209"/>
    <x v="6"/>
    <x v="1"/>
    <x v="1"/>
    <x v="2"/>
    <x v="1"/>
    <x v="3"/>
    <n v="3"/>
    <n v="6.2"/>
    <m/>
    <m/>
    <x v="1"/>
    <x v="0"/>
    <s v="No"/>
    <s v="Non-binary"/>
  </r>
  <r>
    <x v="219"/>
    <x v="1"/>
    <x v="2"/>
    <x v="0"/>
    <x v="9"/>
    <n v="136325"/>
    <x v="210"/>
    <x v="5"/>
    <x v="1"/>
    <x v="1"/>
    <x v="1"/>
    <x v="1"/>
    <x v="1"/>
    <n v="3"/>
    <n v="4.0999999999999996"/>
    <m/>
    <d v="2025-04-03T00:00:00"/>
    <x v="2"/>
    <x v="1"/>
    <s v="No"/>
    <s v="Male"/>
  </r>
  <r>
    <x v="220"/>
    <x v="0"/>
    <x v="1"/>
    <x v="0"/>
    <x v="44"/>
    <n v="115561"/>
    <x v="211"/>
    <x v="0"/>
    <x v="1"/>
    <x v="1"/>
    <x v="0"/>
    <x v="2"/>
    <x v="2"/>
    <n v="4"/>
    <n v="5.0999999999999996"/>
    <m/>
    <d v="2025-04-30T00:00:00"/>
    <x v="2"/>
    <x v="0"/>
    <s v="Yes"/>
    <s v="Non-binary"/>
  </r>
  <r>
    <x v="221"/>
    <x v="2"/>
    <x v="1"/>
    <x v="2"/>
    <x v="71"/>
    <n v="70395"/>
    <x v="212"/>
    <x v="0"/>
    <x v="1"/>
    <x v="1"/>
    <x v="1"/>
    <x v="1"/>
    <x v="3"/>
    <n v="2"/>
    <n v="2.1"/>
    <m/>
    <m/>
    <x v="1"/>
    <x v="2"/>
    <s v="No"/>
    <s v="Non-binary"/>
  </r>
  <r>
    <x v="222"/>
    <x v="2"/>
    <x v="3"/>
    <x v="0"/>
    <x v="50"/>
    <n v="156731"/>
    <x v="213"/>
    <x v="0"/>
    <x v="1"/>
    <x v="1"/>
    <x v="1"/>
    <x v="2"/>
    <x v="1"/>
    <n v="3"/>
    <n v="4.3"/>
    <m/>
    <d v="2025-03-22T00:00:00"/>
    <x v="2"/>
    <x v="1"/>
    <s v="Yes"/>
    <s v="Female"/>
  </r>
  <r>
    <x v="223"/>
    <x v="1"/>
    <x v="3"/>
    <x v="2"/>
    <x v="14"/>
    <n v="97228"/>
    <x v="214"/>
    <x v="0"/>
    <x v="0"/>
    <x v="3"/>
    <x v="2"/>
    <x v="2"/>
    <x v="0"/>
    <n v="1"/>
    <n v="3"/>
    <n v="3"/>
    <d v="2023-05-08T00:00:00"/>
    <x v="3"/>
    <x v="2"/>
    <s v="Yes"/>
    <s v="Male"/>
  </r>
  <r>
    <x v="224"/>
    <x v="2"/>
    <x v="2"/>
    <x v="3"/>
    <x v="22"/>
    <n v="88746"/>
    <x v="215"/>
    <x v="4"/>
    <x v="0"/>
    <x v="4"/>
    <x v="2"/>
    <x v="0"/>
    <x v="1"/>
    <n v="5"/>
    <n v="5.3"/>
    <n v="5"/>
    <d v="2023-04-04T00:00:00"/>
    <x v="3"/>
    <x v="1"/>
    <s v="No"/>
    <s v="Male"/>
  </r>
  <r>
    <x v="225"/>
    <x v="0"/>
    <x v="3"/>
    <x v="3"/>
    <x v="28"/>
    <n v="72342"/>
    <x v="216"/>
    <x v="1"/>
    <x v="1"/>
    <x v="1"/>
    <x v="0"/>
    <x v="2"/>
    <x v="0"/>
    <n v="3"/>
    <n v="2.1"/>
    <m/>
    <m/>
    <x v="1"/>
    <x v="1"/>
    <s v="Yes"/>
    <s v="Prefer not to say"/>
  </r>
  <r>
    <x v="226"/>
    <x v="2"/>
    <x v="0"/>
    <x v="1"/>
    <x v="59"/>
    <n v="86657"/>
    <x v="217"/>
    <x v="1"/>
    <x v="1"/>
    <x v="1"/>
    <x v="1"/>
    <x v="1"/>
    <x v="0"/>
    <n v="3"/>
    <n v="4.5"/>
    <m/>
    <m/>
    <x v="1"/>
    <x v="0"/>
    <s v="No"/>
    <s v="Non-binary"/>
  </r>
  <r>
    <x v="227"/>
    <x v="0"/>
    <x v="1"/>
    <x v="1"/>
    <x v="9"/>
    <n v="111226"/>
    <x v="218"/>
    <x v="5"/>
    <x v="1"/>
    <x v="1"/>
    <x v="1"/>
    <x v="2"/>
    <x v="3"/>
    <n v="4"/>
    <n v="2.2000000000000002"/>
    <m/>
    <m/>
    <x v="1"/>
    <x v="2"/>
    <s v="Yes"/>
    <s v="Female"/>
  </r>
  <r>
    <x v="228"/>
    <x v="0"/>
    <x v="2"/>
    <x v="0"/>
    <x v="26"/>
    <n v="150009"/>
    <x v="219"/>
    <x v="0"/>
    <x v="1"/>
    <x v="1"/>
    <x v="2"/>
    <x v="2"/>
    <x v="0"/>
    <n v="3"/>
    <n v="4.8"/>
    <m/>
    <d v="2025-04-03T00:00:00"/>
    <x v="2"/>
    <x v="1"/>
    <s v="Yes"/>
    <s v="Prefer not to say"/>
  </r>
  <r>
    <x v="229"/>
    <x v="0"/>
    <x v="3"/>
    <x v="1"/>
    <x v="64"/>
    <n v="94681"/>
    <x v="220"/>
    <x v="5"/>
    <x v="0"/>
    <x v="0"/>
    <x v="1"/>
    <x v="1"/>
    <x v="1"/>
    <n v="4"/>
    <n v="1.5"/>
    <n v="2"/>
    <d v="2022-11-01T00:00:00"/>
    <x v="0"/>
    <x v="1"/>
    <s v="No"/>
    <s v="Prefer not to say"/>
  </r>
  <r>
    <x v="230"/>
    <x v="2"/>
    <x v="0"/>
    <x v="1"/>
    <x v="20"/>
    <n v="62983"/>
    <x v="221"/>
    <x v="0"/>
    <x v="1"/>
    <x v="1"/>
    <x v="1"/>
    <x v="2"/>
    <x v="1"/>
    <n v="2"/>
    <n v="4.5999999999999996"/>
    <m/>
    <m/>
    <x v="1"/>
    <x v="1"/>
    <s v="Yes"/>
    <s v="Female"/>
  </r>
  <r>
    <x v="231"/>
    <x v="1"/>
    <x v="2"/>
    <x v="4"/>
    <x v="35"/>
    <n v="154223"/>
    <x v="222"/>
    <x v="6"/>
    <x v="1"/>
    <x v="1"/>
    <x v="1"/>
    <x v="2"/>
    <x v="1"/>
    <n v="3"/>
    <n v="6"/>
    <m/>
    <m/>
    <x v="1"/>
    <x v="2"/>
    <s v="Yes"/>
    <s v="Male"/>
  </r>
  <r>
    <x v="232"/>
    <x v="0"/>
    <x v="2"/>
    <x v="3"/>
    <x v="42"/>
    <n v="60340"/>
    <x v="223"/>
    <x v="0"/>
    <x v="1"/>
    <x v="1"/>
    <x v="2"/>
    <x v="1"/>
    <x v="0"/>
    <n v="3"/>
    <n v="4.7"/>
    <m/>
    <m/>
    <x v="1"/>
    <x v="1"/>
    <s v="No"/>
    <s v="Female"/>
  </r>
  <r>
    <x v="233"/>
    <x v="0"/>
    <x v="1"/>
    <x v="3"/>
    <x v="65"/>
    <n v="133788"/>
    <x v="224"/>
    <x v="0"/>
    <x v="1"/>
    <x v="1"/>
    <x v="0"/>
    <x v="1"/>
    <x v="0"/>
    <n v="3"/>
    <n v="4.7"/>
    <m/>
    <m/>
    <x v="1"/>
    <x v="1"/>
    <s v="No"/>
    <s v="Male"/>
  </r>
  <r>
    <x v="234"/>
    <x v="0"/>
    <x v="0"/>
    <x v="3"/>
    <x v="45"/>
    <n v="131895"/>
    <x v="225"/>
    <x v="0"/>
    <x v="1"/>
    <x v="1"/>
    <x v="2"/>
    <x v="0"/>
    <x v="0"/>
    <n v="4"/>
    <n v="4.7"/>
    <m/>
    <m/>
    <x v="1"/>
    <x v="1"/>
    <s v="No"/>
    <s v="Prefer not to say"/>
  </r>
  <r>
    <x v="235"/>
    <x v="0"/>
    <x v="0"/>
    <x v="1"/>
    <x v="62"/>
    <n v="110948"/>
    <x v="226"/>
    <x v="1"/>
    <x v="1"/>
    <x v="1"/>
    <x v="1"/>
    <x v="2"/>
    <x v="3"/>
    <n v="4"/>
    <n v="7.2"/>
    <m/>
    <m/>
    <x v="1"/>
    <x v="1"/>
    <s v="Yes"/>
    <s v="Non-binary"/>
  </r>
  <r>
    <x v="236"/>
    <x v="0"/>
    <x v="4"/>
    <x v="0"/>
    <x v="67"/>
    <n v="67657"/>
    <x v="227"/>
    <x v="6"/>
    <x v="1"/>
    <x v="1"/>
    <x v="1"/>
    <x v="0"/>
    <x v="3"/>
    <n v="3"/>
    <n v="6.2"/>
    <m/>
    <d v="2025-04-23T00:00:00"/>
    <x v="2"/>
    <x v="0"/>
    <s v="No"/>
    <s v="Prefer not to say"/>
  </r>
  <r>
    <x v="237"/>
    <x v="2"/>
    <x v="4"/>
    <x v="1"/>
    <x v="41"/>
    <n v="93742"/>
    <x v="228"/>
    <x v="4"/>
    <x v="1"/>
    <x v="1"/>
    <x v="1"/>
    <x v="2"/>
    <x v="1"/>
    <n v="4"/>
    <n v="7.2"/>
    <m/>
    <m/>
    <x v="1"/>
    <x v="2"/>
    <s v="Yes"/>
    <s v="Prefer not to say"/>
  </r>
  <r>
    <x v="238"/>
    <x v="1"/>
    <x v="1"/>
    <x v="3"/>
    <x v="17"/>
    <n v="112579"/>
    <x v="229"/>
    <x v="6"/>
    <x v="0"/>
    <x v="3"/>
    <x v="0"/>
    <x v="2"/>
    <x v="0"/>
    <n v="4"/>
    <n v="1.4"/>
    <n v="1"/>
    <d v="2021-03-16T00:00:00"/>
    <x v="8"/>
    <x v="1"/>
    <s v="Yes"/>
    <s v="Prefer not to say"/>
  </r>
  <r>
    <x v="239"/>
    <x v="2"/>
    <x v="0"/>
    <x v="2"/>
    <x v="55"/>
    <n v="99443"/>
    <x v="230"/>
    <x v="0"/>
    <x v="0"/>
    <x v="5"/>
    <x v="1"/>
    <x v="1"/>
    <x v="0"/>
    <n v="4"/>
    <n v="2"/>
    <n v="2"/>
    <d v="2022-08-13T00:00:00"/>
    <x v="0"/>
    <x v="1"/>
    <s v="No"/>
    <s v="Male"/>
  </r>
  <r>
    <x v="240"/>
    <x v="1"/>
    <x v="2"/>
    <x v="2"/>
    <x v="20"/>
    <n v="113330"/>
    <x v="231"/>
    <x v="5"/>
    <x v="0"/>
    <x v="3"/>
    <x v="0"/>
    <x v="2"/>
    <x v="1"/>
    <n v="3"/>
    <n v="3"/>
    <n v="3"/>
    <d v="2024-03-14T00:00:00"/>
    <x v="5"/>
    <x v="1"/>
    <s v="Yes"/>
    <s v="Male"/>
  </r>
  <r>
    <x v="241"/>
    <x v="1"/>
    <x v="1"/>
    <x v="0"/>
    <x v="29"/>
    <n v="121788"/>
    <x v="232"/>
    <x v="0"/>
    <x v="1"/>
    <x v="1"/>
    <x v="1"/>
    <x v="1"/>
    <x v="3"/>
    <n v="5"/>
    <n v="4.7"/>
    <m/>
    <d v="2025-04-17T00:00:00"/>
    <x v="2"/>
    <x v="1"/>
    <s v="No"/>
    <s v="Female"/>
  </r>
  <r>
    <x v="242"/>
    <x v="1"/>
    <x v="0"/>
    <x v="3"/>
    <x v="28"/>
    <n v="63712"/>
    <x v="233"/>
    <x v="5"/>
    <x v="1"/>
    <x v="1"/>
    <x v="2"/>
    <x v="2"/>
    <x v="3"/>
    <n v="3"/>
    <n v="3.6"/>
    <m/>
    <m/>
    <x v="1"/>
    <x v="1"/>
    <s v="Yes"/>
    <s v="Female"/>
  </r>
  <r>
    <x v="243"/>
    <x v="2"/>
    <x v="3"/>
    <x v="2"/>
    <x v="19"/>
    <n v="127298"/>
    <x v="234"/>
    <x v="2"/>
    <x v="0"/>
    <x v="5"/>
    <x v="0"/>
    <x v="2"/>
    <x v="3"/>
    <n v="3"/>
    <n v="1.8"/>
    <n v="2"/>
    <d v="2024-03-21T00:00:00"/>
    <x v="5"/>
    <x v="1"/>
    <s v="Yes"/>
    <s v="Male"/>
  </r>
  <r>
    <x v="244"/>
    <x v="2"/>
    <x v="3"/>
    <x v="2"/>
    <x v="0"/>
    <n v="82439"/>
    <x v="235"/>
    <x v="2"/>
    <x v="0"/>
    <x v="5"/>
    <x v="0"/>
    <x v="2"/>
    <x v="1"/>
    <n v="1"/>
    <n v="1.8"/>
    <n v="2"/>
    <d v="2023-10-09T00:00:00"/>
    <x v="3"/>
    <x v="2"/>
    <s v="Yes"/>
    <s v="Prefer not to say"/>
  </r>
  <r>
    <x v="245"/>
    <x v="1"/>
    <x v="1"/>
    <x v="2"/>
    <x v="28"/>
    <n v="74939"/>
    <x v="236"/>
    <x v="0"/>
    <x v="0"/>
    <x v="3"/>
    <x v="1"/>
    <x v="2"/>
    <x v="3"/>
    <n v="3"/>
    <n v="3.2"/>
    <n v="3"/>
    <d v="2023-04-21T00:00:00"/>
    <x v="3"/>
    <x v="1"/>
    <s v="Yes"/>
    <s v="Prefer not to say"/>
  </r>
  <r>
    <x v="246"/>
    <x v="0"/>
    <x v="3"/>
    <x v="2"/>
    <x v="31"/>
    <n v="60929"/>
    <x v="237"/>
    <x v="2"/>
    <x v="0"/>
    <x v="2"/>
    <x v="1"/>
    <x v="2"/>
    <x v="3"/>
    <n v="5"/>
    <n v="1.6"/>
    <n v="2"/>
    <d v="2024-04-08T00:00:00"/>
    <x v="5"/>
    <x v="1"/>
    <s v="Yes"/>
    <s v="Prefer not to say"/>
  </r>
  <r>
    <x v="247"/>
    <x v="2"/>
    <x v="2"/>
    <x v="2"/>
    <x v="30"/>
    <n v="155435"/>
    <x v="238"/>
    <x v="0"/>
    <x v="0"/>
    <x v="2"/>
    <x v="2"/>
    <x v="2"/>
    <x v="3"/>
    <n v="3"/>
    <n v="1.4"/>
    <n v="1"/>
    <d v="2021-10-30T00:00:00"/>
    <x v="8"/>
    <x v="1"/>
    <s v="Yes"/>
    <s v="Non-binary"/>
  </r>
  <r>
    <x v="248"/>
    <x v="0"/>
    <x v="3"/>
    <x v="3"/>
    <x v="0"/>
    <n v="80932"/>
    <x v="239"/>
    <x v="0"/>
    <x v="1"/>
    <x v="1"/>
    <x v="0"/>
    <x v="2"/>
    <x v="0"/>
    <n v="2"/>
    <n v="4.4000000000000004"/>
    <m/>
    <m/>
    <x v="1"/>
    <x v="2"/>
    <s v="Yes"/>
    <s v="Male"/>
  </r>
  <r>
    <x v="249"/>
    <x v="1"/>
    <x v="4"/>
    <x v="0"/>
    <x v="72"/>
    <n v="91324"/>
    <x v="240"/>
    <x v="0"/>
    <x v="1"/>
    <x v="1"/>
    <x v="1"/>
    <x v="0"/>
    <x v="1"/>
    <n v="3"/>
    <n v="3.2"/>
    <m/>
    <d v="2023-04-05T00:00:00"/>
    <x v="3"/>
    <x v="1"/>
    <s v="No"/>
    <s v="Female"/>
  </r>
  <r>
    <x v="250"/>
    <x v="2"/>
    <x v="4"/>
    <x v="2"/>
    <x v="13"/>
    <n v="120963"/>
    <x v="241"/>
    <x v="6"/>
    <x v="0"/>
    <x v="2"/>
    <x v="2"/>
    <x v="2"/>
    <x v="1"/>
    <n v="3"/>
    <n v="2"/>
    <n v="2"/>
    <d v="2021-03-29T00:00:00"/>
    <x v="8"/>
    <x v="2"/>
    <s v="Yes"/>
    <s v="Female"/>
  </r>
  <r>
    <x v="251"/>
    <x v="0"/>
    <x v="0"/>
    <x v="0"/>
    <x v="41"/>
    <n v="106881"/>
    <x v="242"/>
    <x v="5"/>
    <x v="1"/>
    <x v="1"/>
    <x v="1"/>
    <x v="2"/>
    <x v="3"/>
    <n v="3"/>
    <n v="3.6"/>
    <m/>
    <d v="2025-04-19T00:00:00"/>
    <x v="2"/>
    <x v="1"/>
    <s v="Yes"/>
    <s v="Male"/>
  </r>
  <r>
    <x v="252"/>
    <x v="0"/>
    <x v="1"/>
    <x v="2"/>
    <x v="65"/>
    <n v="91010"/>
    <x v="243"/>
    <x v="3"/>
    <x v="1"/>
    <x v="1"/>
    <x v="1"/>
    <x v="1"/>
    <x v="3"/>
    <n v="3"/>
    <n v="2.7"/>
    <m/>
    <m/>
    <x v="1"/>
    <x v="1"/>
    <s v="No"/>
    <s v="Female"/>
  </r>
  <r>
    <x v="253"/>
    <x v="2"/>
    <x v="3"/>
    <x v="3"/>
    <x v="0"/>
    <n v="121813"/>
    <x v="244"/>
    <x v="0"/>
    <x v="1"/>
    <x v="1"/>
    <x v="2"/>
    <x v="1"/>
    <x v="0"/>
    <n v="5"/>
    <n v="4.3"/>
    <m/>
    <m/>
    <x v="1"/>
    <x v="1"/>
    <s v="No"/>
    <s v="Male"/>
  </r>
  <r>
    <x v="254"/>
    <x v="2"/>
    <x v="4"/>
    <x v="0"/>
    <x v="26"/>
    <n v="84611"/>
    <x v="58"/>
    <x v="5"/>
    <x v="1"/>
    <x v="1"/>
    <x v="1"/>
    <x v="1"/>
    <x v="0"/>
    <n v="4"/>
    <n v="4.3"/>
    <m/>
    <d v="2025-04-12T00:00:00"/>
    <x v="2"/>
    <x v="0"/>
    <s v="No"/>
    <s v="Prefer not to say"/>
  </r>
  <r>
    <x v="255"/>
    <x v="1"/>
    <x v="4"/>
    <x v="0"/>
    <x v="13"/>
    <n v="83669"/>
    <x v="245"/>
    <x v="5"/>
    <x v="1"/>
    <x v="1"/>
    <x v="1"/>
    <x v="0"/>
    <x v="3"/>
    <n v="3"/>
    <n v="3.7"/>
    <m/>
    <d v="2025-03-24T00:00:00"/>
    <x v="2"/>
    <x v="1"/>
    <s v="No"/>
    <s v="Male"/>
  </r>
  <r>
    <x v="256"/>
    <x v="1"/>
    <x v="0"/>
    <x v="1"/>
    <x v="65"/>
    <n v="91174"/>
    <x v="246"/>
    <x v="0"/>
    <x v="1"/>
    <x v="1"/>
    <x v="0"/>
    <x v="0"/>
    <x v="0"/>
    <n v="3"/>
    <n v="4.7"/>
    <m/>
    <m/>
    <x v="1"/>
    <x v="1"/>
    <s v="No"/>
    <s v="Prefer not to say"/>
  </r>
  <r>
    <x v="257"/>
    <x v="2"/>
    <x v="2"/>
    <x v="0"/>
    <x v="11"/>
    <n v="136329"/>
    <x v="247"/>
    <x v="4"/>
    <x v="1"/>
    <x v="1"/>
    <x v="1"/>
    <x v="0"/>
    <x v="0"/>
    <n v="2"/>
    <n v="6.5"/>
    <m/>
    <d v="2025-04-15T00:00:00"/>
    <x v="2"/>
    <x v="1"/>
    <s v="No"/>
    <s v="Prefer not to say"/>
  </r>
  <r>
    <x v="258"/>
    <x v="2"/>
    <x v="1"/>
    <x v="2"/>
    <x v="14"/>
    <n v="61630"/>
    <x v="248"/>
    <x v="4"/>
    <x v="0"/>
    <x v="5"/>
    <x v="2"/>
    <x v="2"/>
    <x v="3"/>
    <n v="3"/>
    <n v="5.8"/>
    <n v="6"/>
    <d v="2024-08-06T00:00:00"/>
    <x v="5"/>
    <x v="0"/>
    <s v="Yes"/>
    <s v="Female"/>
  </r>
  <r>
    <x v="259"/>
    <x v="2"/>
    <x v="0"/>
    <x v="2"/>
    <x v="73"/>
    <n v="158117"/>
    <x v="249"/>
    <x v="5"/>
    <x v="1"/>
    <x v="1"/>
    <x v="1"/>
    <x v="1"/>
    <x v="1"/>
    <n v="3"/>
    <n v="4.0999999999999996"/>
    <m/>
    <m/>
    <x v="1"/>
    <x v="1"/>
    <s v="No"/>
    <s v="Female"/>
  </r>
  <r>
    <x v="260"/>
    <x v="2"/>
    <x v="3"/>
    <x v="4"/>
    <x v="33"/>
    <n v="154660"/>
    <x v="250"/>
    <x v="0"/>
    <x v="1"/>
    <x v="1"/>
    <x v="0"/>
    <x v="2"/>
    <x v="3"/>
    <n v="3"/>
    <n v="4.5"/>
    <m/>
    <m/>
    <x v="1"/>
    <x v="2"/>
    <s v="Yes"/>
    <s v="Female"/>
  </r>
  <r>
    <x v="261"/>
    <x v="1"/>
    <x v="2"/>
    <x v="1"/>
    <x v="31"/>
    <n v="123437"/>
    <x v="251"/>
    <x v="0"/>
    <x v="1"/>
    <x v="1"/>
    <x v="2"/>
    <x v="0"/>
    <x v="0"/>
    <n v="4"/>
    <n v="4.5"/>
    <m/>
    <m/>
    <x v="1"/>
    <x v="2"/>
    <s v="No"/>
    <s v="Prefer not to say"/>
  </r>
  <r>
    <x v="262"/>
    <x v="1"/>
    <x v="2"/>
    <x v="2"/>
    <x v="40"/>
    <n v="144328"/>
    <x v="252"/>
    <x v="1"/>
    <x v="1"/>
    <x v="1"/>
    <x v="1"/>
    <x v="0"/>
    <x v="3"/>
    <n v="3"/>
    <n v="6.4"/>
    <m/>
    <m/>
    <x v="1"/>
    <x v="1"/>
    <s v="No"/>
    <s v="Non-binary"/>
  </r>
  <r>
    <x v="263"/>
    <x v="1"/>
    <x v="4"/>
    <x v="2"/>
    <x v="25"/>
    <n v="137485"/>
    <x v="253"/>
    <x v="0"/>
    <x v="0"/>
    <x v="2"/>
    <x v="2"/>
    <x v="2"/>
    <x v="3"/>
    <n v="3"/>
    <n v="2.4"/>
    <n v="2"/>
    <d v="2023-03-24T00:00:00"/>
    <x v="3"/>
    <x v="2"/>
    <s v="Yes"/>
    <s v="Male"/>
  </r>
  <r>
    <x v="264"/>
    <x v="2"/>
    <x v="0"/>
    <x v="2"/>
    <x v="26"/>
    <n v="101090"/>
    <x v="254"/>
    <x v="2"/>
    <x v="0"/>
    <x v="2"/>
    <x v="0"/>
    <x v="0"/>
    <x v="0"/>
    <n v="4"/>
    <n v="2.7"/>
    <n v="3"/>
    <d v="2025-04-13T00:00:00"/>
    <x v="2"/>
    <x v="2"/>
    <s v="No"/>
    <s v="Male"/>
  </r>
  <r>
    <x v="265"/>
    <x v="0"/>
    <x v="3"/>
    <x v="2"/>
    <x v="36"/>
    <n v="68712"/>
    <x v="255"/>
    <x v="2"/>
    <x v="0"/>
    <x v="3"/>
    <x v="0"/>
    <x v="0"/>
    <x v="1"/>
    <n v="2"/>
    <n v="1.3"/>
    <n v="1"/>
    <d v="2023-11-29T00:00:00"/>
    <x v="3"/>
    <x v="1"/>
    <s v="No"/>
    <s v="Prefer not to say"/>
  </r>
  <r>
    <x v="266"/>
    <x v="0"/>
    <x v="3"/>
    <x v="2"/>
    <x v="46"/>
    <n v="152260"/>
    <x v="256"/>
    <x v="2"/>
    <x v="0"/>
    <x v="2"/>
    <x v="0"/>
    <x v="0"/>
    <x v="1"/>
    <n v="2"/>
    <n v="2.5"/>
    <n v="3"/>
    <d v="2025-04-28T00:00:00"/>
    <x v="2"/>
    <x v="2"/>
    <s v="No"/>
    <s v="Non-binary"/>
  </r>
  <r>
    <x v="267"/>
    <x v="2"/>
    <x v="4"/>
    <x v="1"/>
    <x v="64"/>
    <n v="113352"/>
    <x v="257"/>
    <x v="4"/>
    <x v="1"/>
    <x v="1"/>
    <x v="1"/>
    <x v="0"/>
    <x v="3"/>
    <n v="3"/>
    <n v="6.8"/>
    <m/>
    <m/>
    <x v="1"/>
    <x v="1"/>
    <s v="No"/>
    <s v="Female"/>
  </r>
  <r>
    <x v="268"/>
    <x v="2"/>
    <x v="4"/>
    <x v="1"/>
    <x v="4"/>
    <n v="64432"/>
    <x v="258"/>
    <x v="0"/>
    <x v="1"/>
    <x v="1"/>
    <x v="2"/>
    <x v="0"/>
    <x v="0"/>
    <n v="2"/>
    <n v="4.4000000000000004"/>
    <m/>
    <m/>
    <x v="1"/>
    <x v="2"/>
    <s v="No"/>
    <s v="Prefer not to say"/>
  </r>
  <r>
    <x v="269"/>
    <x v="0"/>
    <x v="0"/>
    <x v="2"/>
    <x v="21"/>
    <n v="87056"/>
    <x v="259"/>
    <x v="6"/>
    <x v="0"/>
    <x v="5"/>
    <x v="0"/>
    <x v="0"/>
    <x v="0"/>
    <n v="3"/>
    <n v="5"/>
    <n v="5"/>
    <d v="2024-04-16T00:00:00"/>
    <x v="5"/>
    <x v="1"/>
    <s v="No"/>
    <s v="Female"/>
  </r>
  <r>
    <x v="270"/>
    <x v="2"/>
    <x v="0"/>
    <x v="3"/>
    <x v="23"/>
    <n v="139303"/>
    <x v="260"/>
    <x v="0"/>
    <x v="1"/>
    <x v="1"/>
    <x v="1"/>
    <x v="1"/>
    <x v="0"/>
    <n v="3"/>
    <n v="4.4000000000000004"/>
    <m/>
    <m/>
    <x v="1"/>
    <x v="1"/>
    <s v="No"/>
    <s v="Non-binary"/>
  </r>
  <r>
    <x v="271"/>
    <x v="0"/>
    <x v="3"/>
    <x v="3"/>
    <x v="17"/>
    <n v="156362"/>
    <x v="261"/>
    <x v="5"/>
    <x v="0"/>
    <x v="0"/>
    <x v="1"/>
    <x v="2"/>
    <x v="0"/>
    <n v="2"/>
    <n v="3.7"/>
    <n v="4"/>
    <d v="2025-02-09T00:00:00"/>
    <x v="2"/>
    <x v="1"/>
    <s v="Yes"/>
    <s v="Female"/>
  </r>
  <r>
    <x v="272"/>
    <x v="0"/>
    <x v="2"/>
    <x v="1"/>
    <x v="17"/>
    <n v="122946"/>
    <x v="262"/>
    <x v="5"/>
    <x v="1"/>
    <x v="1"/>
    <x v="1"/>
    <x v="2"/>
    <x v="0"/>
    <n v="3"/>
    <n v="3.9"/>
    <m/>
    <m/>
    <x v="1"/>
    <x v="0"/>
    <s v="Yes"/>
    <s v="Male"/>
  </r>
  <r>
    <x v="273"/>
    <x v="1"/>
    <x v="0"/>
    <x v="0"/>
    <x v="73"/>
    <n v="112256"/>
    <x v="263"/>
    <x v="0"/>
    <x v="1"/>
    <x v="1"/>
    <x v="2"/>
    <x v="0"/>
    <x v="0"/>
    <n v="3"/>
    <n v="4.4000000000000004"/>
    <m/>
    <d v="2025-04-07T00:00:00"/>
    <x v="2"/>
    <x v="0"/>
    <s v="No"/>
    <s v="Male"/>
  </r>
  <r>
    <x v="274"/>
    <x v="0"/>
    <x v="1"/>
    <x v="2"/>
    <x v="44"/>
    <n v="89703"/>
    <x v="264"/>
    <x v="5"/>
    <x v="0"/>
    <x v="2"/>
    <x v="1"/>
    <x v="0"/>
    <x v="3"/>
    <n v="3"/>
    <n v="3"/>
    <n v="3"/>
    <d v="2024-02-19T00:00:00"/>
    <x v="5"/>
    <x v="2"/>
    <s v="No"/>
    <s v="Non-binary"/>
  </r>
  <r>
    <x v="275"/>
    <x v="2"/>
    <x v="3"/>
    <x v="2"/>
    <x v="53"/>
    <n v="97861"/>
    <x v="265"/>
    <x v="5"/>
    <x v="1"/>
    <x v="1"/>
    <x v="1"/>
    <x v="1"/>
    <x v="0"/>
    <n v="3"/>
    <n v="4.2"/>
    <m/>
    <m/>
    <x v="1"/>
    <x v="2"/>
    <s v="No"/>
    <s v="Prefer not to say"/>
  </r>
  <r>
    <x v="276"/>
    <x v="2"/>
    <x v="1"/>
    <x v="2"/>
    <x v="50"/>
    <n v="137219"/>
    <x v="266"/>
    <x v="5"/>
    <x v="1"/>
    <x v="1"/>
    <x v="1"/>
    <x v="2"/>
    <x v="0"/>
    <n v="2"/>
    <n v="4.3"/>
    <m/>
    <m/>
    <x v="1"/>
    <x v="1"/>
    <s v="Yes"/>
    <s v="Non-binary"/>
  </r>
  <r>
    <x v="277"/>
    <x v="0"/>
    <x v="3"/>
    <x v="1"/>
    <x v="16"/>
    <n v="153426"/>
    <x v="267"/>
    <x v="5"/>
    <x v="1"/>
    <x v="1"/>
    <x v="2"/>
    <x v="2"/>
    <x v="0"/>
    <n v="3"/>
    <n v="4.3"/>
    <m/>
    <m/>
    <x v="1"/>
    <x v="1"/>
    <s v="Yes"/>
    <s v="Non-binary"/>
  </r>
  <r>
    <x v="278"/>
    <x v="0"/>
    <x v="3"/>
    <x v="1"/>
    <x v="22"/>
    <n v="60126"/>
    <x v="23"/>
    <x v="5"/>
    <x v="1"/>
    <x v="1"/>
    <x v="0"/>
    <x v="1"/>
    <x v="0"/>
    <n v="3"/>
    <n v="4.2"/>
    <m/>
    <m/>
    <x v="1"/>
    <x v="1"/>
    <s v="No"/>
    <s v="Male"/>
  </r>
  <r>
    <x v="279"/>
    <x v="2"/>
    <x v="4"/>
    <x v="2"/>
    <x v="21"/>
    <n v="149097"/>
    <x v="268"/>
    <x v="4"/>
    <x v="0"/>
    <x v="4"/>
    <x v="1"/>
    <x v="0"/>
    <x v="0"/>
    <n v="5"/>
    <n v="3.3"/>
    <n v="3"/>
    <d v="2021-11-30T00:00:00"/>
    <x v="8"/>
    <x v="0"/>
    <s v="No"/>
    <s v="Male"/>
  </r>
  <r>
    <x v="280"/>
    <x v="0"/>
    <x v="1"/>
    <x v="2"/>
    <x v="13"/>
    <n v="135897"/>
    <x v="269"/>
    <x v="4"/>
    <x v="0"/>
    <x v="5"/>
    <x v="1"/>
    <x v="0"/>
    <x v="1"/>
    <n v="2"/>
    <n v="1.9"/>
    <n v="2"/>
    <d v="2020-03-23T00:00:00"/>
    <x v="4"/>
    <x v="1"/>
    <s v="No"/>
    <s v="Female"/>
  </r>
  <r>
    <x v="281"/>
    <x v="1"/>
    <x v="0"/>
    <x v="1"/>
    <x v="49"/>
    <n v="61324"/>
    <x v="270"/>
    <x v="5"/>
    <x v="1"/>
    <x v="1"/>
    <x v="1"/>
    <x v="0"/>
    <x v="0"/>
    <n v="4"/>
    <n v="4.0999999999999996"/>
    <m/>
    <m/>
    <x v="1"/>
    <x v="1"/>
    <s v="No"/>
    <s v="Female"/>
  </r>
  <r>
    <x v="282"/>
    <x v="1"/>
    <x v="0"/>
    <x v="1"/>
    <x v="53"/>
    <n v="122493"/>
    <x v="271"/>
    <x v="5"/>
    <x v="0"/>
    <x v="5"/>
    <x v="2"/>
    <x v="0"/>
    <x v="0"/>
    <n v="3"/>
    <n v="3.8"/>
    <n v="4"/>
    <d v="2025-01-26T00:00:00"/>
    <x v="2"/>
    <x v="1"/>
    <s v="No"/>
    <s v="Female"/>
  </r>
  <r>
    <x v="283"/>
    <x v="0"/>
    <x v="3"/>
    <x v="2"/>
    <x v="45"/>
    <n v="141253"/>
    <x v="271"/>
    <x v="5"/>
    <x v="0"/>
    <x v="4"/>
    <x v="0"/>
    <x v="0"/>
    <x v="1"/>
    <n v="4"/>
    <n v="2"/>
    <n v="2"/>
    <d v="2023-04-26T00:00:00"/>
    <x v="3"/>
    <x v="2"/>
    <s v="No"/>
    <s v="Prefer not to say"/>
  </r>
  <r>
    <x v="284"/>
    <x v="0"/>
    <x v="0"/>
    <x v="2"/>
    <x v="41"/>
    <n v="126216"/>
    <x v="272"/>
    <x v="6"/>
    <x v="0"/>
    <x v="0"/>
    <x v="2"/>
    <x v="0"/>
    <x v="0"/>
    <n v="3"/>
    <n v="3"/>
    <n v="3"/>
    <d v="2022-04-22T00:00:00"/>
    <x v="0"/>
    <x v="2"/>
    <s v="No"/>
    <s v="Male"/>
  </r>
  <r>
    <x v="285"/>
    <x v="1"/>
    <x v="4"/>
    <x v="0"/>
    <x v="7"/>
    <n v="135330"/>
    <x v="26"/>
    <x v="6"/>
    <x v="1"/>
    <x v="1"/>
    <x v="1"/>
    <x v="0"/>
    <x v="3"/>
    <n v="3"/>
    <n v="5.9"/>
    <m/>
    <d v="2025-03-31T00:00:00"/>
    <x v="2"/>
    <x v="1"/>
    <s v="No"/>
    <s v="Prefer not to say"/>
  </r>
  <r>
    <x v="286"/>
    <x v="1"/>
    <x v="1"/>
    <x v="4"/>
    <x v="34"/>
    <n v="106738"/>
    <x v="273"/>
    <x v="2"/>
    <x v="1"/>
    <x v="1"/>
    <x v="1"/>
    <x v="0"/>
    <x v="0"/>
    <n v="3"/>
    <n v="3"/>
    <m/>
    <m/>
    <x v="1"/>
    <x v="2"/>
    <s v="No"/>
    <s v="Male"/>
  </r>
  <r>
    <x v="287"/>
    <x v="0"/>
    <x v="2"/>
    <x v="2"/>
    <x v="0"/>
    <n v="94518"/>
    <x v="274"/>
    <x v="6"/>
    <x v="1"/>
    <x v="1"/>
    <x v="1"/>
    <x v="0"/>
    <x v="1"/>
    <n v="3"/>
    <n v="5.5"/>
    <m/>
    <m/>
    <x v="1"/>
    <x v="0"/>
    <s v="No"/>
    <s v="Prefer not to say"/>
  </r>
  <r>
    <x v="288"/>
    <x v="2"/>
    <x v="2"/>
    <x v="3"/>
    <x v="26"/>
    <n v="104139"/>
    <x v="275"/>
    <x v="2"/>
    <x v="1"/>
    <x v="1"/>
    <x v="1"/>
    <x v="1"/>
    <x v="1"/>
    <n v="2"/>
    <n v="2.9"/>
    <m/>
    <m/>
    <x v="1"/>
    <x v="0"/>
    <s v="No"/>
    <s v="Male"/>
  </r>
  <r>
    <x v="289"/>
    <x v="2"/>
    <x v="4"/>
    <x v="0"/>
    <x v="1"/>
    <n v="127028"/>
    <x v="276"/>
    <x v="2"/>
    <x v="1"/>
    <x v="1"/>
    <x v="1"/>
    <x v="0"/>
    <x v="1"/>
    <n v="3"/>
    <n v="2.4"/>
    <m/>
    <d v="2025-03-26T00:00:00"/>
    <x v="2"/>
    <x v="1"/>
    <s v="No"/>
    <s v="Non-binary"/>
  </r>
  <r>
    <x v="290"/>
    <x v="0"/>
    <x v="0"/>
    <x v="3"/>
    <x v="21"/>
    <n v="118954"/>
    <x v="277"/>
    <x v="5"/>
    <x v="1"/>
    <x v="1"/>
    <x v="1"/>
    <x v="1"/>
    <x v="1"/>
    <n v="3"/>
    <n v="3.4"/>
    <m/>
    <m/>
    <x v="1"/>
    <x v="1"/>
    <s v="No"/>
    <s v="Female"/>
  </r>
  <r>
    <x v="291"/>
    <x v="0"/>
    <x v="2"/>
    <x v="1"/>
    <x v="74"/>
    <n v="124089"/>
    <x v="278"/>
    <x v="4"/>
    <x v="1"/>
    <x v="1"/>
    <x v="1"/>
    <x v="0"/>
    <x v="1"/>
    <n v="4"/>
    <n v="7"/>
    <m/>
    <m/>
    <x v="1"/>
    <x v="2"/>
    <s v="No"/>
    <s v="Non-binary"/>
  </r>
  <r>
    <x v="292"/>
    <x v="2"/>
    <x v="1"/>
    <x v="1"/>
    <x v="36"/>
    <n v="128099"/>
    <x v="279"/>
    <x v="5"/>
    <x v="1"/>
    <x v="1"/>
    <x v="2"/>
    <x v="2"/>
    <x v="1"/>
    <n v="2"/>
    <n v="3.9"/>
    <m/>
    <m/>
    <x v="1"/>
    <x v="0"/>
    <s v="Yes"/>
    <s v="Prefer not to say"/>
  </r>
  <r>
    <x v="293"/>
    <x v="0"/>
    <x v="2"/>
    <x v="3"/>
    <x v="15"/>
    <n v="105253"/>
    <x v="138"/>
    <x v="5"/>
    <x v="1"/>
    <x v="1"/>
    <x v="2"/>
    <x v="0"/>
    <x v="0"/>
    <n v="2"/>
    <n v="3.8"/>
    <m/>
    <m/>
    <x v="1"/>
    <x v="2"/>
    <s v="No"/>
    <s v="Prefer not to say"/>
  </r>
  <r>
    <x v="294"/>
    <x v="0"/>
    <x v="2"/>
    <x v="2"/>
    <x v="17"/>
    <n v="67491"/>
    <x v="280"/>
    <x v="0"/>
    <x v="0"/>
    <x v="5"/>
    <x v="0"/>
    <x v="1"/>
    <x v="1"/>
    <n v="4"/>
    <n v="4"/>
    <n v="4"/>
    <d v="2024-01-01T00:00:00"/>
    <x v="5"/>
    <x v="1"/>
    <s v="No"/>
    <s v="Non-binary"/>
  </r>
  <r>
    <x v="295"/>
    <x v="2"/>
    <x v="0"/>
    <x v="0"/>
    <x v="37"/>
    <n v="82052"/>
    <x v="281"/>
    <x v="4"/>
    <x v="1"/>
    <x v="1"/>
    <x v="1"/>
    <x v="1"/>
    <x v="1"/>
    <n v="3"/>
    <n v="6.8"/>
    <m/>
    <d v="2025-03-19T00:00:00"/>
    <x v="2"/>
    <x v="1"/>
    <s v="No"/>
    <s v="Male"/>
  </r>
  <r>
    <x v="296"/>
    <x v="0"/>
    <x v="0"/>
    <x v="3"/>
    <x v="17"/>
    <n v="65906"/>
    <x v="114"/>
    <x v="6"/>
    <x v="0"/>
    <x v="2"/>
    <x v="0"/>
    <x v="0"/>
    <x v="0"/>
    <n v="4"/>
    <n v="4"/>
    <n v="4"/>
    <d v="2023-06-28T00:00:00"/>
    <x v="3"/>
    <x v="1"/>
    <s v="No"/>
    <s v="Non-binary"/>
  </r>
  <r>
    <x v="297"/>
    <x v="0"/>
    <x v="2"/>
    <x v="3"/>
    <x v="29"/>
    <n v="117134"/>
    <x v="282"/>
    <x v="4"/>
    <x v="1"/>
    <x v="1"/>
    <x v="0"/>
    <x v="0"/>
    <x v="3"/>
    <n v="4"/>
    <n v="7.3"/>
    <m/>
    <m/>
    <x v="1"/>
    <x v="1"/>
    <s v="No"/>
    <s v="Non-binary"/>
  </r>
  <r>
    <x v="298"/>
    <x v="2"/>
    <x v="4"/>
    <x v="3"/>
    <x v="29"/>
    <n v="101520"/>
    <x v="283"/>
    <x v="5"/>
    <x v="1"/>
    <x v="1"/>
    <x v="0"/>
    <x v="1"/>
    <x v="0"/>
    <n v="3"/>
    <n v="4.3"/>
    <m/>
    <m/>
    <x v="1"/>
    <x v="0"/>
    <s v="No"/>
    <s v="Male"/>
  </r>
  <r>
    <x v="299"/>
    <x v="1"/>
    <x v="3"/>
    <x v="0"/>
    <x v="39"/>
    <n v="146698"/>
    <x v="284"/>
    <x v="0"/>
    <x v="1"/>
    <x v="1"/>
    <x v="1"/>
    <x v="2"/>
    <x v="0"/>
    <n v="2"/>
    <n v="2.2000000000000002"/>
    <m/>
    <d v="2022-04-02T00:00:00"/>
    <x v="0"/>
    <x v="2"/>
    <s v="Yes"/>
    <s v="Non-binary"/>
  </r>
  <r>
    <x v="300"/>
    <x v="0"/>
    <x v="2"/>
    <x v="1"/>
    <x v="20"/>
    <n v="65750"/>
    <x v="285"/>
    <x v="5"/>
    <x v="1"/>
    <x v="1"/>
    <x v="0"/>
    <x v="1"/>
    <x v="1"/>
    <n v="4"/>
    <n v="3.8"/>
    <m/>
    <m/>
    <x v="1"/>
    <x v="1"/>
    <s v="No"/>
    <s v="Male"/>
  </r>
  <r>
    <x v="301"/>
    <x v="0"/>
    <x v="4"/>
    <x v="3"/>
    <x v="29"/>
    <n v="140764"/>
    <x v="286"/>
    <x v="6"/>
    <x v="1"/>
    <x v="1"/>
    <x v="0"/>
    <x v="2"/>
    <x v="3"/>
    <n v="4"/>
    <n v="6.2"/>
    <m/>
    <m/>
    <x v="1"/>
    <x v="2"/>
    <s v="Yes"/>
    <s v="Non-binary"/>
  </r>
  <r>
    <x v="302"/>
    <x v="1"/>
    <x v="4"/>
    <x v="3"/>
    <x v="59"/>
    <n v="138657"/>
    <x v="287"/>
    <x v="2"/>
    <x v="1"/>
    <x v="1"/>
    <x v="2"/>
    <x v="1"/>
    <x v="1"/>
    <n v="1"/>
    <n v="2.2999999999999998"/>
    <m/>
    <m/>
    <x v="1"/>
    <x v="1"/>
    <s v="No"/>
    <s v="Female"/>
  </r>
  <r>
    <x v="303"/>
    <x v="0"/>
    <x v="4"/>
    <x v="2"/>
    <x v="46"/>
    <n v="68244"/>
    <x v="288"/>
    <x v="6"/>
    <x v="1"/>
    <x v="1"/>
    <x v="1"/>
    <x v="1"/>
    <x v="1"/>
    <n v="3"/>
    <n v="6.2"/>
    <m/>
    <m/>
    <x v="1"/>
    <x v="1"/>
    <s v="No"/>
    <s v="Male"/>
  </r>
  <r>
    <x v="304"/>
    <x v="2"/>
    <x v="4"/>
    <x v="2"/>
    <x v="42"/>
    <n v="118608"/>
    <x v="289"/>
    <x v="0"/>
    <x v="1"/>
    <x v="1"/>
    <x v="1"/>
    <x v="2"/>
    <x v="1"/>
    <n v="4"/>
    <n v="4.5"/>
    <m/>
    <m/>
    <x v="1"/>
    <x v="1"/>
    <s v="Yes"/>
    <s v="Male"/>
  </r>
  <r>
    <x v="305"/>
    <x v="1"/>
    <x v="1"/>
    <x v="3"/>
    <x v="59"/>
    <n v="140742"/>
    <x v="290"/>
    <x v="6"/>
    <x v="1"/>
    <x v="1"/>
    <x v="2"/>
    <x v="1"/>
    <x v="0"/>
    <n v="3"/>
    <n v="5.8"/>
    <m/>
    <m/>
    <x v="1"/>
    <x v="1"/>
    <s v="No"/>
    <s v="Non-binary"/>
  </r>
  <r>
    <x v="306"/>
    <x v="1"/>
    <x v="2"/>
    <x v="1"/>
    <x v="34"/>
    <n v="114120"/>
    <x v="291"/>
    <x v="0"/>
    <x v="1"/>
    <x v="1"/>
    <x v="1"/>
    <x v="0"/>
    <x v="1"/>
    <n v="2"/>
    <n v="4.9000000000000004"/>
    <m/>
    <m/>
    <x v="1"/>
    <x v="0"/>
    <s v="No"/>
    <s v="Male"/>
  </r>
  <r>
    <x v="307"/>
    <x v="1"/>
    <x v="2"/>
    <x v="3"/>
    <x v="12"/>
    <n v="134055"/>
    <x v="292"/>
    <x v="0"/>
    <x v="1"/>
    <x v="1"/>
    <x v="0"/>
    <x v="1"/>
    <x v="0"/>
    <n v="3"/>
    <n v="4.4000000000000004"/>
    <m/>
    <m/>
    <x v="1"/>
    <x v="2"/>
    <s v="No"/>
    <s v="Non-binary"/>
  </r>
  <r>
    <x v="308"/>
    <x v="1"/>
    <x v="3"/>
    <x v="2"/>
    <x v="56"/>
    <n v="93840"/>
    <x v="293"/>
    <x v="2"/>
    <x v="1"/>
    <x v="1"/>
    <x v="1"/>
    <x v="1"/>
    <x v="0"/>
    <n v="3"/>
    <n v="2.6"/>
    <m/>
    <m/>
    <x v="1"/>
    <x v="1"/>
    <s v="No"/>
    <s v="Prefer not to say"/>
  </r>
  <r>
    <x v="309"/>
    <x v="0"/>
    <x v="1"/>
    <x v="2"/>
    <x v="28"/>
    <n v="61645"/>
    <x v="294"/>
    <x v="6"/>
    <x v="0"/>
    <x v="3"/>
    <x v="0"/>
    <x v="1"/>
    <x v="1"/>
    <n v="5"/>
    <n v="2.2000000000000002"/>
    <n v="2"/>
    <d v="2021-04-24T00:00:00"/>
    <x v="8"/>
    <x v="2"/>
    <s v="No"/>
    <s v="Non-binary"/>
  </r>
  <r>
    <x v="310"/>
    <x v="0"/>
    <x v="0"/>
    <x v="0"/>
    <x v="16"/>
    <n v="99121"/>
    <x v="295"/>
    <x v="2"/>
    <x v="1"/>
    <x v="1"/>
    <x v="1"/>
    <x v="0"/>
    <x v="1"/>
    <n v="3"/>
    <n v="2.9"/>
    <m/>
    <d v="2025-04-02T00:00:00"/>
    <x v="2"/>
    <x v="1"/>
    <s v="No"/>
    <s v="Non-binary"/>
  </r>
  <r>
    <x v="311"/>
    <x v="0"/>
    <x v="3"/>
    <x v="2"/>
    <x v="30"/>
    <n v="73979"/>
    <x v="296"/>
    <x v="2"/>
    <x v="1"/>
    <x v="1"/>
    <x v="1"/>
    <x v="1"/>
    <x v="1"/>
    <n v="2"/>
    <n v="3.2"/>
    <m/>
    <m/>
    <x v="1"/>
    <x v="1"/>
    <s v="No"/>
    <s v="Female"/>
  </r>
  <r>
    <x v="312"/>
    <x v="1"/>
    <x v="3"/>
    <x v="2"/>
    <x v="22"/>
    <n v="118627"/>
    <x v="93"/>
    <x v="6"/>
    <x v="1"/>
    <x v="1"/>
    <x v="1"/>
    <x v="2"/>
    <x v="0"/>
    <n v="5"/>
    <n v="5.6"/>
    <m/>
    <m/>
    <x v="1"/>
    <x v="2"/>
    <s v="Yes"/>
    <s v="Female"/>
  </r>
  <r>
    <x v="313"/>
    <x v="2"/>
    <x v="0"/>
    <x v="1"/>
    <x v="15"/>
    <n v="145981"/>
    <x v="297"/>
    <x v="5"/>
    <x v="1"/>
    <x v="1"/>
    <x v="2"/>
    <x v="0"/>
    <x v="1"/>
    <n v="3"/>
    <n v="3.7"/>
    <m/>
    <m/>
    <x v="1"/>
    <x v="0"/>
    <s v="No"/>
    <s v="Female"/>
  </r>
  <r>
    <x v="314"/>
    <x v="2"/>
    <x v="2"/>
    <x v="1"/>
    <x v="12"/>
    <n v="100695"/>
    <x v="298"/>
    <x v="5"/>
    <x v="1"/>
    <x v="1"/>
    <x v="1"/>
    <x v="0"/>
    <x v="3"/>
    <n v="5"/>
    <n v="3.8"/>
    <m/>
    <m/>
    <x v="1"/>
    <x v="1"/>
    <s v="No"/>
    <s v="Female"/>
  </r>
  <r>
    <x v="315"/>
    <x v="0"/>
    <x v="3"/>
    <x v="2"/>
    <x v="9"/>
    <n v="145445"/>
    <x v="285"/>
    <x v="5"/>
    <x v="0"/>
    <x v="3"/>
    <x v="0"/>
    <x v="1"/>
    <x v="0"/>
    <n v="3"/>
    <n v="1.8"/>
    <n v="2"/>
    <d v="2023-04-15T00:00:00"/>
    <x v="3"/>
    <x v="1"/>
    <s v="No"/>
    <s v="Female"/>
  </r>
  <r>
    <x v="316"/>
    <x v="2"/>
    <x v="4"/>
    <x v="2"/>
    <x v="30"/>
    <n v="93885"/>
    <x v="299"/>
    <x v="5"/>
    <x v="0"/>
    <x v="3"/>
    <x v="0"/>
    <x v="1"/>
    <x v="3"/>
    <n v="1"/>
    <n v="2.4"/>
    <n v="2"/>
    <d v="2024-01-23T00:00:00"/>
    <x v="5"/>
    <x v="0"/>
    <s v="No"/>
    <s v="Male"/>
  </r>
  <r>
    <x v="317"/>
    <x v="1"/>
    <x v="1"/>
    <x v="3"/>
    <x v="50"/>
    <n v="99194"/>
    <x v="300"/>
    <x v="5"/>
    <x v="1"/>
    <x v="1"/>
    <x v="2"/>
    <x v="1"/>
    <x v="1"/>
    <n v="2"/>
    <n v="3.6"/>
    <m/>
    <m/>
    <x v="1"/>
    <x v="1"/>
    <s v="No"/>
    <s v="Male"/>
  </r>
  <r>
    <x v="318"/>
    <x v="1"/>
    <x v="2"/>
    <x v="2"/>
    <x v="75"/>
    <n v="149272"/>
    <x v="301"/>
    <x v="5"/>
    <x v="1"/>
    <x v="1"/>
    <x v="1"/>
    <x v="2"/>
    <x v="1"/>
    <n v="5"/>
    <n v="3.5"/>
    <m/>
    <m/>
    <x v="1"/>
    <x v="1"/>
    <s v="Yes"/>
    <s v="Male"/>
  </r>
  <r>
    <x v="319"/>
    <x v="0"/>
    <x v="2"/>
    <x v="1"/>
    <x v="7"/>
    <n v="82412"/>
    <x v="302"/>
    <x v="5"/>
    <x v="1"/>
    <x v="1"/>
    <x v="1"/>
    <x v="2"/>
    <x v="3"/>
    <n v="4"/>
    <n v="3.6"/>
    <m/>
    <m/>
    <x v="1"/>
    <x v="1"/>
    <s v="Yes"/>
    <s v="Female"/>
  </r>
  <r>
    <x v="320"/>
    <x v="0"/>
    <x v="0"/>
    <x v="1"/>
    <x v="24"/>
    <n v="63696"/>
    <x v="303"/>
    <x v="1"/>
    <x v="1"/>
    <x v="1"/>
    <x v="0"/>
    <x v="0"/>
    <x v="3"/>
    <n v="3"/>
    <n v="3.5"/>
    <m/>
    <m/>
    <x v="1"/>
    <x v="2"/>
    <s v="No"/>
    <s v="Prefer not to say"/>
  </r>
  <r>
    <x v="321"/>
    <x v="0"/>
    <x v="1"/>
    <x v="2"/>
    <x v="35"/>
    <n v="60206"/>
    <x v="304"/>
    <x v="0"/>
    <x v="0"/>
    <x v="3"/>
    <x v="1"/>
    <x v="1"/>
    <x v="1"/>
    <n v="3"/>
    <n v="3"/>
    <n v="3"/>
    <d v="2023-11-04T00:00:00"/>
    <x v="3"/>
    <x v="1"/>
    <s v="No"/>
    <s v="Male"/>
  </r>
  <r>
    <x v="322"/>
    <x v="1"/>
    <x v="2"/>
    <x v="2"/>
    <x v="74"/>
    <n v="70808"/>
    <x v="305"/>
    <x v="3"/>
    <x v="1"/>
    <x v="1"/>
    <x v="1"/>
    <x v="0"/>
    <x v="3"/>
    <n v="2"/>
    <n v="2"/>
    <m/>
    <m/>
    <x v="1"/>
    <x v="1"/>
    <s v="No"/>
    <s v="Non-binary"/>
  </r>
  <r>
    <x v="323"/>
    <x v="2"/>
    <x v="0"/>
    <x v="0"/>
    <x v="53"/>
    <n v="135277"/>
    <x v="306"/>
    <x v="4"/>
    <x v="1"/>
    <x v="1"/>
    <x v="1"/>
    <x v="2"/>
    <x v="0"/>
    <n v="4"/>
    <n v="6.7"/>
    <m/>
    <d v="2025-04-03T00:00:00"/>
    <x v="2"/>
    <x v="0"/>
    <s v="Yes"/>
    <s v="Prefer not to say"/>
  </r>
  <r>
    <x v="324"/>
    <x v="1"/>
    <x v="4"/>
    <x v="1"/>
    <x v="33"/>
    <n v="61988"/>
    <x v="307"/>
    <x v="5"/>
    <x v="1"/>
    <x v="1"/>
    <x v="1"/>
    <x v="0"/>
    <x v="0"/>
    <n v="3"/>
    <n v="4.3"/>
    <m/>
    <m/>
    <x v="1"/>
    <x v="0"/>
    <s v="No"/>
    <s v="Male"/>
  </r>
  <r>
    <x v="325"/>
    <x v="0"/>
    <x v="3"/>
    <x v="1"/>
    <x v="15"/>
    <n v="105833"/>
    <x v="308"/>
    <x v="1"/>
    <x v="1"/>
    <x v="1"/>
    <x v="1"/>
    <x v="2"/>
    <x v="1"/>
    <n v="3"/>
    <n v="7"/>
    <m/>
    <m/>
    <x v="1"/>
    <x v="0"/>
    <s v="Yes"/>
    <s v="Male"/>
  </r>
  <r>
    <x v="326"/>
    <x v="2"/>
    <x v="1"/>
    <x v="2"/>
    <x v="59"/>
    <n v="70207"/>
    <x v="309"/>
    <x v="5"/>
    <x v="0"/>
    <x v="3"/>
    <x v="1"/>
    <x v="1"/>
    <x v="3"/>
    <n v="2"/>
    <n v="2.7"/>
    <n v="3"/>
    <d v="2024-04-06T00:00:00"/>
    <x v="5"/>
    <x v="2"/>
    <s v="No"/>
    <s v="Non-binary"/>
  </r>
  <r>
    <x v="327"/>
    <x v="1"/>
    <x v="3"/>
    <x v="0"/>
    <x v="56"/>
    <n v="85470"/>
    <x v="310"/>
    <x v="5"/>
    <x v="1"/>
    <x v="1"/>
    <x v="2"/>
    <x v="0"/>
    <x v="1"/>
    <n v="3"/>
    <n v="3.5"/>
    <m/>
    <d v="2025-04-16T00:00:00"/>
    <x v="2"/>
    <x v="1"/>
    <s v="No"/>
    <s v="Male"/>
  </r>
  <r>
    <x v="328"/>
    <x v="2"/>
    <x v="2"/>
    <x v="1"/>
    <x v="75"/>
    <n v="140356"/>
    <x v="311"/>
    <x v="5"/>
    <x v="1"/>
    <x v="1"/>
    <x v="2"/>
    <x v="0"/>
    <x v="1"/>
    <n v="3"/>
    <n v="3.4"/>
    <m/>
    <m/>
    <x v="1"/>
    <x v="1"/>
    <s v="No"/>
    <s v="Female"/>
  </r>
  <r>
    <x v="329"/>
    <x v="2"/>
    <x v="2"/>
    <x v="2"/>
    <x v="64"/>
    <n v="148009"/>
    <x v="51"/>
    <x v="5"/>
    <x v="1"/>
    <x v="1"/>
    <x v="0"/>
    <x v="2"/>
    <x v="0"/>
    <n v="3"/>
    <n v="3.4"/>
    <m/>
    <m/>
    <x v="1"/>
    <x v="1"/>
    <s v="Yes"/>
    <s v="Non-binary"/>
  </r>
  <r>
    <x v="330"/>
    <x v="0"/>
    <x v="1"/>
    <x v="1"/>
    <x v="28"/>
    <n v="132309"/>
    <x v="312"/>
    <x v="2"/>
    <x v="1"/>
    <x v="1"/>
    <x v="1"/>
    <x v="0"/>
    <x v="0"/>
    <n v="3"/>
    <n v="2.5"/>
    <m/>
    <m/>
    <x v="1"/>
    <x v="1"/>
    <s v="No"/>
    <s v="Male"/>
  </r>
  <r>
    <x v="331"/>
    <x v="1"/>
    <x v="4"/>
    <x v="1"/>
    <x v="45"/>
    <n v="128244"/>
    <x v="313"/>
    <x v="5"/>
    <x v="0"/>
    <x v="4"/>
    <x v="0"/>
    <x v="0"/>
    <x v="1"/>
    <n v="3"/>
    <n v="3.3"/>
    <n v="3"/>
    <d v="2025-03-25T00:00:00"/>
    <x v="2"/>
    <x v="0"/>
    <s v="No"/>
    <s v="Non-binary"/>
  </r>
  <r>
    <x v="332"/>
    <x v="0"/>
    <x v="1"/>
    <x v="3"/>
    <x v="22"/>
    <n v="143820"/>
    <x v="314"/>
    <x v="6"/>
    <x v="1"/>
    <x v="1"/>
    <x v="2"/>
    <x v="0"/>
    <x v="3"/>
    <n v="3"/>
    <n v="5.8"/>
    <m/>
    <m/>
    <x v="1"/>
    <x v="1"/>
    <s v="No"/>
    <s v="Prefer not to say"/>
  </r>
  <r>
    <x v="333"/>
    <x v="2"/>
    <x v="4"/>
    <x v="1"/>
    <x v="38"/>
    <n v="152067"/>
    <x v="315"/>
    <x v="5"/>
    <x v="1"/>
    <x v="1"/>
    <x v="1"/>
    <x v="2"/>
    <x v="0"/>
    <n v="3"/>
    <n v="4.0999999999999996"/>
    <m/>
    <m/>
    <x v="1"/>
    <x v="0"/>
    <s v="Yes"/>
    <s v="Prefer not to say"/>
  </r>
  <r>
    <x v="334"/>
    <x v="1"/>
    <x v="3"/>
    <x v="3"/>
    <x v="13"/>
    <n v="74716"/>
    <x v="316"/>
    <x v="5"/>
    <x v="1"/>
    <x v="1"/>
    <x v="0"/>
    <x v="2"/>
    <x v="1"/>
    <n v="3"/>
    <n v="3.3"/>
    <m/>
    <m/>
    <x v="1"/>
    <x v="1"/>
    <s v="Yes"/>
    <s v="Non-binary"/>
  </r>
  <r>
    <x v="335"/>
    <x v="0"/>
    <x v="4"/>
    <x v="3"/>
    <x v="38"/>
    <n v="71555"/>
    <x v="33"/>
    <x v="5"/>
    <x v="0"/>
    <x v="5"/>
    <x v="1"/>
    <x v="2"/>
    <x v="0"/>
    <n v="3"/>
    <n v="3.5"/>
    <n v="4"/>
    <d v="2025-04-26T00:00:00"/>
    <x v="2"/>
    <x v="1"/>
    <s v="Yes"/>
    <s v="Non-binary"/>
  </r>
  <r>
    <x v="336"/>
    <x v="1"/>
    <x v="2"/>
    <x v="0"/>
    <x v="20"/>
    <n v="157790"/>
    <x v="317"/>
    <x v="1"/>
    <x v="1"/>
    <x v="1"/>
    <x v="1"/>
    <x v="0"/>
    <x v="1"/>
    <n v="3"/>
    <n v="1"/>
    <m/>
    <d v="2025-05-06T00:00:00"/>
    <x v="2"/>
    <x v="1"/>
    <s v="No"/>
    <s v="Male"/>
  </r>
  <r>
    <x v="337"/>
    <x v="2"/>
    <x v="0"/>
    <x v="0"/>
    <x v="65"/>
    <n v="69941"/>
    <x v="318"/>
    <x v="2"/>
    <x v="1"/>
    <x v="1"/>
    <x v="1"/>
    <x v="0"/>
    <x v="0"/>
    <n v="4"/>
    <n v="2.4"/>
    <m/>
    <d v="2025-03-13T00:00:00"/>
    <x v="2"/>
    <x v="2"/>
    <s v="No"/>
    <s v="Non-binary"/>
  </r>
  <r>
    <x v="338"/>
    <x v="1"/>
    <x v="0"/>
    <x v="3"/>
    <x v="17"/>
    <n v="91890"/>
    <x v="319"/>
    <x v="5"/>
    <x v="1"/>
    <x v="1"/>
    <x v="1"/>
    <x v="1"/>
    <x v="0"/>
    <n v="3"/>
    <n v="3.7"/>
    <m/>
    <m/>
    <x v="1"/>
    <x v="2"/>
    <s v="No"/>
    <s v="Female"/>
  </r>
  <r>
    <x v="339"/>
    <x v="1"/>
    <x v="1"/>
    <x v="3"/>
    <x v="38"/>
    <n v="79982"/>
    <x v="320"/>
    <x v="5"/>
    <x v="0"/>
    <x v="2"/>
    <x v="2"/>
    <x v="0"/>
    <x v="0"/>
    <n v="1"/>
    <n v="1.8"/>
    <n v="2"/>
    <d v="2022-12-31T00:00:00"/>
    <x v="0"/>
    <x v="1"/>
    <s v="No"/>
    <s v="Prefer not to say"/>
  </r>
  <r>
    <x v="340"/>
    <x v="2"/>
    <x v="1"/>
    <x v="3"/>
    <x v="14"/>
    <n v="114318"/>
    <x v="321"/>
    <x v="0"/>
    <x v="0"/>
    <x v="2"/>
    <x v="2"/>
    <x v="2"/>
    <x v="0"/>
    <n v="3"/>
    <n v="3.5"/>
    <n v="4"/>
    <d v="2024-04-20T00:00:00"/>
    <x v="5"/>
    <x v="1"/>
    <s v="Yes"/>
    <s v="Non-binary"/>
  </r>
  <r>
    <x v="341"/>
    <x v="1"/>
    <x v="1"/>
    <x v="2"/>
    <x v="1"/>
    <n v="62557"/>
    <x v="322"/>
    <x v="2"/>
    <x v="1"/>
    <x v="1"/>
    <x v="2"/>
    <x v="1"/>
    <x v="1"/>
    <n v="1"/>
    <n v="3.2"/>
    <m/>
    <m/>
    <x v="1"/>
    <x v="0"/>
    <s v="No"/>
    <s v="Male"/>
  </r>
  <r>
    <x v="342"/>
    <x v="0"/>
    <x v="1"/>
    <x v="3"/>
    <x v="30"/>
    <n v="151428"/>
    <x v="323"/>
    <x v="0"/>
    <x v="0"/>
    <x v="0"/>
    <x v="0"/>
    <x v="0"/>
    <x v="0"/>
    <n v="3"/>
    <n v="2"/>
    <n v="2"/>
    <d v="2022-11-09T00:00:00"/>
    <x v="0"/>
    <x v="1"/>
    <s v="No"/>
    <s v="Non-binary"/>
  </r>
  <r>
    <x v="343"/>
    <x v="2"/>
    <x v="4"/>
    <x v="1"/>
    <x v="40"/>
    <n v="77618"/>
    <x v="324"/>
    <x v="6"/>
    <x v="1"/>
    <x v="1"/>
    <x v="1"/>
    <x v="0"/>
    <x v="0"/>
    <n v="4"/>
    <n v="6.1"/>
    <m/>
    <m/>
    <x v="1"/>
    <x v="2"/>
    <s v="No"/>
    <s v="Prefer not to say"/>
  </r>
  <r>
    <x v="344"/>
    <x v="2"/>
    <x v="2"/>
    <x v="0"/>
    <x v="10"/>
    <n v="144899"/>
    <x v="325"/>
    <x v="6"/>
    <x v="1"/>
    <x v="1"/>
    <x v="1"/>
    <x v="2"/>
    <x v="1"/>
    <n v="2"/>
    <n v="6"/>
    <m/>
    <d v="2025-04-26T00:00:00"/>
    <x v="2"/>
    <x v="0"/>
    <s v="Yes"/>
    <s v="Prefer not to say"/>
  </r>
  <r>
    <x v="345"/>
    <x v="2"/>
    <x v="3"/>
    <x v="3"/>
    <x v="17"/>
    <n v="119720"/>
    <x v="326"/>
    <x v="6"/>
    <x v="1"/>
    <x v="1"/>
    <x v="2"/>
    <x v="2"/>
    <x v="1"/>
    <n v="2"/>
    <n v="5.7"/>
    <m/>
    <m/>
    <x v="1"/>
    <x v="1"/>
    <s v="Yes"/>
    <s v="Prefer not to say"/>
  </r>
  <r>
    <x v="346"/>
    <x v="2"/>
    <x v="0"/>
    <x v="3"/>
    <x v="35"/>
    <n v="101243"/>
    <x v="327"/>
    <x v="2"/>
    <x v="0"/>
    <x v="2"/>
    <x v="1"/>
    <x v="0"/>
    <x v="1"/>
    <n v="3"/>
    <n v="0.6"/>
    <n v="1"/>
    <d v="2022-08-12T00:00:00"/>
    <x v="0"/>
    <x v="1"/>
    <s v="No"/>
    <s v="Female"/>
  </r>
  <r>
    <x v="347"/>
    <x v="0"/>
    <x v="2"/>
    <x v="0"/>
    <x v="15"/>
    <n v="65978"/>
    <x v="328"/>
    <x v="5"/>
    <x v="0"/>
    <x v="2"/>
    <x v="2"/>
    <x v="0"/>
    <x v="0"/>
    <n v="3"/>
    <n v="3.2"/>
    <n v="3"/>
    <d v="2024-04-20T00:00:00"/>
    <x v="5"/>
    <x v="2"/>
    <s v="No"/>
    <s v="Non-binary"/>
  </r>
  <r>
    <x v="348"/>
    <x v="0"/>
    <x v="0"/>
    <x v="0"/>
    <x v="31"/>
    <n v="72666"/>
    <x v="329"/>
    <x v="2"/>
    <x v="1"/>
    <x v="1"/>
    <x v="2"/>
    <x v="2"/>
    <x v="3"/>
    <n v="3"/>
    <n v="2.4"/>
    <m/>
    <d v="2025-04-02T00:00:00"/>
    <x v="2"/>
    <x v="1"/>
    <s v="Yes"/>
    <s v="Prefer not to say"/>
  </r>
  <r>
    <x v="349"/>
    <x v="2"/>
    <x v="2"/>
    <x v="1"/>
    <x v="6"/>
    <n v="154876"/>
    <x v="330"/>
    <x v="2"/>
    <x v="1"/>
    <x v="1"/>
    <x v="0"/>
    <x v="1"/>
    <x v="0"/>
    <n v="3"/>
    <n v="3.1"/>
    <m/>
    <m/>
    <x v="1"/>
    <x v="1"/>
    <s v="No"/>
    <s v="Male"/>
  </r>
  <r>
    <x v="350"/>
    <x v="0"/>
    <x v="0"/>
    <x v="0"/>
    <x v="26"/>
    <n v="111005"/>
    <x v="331"/>
    <x v="2"/>
    <x v="1"/>
    <x v="1"/>
    <x v="1"/>
    <x v="1"/>
    <x v="0"/>
    <n v="3"/>
    <n v="3.1"/>
    <m/>
    <d v="2025-04-01T00:00:00"/>
    <x v="2"/>
    <x v="1"/>
    <s v="No"/>
    <s v="Female"/>
  </r>
  <r>
    <x v="351"/>
    <x v="1"/>
    <x v="2"/>
    <x v="1"/>
    <x v="11"/>
    <n v="122068"/>
    <x v="332"/>
    <x v="2"/>
    <x v="1"/>
    <x v="1"/>
    <x v="1"/>
    <x v="0"/>
    <x v="0"/>
    <n v="4"/>
    <n v="3.1"/>
    <m/>
    <m/>
    <x v="1"/>
    <x v="0"/>
    <s v="No"/>
    <s v="Male"/>
  </r>
  <r>
    <x v="352"/>
    <x v="0"/>
    <x v="2"/>
    <x v="0"/>
    <x v="28"/>
    <n v="119201"/>
    <x v="333"/>
    <x v="2"/>
    <x v="1"/>
    <x v="1"/>
    <x v="2"/>
    <x v="2"/>
    <x v="3"/>
    <n v="4"/>
    <n v="3.1"/>
    <m/>
    <d v="2025-04-26T00:00:00"/>
    <x v="2"/>
    <x v="1"/>
    <s v="Yes"/>
    <s v="Female"/>
  </r>
  <r>
    <x v="353"/>
    <x v="2"/>
    <x v="0"/>
    <x v="0"/>
    <x v="22"/>
    <n v="144555"/>
    <x v="334"/>
    <x v="2"/>
    <x v="1"/>
    <x v="1"/>
    <x v="0"/>
    <x v="2"/>
    <x v="1"/>
    <n v="4"/>
    <n v="3"/>
    <m/>
    <d v="2025-04-20T00:00:00"/>
    <x v="2"/>
    <x v="1"/>
    <s v="Yes"/>
    <s v="Prefer not to say"/>
  </r>
  <r>
    <x v="354"/>
    <x v="1"/>
    <x v="2"/>
    <x v="4"/>
    <x v="33"/>
    <n v="112887"/>
    <x v="334"/>
    <x v="2"/>
    <x v="0"/>
    <x v="3"/>
    <x v="0"/>
    <x v="1"/>
    <x v="1"/>
    <n v="5"/>
    <n v="2"/>
    <n v="2"/>
    <d v="2024-04-20T00:00:00"/>
    <x v="5"/>
    <x v="0"/>
    <s v="No"/>
    <s v="Prefer not to say"/>
  </r>
  <r>
    <x v="355"/>
    <x v="1"/>
    <x v="4"/>
    <x v="3"/>
    <x v="29"/>
    <n v="101874"/>
    <x v="335"/>
    <x v="2"/>
    <x v="1"/>
    <x v="1"/>
    <x v="1"/>
    <x v="0"/>
    <x v="3"/>
    <n v="4"/>
    <n v="3"/>
    <m/>
    <m/>
    <x v="1"/>
    <x v="0"/>
    <s v="No"/>
    <s v="Male"/>
  </r>
  <r>
    <x v="356"/>
    <x v="1"/>
    <x v="1"/>
    <x v="1"/>
    <x v="76"/>
    <n v="78589"/>
    <x v="272"/>
    <x v="6"/>
    <x v="1"/>
    <x v="1"/>
    <x v="2"/>
    <x v="2"/>
    <x v="0"/>
    <n v="4"/>
    <n v="6"/>
    <m/>
    <m/>
    <x v="1"/>
    <x v="1"/>
    <s v="Yes"/>
    <s v="Female"/>
  </r>
  <r>
    <x v="357"/>
    <x v="2"/>
    <x v="0"/>
    <x v="3"/>
    <x v="67"/>
    <n v="60155"/>
    <x v="336"/>
    <x v="0"/>
    <x v="0"/>
    <x v="3"/>
    <x v="1"/>
    <x v="1"/>
    <x v="3"/>
    <n v="4"/>
    <n v="3.6"/>
    <n v="4"/>
    <d v="2024-07-06T00:00:00"/>
    <x v="5"/>
    <x v="1"/>
    <s v="No"/>
    <s v="Male"/>
  </r>
  <r>
    <x v="358"/>
    <x v="1"/>
    <x v="0"/>
    <x v="3"/>
    <x v="14"/>
    <n v="147455"/>
    <x v="337"/>
    <x v="4"/>
    <x v="1"/>
    <x v="1"/>
    <x v="0"/>
    <x v="0"/>
    <x v="0"/>
    <n v="4"/>
    <n v="6.6"/>
    <m/>
    <m/>
    <x v="1"/>
    <x v="0"/>
    <s v="No"/>
    <s v="Prefer not to say"/>
  </r>
  <r>
    <x v="359"/>
    <x v="0"/>
    <x v="1"/>
    <x v="2"/>
    <x v="13"/>
    <n v="108747"/>
    <x v="338"/>
    <x v="4"/>
    <x v="1"/>
    <x v="1"/>
    <x v="2"/>
    <x v="2"/>
    <x v="1"/>
    <n v="4"/>
    <n v="7.3"/>
    <m/>
    <m/>
    <x v="1"/>
    <x v="1"/>
    <s v="Yes"/>
    <s v="Non-binary"/>
  </r>
  <r>
    <x v="360"/>
    <x v="1"/>
    <x v="4"/>
    <x v="1"/>
    <x v="55"/>
    <n v="63343"/>
    <x v="339"/>
    <x v="5"/>
    <x v="1"/>
    <x v="1"/>
    <x v="2"/>
    <x v="2"/>
    <x v="1"/>
    <n v="3"/>
    <n v="4"/>
    <m/>
    <m/>
    <x v="1"/>
    <x v="2"/>
    <s v="Yes"/>
    <s v="Male"/>
  </r>
  <r>
    <x v="361"/>
    <x v="0"/>
    <x v="1"/>
    <x v="3"/>
    <x v="14"/>
    <n v="116481"/>
    <x v="138"/>
    <x v="5"/>
    <x v="1"/>
    <x v="1"/>
    <x v="1"/>
    <x v="1"/>
    <x v="1"/>
    <n v="5"/>
    <n v="3.8"/>
    <m/>
    <m/>
    <x v="1"/>
    <x v="1"/>
    <s v="No"/>
    <s v="Female"/>
  </r>
  <r>
    <x v="362"/>
    <x v="2"/>
    <x v="2"/>
    <x v="2"/>
    <x v="50"/>
    <n v="69540"/>
    <x v="26"/>
    <x v="6"/>
    <x v="1"/>
    <x v="1"/>
    <x v="2"/>
    <x v="0"/>
    <x v="1"/>
    <n v="5"/>
    <n v="5.9"/>
    <m/>
    <m/>
    <x v="1"/>
    <x v="1"/>
    <s v="No"/>
    <s v="Non-binary"/>
  </r>
  <r>
    <x v="363"/>
    <x v="0"/>
    <x v="0"/>
    <x v="2"/>
    <x v="39"/>
    <n v="98513"/>
    <x v="340"/>
    <x v="2"/>
    <x v="1"/>
    <x v="1"/>
    <x v="2"/>
    <x v="0"/>
    <x v="3"/>
    <n v="1"/>
    <n v="3.1"/>
    <m/>
    <m/>
    <x v="1"/>
    <x v="1"/>
    <s v="No"/>
    <s v="Prefer not to say"/>
  </r>
  <r>
    <x v="364"/>
    <x v="1"/>
    <x v="2"/>
    <x v="0"/>
    <x v="6"/>
    <n v="132592"/>
    <x v="341"/>
    <x v="5"/>
    <x v="1"/>
    <x v="1"/>
    <x v="2"/>
    <x v="1"/>
    <x v="0"/>
    <n v="3"/>
    <n v="3.8"/>
    <m/>
    <d v="2025-03-30T00:00:00"/>
    <x v="2"/>
    <x v="2"/>
    <s v="No"/>
    <s v="Prefer not to say"/>
  </r>
  <r>
    <x v="365"/>
    <x v="2"/>
    <x v="3"/>
    <x v="1"/>
    <x v="12"/>
    <n v="114693"/>
    <x v="342"/>
    <x v="4"/>
    <x v="1"/>
    <x v="1"/>
    <x v="2"/>
    <x v="2"/>
    <x v="0"/>
    <n v="4"/>
    <n v="6.4"/>
    <m/>
    <m/>
    <x v="1"/>
    <x v="1"/>
    <s v="Yes"/>
    <s v="Prefer not to say"/>
  </r>
  <r>
    <x v="366"/>
    <x v="0"/>
    <x v="3"/>
    <x v="2"/>
    <x v="38"/>
    <n v="154018"/>
    <x v="343"/>
    <x v="2"/>
    <x v="1"/>
    <x v="1"/>
    <x v="2"/>
    <x v="1"/>
    <x v="3"/>
    <n v="4"/>
    <n v="3"/>
    <m/>
    <m/>
    <x v="1"/>
    <x v="2"/>
    <s v="No"/>
    <s v="Female"/>
  </r>
  <r>
    <x v="367"/>
    <x v="1"/>
    <x v="2"/>
    <x v="3"/>
    <x v="24"/>
    <n v="148397"/>
    <x v="344"/>
    <x v="4"/>
    <x v="0"/>
    <x v="0"/>
    <x v="1"/>
    <x v="0"/>
    <x v="0"/>
    <n v="4"/>
    <n v="2.8"/>
    <n v="3"/>
    <d v="2020-10-02T00:00:00"/>
    <x v="4"/>
    <x v="1"/>
    <s v="No"/>
    <s v="Non-binary"/>
  </r>
  <r>
    <x v="368"/>
    <x v="2"/>
    <x v="3"/>
    <x v="3"/>
    <x v="12"/>
    <n v="127641"/>
    <x v="345"/>
    <x v="1"/>
    <x v="1"/>
    <x v="1"/>
    <x v="2"/>
    <x v="0"/>
    <x v="1"/>
    <n v="3"/>
    <n v="3"/>
    <m/>
    <m/>
    <x v="1"/>
    <x v="2"/>
    <s v="No"/>
    <s v="Male"/>
  </r>
  <r>
    <x v="369"/>
    <x v="1"/>
    <x v="4"/>
    <x v="1"/>
    <x v="1"/>
    <n v="61700"/>
    <x v="346"/>
    <x v="2"/>
    <x v="0"/>
    <x v="4"/>
    <x v="2"/>
    <x v="2"/>
    <x v="1"/>
    <n v="3"/>
    <n v="2.4"/>
    <n v="2"/>
    <d v="2024-10-11T00:00:00"/>
    <x v="5"/>
    <x v="2"/>
    <s v="Yes"/>
    <s v="Male"/>
  </r>
  <r>
    <x v="370"/>
    <x v="2"/>
    <x v="4"/>
    <x v="3"/>
    <x v="30"/>
    <n v="87350"/>
    <x v="347"/>
    <x v="0"/>
    <x v="1"/>
    <x v="1"/>
    <x v="0"/>
    <x v="1"/>
    <x v="0"/>
    <n v="3"/>
    <n v="5"/>
    <m/>
    <m/>
    <x v="1"/>
    <x v="1"/>
    <s v="No"/>
    <s v="Male"/>
  </r>
  <r>
    <x v="371"/>
    <x v="0"/>
    <x v="2"/>
    <x v="0"/>
    <x v="77"/>
    <n v="116942"/>
    <x v="40"/>
    <x v="2"/>
    <x v="1"/>
    <x v="1"/>
    <x v="0"/>
    <x v="2"/>
    <x v="0"/>
    <n v="5"/>
    <n v="2.8"/>
    <m/>
    <d v="2025-03-28T00:00:00"/>
    <x v="2"/>
    <x v="2"/>
    <s v="Yes"/>
    <s v="Prefer not to say"/>
  </r>
  <r>
    <x v="372"/>
    <x v="1"/>
    <x v="0"/>
    <x v="0"/>
    <x v="56"/>
    <n v="66970"/>
    <x v="348"/>
    <x v="0"/>
    <x v="1"/>
    <x v="1"/>
    <x v="2"/>
    <x v="2"/>
    <x v="0"/>
    <n v="2"/>
    <n v="5.0999999999999996"/>
    <m/>
    <d v="2025-04-05T00:00:00"/>
    <x v="2"/>
    <x v="1"/>
    <s v="Yes"/>
    <s v="Prefer not to say"/>
  </r>
  <r>
    <x v="373"/>
    <x v="2"/>
    <x v="2"/>
    <x v="2"/>
    <x v="9"/>
    <n v="79963"/>
    <x v="349"/>
    <x v="7"/>
    <x v="1"/>
    <x v="1"/>
    <x v="2"/>
    <x v="1"/>
    <x v="3"/>
    <n v="5"/>
    <n v="2.2000000000000002"/>
    <m/>
    <m/>
    <x v="1"/>
    <x v="2"/>
    <s v="No"/>
    <s v="Prefer not to say"/>
  </r>
  <r>
    <x v="374"/>
    <x v="1"/>
    <x v="1"/>
    <x v="0"/>
    <x v="35"/>
    <n v="151865"/>
    <x v="350"/>
    <x v="7"/>
    <x v="1"/>
    <x v="1"/>
    <x v="2"/>
    <x v="1"/>
    <x v="1"/>
    <n v="2"/>
    <n v="2.2999999999999998"/>
    <m/>
    <d v="2025-04-11T00:00:00"/>
    <x v="2"/>
    <x v="1"/>
    <s v="No"/>
    <s v="Non-binary"/>
  </r>
  <r>
    <x v="375"/>
    <x v="2"/>
    <x v="0"/>
    <x v="3"/>
    <x v="41"/>
    <n v="135868"/>
    <x v="351"/>
    <x v="2"/>
    <x v="1"/>
    <x v="1"/>
    <x v="1"/>
    <x v="2"/>
    <x v="0"/>
    <n v="2"/>
    <n v="2.8"/>
    <m/>
    <m/>
    <x v="1"/>
    <x v="2"/>
    <s v="Yes"/>
    <s v="Female"/>
  </r>
  <r>
    <x v="376"/>
    <x v="0"/>
    <x v="3"/>
    <x v="1"/>
    <x v="6"/>
    <n v="66168"/>
    <x v="352"/>
    <x v="2"/>
    <x v="1"/>
    <x v="1"/>
    <x v="2"/>
    <x v="0"/>
    <x v="0"/>
    <n v="3"/>
    <n v="2.9"/>
    <m/>
    <m/>
    <x v="1"/>
    <x v="2"/>
    <s v="No"/>
    <s v="Prefer not to say"/>
  </r>
  <r>
    <x v="377"/>
    <x v="2"/>
    <x v="1"/>
    <x v="2"/>
    <x v="49"/>
    <n v="72910"/>
    <x v="188"/>
    <x v="2"/>
    <x v="1"/>
    <x v="1"/>
    <x v="2"/>
    <x v="0"/>
    <x v="0"/>
    <n v="3"/>
    <n v="2.4"/>
    <m/>
    <m/>
    <x v="1"/>
    <x v="1"/>
    <s v="No"/>
    <s v="Prefer not to say"/>
  </r>
  <r>
    <x v="378"/>
    <x v="1"/>
    <x v="1"/>
    <x v="3"/>
    <x v="2"/>
    <n v="137299"/>
    <x v="353"/>
    <x v="2"/>
    <x v="0"/>
    <x v="3"/>
    <x v="2"/>
    <x v="1"/>
    <x v="3"/>
    <n v="3"/>
    <n v="2.5"/>
    <n v="3"/>
    <d v="2025-04-11T00:00:00"/>
    <x v="2"/>
    <x v="1"/>
    <s v="No"/>
    <s v="Prefer not to say"/>
  </r>
  <r>
    <x v="379"/>
    <x v="1"/>
    <x v="2"/>
    <x v="3"/>
    <x v="30"/>
    <n v="131854"/>
    <x v="354"/>
    <x v="4"/>
    <x v="1"/>
    <x v="1"/>
    <x v="2"/>
    <x v="2"/>
    <x v="3"/>
    <n v="4"/>
    <n v="7.2"/>
    <m/>
    <m/>
    <x v="1"/>
    <x v="2"/>
    <s v="Yes"/>
    <s v="Prefer not to say"/>
  </r>
  <r>
    <x v="380"/>
    <x v="1"/>
    <x v="3"/>
    <x v="2"/>
    <x v="13"/>
    <n v="118596"/>
    <x v="355"/>
    <x v="4"/>
    <x v="1"/>
    <x v="1"/>
    <x v="2"/>
    <x v="0"/>
    <x v="1"/>
    <n v="4"/>
    <n v="6.6"/>
    <m/>
    <m/>
    <x v="1"/>
    <x v="1"/>
    <s v="No"/>
    <s v="Prefer not to say"/>
  </r>
  <r>
    <x v="381"/>
    <x v="2"/>
    <x v="4"/>
    <x v="1"/>
    <x v="25"/>
    <n v="89165"/>
    <x v="356"/>
    <x v="2"/>
    <x v="1"/>
    <x v="1"/>
    <x v="0"/>
    <x v="0"/>
    <x v="0"/>
    <n v="4"/>
    <n v="2.7"/>
    <m/>
    <m/>
    <x v="1"/>
    <x v="1"/>
    <s v="No"/>
    <s v="Female"/>
  </r>
  <r>
    <x v="382"/>
    <x v="2"/>
    <x v="3"/>
    <x v="0"/>
    <x v="54"/>
    <n v="85053"/>
    <x v="357"/>
    <x v="5"/>
    <x v="1"/>
    <x v="1"/>
    <x v="2"/>
    <x v="0"/>
    <x v="3"/>
    <n v="5"/>
    <n v="3.9"/>
    <m/>
    <d v="2025-04-08T00:00:00"/>
    <x v="2"/>
    <x v="1"/>
    <s v="No"/>
    <s v="Female"/>
  </r>
  <r>
    <x v="383"/>
    <x v="1"/>
    <x v="1"/>
    <x v="2"/>
    <x v="33"/>
    <n v="127155"/>
    <x v="193"/>
    <x v="2"/>
    <x v="1"/>
    <x v="1"/>
    <x v="1"/>
    <x v="2"/>
    <x v="0"/>
    <n v="1"/>
    <n v="2.7"/>
    <m/>
    <m/>
    <x v="1"/>
    <x v="0"/>
    <s v="Yes"/>
    <s v="Male"/>
  </r>
  <r>
    <x v="384"/>
    <x v="0"/>
    <x v="0"/>
    <x v="3"/>
    <x v="64"/>
    <n v="135476"/>
    <x v="358"/>
    <x v="7"/>
    <x v="1"/>
    <x v="1"/>
    <x v="2"/>
    <x v="1"/>
    <x v="1"/>
    <n v="5"/>
    <n v="2.2000000000000002"/>
    <m/>
    <m/>
    <x v="1"/>
    <x v="2"/>
    <s v="No"/>
    <s v="Prefer not to say"/>
  </r>
  <r>
    <x v="385"/>
    <x v="2"/>
    <x v="3"/>
    <x v="3"/>
    <x v="65"/>
    <n v="88769"/>
    <x v="27"/>
    <x v="4"/>
    <x v="1"/>
    <x v="1"/>
    <x v="0"/>
    <x v="0"/>
    <x v="0"/>
    <n v="5"/>
    <n v="7.2"/>
    <m/>
    <m/>
    <x v="1"/>
    <x v="0"/>
    <s v="No"/>
    <s v="Male"/>
  </r>
  <r>
    <x v="386"/>
    <x v="1"/>
    <x v="0"/>
    <x v="3"/>
    <x v="65"/>
    <n v="90654"/>
    <x v="111"/>
    <x v="5"/>
    <x v="1"/>
    <x v="1"/>
    <x v="0"/>
    <x v="1"/>
    <x v="0"/>
    <n v="2"/>
    <n v="3.7"/>
    <m/>
    <m/>
    <x v="1"/>
    <x v="2"/>
    <s v="No"/>
    <s v="Non-binary"/>
  </r>
  <r>
    <x v="387"/>
    <x v="0"/>
    <x v="0"/>
    <x v="2"/>
    <x v="70"/>
    <n v="133506"/>
    <x v="19"/>
    <x v="4"/>
    <x v="1"/>
    <x v="1"/>
    <x v="2"/>
    <x v="1"/>
    <x v="0"/>
    <n v="3"/>
    <n v="7"/>
    <m/>
    <m/>
    <x v="1"/>
    <x v="1"/>
    <s v="No"/>
    <s v="Non-binary"/>
  </r>
  <r>
    <x v="388"/>
    <x v="0"/>
    <x v="2"/>
    <x v="2"/>
    <x v="66"/>
    <n v="78474"/>
    <x v="359"/>
    <x v="2"/>
    <x v="1"/>
    <x v="1"/>
    <x v="1"/>
    <x v="2"/>
    <x v="3"/>
    <n v="3"/>
    <n v="2.6"/>
    <m/>
    <m/>
    <x v="1"/>
    <x v="0"/>
    <s v="Yes"/>
    <s v="Non-binary"/>
  </r>
  <r>
    <x v="389"/>
    <x v="0"/>
    <x v="4"/>
    <x v="3"/>
    <x v="44"/>
    <n v="110583"/>
    <x v="360"/>
    <x v="2"/>
    <x v="0"/>
    <x v="3"/>
    <x v="0"/>
    <x v="0"/>
    <x v="0"/>
    <n v="3"/>
    <n v="2.2000000000000002"/>
    <n v="2"/>
    <d v="2024-05-09T00:00:00"/>
    <x v="5"/>
    <x v="1"/>
    <s v="No"/>
    <s v="Prefer not to say"/>
  </r>
  <r>
    <x v="390"/>
    <x v="2"/>
    <x v="1"/>
    <x v="3"/>
    <x v="23"/>
    <n v="101844"/>
    <x v="361"/>
    <x v="5"/>
    <x v="1"/>
    <x v="1"/>
    <x v="0"/>
    <x v="2"/>
    <x v="1"/>
    <n v="3"/>
    <n v="3.8"/>
    <m/>
    <m/>
    <x v="1"/>
    <x v="2"/>
    <s v="Yes"/>
    <s v="Male"/>
  </r>
  <r>
    <x v="391"/>
    <x v="1"/>
    <x v="4"/>
    <x v="2"/>
    <x v="17"/>
    <n v="140559"/>
    <x v="362"/>
    <x v="7"/>
    <x v="1"/>
    <x v="1"/>
    <x v="2"/>
    <x v="1"/>
    <x v="1"/>
    <n v="5"/>
    <n v="2.2000000000000002"/>
    <m/>
    <m/>
    <x v="1"/>
    <x v="0"/>
    <s v="No"/>
    <s v="Female"/>
  </r>
  <r>
    <x v="392"/>
    <x v="0"/>
    <x v="3"/>
    <x v="1"/>
    <x v="20"/>
    <n v="133972"/>
    <x v="202"/>
    <x v="0"/>
    <x v="1"/>
    <x v="1"/>
    <x v="2"/>
    <x v="1"/>
    <x v="0"/>
    <n v="4"/>
    <n v="5.3"/>
    <m/>
    <m/>
    <x v="1"/>
    <x v="1"/>
    <s v="No"/>
    <s v="Male"/>
  </r>
  <r>
    <x v="393"/>
    <x v="0"/>
    <x v="0"/>
    <x v="3"/>
    <x v="23"/>
    <n v="91966"/>
    <x v="363"/>
    <x v="0"/>
    <x v="1"/>
    <x v="1"/>
    <x v="1"/>
    <x v="0"/>
    <x v="3"/>
    <n v="3"/>
    <n v="4.9000000000000004"/>
    <m/>
    <m/>
    <x v="1"/>
    <x v="0"/>
    <s v="No"/>
    <s v="Female"/>
  </r>
  <r>
    <x v="394"/>
    <x v="1"/>
    <x v="3"/>
    <x v="3"/>
    <x v="23"/>
    <n v="128487"/>
    <x v="364"/>
    <x v="5"/>
    <x v="1"/>
    <x v="1"/>
    <x v="1"/>
    <x v="0"/>
    <x v="0"/>
    <n v="3"/>
    <n v="3.9"/>
    <m/>
    <m/>
    <x v="1"/>
    <x v="2"/>
    <s v="No"/>
    <s v="Female"/>
  </r>
  <r>
    <x v="395"/>
    <x v="1"/>
    <x v="0"/>
    <x v="0"/>
    <x v="74"/>
    <n v="125160"/>
    <x v="365"/>
    <x v="5"/>
    <x v="1"/>
    <x v="1"/>
    <x v="2"/>
    <x v="1"/>
    <x v="0"/>
    <n v="4"/>
    <n v="4"/>
    <m/>
    <d v="2025-05-03T00:00:00"/>
    <x v="2"/>
    <x v="0"/>
    <s v="No"/>
    <s v="Male"/>
  </r>
  <r>
    <x v="396"/>
    <x v="2"/>
    <x v="4"/>
    <x v="3"/>
    <x v="23"/>
    <n v="93204"/>
    <x v="366"/>
    <x v="0"/>
    <x v="1"/>
    <x v="1"/>
    <x v="1"/>
    <x v="1"/>
    <x v="1"/>
    <n v="3"/>
    <n v="5.2"/>
    <m/>
    <m/>
    <x v="1"/>
    <x v="2"/>
    <s v="No"/>
    <s v="Female"/>
  </r>
  <r>
    <x v="397"/>
    <x v="1"/>
    <x v="4"/>
    <x v="1"/>
    <x v="16"/>
    <n v="137236"/>
    <x v="367"/>
    <x v="1"/>
    <x v="1"/>
    <x v="1"/>
    <x v="2"/>
    <x v="0"/>
    <x v="0"/>
    <n v="1"/>
    <n v="2.7"/>
    <m/>
    <m/>
    <x v="1"/>
    <x v="2"/>
    <s v="No"/>
    <s v="Non-binary"/>
  </r>
  <r>
    <x v="398"/>
    <x v="1"/>
    <x v="2"/>
    <x v="0"/>
    <x v="29"/>
    <n v="128878"/>
    <x v="368"/>
    <x v="1"/>
    <x v="1"/>
    <x v="1"/>
    <x v="2"/>
    <x v="0"/>
    <x v="1"/>
    <n v="3"/>
    <n v="0.8"/>
    <m/>
    <d v="2025-03-05T00:00:00"/>
    <x v="2"/>
    <x v="2"/>
    <s v="No"/>
    <s v="Non-binary"/>
  </r>
  <r>
    <x v="399"/>
    <x v="1"/>
    <x v="4"/>
    <x v="0"/>
    <x v="30"/>
    <n v="88602"/>
    <x v="369"/>
    <x v="4"/>
    <x v="1"/>
    <x v="1"/>
    <x v="2"/>
    <x v="2"/>
    <x v="3"/>
    <n v="3"/>
    <n v="7.1"/>
    <m/>
    <d v="2025-04-25T00:00:00"/>
    <x v="2"/>
    <x v="1"/>
    <s v="Yes"/>
    <s v="Male"/>
  </r>
  <r>
    <x v="400"/>
    <x v="1"/>
    <x v="2"/>
    <x v="2"/>
    <x v="64"/>
    <n v="99341"/>
    <x v="370"/>
    <x v="0"/>
    <x v="1"/>
    <x v="1"/>
    <x v="2"/>
    <x v="0"/>
    <x v="1"/>
    <n v="4"/>
    <n v="4.5999999999999996"/>
    <m/>
    <m/>
    <x v="1"/>
    <x v="2"/>
    <s v="No"/>
    <s v="Non-binary"/>
  </r>
  <r>
    <x v="401"/>
    <x v="1"/>
    <x v="0"/>
    <x v="0"/>
    <x v="16"/>
    <n v="142503"/>
    <x v="371"/>
    <x v="1"/>
    <x v="1"/>
    <x v="1"/>
    <x v="2"/>
    <x v="0"/>
    <x v="1"/>
    <n v="2"/>
    <n v="1"/>
    <m/>
    <d v="2025-01-30T00:00:00"/>
    <x v="2"/>
    <x v="1"/>
    <s v="No"/>
    <s v="Prefer not to say"/>
  </r>
  <r>
    <x v="402"/>
    <x v="2"/>
    <x v="1"/>
    <x v="3"/>
    <x v="27"/>
    <n v="158344"/>
    <x v="372"/>
    <x v="2"/>
    <x v="0"/>
    <x v="3"/>
    <x v="2"/>
    <x v="2"/>
    <x v="1"/>
    <n v="4"/>
    <n v="1.6"/>
    <n v="2"/>
    <d v="2024-04-28T00:00:00"/>
    <x v="5"/>
    <x v="1"/>
    <s v="Yes"/>
    <s v="Non-binary"/>
  </r>
  <r>
    <x v="403"/>
    <x v="1"/>
    <x v="2"/>
    <x v="0"/>
    <x v="57"/>
    <n v="75313"/>
    <x v="373"/>
    <x v="0"/>
    <x v="1"/>
    <x v="1"/>
    <x v="2"/>
    <x v="1"/>
    <x v="3"/>
    <n v="3"/>
    <n v="4.5"/>
    <m/>
    <d v="2025-04-10T00:00:00"/>
    <x v="2"/>
    <x v="1"/>
    <s v="No"/>
    <s v="Male"/>
  </r>
  <r>
    <x v="404"/>
    <x v="0"/>
    <x v="1"/>
    <x v="2"/>
    <x v="34"/>
    <n v="62920"/>
    <x v="157"/>
    <x v="0"/>
    <x v="1"/>
    <x v="1"/>
    <x v="2"/>
    <x v="1"/>
    <x v="1"/>
    <n v="2"/>
    <n v="4.3"/>
    <m/>
    <m/>
    <x v="1"/>
    <x v="1"/>
    <s v="No"/>
    <s v="Non-binary"/>
  </r>
  <r>
    <x v="405"/>
    <x v="2"/>
    <x v="1"/>
    <x v="1"/>
    <x v="8"/>
    <n v="143310"/>
    <x v="374"/>
    <x v="2"/>
    <x v="1"/>
    <x v="1"/>
    <x v="2"/>
    <x v="1"/>
    <x v="2"/>
    <n v="3"/>
    <n v="2.5"/>
    <m/>
    <m/>
    <x v="1"/>
    <x v="1"/>
    <s v="No"/>
    <s v="Female"/>
  </r>
  <r>
    <x v="406"/>
    <x v="0"/>
    <x v="3"/>
    <x v="3"/>
    <x v="73"/>
    <n v="134520"/>
    <x v="375"/>
    <x v="4"/>
    <x v="1"/>
    <x v="1"/>
    <x v="0"/>
    <x v="0"/>
    <x v="0"/>
    <n v="5"/>
    <n v="6.6"/>
    <m/>
    <m/>
    <x v="1"/>
    <x v="2"/>
    <s v="No"/>
    <s v="Non-binary"/>
  </r>
  <r>
    <x v="407"/>
    <x v="0"/>
    <x v="2"/>
    <x v="2"/>
    <x v="14"/>
    <n v="138752"/>
    <x v="376"/>
    <x v="2"/>
    <x v="1"/>
    <x v="1"/>
    <x v="2"/>
    <x v="2"/>
    <x v="2"/>
    <n v="3"/>
    <n v="2.5"/>
    <m/>
    <m/>
    <x v="1"/>
    <x v="2"/>
    <s v="Yes"/>
    <s v="Male"/>
  </r>
  <r>
    <x v="408"/>
    <x v="0"/>
    <x v="4"/>
    <x v="3"/>
    <x v="5"/>
    <n v="103732"/>
    <x v="377"/>
    <x v="2"/>
    <x v="1"/>
    <x v="1"/>
    <x v="0"/>
    <x v="0"/>
    <x v="2"/>
    <n v="4"/>
    <n v="2.5"/>
    <m/>
    <m/>
    <x v="1"/>
    <x v="0"/>
    <s v="No"/>
    <s v="Prefer not to say"/>
  </r>
  <r>
    <x v="409"/>
    <x v="1"/>
    <x v="1"/>
    <x v="3"/>
    <x v="37"/>
    <n v="158656"/>
    <x v="378"/>
    <x v="0"/>
    <x v="1"/>
    <x v="1"/>
    <x v="2"/>
    <x v="1"/>
    <x v="0"/>
    <n v="4"/>
    <n v="4.8"/>
    <m/>
    <m/>
    <x v="1"/>
    <x v="0"/>
    <s v="No"/>
    <s v="Male"/>
  </r>
  <r>
    <x v="410"/>
    <x v="1"/>
    <x v="3"/>
    <x v="0"/>
    <x v="65"/>
    <n v="135388"/>
    <x v="379"/>
    <x v="0"/>
    <x v="1"/>
    <x v="1"/>
    <x v="2"/>
    <x v="2"/>
    <x v="1"/>
    <n v="3"/>
    <n v="2.4"/>
    <m/>
    <d v="2023-03-13T00:00:00"/>
    <x v="3"/>
    <x v="1"/>
    <s v="Yes"/>
    <s v="Non-binary"/>
  </r>
  <r>
    <x v="411"/>
    <x v="0"/>
    <x v="1"/>
    <x v="1"/>
    <x v="2"/>
    <n v="144878"/>
    <x v="380"/>
    <x v="2"/>
    <x v="0"/>
    <x v="4"/>
    <x v="2"/>
    <x v="1"/>
    <x v="2"/>
    <n v="4"/>
    <n v="2.5"/>
    <n v="3"/>
    <d v="2025-04-27T00:00:00"/>
    <x v="2"/>
    <x v="2"/>
    <s v="No"/>
    <s v="Female"/>
  </r>
  <r>
    <x v="412"/>
    <x v="1"/>
    <x v="4"/>
    <x v="2"/>
    <x v="16"/>
    <n v="155344"/>
    <x v="380"/>
    <x v="2"/>
    <x v="1"/>
    <x v="1"/>
    <x v="1"/>
    <x v="1"/>
    <x v="2"/>
    <n v="3"/>
    <n v="2.5"/>
    <m/>
    <m/>
    <x v="1"/>
    <x v="2"/>
    <s v="No"/>
    <s v="Prefer not to say"/>
  </r>
  <r>
    <x v="413"/>
    <x v="2"/>
    <x v="3"/>
    <x v="1"/>
    <x v="1"/>
    <n v="115658"/>
    <x v="381"/>
    <x v="2"/>
    <x v="0"/>
    <x v="2"/>
    <x v="1"/>
    <x v="1"/>
    <x v="2"/>
    <n v="4"/>
    <n v="2.4"/>
    <n v="2"/>
    <d v="2025-03-10T00:00:00"/>
    <x v="2"/>
    <x v="0"/>
    <s v="No"/>
    <s v="Non-binary"/>
  </r>
  <r>
    <x v="414"/>
    <x v="1"/>
    <x v="2"/>
    <x v="0"/>
    <x v="12"/>
    <n v="67967"/>
    <x v="382"/>
    <x v="4"/>
    <x v="1"/>
    <x v="1"/>
    <x v="2"/>
    <x v="1"/>
    <x v="3"/>
    <n v="3"/>
    <n v="7"/>
    <m/>
    <d v="2025-05-08T00:00:00"/>
    <x v="2"/>
    <x v="1"/>
    <s v="No"/>
    <s v="Non-binary"/>
  </r>
  <r>
    <x v="415"/>
    <x v="2"/>
    <x v="4"/>
    <x v="3"/>
    <x v="15"/>
    <n v="134965"/>
    <x v="383"/>
    <x v="2"/>
    <x v="1"/>
    <x v="1"/>
    <x v="1"/>
    <x v="2"/>
    <x v="2"/>
    <n v="3"/>
    <n v="2.4"/>
    <m/>
    <m/>
    <x v="1"/>
    <x v="2"/>
    <s v="Yes"/>
    <s v="Male"/>
  </r>
  <r>
    <x v="416"/>
    <x v="0"/>
    <x v="0"/>
    <x v="0"/>
    <x v="21"/>
    <n v="113744"/>
    <x v="311"/>
    <x v="5"/>
    <x v="1"/>
    <x v="1"/>
    <x v="2"/>
    <x v="1"/>
    <x v="1"/>
    <n v="3"/>
    <n v="1.4"/>
    <m/>
    <d v="2023-04-01T00:00:00"/>
    <x v="3"/>
    <x v="1"/>
    <s v="No"/>
    <s v="Female"/>
  </r>
  <r>
    <x v="417"/>
    <x v="0"/>
    <x v="3"/>
    <x v="0"/>
    <x v="78"/>
    <n v="131260"/>
    <x v="384"/>
    <x v="2"/>
    <x v="1"/>
    <x v="1"/>
    <x v="0"/>
    <x v="0"/>
    <x v="2"/>
    <n v="2"/>
    <n v="2.4"/>
    <m/>
    <d v="2025-04-07T00:00:00"/>
    <x v="2"/>
    <x v="1"/>
    <s v="No"/>
    <s v="Female"/>
  </r>
  <r>
    <x v="418"/>
    <x v="2"/>
    <x v="4"/>
    <x v="3"/>
    <x v="69"/>
    <n v="89806"/>
    <x v="385"/>
    <x v="1"/>
    <x v="1"/>
    <x v="1"/>
    <x v="1"/>
    <x v="0"/>
    <x v="1"/>
    <n v="1"/>
    <n v="6.9"/>
    <m/>
    <m/>
    <x v="1"/>
    <x v="1"/>
    <s v="No"/>
    <s v="Non-binary"/>
  </r>
  <r>
    <x v="419"/>
    <x v="1"/>
    <x v="2"/>
    <x v="3"/>
    <x v="35"/>
    <n v="95428"/>
    <x v="386"/>
    <x v="4"/>
    <x v="1"/>
    <x v="1"/>
    <x v="1"/>
    <x v="2"/>
    <x v="0"/>
    <n v="2"/>
    <n v="6.9"/>
    <m/>
    <m/>
    <x v="1"/>
    <x v="1"/>
    <s v="Yes"/>
    <s v="Female"/>
  </r>
  <r>
    <x v="420"/>
    <x v="2"/>
    <x v="4"/>
    <x v="2"/>
    <x v="37"/>
    <n v="97643"/>
    <x v="16"/>
    <x v="5"/>
    <x v="1"/>
    <x v="1"/>
    <x v="2"/>
    <x v="0"/>
    <x v="0"/>
    <n v="3"/>
    <n v="3.9"/>
    <m/>
    <m/>
    <x v="1"/>
    <x v="2"/>
    <s v="No"/>
    <s v="Non-binary"/>
  </r>
  <r>
    <x v="421"/>
    <x v="2"/>
    <x v="3"/>
    <x v="3"/>
    <x v="75"/>
    <n v="121135"/>
    <x v="387"/>
    <x v="0"/>
    <x v="0"/>
    <x v="0"/>
    <x v="0"/>
    <x v="2"/>
    <x v="0"/>
    <n v="4"/>
    <n v="4.2"/>
    <n v="4"/>
    <d v="2024-10-14T00:00:00"/>
    <x v="5"/>
    <x v="1"/>
    <s v="Yes"/>
    <s v="Male"/>
  </r>
  <r>
    <x v="422"/>
    <x v="2"/>
    <x v="1"/>
    <x v="0"/>
    <x v="41"/>
    <n v="115677"/>
    <x v="388"/>
    <x v="2"/>
    <x v="1"/>
    <x v="1"/>
    <x v="2"/>
    <x v="1"/>
    <x v="2"/>
    <n v="3"/>
    <n v="2.4"/>
    <m/>
    <d v="2025-04-08T00:00:00"/>
    <x v="2"/>
    <x v="2"/>
    <s v="No"/>
    <s v="Non-binary"/>
  </r>
  <r>
    <x v="423"/>
    <x v="2"/>
    <x v="2"/>
    <x v="0"/>
    <x v="74"/>
    <n v="89430"/>
    <x v="151"/>
    <x v="2"/>
    <x v="1"/>
    <x v="1"/>
    <x v="1"/>
    <x v="2"/>
    <x v="2"/>
    <n v="5"/>
    <n v="2.4"/>
    <m/>
    <d v="2025-04-10T00:00:00"/>
    <x v="2"/>
    <x v="2"/>
    <s v="Yes"/>
    <s v="Non-binary"/>
  </r>
  <r>
    <x v="424"/>
    <x v="2"/>
    <x v="0"/>
    <x v="0"/>
    <x v="56"/>
    <n v="84022"/>
    <x v="74"/>
    <x v="5"/>
    <x v="0"/>
    <x v="0"/>
    <x v="1"/>
    <x v="1"/>
    <x v="2"/>
    <n v="3"/>
    <n v="2.2000000000000002"/>
    <n v="2"/>
    <d v="2023-03-24T00:00:00"/>
    <x v="3"/>
    <x v="1"/>
    <s v="No"/>
    <s v="Male"/>
  </r>
  <r>
    <x v="425"/>
    <x v="0"/>
    <x v="2"/>
    <x v="2"/>
    <x v="79"/>
    <n v="71005"/>
    <x v="389"/>
    <x v="6"/>
    <x v="1"/>
    <x v="1"/>
    <x v="2"/>
    <x v="2"/>
    <x v="0"/>
    <n v="4"/>
    <n v="5.8"/>
    <m/>
    <m/>
    <x v="1"/>
    <x v="2"/>
    <s v="Yes"/>
    <s v="Non-binary"/>
  </r>
  <r>
    <x v="426"/>
    <x v="0"/>
    <x v="4"/>
    <x v="3"/>
    <x v="45"/>
    <n v="112290"/>
    <x v="390"/>
    <x v="2"/>
    <x v="0"/>
    <x v="2"/>
    <x v="1"/>
    <x v="1"/>
    <x v="0"/>
    <n v="4"/>
    <n v="2.2000000000000002"/>
    <n v="2"/>
    <d v="2024-04-15T00:00:00"/>
    <x v="5"/>
    <x v="2"/>
    <s v="No"/>
    <s v="Non-binary"/>
  </r>
  <r>
    <x v="427"/>
    <x v="1"/>
    <x v="0"/>
    <x v="1"/>
    <x v="27"/>
    <n v="74472"/>
    <x v="391"/>
    <x v="6"/>
    <x v="1"/>
    <x v="1"/>
    <x v="2"/>
    <x v="1"/>
    <x v="0"/>
    <n v="2"/>
    <n v="5.7"/>
    <m/>
    <m/>
    <x v="1"/>
    <x v="0"/>
    <s v="No"/>
    <s v="Female"/>
  </r>
  <r>
    <x v="428"/>
    <x v="2"/>
    <x v="3"/>
    <x v="3"/>
    <x v="67"/>
    <n v="78020"/>
    <x v="392"/>
    <x v="2"/>
    <x v="1"/>
    <x v="1"/>
    <x v="1"/>
    <x v="2"/>
    <x v="1"/>
    <n v="4"/>
    <n v="3.1"/>
    <m/>
    <m/>
    <x v="1"/>
    <x v="1"/>
    <s v="Yes"/>
    <s v="Non-binary"/>
  </r>
  <r>
    <x v="429"/>
    <x v="0"/>
    <x v="0"/>
    <x v="2"/>
    <x v="5"/>
    <n v="60162"/>
    <x v="393"/>
    <x v="7"/>
    <x v="1"/>
    <x v="1"/>
    <x v="2"/>
    <x v="0"/>
    <x v="1"/>
    <n v="3"/>
    <n v="1.9"/>
    <m/>
    <m/>
    <x v="1"/>
    <x v="2"/>
    <s v="No"/>
    <s v="Female"/>
  </r>
  <r>
    <x v="430"/>
    <x v="0"/>
    <x v="0"/>
    <x v="1"/>
    <x v="27"/>
    <n v="62643"/>
    <x v="394"/>
    <x v="7"/>
    <x v="1"/>
    <x v="1"/>
    <x v="2"/>
    <x v="0"/>
    <x v="0"/>
    <n v="2"/>
    <n v="2.2000000000000002"/>
    <m/>
    <m/>
    <x v="1"/>
    <x v="0"/>
    <s v="No"/>
    <s v="Prefer not to say"/>
  </r>
  <r>
    <x v="431"/>
    <x v="2"/>
    <x v="0"/>
    <x v="1"/>
    <x v="21"/>
    <n v="82669"/>
    <x v="395"/>
    <x v="5"/>
    <x v="1"/>
    <x v="1"/>
    <x v="2"/>
    <x v="0"/>
    <x v="0"/>
    <n v="5"/>
    <n v="3.6"/>
    <m/>
    <m/>
    <x v="1"/>
    <x v="0"/>
    <s v="No"/>
    <s v="Prefer not to say"/>
  </r>
  <r>
    <x v="432"/>
    <x v="2"/>
    <x v="4"/>
    <x v="3"/>
    <x v="17"/>
    <n v="86990"/>
    <x v="396"/>
    <x v="7"/>
    <x v="1"/>
    <x v="1"/>
    <x v="2"/>
    <x v="0"/>
    <x v="2"/>
    <n v="1"/>
    <n v="2.2000000000000002"/>
    <m/>
    <m/>
    <x v="1"/>
    <x v="1"/>
    <s v="No"/>
    <s v="Non-binary"/>
  </r>
  <r>
    <x v="433"/>
    <x v="0"/>
    <x v="2"/>
    <x v="3"/>
    <x v="66"/>
    <n v="108984"/>
    <x v="397"/>
    <x v="7"/>
    <x v="1"/>
    <x v="1"/>
    <x v="1"/>
    <x v="0"/>
    <x v="2"/>
    <n v="3"/>
    <n v="2.2000000000000002"/>
    <m/>
    <m/>
    <x v="1"/>
    <x v="2"/>
    <s v="No"/>
    <s v="Prefer not to say"/>
  </r>
  <r>
    <x v="434"/>
    <x v="1"/>
    <x v="0"/>
    <x v="2"/>
    <x v="62"/>
    <n v="115393"/>
    <x v="394"/>
    <x v="7"/>
    <x v="1"/>
    <x v="1"/>
    <x v="0"/>
    <x v="1"/>
    <x v="2"/>
    <n v="3"/>
    <n v="2.2000000000000002"/>
    <m/>
    <m/>
    <x v="1"/>
    <x v="2"/>
    <s v="No"/>
    <s v="Non-binary"/>
  </r>
  <r>
    <x v="435"/>
    <x v="2"/>
    <x v="3"/>
    <x v="1"/>
    <x v="23"/>
    <n v="92254"/>
    <x v="398"/>
    <x v="7"/>
    <x v="1"/>
    <x v="1"/>
    <x v="1"/>
    <x v="1"/>
    <x v="2"/>
    <n v="3"/>
    <n v="2.1"/>
    <m/>
    <m/>
    <x v="1"/>
    <x v="1"/>
    <s v="No"/>
    <s v="Prefer not to say"/>
  </r>
  <r>
    <x v="436"/>
    <x v="0"/>
    <x v="4"/>
    <x v="3"/>
    <x v="67"/>
    <n v="111195"/>
    <x v="399"/>
    <x v="1"/>
    <x v="1"/>
    <x v="1"/>
    <x v="2"/>
    <x v="2"/>
    <x v="0"/>
    <n v="4"/>
    <n v="7"/>
    <m/>
    <m/>
    <x v="1"/>
    <x v="2"/>
    <s v="Yes"/>
    <s v="Female"/>
  </r>
  <r>
    <x v="437"/>
    <x v="0"/>
    <x v="2"/>
    <x v="0"/>
    <x v="38"/>
    <n v="140404"/>
    <x v="400"/>
    <x v="7"/>
    <x v="1"/>
    <x v="1"/>
    <x v="2"/>
    <x v="2"/>
    <x v="3"/>
    <n v="4"/>
    <n v="2.2999999999999998"/>
    <m/>
    <d v="2025-04-17T00:00:00"/>
    <x v="2"/>
    <x v="2"/>
    <s v="Yes"/>
    <s v="Non-binary"/>
  </r>
  <r>
    <x v="438"/>
    <x v="0"/>
    <x v="0"/>
    <x v="1"/>
    <x v="62"/>
    <n v="145925"/>
    <x v="401"/>
    <x v="1"/>
    <x v="1"/>
    <x v="1"/>
    <x v="2"/>
    <x v="0"/>
    <x v="0"/>
    <n v="1"/>
    <n v="3.8"/>
    <m/>
    <m/>
    <x v="1"/>
    <x v="0"/>
    <s v="No"/>
    <s v="Prefer not to say"/>
  </r>
  <r>
    <x v="439"/>
    <x v="1"/>
    <x v="0"/>
    <x v="1"/>
    <x v="53"/>
    <n v="77087"/>
    <x v="402"/>
    <x v="4"/>
    <x v="1"/>
    <x v="1"/>
    <x v="2"/>
    <x v="0"/>
    <x v="1"/>
    <n v="1"/>
    <n v="6.4"/>
    <m/>
    <m/>
    <x v="1"/>
    <x v="1"/>
    <s v="No"/>
    <s v="Male"/>
  </r>
  <r>
    <x v="440"/>
    <x v="0"/>
    <x v="2"/>
    <x v="1"/>
    <x v="4"/>
    <n v="98211"/>
    <x v="403"/>
    <x v="0"/>
    <x v="1"/>
    <x v="1"/>
    <x v="2"/>
    <x v="2"/>
    <x v="1"/>
    <n v="3"/>
    <n v="4.5999999999999996"/>
    <m/>
    <m/>
    <x v="1"/>
    <x v="1"/>
    <s v="Yes"/>
    <s v="Non-binary"/>
  </r>
  <r>
    <x v="441"/>
    <x v="2"/>
    <x v="2"/>
    <x v="3"/>
    <x v="20"/>
    <n v="134740"/>
    <x v="404"/>
    <x v="0"/>
    <x v="0"/>
    <x v="2"/>
    <x v="0"/>
    <x v="1"/>
    <x v="0"/>
    <n v="2"/>
    <n v="2.7"/>
    <n v="3"/>
    <d v="2023-03-23T00:00:00"/>
    <x v="3"/>
    <x v="2"/>
    <s v="No"/>
    <s v="Prefer not to say"/>
  </r>
  <r>
    <x v="442"/>
    <x v="1"/>
    <x v="1"/>
    <x v="3"/>
    <x v="80"/>
    <n v="136295"/>
    <x v="405"/>
    <x v="5"/>
    <x v="1"/>
    <x v="1"/>
    <x v="2"/>
    <x v="1"/>
    <x v="3"/>
    <n v="2"/>
    <n v="3.6"/>
    <m/>
    <m/>
    <x v="1"/>
    <x v="2"/>
    <s v="No"/>
    <s v="Female"/>
  </r>
  <r>
    <x v="443"/>
    <x v="1"/>
    <x v="4"/>
    <x v="2"/>
    <x v="32"/>
    <n v="107221"/>
    <x v="406"/>
    <x v="7"/>
    <x v="1"/>
    <x v="1"/>
    <x v="0"/>
    <x v="2"/>
    <x v="2"/>
    <n v="3"/>
    <n v="2"/>
    <m/>
    <m/>
    <x v="1"/>
    <x v="1"/>
    <s v="Yes"/>
    <s v="Female"/>
  </r>
  <r>
    <x v="444"/>
    <x v="2"/>
    <x v="3"/>
    <x v="1"/>
    <x v="4"/>
    <n v="100379"/>
    <x v="407"/>
    <x v="1"/>
    <x v="1"/>
    <x v="1"/>
    <x v="2"/>
    <x v="1"/>
    <x v="1"/>
    <n v="3"/>
    <n v="4.8"/>
    <m/>
    <m/>
    <x v="1"/>
    <x v="0"/>
    <s v="No"/>
    <s v="Male"/>
  </r>
  <r>
    <x v="445"/>
    <x v="2"/>
    <x v="3"/>
    <x v="2"/>
    <x v="81"/>
    <n v="67069"/>
    <x v="408"/>
    <x v="5"/>
    <x v="1"/>
    <x v="1"/>
    <x v="2"/>
    <x v="1"/>
    <x v="1"/>
    <n v="3"/>
    <n v="3.5"/>
    <m/>
    <m/>
    <x v="1"/>
    <x v="1"/>
    <s v="No"/>
    <s v="Female"/>
  </r>
  <r>
    <x v="446"/>
    <x v="0"/>
    <x v="4"/>
    <x v="2"/>
    <x v="26"/>
    <n v="137362"/>
    <x v="409"/>
    <x v="1"/>
    <x v="1"/>
    <x v="1"/>
    <x v="2"/>
    <x v="1"/>
    <x v="1"/>
    <n v="2"/>
    <n v="2.2999999999999998"/>
    <m/>
    <m/>
    <x v="1"/>
    <x v="1"/>
    <s v="No"/>
    <s v="Prefer not to say"/>
  </r>
  <r>
    <x v="447"/>
    <x v="0"/>
    <x v="2"/>
    <x v="3"/>
    <x v="9"/>
    <n v="125206"/>
    <x v="410"/>
    <x v="4"/>
    <x v="1"/>
    <x v="1"/>
    <x v="0"/>
    <x v="1"/>
    <x v="0"/>
    <n v="1"/>
    <n v="6.7"/>
    <m/>
    <m/>
    <x v="1"/>
    <x v="1"/>
    <s v="No"/>
    <s v="Non-binary"/>
  </r>
  <r>
    <x v="448"/>
    <x v="0"/>
    <x v="4"/>
    <x v="3"/>
    <x v="9"/>
    <n v="64986"/>
    <x v="411"/>
    <x v="2"/>
    <x v="1"/>
    <x v="1"/>
    <x v="1"/>
    <x v="0"/>
    <x v="3"/>
    <n v="2"/>
    <n v="3"/>
    <m/>
    <m/>
    <x v="1"/>
    <x v="1"/>
    <s v="No"/>
    <s v="Non-binary"/>
  </r>
  <r>
    <x v="449"/>
    <x v="0"/>
    <x v="1"/>
    <x v="2"/>
    <x v="78"/>
    <n v="96304"/>
    <x v="412"/>
    <x v="2"/>
    <x v="1"/>
    <x v="1"/>
    <x v="2"/>
    <x v="2"/>
    <x v="1"/>
    <n v="3"/>
    <n v="2.6"/>
    <m/>
    <m/>
    <x v="1"/>
    <x v="1"/>
    <s v="Yes"/>
    <s v="Prefer not to say"/>
  </r>
  <r>
    <x v="450"/>
    <x v="2"/>
    <x v="1"/>
    <x v="2"/>
    <x v="21"/>
    <n v="108456"/>
    <x v="413"/>
    <x v="3"/>
    <x v="1"/>
    <x v="1"/>
    <x v="2"/>
    <x v="0"/>
    <x v="3"/>
    <n v="3"/>
    <n v="2.2000000000000002"/>
    <m/>
    <m/>
    <x v="1"/>
    <x v="0"/>
    <s v="No"/>
    <s v="Non-binary"/>
  </r>
  <r>
    <x v="451"/>
    <x v="2"/>
    <x v="2"/>
    <x v="3"/>
    <x v="24"/>
    <n v="109811"/>
    <x v="414"/>
    <x v="0"/>
    <x v="1"/>
    <x v="1"/>
    <x v="1"/>
    <x v="1"/>
    <x v="0"/>
    <n v="1"/>
    <n v="5.2"/>
    <m/>
    <m/>
    <x v="1"/>
    <x v="1"/>
    <s v="No"/>
    <s v="Female"/>
  </r>
  <r>
    <x v="452"/>
    <x v="1"/>
    <x v="4"/>
    <x v="3"/>
    <x v="24"/>
    <n v="114748"/>
    <x v="415"/>
    <x v="2"/>
    <x v="1"/>
    <x v="1"/>
    <x v="2"/>
    <x v="0"/>
    <x v="1"/>
    <n v="4"/>
    <n v="2.6"/>
    <m/>
    <m/>
    <x v="1"/>
    <x v="2"/>
    <s v="No"/>
    <s v="Male"/>
  </r>
  <r>
    <x v="453"/>
    <x v="2"/>
    <x v="2"/>
    <x v="1"/>
    <x v="41"/>
    <n v="139623"/>
    <x v="416"/>
    <x v="7"/>
    <x v="1"/>
    <x v="1"/>
    <x v="2"/>
    <x v="1"/>
    <x v="1"/>
    <n v="5"/>
    <n v="1.9"/>
    <m/>
    <m/>
    <x v="1"/>
    <x v="1"/>
    <s v="No"/>
    <s v="Prefer not to say"/>
  </r>
  <r>
    <x v="454"/>
    <x v="1"/>
    <x v="0"/>
    <x v="1"/>
    <x v="17"/>
    <n v="65793"/>
    <x v="417"/>
    <x v="6"/>
    <x v="1"/>
    <x v="1"/>
    <x v="2"/>
    <x v="2"/>
    <x v="0"/>
    <n v="5"/>
    <n v="6.1"/>
    <m/>
    <m/>
    <x v="1"/>
    <x v="0"/>
    <s v="Yes"/>
    <s v="Male"/>
  </r>
  <r>
    <x v="455"/>
    <x v="2"/>
    <x v="0"/>
    <x v="3"/>
    <x v="20"/>
    <n v="146661"/>
    <x v="418"/>
    <x v="5"/>
    <x v="0"/>
    <x v="4"/>
    <x v="0"/>
    <x v="1"/>
    <x v="0"/>
    <n v="2"/>
    <n v="2.8"/>
    <n v="3"/>
    <d v="2024-03-28T00:00:00"/>
    <x v="5"/>
    <x v="2"/>
    <s v="No"/>
    <s v="Prefer not to say"/>
  </r>
  <r>
    <x v="456"/>
    <x v="0"/>
    <x v="2"/>
    <x v="1"/>
    <x v="68"/>
    <n v="153635"/>
    <x v="419"/>
    <x v="6"/>
    <x v="1"/>
    <x v="1"/>
    <x v="2"/>
    <x v="0"/>
    <x v="3"/>
    <n v="3"/>
    <n v="6.1"/>
    <m/>
    <m/>
    <x v="1"/>
    <x v="0"/>
    <s v="No"/>
    <s v="Non-binary"/>
  </r>
  <r>
    <x v="457"/>
    <x v="2"/>
    <x v="4"/>
    <x v="3"/>
    <x v="45"/>
    <n v="138953"/>
    <x v="420"/>
    <x v="2"/>
    <x v="0"/>
    <x v="0"/>
    <x v="1"/>
    <x v="1"/>
    <x v="3"/>
    <n v="5"/>
    <n v="2.4"/>
    <n v="2"/>
    <d v="2025-04-01T00:00:00"/>
    <x v="2"/>
    <x v="2"/>
    <s v="No"/>
    <s v="Male"/>
  </r>
  <r>
    <x v="458"/>
    <x v="0"/>
    <x v="2"/>
    <x v="3"/>
    <x v="17"/>
    <n v="80093"/>
    <x v="282"/>
    <x v="4"/>
    <x v="0"/>
    <x v="0"/>
    <x v="2"/>
    <x v="2"/>
    <x v="0"/>
    <n v="3"/>
    <n v="1"/>
    <n v="1"/>
    <d v="2019-01-12T00:00:00"/>
    <x v="6"/>
    <x v="2"/>
    <s v="Yes"/>
    <s v="Male"/>
  </r>
  <r>
    <x v="459"/>
    <x v="1"/>
    <x v="3"/>
    <x v="2"/>
    <x v="73"/>
    <n v="91131"/>
    <x v="421"/>
    <x v="1"/>
    <x v="1"/>
    <x v="1"/>
    <x v="2"/>
    <x v="0"/>
    <x v="3"/>
    <n v="3"/>
    <n v="3.9"/>
    <m/>
    <m/>
    <x v="1"/>
    <x v="0"/>
    <s v="No"/>
    <s v="Prefer not to say"/>
  </r>
  <r>
    <x v="460"/>
    <x v="2"/>
    <x v="1"/>
    <x v="2"/>
    <x v="65"/>
    <n v="115835"/>
    <x v="422"/>
    <x v="3"/>
    <x v="1"/>
    <x v="1"/>
    <x v="2"/>
    <x v="2"/>
    <x v="0"/>
    <n v="3"/>
    <n v="6.5"/>
    <m/>
    <m/>
    <x v="1"/>
    <x v="1"/>
    <s v="Yes"/>
    <s v="Female"/>
  </r>
  <r>
    <x v="461"/>
    <x v="2"/>
    <x v="3"/>
    <x v="0"/>
    <x v="11"/>
    <n v="109230"/>
    <x v="423"/>
    <x v="7"/>
    <x v="0"/>
    <x v="5"/>
    <x v="1"/>
    <x v="1"/>
    <x v="2"/>
    <n v="3"/>
    <n v="2"/>
    <n v="2"/>
    <d v="2025-04-21T00:00:00"/>
    <x v="2"/>
    <x v="1"/>
    <s v="No"/>
    <s v="Male"/>
  </r>
  <r>
    <x v="462"/>
    <x v="1"/>
    <x v="3"/>
    <x v="2"/>
    <x v="24"/>
    <s v="N/A"/>
    <x v="424"/>
    <x v="2"/>
    <x v="1"/>
    <x v="1"/>
    <x v="2"/>
    <x v="0"/>
    <x v="0"/>
    <n v="4"/>
    <n v="2.9"/>
    <m/>
    <m/>
    <x v="1"/>
    <x v="2"/>
    <s v="No"/>
    <s v="Prefer not to say"/>
  </r>
  <r>
    <x v="463"/>
    <x v="0"/>
    <x v="1"/>
    <x v="3"/>
    <x v="2"/>
    <n v="121588"/>
    <x v="425"/>
    <x v="1"/>
    <x v="1"/>
    <x v="1"/>
    <x v="0"/>
    <x v="2"/>
    <x v="0"/>
    <n v="3"/>
    <n v="3.6"/>
    <m/>
    <m/>
    <x v="1"/>
    <x v="2"/>
    <s v="Yes"/>
    <s v="Non-binary"/>
  </r>
  <r>
    <x v="464"/>
    <x v="0"/>
    <x v="1"/>
    <x v="2"/>
    <x v="23"/>
    <n v="62871"/>
    <x v="426"/>
    <x v="0"/>
    <x v="1"/>
    <x v="1"/>
    <x v="2"/>
    <x v="1"/>
    <x v="0"/>
    <n v="3"/>
    <n v="4.7"/>
    <m/>
    <m/>
    <x v="1"/>
    <x v="1"/>
    <s v="No"/>
    <s v="Female"/>
  </r>
  <r>
    <x v="465"/>
    <x v="1"/>
    <x v="2"/>
    <x v="1"/>
    <x v="15"/>
    <n v="105095"/>
    <x v="427"/>
    <x v="7"/>
    <x v="1"/>
    <x v="1"/>
    <x v="2"/>
    <x v="2"/>
    <x v="0"/>
    <n v="3"/>
    <n v="1.9"/>
    <m/>
    <m/>
    <x v="1"/>
    <x v="0"/>
    <s v="Yes"/>
    <s v="Female"/>
  </r>
  <r>
    <x v="466"/>
    <x v="1"/>
    <x v="2"/>
    <x v="3"/>
    <x v="30"/>
    <n v="98518"/>
    <x v="428"/>
    <x v="6"/>
    <x v="0"/>
    <x v="2"/>
    <x v="0"/>
    <x v="2"/>
    <x v="1"/>
    <n v="3"/>
    <n v="0.5"/>
    <n v="1"/>
    <d v="2019-10-30T00:00:00"/>
    <x v="6"/>
    <x v="2"/>
    <s v="Yes"/>
    <s v="Prefer not to say"/>
  </r>
  <r>
    <x v="467"/>
    <x v="1"/>
    <x v="1"/>
    <x v="1"/>
    <x v="1"/>
    <n v="113459"/>
    <x v="429"/>
    <x v="2"/>
    <x v="1"/>
    <x v="1"/>
    <x v="2"/>
    <x v="0"/>
    <x v="0"/>
    <n v="2"/>
    <n v="3.1"/>
    <m/>
    <m/>
    <x v="1"/>
    <x v="1"/>
    <s v="No"/>
    <s v="Non-binary"/>
  </r>
  <r>
    <x v="468"/>
    <x v="0"/>
    <x v="2"/>
    <x v="0"/>
    <x v="22"/>
    <n v="134704"/>
    <x v="79"/>
    <x v="2"/>
    <x v="1"/>
    <x v="1"/>
    <x v="2"/>
    <x v="2"/>
    <x v="1"/>
    <n v="3"/>
    <n v="2.7"/>
    <m/>
    <d v="2025-04-02T00:00:00"/>
    <x v="2"/>
    <x v="1"/>
    <s v="Yes"/>
    <s v="Female"/>
  </r>
  <r>
    <x v="469"/>
    <x v="1"/>
    <x v="0"/>
    <x v="3"/>
    <x v="65"/>
    <n v="138213"/>
    <x v="430"/>
    <x v="6"/>
    <x v="0"/>
    <x v="4"/>
    <x v="1"/>
    <x v="1"/>
    <x v="0"/>
    <n v="3"/>
    <n v="3.5"/>
    <n v="4"/>
    <d v="2023-05-03T00:00:00"/>
    <x v="3"/>
    <x v="2"/>
    <s v="No"/>
    <s v="Prefer not to say"/>
  </r>
  <r>
    <x v="470"/>
    <x v="1"/>
    <x v="2"/>
    <x v="2"/>
    <x v="52"/>
    <n v="133155"/>
    <x v="431"/>
    <x v="7"/>
    <x v="0"/>
    <x v="3"/>
    <x v="2"/>
    <x v="2"/>
    <x v="2"/>
    <n v="4"/>
    <n v="1.5"/>
    <n v="2"/>
    <d v="2024-10-22T00:00:00"/>
    <x v="5"/>
    <x v="1"/>
    <s v="Yes"/>
    <s v="Non-binary"/>
  </r>
  <r>
    <x v="471"/>
    <x v="0"/>
    <x v="4"/>
    <x v="3"/>
    <x v="57"/>
    <n v="159977"/>
    <x v="432"/>
    <x v="1"/>
    <x v="1"/>
    <x v="1"/>
    <x v="0"/>
    <x v="0"/>
    <x v="3"/>
    <n v="2"/>
    <n v="4.5"/>
    <m/>
    <m/>
    <x v="1"/>
    <x v="1"/>
    <s v="No"/>
    <s v="Male"/>
  </r>
  <r>
    <x v="472"/>
    <x v="2"/>
    <x v="3"/>
    <x v="3"/>
    <x v="57"/>
    <n v="145469"/>
    <x v="433"/>
    <x v="4"/>
    <x v="1"/>
    <x v="1"/>
    <x v="2"/>
    <x v="0"/>
    <x v="1"/>
    <n v="3"/>
    <n v="7"/>
    <m/>
    <m/>
    <x v="1"/>
    <x v="2"/>
    <s v="No"/>
    <s v="Non-binary"/>
  </r>
  <r>
    <x v="473"/>
    <x v="2"/>
    <x v="3"/>
    <x v="3"/>
    <x v="24"/>
    <n v="94698"/>
    <x v="434"/>
    <x v="2"/>
    <x v="0"/>
    <x v="4"/>
    <x v="0"/>
    <x v="1"/>
    <x v="0"/>
    <n v="4"/>
    <n v="1"/>
    <n v="1"/>
    <d v="2023-03-15T00:00:00"/>
    <x v="3"/>
    <x v="2"/>
    <s v="No"/>
    <s v="Male"/>
  </r>
  <r>
    <x v="474"/>
    <x v="0"/>
    <x v="0"/>
    <x v="2"/>
    <x v="25"/>
    <n v="86928"/>
    <x v="435"/>
    <x v="7"/>
    <x v="1"/>
    <x v="1"/>
    <x v="2"/>
    <x v="0"/>
    <x v="2"/>
    <n v="5"/>
    <n v="2"/>
    <m/>
    <m/>
    <x v="1"/>
    <x v="1"/>
    <s v="No"/>
    <s v="Male"/>
  </r>
  <r>
    <x v="475"/>
    <x v="2"/>
    <x v="4"/>
    <x v="1"/>
    <x v="11"/>
    <n v="64458"/>
    <x v="436"/>
    <x v="3"/>
    <x v="1"/>
    <x v="1"/>
    <x v="2"/>
    <x v="1"/>
    <x v="0"/>
    <n v="3"/>
    <n v="7"/>
    <m/>
    <m/>
    <x v="1"/>
    <x v="0"/>
    <s v="No"/>
    <s v="Non-binary"/>
  </r>
  <r>
    <x v="476"/>
    <x v="2"/>
    <x v="3"/>
    <x v="1"/>
    <x v="20"/>
    <n v="67352"/>
    <x v="421"/>
    <x v="1"/>
    <x v="1"/>
    <x v="1"/>
    <x v="2"/>
    <x v="0"/>
    <x v="1"/>
    <n v="3"/>
    <n v="3.9"/>
    <m/>
    <m/>
    <x v="1"/>
    <x v="0"/>
    <s v="No"/>
    <s v="Non-binary"/>
  </r>
  <r>
    <x v="477"/>
    <x v="2"/>
    <x v="1"/>
    <x v="2"/>
    <x v="40"/>
    <n v="137243"/>
    <x v="437"/>
    <x v="4"/>
    <x v="1"/>
    <x v="1"/>
    <x v="2"/>
    <x v="1"/>
    <x v="0"/>
    <n v="3"/>
    <n v="6.5"/>
    <m/>
    <m/>
    <x v="1"/>
    <x v="1"/>
    <s v="No"/>
    <s v="Non-binary"/>
  </r>
  <r>
    <x v="478"/>
    <x v="1"/>
    <x v="2"/>
    <x v="1"/>
    <x v="62"/>
    <n v="62591"/>
    <x v="143"/>
    <x v="6"/>
    <x v="1"/>
    <x v="1"/>
    <x v="2"/>
    <x v="2"/>
    <x v="0"/>
    <n v="3"/>
    <n v="5.8"/>
    <m/>
    <m/>
    <x v="1"/>
    <x v="1"/>
    <s v="Yes"/>
    <s v="Female"/>
  </r>
  <r>
    <x v="479"/>
    <x v="1"/>
    <x v="1"/>
    <x v="3"/>
    <x v="82"/>
    <n v="116178"/>
    <x v="438"/>
    <x v="1"/>
    <x v="1"/>
    <x v="1"/>
    <x v="2"/>
    <x v="1"/>
    <x v="1"/>
    <n v="5"/>
    <n v="6.6"/>
    <m/>
    <m/>
    <x v="1"/>
    <x v="2"/>
    <s v="No"/>
    <s v="Male"/>
  </r>
  <r>
    <x v="480"/>
    <x v="0"/>
    <x v="4"/>
    <x v="2"/>
    <x v="38"/>
    <n v="146807"/>
    <x v="439"/>
    <x v="1"/>
    <x v="1"/>
    <x v="1"/>
    <x v="2"/>
    <x v="1"/>
    <x v="2"/>
    <n v="3"/>
    <n v="2"/>
    <m/>
    <m/>
    <x v="1"/>
    <x v="2"/>
    <s v="No"/>
    <s v="Male"/>
  </r>
  <r>
    <x v="481"/>
    <x v="2"/>
    <x v="3"/>
    <x v="3"/>
    <x v="83"/>
    <n v="129724"/>
    <x v="131"/>
    <x v="3"/>
    <x v="1"/>
    <x v="1"/>
    <x v="0"/>
    <x v="0"/>
    <x v="1"/>
    <n v="3"/>
    <n v="1.9"/>
    <m/>
    <m/>
    <x v="1"/>
    <x v="1"/>
    <s v="No"/>
    <s v="Non-binary"/>
  </r>
  <r>
    <x v="482"/>
    <x v="2"/>
    <x v="0"/>
    <x v="4"/>
    <x v="84"/>
    <n v="77633"/>
    <x v="440"/>
    <x v="6"/>
    <x v="0"/>
    <x v="4"/>
    <x v="1"/>
    <x v="2"/>
    <x v="0"/>
    <n v="2"/>
    <n v="1.5"/>
    <n v="2"/>
    <d v="2021-05-04T00:00:00"/>
    <x v="8"/>
    <x v="2"/>
    <s v="Yes"/>
    <s v="Male"/>
  </r>
  <r>
    <x v="483"/>
    <x v="1"/>
    <x v="2"/>
    <x v="2"/>
    <x v="65"/>
    <n v="99082"/>
    <x v="441"/>
    <x v="2"/>
    <x v="1"/>
    <x v="1"/>
    <x v="2"/>
    <x v="1"/>
    <x v="0"/>
    <n v="3"/>
    <n v="3"/>
    <m/>
    <m/>
    <x v="1"/>
    <x v="1"/>
    <s v="No"/>
    <s v="Prefer not to say"/>
  </r>
  <r>
    <x v="484"/>
    <x v="0"/>
    <x v="3"/>
    <x v="4"/>
    <x v="33"/>
    <n v="64234"/>
    <x v="442"/>
    <x v="2"/>
    <x v="1"/>
    <x v="1"/>
    <x v="2"/>
    <x v="0"/>
    <x v="0"/>
    <n v="3"/>
    <n v="2.6"/>
    <m/>
    <m/>
    <x v="1"/>
    <x v="1"/>
    <s v="No"/>
    <s v="Non-binary"/>
  </r>
  <r>
    <x v="485"/>
    <x v="2"/>
    <x v="0"/>
    <x v="3"/>
    <x v="69"/>
    <n v="143869"/>
    <x v="443"/>
    <x v="7"/>
    <x v="1"/>
    <x v="1"/>
    <x v="1"/>
    <x v="1"/>
    <x v="2"/>
    <n v="3"/>
    <n v="2"/>
    <m/>
    <m/>
    <x v="1"/>
    <x v="0"/>
    <s v="No"/>
    <s v="Male"/>
  </r>
  <r>
    <x v="486"/>
    <x v="1"/>
    <x v="1"/>
    <x v="1"/>
    <x v="55"/>
    <n v="100172"/>
    <x v="159"/>
    <x v="1"/>
    <x v="1"/>
    <x v="1"/>
    <x v="2"/>
    <x v="1"/>
    <x v="1"/>
    <n v="4"/>
    <n v="4.7"/>
    <m/>
    <m/>
    <x v="1"/>
    <x v="1"/>
    <s v="No"/>
    <s v="Male"/>
  </r>
  <r>
    <x v="487"/>
    <x v="2"/>
    <x v="1"/>
    <x v="4"/>
    <x v="79"/>
    <n v="133445"/>
    <x v="444"/>
    <x v="1"/>
    <x v="0"/>
    <x v="3"/>
    <x v="0"/>
    <x v="0"/>
    <x v="0"/>
    <n v="2"/>
    <n v="1.2"/>
    <n v="1"/>
    <d v="2025-04-01T00:00:00"/>
    <x v="2"/>
    <x v="1"/>
    <s v="No"/>
    <s v="Non-binary"/>
  </r>
  <r>
    <x v="488"/>
    <x v="1"/>
    <x v="4"/>
    <x v="2"/>
    <x v="14"/>
    <n v="85939"/>
    <x v="445"/>
    <x v="7"/>
    <x v="1"/>
    <x v="1"/>
    <x v="2"/>
    <x v="2"/>
    <x v="1"/>
    <n v="2"/>
    <n v="2.1"/>
    <m/>
    <m/>
    <x v="1"/>
    <x v="2"/>
    <s v="Yes"/>
    <s v="Female"/>
  </r>
  <r>
    <x v="489"/>
    <x v="0"/>
    <x v="2"/>
    <x v="1"/>
    <x v="85"/>
    <n v="104535"/>
    <x v="446"/>
    <x v="2"/>
    <x v="1"/>
    <x v="1"/>
    <x v="2"/>
    <x v="0"/>
    <x v="0"/>
    <n v="3"/>
    <n v="2.5"/>
    <m/>
    <m/>
    <x v="1"/>
    <x v="0"/>
    <s v="No"/>
    <s v="Prefer not to say"/>
  </r>
  <r>
    <x v="490"/>
    <x v="2"/>
    <x v="3"/>
    <x v="4"/>
    <x v="70"/>
    <n v="65287"/>
    <x v="447"/>
    <x v="7"/>
    <x v="0"/>
    <x v="2"/>
    <x v="2"/>
    <x v="0"/>
    <x v="1"/>
    <n v="2"/>
    <n v="1.8"/>
    <n v="2"/>
    <d v="2025-04-24T00:00:00"/>
    <x v="2"/>
    <x v="2"/>
    <s v="No"/>
    <s v="Female"/>
  </r>
  <r>
    <x v="491"/>
    <x v="0"/>
    <x v="1"/>
    <x v="2"/>
    <x v="11"/>
    <n v="121114"/>
    <x v="448"/>
    <x v="0"/>
    <x v="1"/>
    <x v="1"/>
    <x v="2"/>
    <x v="1"/>
    <x v="0"/>
    <n v="3"/>
    <n v="4.8"/>
    <m/>
    <m/>
    <x v="1"/>
    <x v="2"/>
    <s v="No"/>
    <s v="Prefer not to say"/>
  </r>
  <r>
    <x v="492"/>
    <x v="2"/>
    <x v="4"/>
    <x v="3"/>
    <x v="1"/>
    <n v="99666"/>
    <x v="449"/>
    <x v="7"/>
    <x v="1"/>
    <x v="1"/>
    <x v="1"/>
    <x v="2"/>
    <x v="2"/>
    <n v="3"/>
    <n v="1.9"/>
    <m/>
    <m/>
    <x v="1"/>
    <x v="1"/>
    <s v="Yes"/>
    <s v="Male"/>
  </r>
  <r>
    <x v="493"/>
    <x v="0"/>
    <x v="3"/>
    <x v="0"/>
    <x v="52"/>
    <n v="79404"/>
    <x v="450"/>
    <x v="5"/>
    <x v="1"/>
    <x v="1"/>
    <x v="2"/>
    <x v="2"/>
    <x v="1"/>
    <n v="3"/>
    <n v="2.2000000000000002"/>
    <m/>
    <d v="2023-04-01T00:00:00"/>
    <x v="3"/>
    <x v="1"/>
    <s v="Yes"/>
    <s v="Prefer not to say"/>
  </r>
  <r>
    <x v="494"/>
    <x v="2"/>
    <x v="2"/>
    <x v="1"/>
    <x v="15"/>
    <n v="101430"/>
    <x v="451"/>
    <x v="7"/>
    <x v="1"/>
    <x v="1"/>
    <x v="2"/>
    <x v="1"/>
    <x v="2"/>
    <n v="5"/>
    <n v="1.9"/>
    <m/>
    <m/>
    <x v="1"/>
    <x v="1"/>
    <s v="No"/>
    <s v="Female"/>
  </r>
  <r>
    <x v="495"/>
    <x v="2"/>
    <x v="3"/>
    <x v="2"/>
    <x v="20"/>
    <n v="94700"/>
    <x v="203"/>
    <x v="0"/>
    <x v="1"/>
    <x v="1"/>
    <x v="2"/>
    <x v="0"/>
    <x v="0"/>
    <n v="2"/>
    <n v="4.9000000000000004"/>
    <m/>
    <m/>
    <x v="1"/>
    <x v="0"/>
    <s v="No"/>
    <s v="Prefer not to say"/>
  </r>
  <r>
    <x v="496"/>
    <x v="1"/>
    <x v="0"/>
    <x v="2"/>
    <x v="11"/>
    <n v="132391"/>
    <x v="337"/>
    <x v="4"/>
    <x v="1"/>
    <x v="1"/>
    <x v="2"/>
    <x v="0"/>
    <x v="0"/>
    <n v="2"/>
    <n v="6.6"/>
    <m/>
    <m/>
    <x v="1"/>
    <x v="2"/>
    <s v="No"/>
    <s v="Non-binary"/>
  </r>
  <r>
    <x v="497"/>
    <x v="1"/>
    <x v="0"/>
    <x v="4"/>
    <x v="33"/>
    <n v="117124"/>
    <x v="452"/>
    <x v="5"/>
    <x v="0"/>
    <x v="2"/>
    <x v="1"/>
    <x v="1"/>
    <x v="0"/>
    <n v="2"/>
    <n v="2.8"/>
    <n v="3"/>
    <d v="2024-04-20T00:00:00"/>
    <x v="5"/>
    <x v="2"/>
    <s v="No"/>
    <s v="Male"/>
  </r>
  <r>
    <x v="498"/>
    <x v="0"/>
    <x v="3"/>
    <x v="0"/>
    <x v="25"/>
    <n v="153185"/>
    <x v="205"/>
    <x v="0"/>
    <x v="1"/>
    <x v="1"/>
    <x v="2"/>
    <x v="2"/>
    <x v="0"/>
    <n v="3"/>
    <n v="5.2"/>
    <m/>
    <d v="2025-03-28T00:00:00"/>
    <x v="2"/>
    <x v="2"/>
    <s v="Yes"/>
    <s v="Female"/>
  </r>
  <r>
    <x v="499"/>
    <x v="2"/>
    <x v="0"/>
    <x v="1"/>
    <x v="70"/>
    <n v="126842"/>
    <x v="453"/>
    <x v="7"/>
    <x v="0"/>
    <x v="2"/>
    <x v="1"/>
    <x v="1"/>
    <x v="2"/>
    <n v="3"/>
    <n v="1.9"/>
    <n v="2"/>
    <d v="2025-04-05T00:00:00"/>
    <x v="2"/>
    <x v="1"/>
    <s v="No"/>
    <s v="Prefer not to sa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">
  <r>
    <s v="EMP0211"/>
    <x v="0"/>
    <x v="0"/>
    <s v="DevOps Engineer"/>
    <n v="4.4000000000000004"/>
    <n v="96041"/>
    <d v="2020-05-06T00:00:00"/>
    <n v="2020"/>
    <x v="0"/>
    <x v="0"/>
    <s v="Bachelor"/>
    <x v="0"/>
    <s v="LinkedIn"/>
    <n v="3"/>
    <n v="2"/>
    <n v="2"/>
    <d v="2022-05-06T00:00:00"/>
    <n v="2022"/>
    <s v="Hybrid"/>
    <x v="0"/>
    <s v="Female"/>
  </r>
  <r>
    <s v="EMP0006"/>
    <x v="1"/>
    <x v="1"/>
    <s v="Senior Developer"/>
    <n v="6.7"/>
    <n v="83483"/>
    <d v="2024-01-18T00:00:00"/>
    <n v="2024"/>
    <x v="1"/>
    <x v="1"/>
    <s v="Bachelor"/>
    <x v="0"/>
    <s v="Recruiter"/>
    <n v="4"/>
    <n v="3.3"/>
    <m/>
    <m/>
    <m/>
    <s v="On-site"/>
    <x v="0"/>
    <s v="Male"/>
  </r>
  <r>
    <s v="EMP0008"/>
    <x v="0"/>
    <x v="2"/>
    <s v="Senior Developer"/>
    <n v="8"/>
    <n v="92606"/>
    <d v="2020-03-26T00:00:00"/>
    <n v="2020"/>
    <x v="1"/>
    <x v="1"/>
    <s v="Bachelor"/>
    <x v="1"/>
    <s v="Recruiter"/>
    <n v="3"/>
    <n v="5.0999999999999996"/>
    <m/>
    <m/>
    <m/>
    <s v="On-site"/>
    <x v="0"/>
    <s v="Non-binary"/>
  </r>
  <r>
    <s v="EMP0013"/>
    <x v="2"/>
    <x v="3"/>
    <s v="DevOps Engineer"/>
    <n v="0.9"/>
    <n v="68110"/>
    <d v="2022-01-25T00:00:00"/>
    <n v="2022"/>
    <x v="1"/>
    <x v="1"/>
    <s v="Bachelor"/>
    <x v="2"/>
    <s v="LinkedIn"/>
    <n v="4"/>
    <n v="3.2"/>
    <m/>
    <d v="2025-03-25T00:00:00"/>
    <n v="2025"/>
    <s v="On-site"/>
    <x v="1"/>
    <s v="Prefer not to say"/>
  </r>
  <r>
    <s v="EMP0017"/>
    <x v="1"/>
    <x v="2"/>
    <s v="Software Engineer"/>
    <n v="4.2"/>
    <n v="102941"/>
    <d v="2025-09-16T00:00:00"/>
    <n v="2025"/>
    <x v="1"/>
    <x v="1"/>
    <s v="Bachelor"/>
    <x v="1"/>
    <s v="LinkedIn"/>
    <n v="2"/>
    <n v="3.6"/>
    <m/>
    <m/>
    <m/>
    <s v="Remote"/>
    <x v="0"/>
    <s v="Prefer not to say"/>
  </r>
  <r>
    <s v="EMP0222"/>
    <x v="1"/>
    <x v="4"/>
    <s v="Tech Lead"/>
    <n v="3"/>
    <n v="145957"/>
    <d v="2024-02-10T00:00:00"/>
    <n v="2024"/>
    <x v="0"/>
    <x v="0"/>
    <s v="Master"/>
    <x v="2"/>
    <s v="LinkedIn"/>
    <n v="4"/>
    <n v="1"/>
    <n v="1"/>
    <d v="2025-02-10T00:00:00"/>
    <n v="2025"/>
    <s v="Hybrid"/>
    <x v="1"/>
    <s v="Non-binary"/>
  </r>
  <r>
    <s v="EMP0460"/>
    <x v="1"/>
    <x v="2"/>
    <s v="DevOps Engineer"/>
    <n v="4.4000000000000004"/>
    <n v="110357"/>
    <d v="2020-06-11T00:00:00"/>
    <n v="2020"/>
    <x v="0"/>
    <x v="2"/>
    <s v="Bachelor"/>
    <x v="0"/>
    <s v="Recruiter"/>
    <n v="2"/>
    <n v="1.9"/>
    <n v="2"/>
    <d v="2022-04-11T00:00:00"/>
    <n v="2022"/>
    <s v="Hybrid"/>
    <x v="0"/>
    <s v="Prefer not to say"/>
  </r>
  <r>
    <s v="EMP0311"/>
    <x v="0"/>
    <x v="2"/>
    <s v="Tech Lead"/>
    <n v="3.6"/>
    <n v="121035"/>
    <d v="2018-01-19T00:00:00"/>
    <n v="2018"/>
    <x v="1"/>
    <x v="1"/>
    <s v="Bachelor"/>
    <x v="1"/>
    <s v="Career Fair"/>
    <n v="5"/>
    <n v="7.3"/>
    <m/>
    <m/>
    <m/>
    <s v="Remote"/>
    <x v="0"/>
    <s v="Prefer not to say"/>
  </r>
  <r>
    <s v="EMP0275"/>
    <x v="1"/>
    <x v="2"/>
    <s v="DevOps Engineer"/>
    <n v="2.8"/>
    <n v="74357"/>
    <d v="2021-02-09T00:00:00"/>
    <n v="2021"/>
    <x v="0"/>
    <x v="3"/>
    <s v="Master"/>
    <x v="0"/>
    <s v="LinkedIn"/>
    <n v="2"/>
    <n v="2.2000000000000002"/>
    <n v="2"/>
    <d v="2023-04-09T00:00:00"/>
    <n v="2023"/>
    <s v="Hybrid"/>
    <x v="0"/>
    <s v="Male"/>
  </r>
  <r>
    <s v="EMP0032"/>
    <x v="1"/>
    <x v="1"/>
    <s v="Senior Developer"/>
    <n v="5.8"/>
    <n v="139909"/>
    <d v="2018-08-18T00:00:00"/>
    <n v="2018"/>
    <x v="1"/>
    <x v="1"/>
    <s v="Bachelor"/>
    <x v="0"/>
    <s v="LinkedIn"/>
    <n v="4"/>
    <n v="6.7"/>
    <m/>
    <m/>
    <m/>
    <s v="Remote"/>
    <x v="0"/>
    <s v="Prefer not to say"/>
  </r>
  <r>
    <s v="EMP0442"/>
    <x v="0"/>
    <x v="0"/>
    <s v="Tech Lead"/>
    <n v="7.7"/>
    <n v="69359"/>
    <d v="2018-01-25T00:00:00"/>
    <n v="2018"/>
    <x v="1"/>
    <x v="1"/>
    <s v="Bachelor"/>
    <x v="1"/>
    <s v="Career Fair"/>
    <n v="3"/>
    <n v="7.2"/>
    <m/>
    <m/>
    <m/>
    <s v="Hybrid"/>
    <x v="0"/>
    <s v="Non-binary"/>
  </r>
  <r>
    <s v="EMP0487"/>
    <x v="2"/>
    <x v="0"/>
    <s v="DevOps Engineer"/>
    <n v="2.4"/>
    <n v="135485"/>
    <d v="2022-01-14T00:00:00"/>
    <n v="2022"/>
    <x v="0"/>
    <x v="4"/>
    <s v="Bachelor"/>
    <x v="1"/>
    <s v="Referral"/>
    <n v="2"/>
    <n v="3.3"/>
    <n v="3"/>
    <d v="2025-04-14T00:00:00"/>
    <n v="2025"/>
    <s v="Hybrid"/>
    <x v="0"/>
    <s v="Female"/>
  </r>
  <r>
    <s v="EMP0128"/>
    <x v="1"/>
    <x v="3"/>
    <s v="Tech Lead"/>
    <n v="5.6"/>
    <n v="115961"/>
    <d v="2025-03-18T00:00:00"/>
    <n v="2025"/>
    <x v="1"/>
    <x v="1"/>
    <s v="Bachelor"/>
    <x v="1"/>
    <s v="Recruiter"/>
    <n v="3"/>
    <n v="6.1"/>
    <m/>
    <m/>
    <m/>
    <s v="On-site"/>
    <x v="0"/>
    <s v="Male"/>
  </r>
  <r>
    <s v="EMP0225"/>
    <x v="1"/>
    <x v="4"/>
    <s v="Tech Lead"/>
    <n v="5.0999999999999996"/>
    <n v="158864"/>
    <d v="2025-02-11T00:00:00"/>
    <n v="2025"/>
    <x v="1"/>
    <x v="1"/>
    <s v="Bachelor"/>
    <x v="2"/>
    <s v="Career Fair"/>
    <n v="3"/>
    <n v="7.2"/>
    <m/>
    <m/>
    <m/>
    <s v="On-site"/>
    <x v="1"/>
    <s v="Non-binary"/>
  </r>
  <r>
    <s v="EMP0059"/>
    <x v="0"/>
    <x v="2"/>
    <s v="Senior Developer"/>
    <n v="5.2"/>
    <n v="69348"/>
    <d v="2024-04-01T00:00:00"/>
    <n v="2024"/>
    <x v="1"/>
    <x v="1"/>
    <s v="Bachelor"/>
    <x v="0"/>
    <s v="Recruiter"/>
    <n v="3"/>
    <n v="4.0999999999999996"/>
    <m/>
    <m/>
    <m/>
    <s v="On-site"/>
    <x v="0"/>
    <s v="Male"/>
  </r>
  <r>
    <s v="EMP0188"/>
    <x v="2"/>
    <x v="2"/>
    <s v="Tech Lead"/>
    <n v="5.7"/>
    <n v="73760"/>
    <d v="2021-12-18T00:00:00"/>
    <n v="2021"/>
    <x v="1"/>
    <x v="1"/>
    <s v="PhD"/>
    <x v="2"/>
    <s v="LinkedIn"/>
    <n v="3"/>
    <n v="3.3"/>
    <m/>
    <m/>
    <m/>
    <s v="Hybrid"/>
    <x v="1"/>
    <s v="Male"/>
  </r>
  <r>
    <s v="EMP0162"/>
    <x v="1"/>
    <x v="4"/>
    <s v="Tech Lead"/>
    <n v="3.2"/>
    <n v="89257"/>
    <d v="2021-06-10T00:00:00"/>
    <n v="2021"/>
    <x v="1"/>
    <x v="1"/>
    <s v="Bachelor"/>
    <x v="2"/>
    <s v="Recruiter"/>
    <n v="3"/>
    <n v="3.9"/>
    <m/>
    <m/>
    <m/>
    <s v="On-site"/>
    <x v="1"/>
    <s v="Non-binary"/>
  </r>
  <r>
    <s v="EMP0474"/>
    <x v="0"/>
    <x v="3"/>
    <s v="DevOps Engineer"/>
    <n v="6.2"/>
    <n v="124418"/>
    <d v="2018-06-28T00:00:00"/>
    <n v="2018"/>
    <x v="0"/>
    <x v="2"/>
    <s v="Master"/>
    <x v="1"/>
    <s v="LinkedIn"/>
    <n v="4"/>
    <n v="1.8"/>
    <n v="2"/>
    <d v="2020-03-28T00:00:00"/>
    <n v="2020"/>
    <s v="Hybrid"/>
    <x v="0"/>
    <s v="Female"/>
  </r>
  <r>
    <s v="EMP0073"/>
    <x v="0"/>
    <x v="0"/>
    <s v="DevOps Engineer"/>
    <n v="5.4"/>
    <n v="120100"/>
    <d v="2022-03-02T00:00:00"/>
    <n v="2022"/>
    <x v="1"/>
    <x v="1"/>
    <s v="Bachelor"/>
    <x v="1"/>
    <s v="Referral"/>
    <n v="5"/>
    <n v="2.1"/>
    <m/>
    <d v="2024-04-02T00:00:00"/>
    <n v="2024"/>
    <s v="On-site"/>
    <x v="0"/>
    <s v="Non-binary"/>
  </r>
  <r>
    <s v="EMP0480"/>
    <x v="1"/>
    <x v="1"/>
    <s v="DevOps Engineer"/>
    <n v="5.7"/>
    <n v="63373"/>
    <d v="2018-04-06T00:00:00"/>
    <n v="2018"/>
    <x v="0"/>
    <x v="2"/>
    <s v="PhD"/>
    <x v="1"/>
    <s v="Referral"/>
    <n v="3"/>
    <n v="1"/>
    <n v="1"/>
    <d v="2019-04-06T00:00:00"/>
    <n v="2019"/>
    <s v="Hybrid"/>
    <x v="0"/>
    <s v="Prefer not to say"/>
  </r>
  <r>
    <s v="EMP0075"/>
    <x v="1"/>
    <x v="4"/>
    <s v="Senior Developer"/>
    <n v="5.7"/>
    <n v="152193"/>
    <d v="2021-10-03T00:00:00"/>
    <n v="2021"/>
    <x v="1"/>
    <x v="1"/>
    <s v="Bachelor"/>
    <x v="0"/>
    <s v="LinkedIn"/>
    <n v="1"/>
    <n v="3.5"/>
    <m/>
    <m/>
    <m/>
    <s v="Remote"/>
    <x v="0"/>
    <s v="Prefer not to say"/>
  </r>
  <r>
    <s v="EMP0077"/>
    <x v="1"/>
    <x v="1"/>
    <s v="Senior Developer"/>
    <n v="0.2"/>
    <n v="61252"/>
    <d v="2024-05-02T00:00:00"/>
    <n v="2024"/>
    <x v="1"/>
    <x v="1"/>
    <s v="Bachelor"/>
    <x v="0"/>
    <s v="Referral"/>
    <n v="4"/>
    <n v="5"/>
    <m/>
    <m/>
    <m/>
    <s v="Remote"/>
    <x v="0"/>
    <s v="Female"/>
  </r>
  <r>
    <s v="EMP0266"/>
    <x v="0"/>
    <x v="3"/>
    <s v="Senior Developer"/>
    <n v="1.5"/>
    <n v="82436"/>
    <d v="2024-02-18T00:00:00"/>
    <n v="2024"/>
    <x v="1"/>
    <x v="1"/>
    <s v="Bachelor"/>
    <x v="1"/>
    <s v="Career Fair"/>
    <n v="5"/>
    <n v="7.2"/>
    <m/>
    <m/>
    <m/>
    <s v="On-site"/>
    <x v="0"/>
    <s v="Non-binary"/>
  </r>
  <r>
    <s v="EMP0079"/>
    <x v="2"/>
    <x v="4"/>
    <s v="DevOps Engineer"/>
    <n v="4"/>
    <n v="130390"/>
    <d v="2021-02-03T00:00:00"/>
    <n v="2021"/>
    <x v="1"/>
    <x v="1"/>
    <s v="Bachelor"/>
    <x v="2"/>
    <s v="LinkedIn"/>
    <n v="5"/>
    <n v="4.2"/>
    <m/>
    <d v="2025-04-03T00:00:00"/>
    <n v="2025"/>
    <s v="On-site"/>
    <x v="1"/>
    <s v="Male"/>
  </r>
  <r>
    <s v="EMP0082"/>
    <x v="1"/>
    <x v="4"/>
    <s v="DevOps Engineer"/>
    <n v="4.8"/>
    <n v="101240"/>
    <d v="2024-05-03T00:00:00"/>
    <n v="2024"/>
    <x v="1"/>
    <x v="1"/>
    <s v="Bachelor"/>
    <x v="1"/>
    <s v="LinkedIn"/>
    <n v="3"/>
    <n v="0.5"/>
    <m/>
    <d v="2024-11-03T00:00:00"/>
    <n v="2024"/>
    <s v="On-site"/>
    <x v="0"/>
    <s v="Prefer not to say"/>
  </r>
  <r>
    <s v="EMP0147"/>
    <x v="2"/>
    <x v="3"/>
    <s v="DevOps Engineer"/>
    <n v="3"/>
    <n v="100600"/>
    <d v="2019-03-08T00:00:00"/>
    <n v="2019"/>
    <x v="0"/>
    <x v="0"/>
    <s v="PhD"/>
    <x v="1"/>
    <s v="Recruiter"/>
    <n v="5"/>
    <n v="3"/>
    <n v="3"/>
    <d v="2022-03-08T00:00:00"/>
    <n v="2022"/>
    <s v="Hybrid"/>
    <x v="0"/>
    <s v="Female"/>
  </r>
  <r>
    <s v="EMP0092"/>
    <x v="1"/>
    <x v="1"/>
    <s v="Senior Developer"/>
    <n v="6.2"/>
    <n v="132303"/>
    <d v="2019-05-31T00:00:00"/>
    <n v="2019"/>
    <x v="1"/>
    <x v="1"/>
    <s v="Bachelor"/>
    <x v="2"/>
    <s v="LinkedIn"/>
    <n v="2"/>
    <n v="5.9"/>
    <m/>
    <m/>
    <m/>
    <s v="Hybrid"/>
    <x v="1"/>
    <s v="Female"/>
  </r>
  <r>
    <s v="EMP0220"/>
    <x v="2"/>
    <x v="0"/>
    <s v="DevOps Engineer"/>
    <n v="3.6"/>
    <n v="158936"/>
    <d v="2018-02-24T00:00:00"/>
    <n v="2018"/>
    <x v="1"/>
    <x v="1"/>
    <s v="Master"/>
    <x v="1"/>
    <s v="Career Fair"/>
    <n v="3"/>
    <n v="7.2"/>
    <m/>
    <d v="2025-04-24T00:00:00"/>
    <n v="2025"/>
    <s v="On-site"/>
    <x v="0"/>
    <s v="Prefer not to say"/>
  </r>
  <r>
    <s v="EMP0102"/>
    <x v="0"/>
    <x v="3"/>
    <s v="Software Engineer"/>
    <n v="6.2"/>
    <n v="131520"/>
    <d v="2024-11-12T00:00:00"/>
    <n v="2024"/>
    <x v="1"/>
    <x v="1"/>
    <s v="Bachelor"/>
    <x v="2"/>
    <s v="Referral"/>
    <n v="3"/>
    <n v="4.4000000000000004"/>
    <m/>
    <m/>
    <m/>
    <s v="Remote"/>
    <x v="1"/>
    <s v="Prefer not to say"/>
  </r>
  <r>
    <s v="EMP0447"/>
    <x v="2"/>
    <x v="2"/>
    <s v="Senior Developer"/>
    <n v="5.3"/>
    <n v="105095"/>
    <d v="2025-02-28T00:00:00"/>
    <n v="2025"/>
    <x v="1"/>
    <x v="1"/>
    <s v="PhD"/>
    <x v="0"/>
    <s v="Career Fair"/>
    <n v="3"/>
    <n v="7.1"/>
    <m/>
    <m/>
    <m/>
    <s v="Remote"/>
    <x v="0"/>
    <s v="Male"/>
  </r>
  <r>
    <s v="EMP0464"/>
    <x v="2"/>
    <x v="0"/>
    <s v="Tech Lead"/>
    <n v="6.3"/>
    <n v="136312"/>
    <d v="2018-03-09T00:00:00"/>
    <n v="2018"/>
    <x v="1"/>
    <x v="1"/>
    <s v="PhD"/>
    <x v="2"/>
    <s v="Career Fair"/>
    <n v="4"/>
    <n v="7.1"/>
    <m/>
    <m/>
    <m/>
    <s v="On-site"/>
    <x v="1"/>
    <s v="Female"/>
  </r>
  <r>
    <s v="EMP0440"/>
    <x v="2"/>
    <x v="0"/>
    <s v="Tech Lead"/>
    <n v="7.8"/>
    <n v="131696"/>
    <d v="2018-03-12T00:00:00"/>
    <n v="2018"/>
    <x v="0"/>
    <x v="4"/>
    <s v="PhD"/>
    <x v="0"/>
    <s v="Career Fair"/>
    <n v="4"/>
    <n v="0.6"/>
    <n v="1"/>
    <d v="2018-10-12T00:00:00"/>
    <n v="2018"/>
    <s v="On-site"/>
    <x v="0"/>
    <s v="Prefer not to say"/>
  </r>
  <r>
    <s v="EMP0286"/>
    <x v="2"/>
    <x v="4"/>
    <s v="Tech Lead"/>
    <n v="3.8"/>
    <n v="115426"/>
    <d v="2022-12-19T00:00:00"/>
    <n v="2022"/>
    <x v="0"/>
    <x v="2"/>
    <s v="Bachelor"/>
    <x v="2"/>
    <s v="Referral"/>
    <n v="4"/>
    <n v="0.7"/>
    <n v="1"/>
    <d v="2023-08-19T00:00:00"/>
    <n v="2023"/>
    <s v="Hybrid"/>
    <x v="1"/>
    <s v="Male"/>
  </r>
  <r>
    <s v="EMP0118"/>
    <x v="0"/>
    <x v="3"/>
    <s v="Software Engineer"/>
    <n v="4.7"/>
    <n v="124077"/>
    <d v="2021-10-26T00:00:00"/>
    <n v="2021"/>
    <x v="1"/>
    <x v="1"/>
    <s v="Bachelor"/>
    <x v="0"/>
    <s v="LinkedIn"/>
    <n v="3"/>
    <n v="3.5"/>
    <m/>
    <m/>
    <m/>
    <s v="On-site"/>
    <x v="0"/>
    <s v="Prefer not to say"/>
  </r>
  <r>
    <s v="EMP0213"/>
    <x v="1"/>
    <x v="1"/>
    <s v="Tech Lead"/>
    <n v="3.9"/>
    <n v="87213"/>
    <d v="2025-01-05T00:00:00"/>
    <n v="2025"/>
    <x v="1"/>
    <x v="1"/>
    <s v="PhD"/>
    <x v="0"/>
    <s v="LinkedIn"/>
    <n v="3"/>
    <n v="4.3"/>
    <m/>
    <m/>
    <m/>
    <s v="On-site"/>
    <x v="0"/>
    <s v="Male"/>
  </r>
  <r>
    <s v="EMP0120"/>
    <x v="0"/>
    <x v="0"/>
    <s v="Senior Developer"/>
    <n v="4.3"/>
    <n v="141974"/>
    <d v="2022-02-08T00:00:00"/>
    <n v="2022"/>
    <x v="1"/>
    <x v="1"/>
    <s v="Bachelor"/>
    <x v="1"/>
    <s v="Recruiter"/>
    <n v="4"/>
    <n v="3.2"/>
    <m/>
    <m/>
    <m/>
    <s v="Remote"/>
    <x v="0"/>
    <s v="Female"/>
  </r>
  <r>
    <s v="EMP0466"/>
    <x v="0"/>
    <x v="2"/>
    <s v="Tech Lead"/>
    <n v="6.2"/>
    <n v="95595"/>
    <d v="2022-05-05T00:00:00"/>
    <n v="2022"/>
    <x v="1"/>
    <x v="1"/>
    <s v="Master"/>
    <x v="0"/>
    <s v="LinkedIn"/>
    <n v="4"/>
    <n v="3"/>
    <m/>
    <m/>
    <m/>
    <s v="On-site"/>
    <x v="0"/>
    <s v="Non-binary"/>
  </r>
  <r>
    <s v="EMP0123"/>
    <x v="0"/>
    <x v="0"/>
    <s v="Tech Lead"/>
    <n v="4.4000000000000004"/>
    <n v="126358"/>
    <d v="2020-08-01T00:00:00"/>
    <n v="2020"/>
    <x v="0"/>
    <x v="3"/>
    <s v="Master"/>
    <x v="0"/>
    <s v="Recruiter"/>
    <n v="3"/>
    <n v="2.7"/>
    <n v="3"/>
    <d v="2023-04-01T00:00:00"/>
    <n v="2023"/>
    <s v="Hybrid"/>
    <x v="0"/>
    <s v="Male"/>
  </r>
  <r>
    <s v="EMP0081"/>
    <x v="1"/>
    <x v="3"/>
    <s v="Tech Lead"/>
    <n v="4.8"/>
    <n v="77144"/>
    <d v="2022-08-14T00:00:00"/>
    <n v="2022"/>
    <x v="0"/>
    <x v="3"/>
    <s v="Master"/>
    <x v="2"/>
    <s v="LinkedIn"/>
    <n v="2"/>
    <n v="1.7"/>
    <n v="2"/>
    <d v="2024-04-14T00:00:00"/>
    <n v="2024"/>
    <s v="Hybrid"/>
    <x v="1"/>
    <s v="Male"/>
  </r>
  <r>
    <s v="EMP0083"/>
    <x v="1"/>
    <x v="3"/>
    <s v="DevOps Engineer"/>
    <n v="4"/>
    <n v="96668"/>
    <d v="2019-06-18T00:00:00"/>
    <n v="2019"/>
    <x v="0"/>
    <x v="5"/>
    <s v="Master"/>
    <x v="2"/>
    <s v="LinkedIn"/>
    <n v="2"/>
    <n v="2"/>
    <n v="2"/>
    <d v="2021-06-18T00:00:00"/>
    <n v="2021"/>
    <s v="On-site"/>
    <x v="1"/>
    <s v="Female"/>
  </r>
  <r>
    <s v="EMP0135"/>
    <x v="1"/>
    <x v="4"/>
    <s v="DevOps Engineer"/>
    <n v="4.9000000000000004"/>
    <n v="134666"/>
    <d v="2022-06-28T00:00:00"/>
    <n v="2022"/>
    <x v="1"/>
    <x v="1"/>
    <s v="Bachelor"/>
    <x v="2"/>
    <s v="LinkedIn"/>
    <n v="3"/>
    <n v="2.8"/>
    <m/>
    <d v="2025-03-28T00:00:00"/>
    <n v="2025"/>
    <s v="Remote"/>
    <x v="1"/>
    <s v="Male"/>
  </r>
  <r>
    <s v="EMP0451"/>
    <x v="0"/>
    <x v="3"/>
    <s v="Tech Lead"/>
    <n v="5.7"/>
    <n v="137241"/>
    <d v="2019-02-05T00:00:00"/>
    <n v="2019"/>
    <x v="1"/>
    <x v="1"/>
    <s v="Bachelor"/>
    <x v="0"/>
    <s v="Recruiter"/>
    <n v="3"/>
    <n v="6.2"/>
    <m/>
    <m/>
    <m/>
    <s v="On-site"/>
    <x v="0"/>
    <s v="Male"/>
  </r>
  <r>
    <s v="EMP0138"/>
    <x v="2"/>
    <x v="4"/>
    <s v="Senior Developer"/>
    <n v="6.2"/>
    <n v="127957"/>
    <d v="2020-09-02T00:00:00"/>
    <n v="2020"/>
    <x v="1"/>
    <x v="1"/>
    <s v="Bachelor"/>
    <x v="2"/>
    <s v="Referral"/>
    <n v="3"/>
    <n v="4.5999999999999996"/>
    <m/>
    <m/>
    <m/>
    <s v="On-site"/>
    <x v="1"/>
    <s v="Prefer not to say"/>
  </r>
  <r>
    <s v="EMP0139"/>
    <x v="1"/>
    <x v="3"/>
    <s v="DevOps Engineer"/>
    <n v="5.9"/>
    <n v="72182"/>
    <d v="2022-12-23T00:00:00"/>
    <n v="2022"/>
    <x v="1"/>
    <x v="1"/>
    <s v="Bachelor"/>
    <x v="1"/>
    <s v="Recruiter"/>
    <n v="5"/>
    <n v="2.2999999999999998"/>
    <m/>
    <d v="2025-03-23T00:00:00"/>
    <n v="2025"/>
    <s v="On-site"/>
    <x v="0"/>
    <s v="Male"/>
  </r>
  <r>
    <s v="EMP0141"/>
    <x v="2"/>
    <x v="1"/>
    <s v="DevOps Engineer"/>
    <n v="6.9"/>
    <n v="147312"/>
    <d v="2022-03-30T00:00:00"/>
    <n v="2022"/>
    <x v="1"/>
    <x v="1"/>
    <s v="Bachelor"/>
    <x v="2"/>
    <s v="Referral"/>
    <n v="3"/>
    <n v="3.1"/>
    <m/>
    <d v="2025-04-30T00:00:00"/>
    <n v="2025"/>
    <s v="Hybrid"/>
    <x v="1"/>
    <s v="Male"/>
  </r>
  <r>
    <s v="EMP0302"/>
    <x v="1"/>
    <x v="0"/>
    <s v="DevOps Engineer"/>
    <n v="3.6"/>
    <n v="67368"/>
    <d v="2022-01-08T00:00:00"/>
    <n v="2022"/>
    <x v="0"/>
    <x v="4"/>
    <s v="Bachelor"/>
    <x v="0"/>
    <s v="Referral"/>
    <n v="4"/>
    <n v="1.3"/>
    <n v="1"/>
    <d v="2023-04-08T00:00:00"/>
    <n v="2023"/>
    <s v="On-site"/>
    <x v="0"/>
    <s v="Prefer not to say"/>
  </r>
  <r>
    <s v="EMP0433"/>
    <x v="1"/>
    <x v="3"/>
    <s v="Software Engineer"/>
    <n v="5.8"/>
    <n v="136240"/>
    <d v="2018-03-17T00:00:00"/>
    <n v="2018"/>
    <x v="1"/>
    <x v="1"/>
    <s v="PhD"/>
    <x v="0"/>
    <s v="Career Fair"/>
    <n v="4"/>
    <n v="7.1"/>
    <m/>
    <m/>
    <m/>
    <s v="Remote"/>
    <x v="0"/>
    <s v="Male"/>
  </r>
  <r>
    <s v="EMP0328"/>
    <x v="0"/>
    <x v="3"/>
    <s v="DevOps Engineer"/>
    <n v="3.4"/>
    <n v="61932"/>
    <d v="2019-11-05T00:00:00"/>
    <n v="2019"/>
    <x v="0"/>
    <x v="3"/>
    <s v="Bachelor"/>
    <x v="0"/>
    <s v="LinkedIn"/>
    <n v="3"/>
    <n v="0.8"/>
    <n v="1"/>
    <d v="2020-08-05T00:00:00"/>
    <n v="2020"/>
    <s v="On-site"/>
    <x v="0"/>
    <s v="Prefer not to say"/>
  </r>
  <r>
    <s v="EMP0101"/>
    <x v="0"/>
    <x v="3"/>
    <s v="Senior Developer"/>
    <n v="4.5"/>
    <n v="142985"/>
    <d v="2024-03-30T00:00:00"/>
    <n v="2024"/>
    <x v="1"/>
    <x v="1"/>
    <s v="PhD"/>
    <x v="1"/>
    <s v="Career Fair"/>
    <n v="3"/>
    <n v="7.1"/>
    <m/>
    <m/>
    <m/>
    <s v="Remote"/>
    <x v="0"/>
    <s v="Non-binary"/>
  </r>
  <r>
    <s v="EMP0159"/>
    <x v="2"/>
    <x v="4"/>
    <s v="DevOps Engineer"/>
    <n v="3.1"/>
    <n v="123620"/>
    <d v="2022-11-06T00:00:00"/>
    <n v="2022"/>
    <x v="1"/>
    <x v="1"/>
    <s v="Bachelor"/>
    <x v="0"/>
    <s v="Recruiter"/>
    <n v="3"/>
    <n v="2.5"/>
    <m/>
    <d v="2025-05-06T00:00:00"/>
    <n v="2025"/>
    <s v="Hybrid"/>
    <x v="0"/>
    <s v="Prefer not to say"/>
  </r>
  <r>
    <s v="EMP0300"/>
    <x v="2"/>
    <x v="2"/>
    <s v="Tech Lead"/>
    <n v="5.9"/>
    <n v="123095"/>
    <d v="2024-02-24T00:00:00"/>
    <n v="2024"/>
    <x v="1"/>
    <x v="1"/>
    <s v="Master"/>
    <x v="2"/>
    <s v="Recruiter"/>
    <n v="3"/>
    <n v="4.2"/>
    <m/>
    <m/>
    <m/>
    <s v="Hybrid"/>
    <x v="1"/>
    <s v="Female"/>
  </r>
  <r>
    <s v="EMP0448"/>
    <x v="0"/>
    <x v="3"/>
    <s v="DevOps Engineer"/>
    <n v="4.4000000000000004"/>
    <n v="68026"/>
    <d v="2021-12-08T00:00:00"/>
    <n v="2021"/>
    <x v="0"/>
    <x v="0"/>
    <s v="Master"/>
    <x v="0"/>
    <s v="Referral"/>
    <n v="3"/>
    <n v="3.4"/>
    <n v="3"/>
    <d v="2025-04-08T00:00:00"/>
    <n v="2025"/>
    <s v="On-site"/>
    <x v="0"/>
    <s v="Prefer not to say"/>
  </r>
  <r>
    <s v="EMP0164"/>
    <x v="2"/>
    <x v="2"/>
    <s v="Software Engineer"/>
    <n v="5.8"/>
    <n v="136919"/>
    <d v="2018-07-29T00:00:00"/>
    <n v="2018"/>
    <x v="1"/>
    <x v="1"/>
    <s v="Bachelor"/>
    <x v="0"/>
    <s v="LinkedIn"/>
    <n v="5"/>
    <n v="6.7"/>
    <m/>
    <m/>
    <m/>
    <s v="On-site"/>
    <x v="0"/>
    <s v="Non-binary"/>
  </r>
  <r>
    <s v="EMP0158"/>
    <x v="2"/>
    <x v="0"/>
    <s v="DevOps Engineer"/>
    <n v="7.1"/>
    <n v="156826"/>
    <d v="2021-05-14T00:00:00"/>
    <n v="2021"/>
    <x v="0"/>
    <x v="2"/>
    <s v="PhD"/>
    <x v="0"/>
    <s v="Referral"/>
    <n v="3"/>
    <n v="2.9"/>
    <n v="3"/>
    <d v="2024-03-14T00:00:00"/>
    <n v="2024"/>
    <s v="On-site"/>
    <x v="0"/>
    <s v="Prefer not to say"/>
  </r>
  <r>
    <s v="EMP0095"/>
    <x v="2"/>
    <x v="1"/>
    <s v="Tech Lead"/>
    <n v="3.2"/>
    <n v="105587"/>
    <d v="2018-04-23T00:00:00"/>
    <n v="2018"/>
    <x v="1"/>
    <x v="1"/>
    <s v="Master"/>
    <x v="0"/>
    <s v="Career Fair"/>
    <n v="4"/>
    <n v="7"/>
    <m/>
    <m/>
    <m/>
    <s v="On-site"/>
    <x v="0"/>
    <s v="Male"/>
  </r>
  <r>
    <s v="EMP0177"/>
    <x v="2"/>
    <x v="4"/>
    <s v="Software Engineer"/>
    <n v="5.0999999999999996"/>
    <n v="124881"/>
    <d v="2019-12-17T00:00:00"/>
    <n v="2019"/>
    <x v="1"/>
    <x v="1"/>
    <s v="Bachelor"/>
    <x v="1"/>
    <s v="Recruiter"/>
    <n v="4"/>
    <n v="5.3"/>
    <m/>
    <m/>
    <m/>
    <s v="On-site"/>
    <x v="0"/>
    <s v="Male"/>
  </r>
  <r>
    <s v="EMP0354"/>
    <x v="1"/>
    <x v="0"/>
    <s v="Tech Lead"/>
    <n v="3.9"/>
    <n v="108695"/>
    <d v="2024-06-19T00:00:00"/>
    <n v="2024"/>
    <x v="1"/>
    <x v="1"/>
    <s v="Master"/>
    <x v="2"/>
    <s v="LinkedIn"/>
    <n v="2"/>
    <n v="1.8"/>
    <m/>
    <m/>
    <m/>
    <s v="Remote"/>
    <x v="1"/>
    <s v="Prefer not to say"/>
  </r>
  <r>
    <s v="EMP0184"/>
    <x v="1"/>
    <x v="4"/>
    <s v="DevOps Engineer"/>
    <n v="2.1"/>
    <n v="82015"/>
    <d v="2022-10-30T00:00:00"/>
    <n v="2022"/>
    <x v="1"/>
    <x v="1"/>
    <s v="Bachelor"/>
    <x v="1"/>
    <s v="Recruiter"/>
    <n v="5"/>
    <n v="2.5"/>
    <m/>
    <d v="2025-04-30T00:00:00"/>
    <n v="2025"/>
    <s v="On-site"/>
    <x v="0"/>
    <s v="Female"/>
  </r>
  <r>
    <s v="EMP0187"/>
    <x v="1"/>
    <x v="4"/>
    <s v="DevOps Engineer"/>
    <n v="6.5"/>
    <n v="107064"/>
    <d v="2021-01-12T00:00:00"/>
    <n v="2021"/>
    <x v="1"/>
    <x v="1"/>
    <s v="Bachelor"/>
    <x v="0"/>
    <s v="LinkedIn"/>
    <n v="2"/>
    <n v="4.3"/>
    <m/>
    <d v="2025-04-12T00:00:00"/>
    <n v="2025"/>
    <s v="On-site"/>
    <x v="0"/>
    <s v="Prefer not to say"/>
  </r>
  <r>
    <s v="EMP0257"/>
    <x v="0"/>
    <x v="3"/>
    <s v="Software Engineer"/>
    <n v="5.5"/>
    <n v="142617"/>
    <d v="2018-05-12T00:00:00"/>
    <n v="2018"/>
    <x v="1"/>
    <x v="1"/>
    <s v="Master"/>
    <x v="0"/>
    <s v="Career Fair"/>
    <n v="3"/>
    <n v="6.9"/>
    <m/>
    <m/>
    <m/>
    <s v="Hybrid"/>
    <x v="0"/>
    <s v="Prefer not to say"/>
  </r>
  <r>
    <s v="EMP0019"/>
    <x v="2"/>
    <x v="1"/>
    <s v="DevOps Engineer"/>
    <n v="8.9"/>
    <n v="73545"/>
    <d v="2019-11-15T00:00:00"/>
    <n v="2019"/>
    <x v="0"/>
    <x v="5"/>
    <s v="Bachelor"/>
    <x v="1"/>
    <s v="LinkedIn"/>
    <n v="2"/>
    <n v="1.4"/>
    <n v="1"/>
    <d v="2021-03-15T00:00:00"/>
    <n v="2021"/>
    <s v="On-site"/>
    <x v="0"/>
    <s v="Male"/>
  </r>
  <r>
    <s v="EMP0086"/>
    <x v="2"/>
    <x v="2"/>
    <s v="DevOps Engineer"/>
    <n v="2.9"/>
    <n v="60055"/>
    <d v="2019-12-27T00:00:00"/>
    <n v="2019"/>
    <x v="0"/>
    <x v="0"/>
    <s v="Master"/>
    <x v="1"/>
    <s v="LinkedIn"/>
    <n v="4"/>
    <n v="2.2999999999999998"/>
    <n v="2"/>
    <d v="2022-03-27T00:00:00"/>
    <n v="2022"/>
    <s v="On-site"/>
    <x v="0"/>
    <s v="Male"/>
  </r>
  <r>
    <s v="EMP0193"/>
    <x v="1"/>
    <x v="1"/>
    <s v="Senior Developer"/>
    <n v="5.4"/>
    <n v="85611"/>
    <d v="2019-05-05T00:00:00"/>
    <n v="2019"/>
    <x v="1"/>
    <x v="1"/>
    <s v="Bachelor"/>
    <x v="0"/>
    <s v="Recruiter"/>
    <n v="3"/>
    <n v="6"/>
    <m/>
    <m/>
    <m/>
    <s v="Remote"/>
    <x v="0"/>
    <s v="Female"/>
  </r>
  <r>
    <s v="EMP0194"/>
    <x v="1"/>
    <x v="3"/>
    <s v="DevOps Engineer"/>
    <n v="3.2"/>
    <n v="121212"/>
    <d v="2021-04-23T00:00:00"/>
    <n v="2021"/>
    <x v="1"/>
    <x v="1"/>
    <s v="Bachelor"/>
    <x v="0"/>
    <s v="LinkedIn"/>
    <n v="3"/>
    <n v="4"/>
    <m/>
    <d v="2025-04-23T00:00:00"/>
    <n v="2025"/>
    <s v="On-site"/>
    <x v="0"/>
    <s v="Female"/>
  </r>
  <r>
    <s v="EMP0028"/>
    <x v="2"/>
    <x v="4"/>
    <s v="Tech Lead"/>
    <n v="4.5999999999999996"/>
    <n v="64499"/>
    <d v="2024-06-01T00:00:00"/>
    <n v="2024"/>
    <x v="1"/>
    <x v="1"/>
    <s v="Master"/>
    <x v="1"/>
    <s v="Career Fair"/>
    <n v="4"/>
    <n v="6.9"/>
    <m/>
    <m/>
    <m/>
    <s v="On-site"/>
    <x v="0"/>
    <s v="Non-binary"/>
  </r>
  <r>
    <s v="EMP0198"/>
    <x v="1"/>
    <x v="3"/>
    <s v="DevOps Engineer"/>
    <n v="5.9"/>
    <n v="77087"/>
    <d v="2020-06-13T00:00:00"/>
    <n v="2020"/>
    <x v="1"/>
    <x v="1"/>
    <s v="Bachelor"/>
    <x v="1"/>
    <s v="Referral"/>
    <n v="4"/>
    <n v="1.9"/>
    <m/>
    <d v="2022-04-13T00:00:00"/>
    <n v="2022"/>
    <s v="Remote"/>
    <x v="0"/>
    <s v="Female"/>
  </r>
  <r>
    <s v="EMP0037"/>
    <x v="0"/>
    <x v="1"/>
    <s v="Tech Lead"/>
    <n v="4.7"/>
    <n v="116958"/>
    <d v="2018-06-04T00:00:00"/>
    <n v="2018"/>
    <x v="1"/>
    <x v="1"/>
    <s v="Master"/>
    <x v="2"/>
    <s v="Career Fair"/>
    <n v="3"/>
    <n v="6.9"/>
    <m/>
    <m/>
    <m/>
    <s v="Remote"/>
    <x v="1"/>
    <s v="Non-binary"/>
  </r>
  <r>
    <s v="EMP0202"/>
    <x v="2"/>
    <x v="1"/>
    <s v="Software Engineer"/>
    <n v="7.1"/>
    <n v="136743"/>
    <d v="2022-07-04T00:00:00"/>
    <n v="2022"/>
    <x v="1"/>
    <x v="1"/>
    <s v="Bachelor"/>
    <x v="2"/>
    <s v="Referral"/>
    <n v="4"/>
    <n v="2.8"/>
    <m/>
    <m/>
    <m/>
    <s v="Hybrid"/>
    <x v="1"/>
    <s v="Female"/>
  </r>
  <r>
    <s v="EMP0203"/>
    <x v="0"/>
    <x v="0"/>
    <s v="Software Engineer"/>
    <n v="5.2"/>
    <n v="87598"/>
    <d v="2021-08-16T00:00:00"/>
    <n v="2021"/>
    <x v="1"/>
    <x v="1"/>
    <s v="Bachelor"/>
    <x v="0"/>
    <s v="LinkedIn"/>
    <n v="3"/>
    <n v="3.7"/>
    <m/>
    <m/>
    <m/>
    <s v="On-site"/>
    <x v="0"/>
    <s v="Prefer not to say"/>
  </r>
  <r>
    <s v="EMP0245"/>
    <x v="0"/>
    <x v="1"/>
    <s v="Tech Lead"/>
    <n v="3.3"/>
    <n v="102600"/>
    <d v="2018-06-18T00:00:00"/>
    <n v="2018"/>
    <x v="1"/>
    <x v="1"/>
    <s v="Bachelor"/>
    <x v="0"/>
    <s v="Career Fair"/>
    <n v="3"/>
    <n v="6.8"/>
    <m/>
    <m/>
    <m/>
    <s v="Hybrid"/>
    <x v="0"/>
    <s v="Prefer not to say"/>
  </r>
  <r>
    <s v="EMP0308"/>
    <x v="2"/>
    <x v="0"/>
    <s v="Tech Lead"/>
    <n v="4.8"/>
    <n v="66796"/>
    <d v="2019-12-02T00:00:00"/>
    <n v="2019"/>
    <x v="0"/>
    <x v="3"/>
    <s v="Bachelor"/>
    <x v="1"/>
    <s v="Referral"/>
    <n v="1"/>
    <n v="2.4"/>
    <n v="2"/>
    <d v="2022-04-02T00:00:00"/>
    <n v="2022"/>
    <s v="On-site"/>
    <x v="0"/>
    <s v="Female"/>
  </r>
  <r>
    <s v="EMP0233"/>
    <x v="1"/>
    <x v="0"/>
    <s v="Tech Lead"/>
    <n v="5.5"/>
    <n v="103108"/>
    <d v="2021-10-14T00:00:00"/>
    <n v="2021"/>
    <x v="0"/>
    <x v="5"/>
    <s v="Bachelor"/>
    <x v="0"/>
    <s v="LinkedIn"/>
    <n v="2"/>
    <n v="1"/>
    <n v="1"/>
    <d v="2022-10-14T00:00:00"/>
    <n v="2022"/>
    <s v="On-site"/>
    <x v="0"/>
    <s v="Female"/>
  </r>
  <r>
    <s v="EMP0224"/>
    <x v="2"/>
    <x v="4"/>
    <s v="Software Engineer"/>
    <n v="3.2"/>
    <n v="78073"/>
    <d v="2021-05-04T00:00:00"/>
    <n v="2021"/>
    <x v="1"/>
    <x v="1"/>
    <s v="Bachelor"/>
    <x v="1"/>
    <s v="Referral"/>
    <n v="2"/>
    <n v="4"/>
    <m/>
    <m/>
    <m/>
    <s v="On-site"/>
    <x v="0"/>
    <s v="Non-binary"/>
  </r>
  <r>
    <s v="EMP0148"/>
    <x v="1"/>
    <x v="0"/>
    <s v="Software Engineer"/>
    <n v="3.5"/>
    <n v="157419"/>
    <d v="2018-07-06T00:00:00"/>
    <n v="2018"/>
    <x v="1"/>
    <x v="1"/>
    <s v="Master"/>
    <x v="2"/>
    <s v="Career Fair"/>
    <n v="4"/>
    <n v="6.8"/>
    <m/>
    <m/>
    <m/>
    <s v="On-site"/>
    <x v="1"/>
    <s v="Prefer not to say"/>
  </r>
  <r>
    <s v="EMP0398"/>
    <x v="0"/>
    <x v="4"/>
    <s v="Tech Lead"/>
    <n v="4.9000000000000004"/>
    <n v="145774"/>
    <d v="2021-01-24T00:00:00"/>
    <n v="2021"/>
    <x v="0"/>
    <x v="2"/>
    <s v="Master"/>
    <x v="2"/>
    <s v="Referral"/>
    <n v="4"/>
    <n v="1.2"/>
    <n v="1"/>
    <d v="2022-03-24T00:00:00"/>
    <n v="2022"/>
    <s v="On-site"/>
    <x v="1"/>
    <s v="Prefer not to say"/>
  </r>
  <r>
    <s v="EMP0004"/>
    <x v="2"/>
    <x v="1"/>
    <s v="DevOps Engineer"/>
    <n v="8.1"/>
    <n v="119150"/>
    <d v="2018-07-09T00:00:00"/>
    <n v="2018"/>
    <x v="0"/>
    <x v="4"/>
    <s v="Bachelor"/>
    <x v="1"/>
    <s v="Career Fair"/>
    <n v="3"/>
    <n v="0.4"/>
    <n v="0"/>
    <d v="2018-11-09T00:00:00"/>
    <n v="2018"/>
    <s v="On-site"/>
    <x v="0"/>
    <s v="Non-binary"/>
  </r>
  <r>
    <s v="EMP0149"/>
    <x v="1"/>
    <x v="2"/>
    <s v="DevOps Engineer"/>
    <n v="4.9000000000000004"/>
    <n v="94636"/>
    <d v="2022-08-14T00:00:00"/>
    <n v="2022"/>
    <x v="0"/>
    <x v="2"/>
    <s v="Bachelor"/>
    <x v="2"/>
    <s v="Career Fair"/>
    <n v="5"/>
    <n v="1.1000000000000001"/>
    <n v="1"/>
    <d v="2023-09-14T00:00:00"/>
    <n v="2023"/>
    <s v="On-site"/>
    <x v="1"/>
    <s v="Male"/>
  </r>
  <r>
    <s v="EMP0289"/>
    <x v="1"/>
    <x v="4"/>
    <s v="Software Engineer"/>
    <n v="3.9"/>
    <n v="105096"/>
    <d v="2025-11-03T00:00:00"/>
    <n v="2025"/>
    <x v="1"/>
    <x v="1"/>
    <s v="PhD"/>
    <x v="1"/>
    <s v="Career Fair"/>
    <n v="4"/>
    <n v="6.5"/>
    <m/>
    <m/>
    <m/>
    <s v="Remote"/>
    <x v="0"/>
    <s v="Non-binary"/>
  </r>
  <r>
    <s v="EMP0234"/>
    <x v="2"/>
    <x v="1"/>
    <s v="Software Engineer"/>
    <n v="6.3"/>
    <n v="102468"/>
    <d v="2022-07-10T00:00:00"/>
    <n v="2022"/>
    <x v="1"/>
    <x v="1"/>
    <s v="Bachelor"/>
    <x v="0"/>
    <s v="Referral"/>
    <n v="3"/>
    <n v="2.8"/>
    <m/>
    <m/>
    <m/>
    <s v="Remote"/>
    <x v="0"/>
    <s v="Female"/>
  </r>
  <r>
    <s v="EMP0146"/>
    <x v="2"/>
    <x v="3"/>
    <s v="DevOps Engineer"/>
    <n v="7.8"/>
    <n v="63430"/>
    <d v="2018-12-06T00:00:00"/>
    <n v="2018"/>
    <x v="1"/>
    <x v="1"/>
    <s v="Master"/>
    <x v="1"/>
    <s v="Career Fair"/>
    <n v="3"/>
    <n v="6.4"/>
    <m/>
    <d v="2025-04-06T00:00:00"/>
    <n v="2025"/>
    <s v="Remote"/>
    <x v="0"/>
    <s v="Male"/>
  </r>
  <r>
    <s v="EMP0243"/>
    <x v="0"/>
    <x v="3"/>
    <s v="DevOps Engineer"/>
    <n v="3.4"/>
    <n v="108355"/>
    <d v="2022-08-02T00:00:00"/>
    <n v="2022"/>
    <x v="1"/>
    <x v="1"/>
    <s v="Bachelor"/>
    <x v="2"/>
    <s v="LinkedIn"/>
    <n v="5"/>
    <n v="2.7"/>
    <m/>
    <d v="2025-04-02T00:00:00"/>
    <n v="2025"/>
    <s v="On-site"/>
    <x v="1"/>
    <s v="Female"/>
  </r>
  <r>
    <s v="EMP0277"/>
    <x v="2"/>
    <x v="4"/>
    <s v="Unknown"/>
    <n v="6.7"/>
    <n v="134905"/>
    <d v="2019-01-18T00:00:00"/>
    <n v="2019"/>
    <x v="1"/>
    <x v="1"/>
    <s v="Master"/>
    <x v="0"/>
    <s v="Career Fair"/>
    <n v="4"/>
    <n v="6.3"/>
    <m/>
    <m/>
    <m/>
    <s v="On-site"/>
    <x v="0"/>
    <s v="Male"/>
  </r>
  <r>
    <s v="EMP0247"/>
    <x v="0"/>
    <x v="0"/>
    <s v="Software Engineer"/>
    <n v="5.5"/>
    <n v="105000"/>
    <d v="2022-08-16T00:00:00"/>
    <n v="2022"/>
    <x v="1"/>
    <x v="1"/>
    <s v="Bachelor"/>
    <x v="1"/>
    <s v="Recruiter"/>
    <n v="3"/>
    <n v="2.7"/>
    <m/>
    <m/>
    <m/>
    <s v="On-site"/>
    <x v="0"/>
    <s v="Female"/>
  </r>
  <r>
    <s v="EMP0248"/>
    <x v="2"/>
    <x v="1"/>
    <s v="Unknown"/>
    <n v="3.2"/>
    <n v="74291"/>
    <d v="2024-10-15T00:00:00"/>
    <n v="2024"/>
    <x v="1"/>
    <x v="1"/>
    <s v="Bachelor"/>
    <x v="1"/>
    <s v="Recruiter"/>
    <n v="3"/>
    <n v="2.5"/>
    <m/>
    <m/>
    <m/>
    <s v="Hybrid"/>
    <x v="0"/>
    <s v="Female"/>
  </r>
  <r>
    <s v="EMP0255"/>
    <x v="2"/>
    <x v="3"/>
    <s v="Software Engineer"/>
    <n v="8.1"/>
    <n v="127695"/>
    <d v="2020-11-02T00:00:00"/>
    <n v="2020"/>
    <x v="1"/>
    <x v="1"/>
    <s v="Bachelor"/>
    <x v="1"/>
    <s v="LinkedIn"/>
    <n v="3"/>
    <n v="4.5"/>
    <m/>
    <m/>
    <m/>
    <s v="On-site"/>
    <x v="0"/>
    <s v="Male"/>
  </r>
  <r>
    <s v="EMP0479"/>
    <x v="2"/>
    <x v="3"/>
    <s v="Software Engineer"/>
    <n v="4.2"/>
    <n v="72453"/>
    <d v="2019-01-18T00:00:00"/>
    <n v="2019"/>
    <x v="1"/>
    <x v="1"/>
    <s v="Master"/>
    <x v="1"/>
    <s v="Career Fair"/>
    <n v="3"/>
    <n v="6.3"/>
    <m/>
    <m/>
    <m/>
    <s v="Remote"/>
    <x v="0"/>
    <s v="Prefer not to say"/>
  </r>
  <r>
    <s v="EMP0238"/>
    <x v="0"/>
    <x v="1"/>
    <s v="DevOps Engineer"/>
    <n v="4.0999999999999996"/>
    <n v="85121"/>
    <d v="2022-05-07T00:00:00"/>
    <n v="2022"/>
    <x v="0"/>
    <x v="3"/>
    <s v="PhD"/>
    <x v="1"/>
    <s v="LinkedIn"/>
    <n v="3"/>
    <n v="3"/>
    <n v="3"/>
    <d v="2025-05-07T00:00:00"/>
    <n v="2025"/>
    <s v="On-site"/>
    <x v="0"/>
    <s v="Female"/>
  </r>
  <r>
    <s v="EMP0273"/>
    <x v="1"/>
    <x v="1"/>
    <s v="DevOps Engineer"/>
    <n v="3.8"/>
    <n v="75352"/>
    <d v="2018-11-23T00:00:00"/>
    <n v="2018"/>
    <x v="1"/>
    <x v="1"/>
    <s v="Bachelor"/>
    <x v="1"/>
    <s v="LinkedIn"/>
    <n v="3"/>
    <n v="6.4"/>
    <m/>
    <d v="2025-03-23T00:00:00"/>
    <n v="2025"/>
    <s v="Hybrid"/>
    <x v="0"/>
    <s v="Male"/>
  </r>
  <r>
    <s v="EMP0315"/>
    <x v="2"/>
    <x v="2"/>
    <s v="DevOps Engineer"/>
    <n v="6.6"/>
    <n v="134637"/>
    <d v="2018-07-29T00:00:00"/>
    <n v="2018"/>
    <x v="0"/>
    <x v="2"/>
    <s v="PhD"/>
    <x v="1"/>
    <s v="Referral"/>
    <n v="2"/>
    <n v="1"/>
    <n v="1"/>
    <d v="2019-07-29T00:00:00"/>
    <n v="2019"/>
    <s v="On-site"/>
    <x v="0"/>
    <s v="Female"/>
  </r>
  <r>
    <s v="EMP0279"/>
    <x v="0"/>
    <x v="1"/>
    <s v="DevOps Engineer"/>
    <n v="4.9000000000000004"/>
    <n v="102951"/>
    <d v="2020-12-03T00:00:00"/>
    <n v="2020"/>
    <x v="1"/>
    <x v="1"/>
    <s v="Bachelor"/>
    <x v="2"/>
    <s v="Recruiter"/>
    <n v="3"/>
    <n v="4.4000000000000004"/>
    <m/>
    <d v="2025-04-03T00:00:00"/>
    <n v="2025"/>
    <s v="Hybrid"/>
    <x v="1"/>
    <s v="Female"/>
  </r>
  <r>
    <s v="EMP0280"/>
    <x v="0"/>
    <x v="3"/>
    <s v="Software Engineer"/>
    <n v="3.5"/>
    <n v="139025"/>
    <d v="2021-12-21T00:00:00"/>
    <n v="2021"/>
    <x v="1"/>
    <x v="1"/>
    <s v="Bachelor"/>
    <x v="1"/>
    <s v="Referral"/>
    <n v="5"/>
    <n v="3.3"/>
    <m/>
    <m/>
    <m/>
    <s v="Remote"/>
    <x v="0"/>
    <s v="Male"/>
  </r>
  <r>
    <s v="EMP0035"/>
    <x v="0"/>
    <x v="1"/>
    <s v="DevOps Engineer"/>
    <n v="9.1999999999999993"/>
    <n v="126235"/>
    <d v="2020-09-19T00:00:00"/>
    <n v="2020"/>
    <x v="0"/>
    <x v="0"/>
    <s v="PhD"/>
    <x v="1"/>
    <s v="LinkedIn"/>
    <n v="3"/>
    <n v="1"/>
    <n v="1"/>
    <d v="2021-09-19T00:00:00"/>
    <n v="2021"/>
    <s v="On-site"/>
    <x v="0"/>
    <s v="Prefer not to say"/>
  </r>
  <r>
    <s v="EMP0283"/>
    <x v="2"/>
    <x v="2"/>
    <s v="Software Engineer"/>
    <n v="10.1"/>
    <n v="149087"/>
    <d v="2022-03-24T00:00:00"/>
    <n v="2022"/>
    <x v="1"/>
    <x v="1"/>
    <s v="Bachelor"/>
    <x v="1"/>
    <s v="LinkedIn"/>
    <n v="3"/>
    <n v="3.1"/>
    <m/>
    <m/>
    <m/>
    <s v="On-site"/>
    <x v="0"/>
    <s v="Non-binary"/>
  </r>
  <r>
    <s v="EMP0204"/>
    <x v="2"/>
    <x v="2"/>
    <s v="DevOps Engineer"/>
    <n v="2.6"/>
    <n v="118348"/>
    <d v="2018-01-21T00:00:00"/>
    <n v="2018"/>
    <x v="0"/>
    <x v="3"/>
    <s v="Master"/>
    <x v="2"/>
    <s v="LinkedIn"/>
    <n v="1"/>
    <n v="1.2"/>
    <n v="1"/>
    <d v="2019-03-21T00:00:00"/>
    <n v="2019"/>
    <s v="Remote"/>
    <x v="1"/>
    <s v="Prefer not to say"/>
  </r>
  <r>
    <s v="EMP0235"/>
    <x v="0"/>
    <x v="1"/>
    <s v="DevOps Engineer"/>
    <n v="4.2"/>
    <n v="129252"/>
    <d v="2019-05-25T00:00:00"/>
    <n v="2019"/>
    <x v="0"/>
    <x v="4"/>
    <s v="PhD"/>
    <x v="2"/>
    <s v="Referral"/>
    <n v="2"/>
    <n v="1.9"/>
    <n v="2"/>
    <d v="2021-03-25T00:00:00"/>
    <n v="2021"/>
    <s v="Remote"/>
    <x v="1"/>
    <s v="Male"/>
  </r>
  <r>
    <s v="EMP0066"/>
    <x v="0"/>
    <x v="3"/>
    <s v="Tech Lead"/>
    <n v="3.3"/>
    <n v="136539"/>
    <d v="2021-06-06T00:00:00"/>
    <n v="2021"/>
    <x v="1"/>
    <x v="1"/>
    <s v="Bachelor"/>
    <x v="2"/>
    <s v="LinkedIn"/>
    <n v="3"/>
    <n v="3.9"/>
    <m/>
    <m/>
    <m/>
    <s v="On-site"/>
    <x v="1"/>
    <s v="Non-binary"/>
  </r>
  <r>
    <s v="EMP0290"/>
    <x v="0"/>
    <x v="1"/>
    <s v="DevOps Engineer"/>
    <n v="4.2"/>
    <n v="132516"/>
    <d v="2019-09-12T00:00:00"/>
    <n v="2019"/>
    <x v="1"/>
    <x v="1"/>
    <s v="Bachelor"/>
    <x v="1"/>
    <s v="Referral"/>
    <n v="5"/>
    <n v="5.6"/>
    <m/>
    <d v="2025-04-12T00:00:00"/>
    <n v="2025"/>
    <s v="Hybrid"/>
    <x v="0"/>
    <s v="Non-binary"/>
  </r>
  <r>
    <s v="EMP0174"/>
    <x v="2"/>
    <x v="0"/>
    <s v="DevOps Engineer"/>
    <n v="6.5"/>
    <n v="112269"/>
    <d v="2022-08-23T00:00:00"/>
    <n v="2022"/>
    <x v="0"/>
    <x v="2"/>
    <s v="Bachelor"/>
    <x v="0"/>
    <s v="Recruiter"/>
    <n v="3"/>
    <n v="2.7"/>
    <n v="3"/>
    <d v="2025-04-23T00:00:00"/>
    <n v="2025"/>
    <s v="Remote"/>
    <x v="0"/>
    <s v="Female"/>
  </r>
  <r>
    <s v="EMP0051"/>
    <x v="1"/>
    <x v="4"/>
    <s v="DevOps Engineer"/>
    <n v="7.3"/>
    <n v="129449"/>
    <d v="2020-12-02T00:00:00"/>
    <n v="2020"/>
    <x v="0"/>
    <x v="0"/>
    <s v="Master"/>
    <x v="0"/>
    <s v="LinkedIn"/>
    <n v="2"/>
    <n v="2.4"/>
    <n v="2"/>
    <d v="2023-04-02T00:00:00"/>
    <n v="2023"/>
    <s v="Remote"/>
    <x v="0"/>
    <s v="Female"/>
  </r>
  <r>
    <s v="EMP0381"/>
    <x v="1"/>
    <x v="1"/>
    <s v="DevOps Engineer"/>
    <n v="7.8"/>
    <n v="87413"/>
    <d v="2019-09-05T00:00:00"/>
    <n v="2019"/>
    <x v="0"/>
    <x v="4"/>
    <s v="PhD"/>
    <x v="0"/>
    <s v="Referral"/>
    <n v="3"/>
    <n v="1"/>
    <n v="1"/>
    <d v="2020-09-05T00:00:00"/>
    <n v="2020"/>
    <s v="Remote"/>
    <x v="0"/>
    <s v="Prefer not to say"/>
  </r>
  <r>
    <s v="EMP0113"/>
    <x v="0"/>
    <x v="1"/>
    <s v="Tech Lead"/>
    <n v="6.7"/>
    <n v="133509"/>
    <d v="2019-01-21T00:00:00"/>
    <n v="2019"/>
    <x v="1"/>
    <x v="1"/>
    <s v="Bachelor"/>
    <x v="0"/>
    <s v="Career Fair"/>
    <n v="3"/>
    <n v="6.2"/>
    <m/>
    <m/>
    <m/>
    <s v="On-site"/>
    <x v="0"/>
    <s v="Female"/>
  </r>
  <r>
    <s v="EMP0303"/>
    <x v="1"/>
    <x v="3"/>
    <s v="Software Engineer"/>
    <n v="4"/>
    <n v="66581"/>
    <d v="2024-05-31T00:00:00"/>
    <n v="2024"/>
    <x v="1"/>
    <x v="1"/>
    <s v="Bachelor"/>
    <x v="0"/>
    <s v="Referral"/>
    <n v="2"/>
    <n v="2.9"/>
    <m/>
    <m/>
    <m/>
    <s v="Remote"/>
    <x v="0"/>
    <s v="Non-binary"/>
  </r>
  <r>
    <s v="EMP0305"/>
    <x v="1"/>
    <x v="0"/>
    <s v="DevOps Engineer"/>
    <n v="6.5"/>
    <n v="68770"/>
    <d v="2020-05-03T00:00:00"/>
    <n v="2020"/>
    <x v="1"/>
    <x v="1"/>
    <s v="Bachelor"/>
    <x v="1"/>
    <s v="LinkedIn"/>
    <n v="3"/>
    <n v="5"/>
    <m/>
    <d v="2025-05-03T00:00:00"/>
    <n v="2025"/>
    <s v="Hybrid"/>
    <x v="0"/>
    <s v="Male"/>
  </r>
  <r>
    <s v="EMP0114"/>
    <x v="0"/>
    <x v="4"/>
    <s v="DevOps Engineer"/>
    <n v="0.4"/>
    <n v="139026"/>
    <d v="2021-04-20T00:00:00"/>
    <n v="2021"/>
    <x v="0"/>
    <x v="3"/>
    <s v="Master"/>
    <x v="1"/>
    <s v="Referral"/>
    <n v="3"/>
    <n v="4"/>
    <n v="4"/>
    <d v="2025-04-20T00:00:00"/>
    <n v="2025"/>
    <s v="Remote"/>
    <x v="0"/>
    <s v="Male"/>
  </r>
  <r>
    <s v="EMP0310"/>
    <x v="1"/>
    <x v="2"/>
    <s v="Software Engineer"/>
    <n v="3.8"/>
    <n v="93623"/>
    <d v="2025-12-18T00:00:00"/>
    <n v="2025"/>
    <x v="1"/>
    <x v="1"/>
    <s v="Bachelor"/>
    <x v="0"/>
    <s v="LinkedIn"/>
    <n v="3"/>
    <n v="2.2999999999999998"/>
    <m/>
    <m/>
    <m/>
    <s v="On-site"/>
    <x v="0"/>
    <s v="Prefer not to say"/>
  </r>
  <r>
    <s v="EMP0376"/>
    <x v="2"/>
    <x v="4"/>
    <s v="Software Engineer"/>
    <n v="5.7"/>
    <n v="75449"/>
    <d v="2019-03-22T00:00:00"/>
    <n v="2019"/>
    <x v="1"/>
    <x v="1"/>
    <s v="PhD"/>
    <x v="1"/>
    <s v="Career Fair"/>
    <n v="3"/>
    <n v="6.1"/>
    <m/>
    <m/>
    <m/>
    <s v="Hybrid"/>
    <x v="0"/>
    <s v="Prefer not to say"/>
  </r>
  <r>
    <s v="EMP0317"/>
    <x v="0"/>
    <x v="0"/>
    <s v="Software Engineer"/>
    <n v="0.1"/>
    <n v="108438"/>
    <d v="2021-01-11T00:00:00"/>
    <n v="2021"/>
    <x v="1"/>
    <x v="1"/>
    <s v="Bachelor"/>
    <x v="2"/>
    <s v="Recruiter"/>
    <n v="5"/>
    <n v="2.2999999999999998"/>
    <m/>
    <m/>
    <m/>
    <s v="Hybrid"/>
    <x v="1"/>
    <s v="Non-binary"/>
  </r>
  <r>
    <s v="EMP0276"/>
    <x v="0"/>
    <x v="2"/>
    <s v="DevOps Engineer"/>
    <n v="4.5999999999999996"/>
    <n v="134071"/>
    <d v="2020-05-14T00:00:00"/>
    <n v="2020"/>
    <x v="0"/>
    <x v="4"/>
    <s v="Master"/>
    <x v="1"/>
    <s v="Referral"/>
    <n v="3"/>
    <n v="1.9"/>
    <n v="2"/>
    <d v="2022-03-14T00:00:00"/>
    <n v="2022"/>
    <s v="Remote"/>
    <x v="0"/>
    <s v="Female"/>
  </r>
  <r>
    <s v="EMP0320"/>
    <x v="1"/>
    <x v="3"/>
    <s v="Senior Developer"/>
    <n v="5.3"/>
    <n v="142279"/>
    <d v="2024-01-03T00:00:00"/>
    <n v="2024"/>
    <x v="1"/>
    <x v="1"/>
    <s v="Bachelor"/>
    <x v="0"/>
    <s v="Recruiter"/>
    <n v="3"/>
    <n v="4.3"/>
    <m/>
    <m/>
    <m/>
    <s v="Remote"/>
    <x v="0"/>
    <s v="Female"/>
  </r>
  <r>
    <s v="EMP0054"/>
    <x v="1"/>
    <x v="2"/>
    <s v="Software Engineer"/>
    <n v="4.9000000000000004"/>
    <n v="98756"/>
    <d v="2019-04-02T00:00:00"/>
    <n v="2019"/>
    <x v="1"/>
    <x v="1"/>
    <s v="Bachelor"/>
    <x v="0"/>
    <s v="Career Fair"/>
    <n v="3"/>
    <n v="6.1"/>
    <m/>
    <m/>
    <m/>
    <s v="On-site"/>
    <x v="0"/>
    <s v="Prefer not to say"/>
  </r>
  <r>
    <s v="EMP0499"/>
    <x v="1"/>
    <x v="2"/>
    <s v="Tech Lead"/>
    <n v="3.3"/>
    <n v="146242"/>
    <d v="2024-10-26T00:00:00"/>
    <n v="2024"/>
    <x v="1"/>
    <x v="1"/>
    <s v="Bachelor"/>
    <x v="0"/>
    <s v="LinkedIn"/>
    <n v="1"/>
    <n v="3.5"/>
    <m/>
    <m/>
    <m/>
    <s v="Hybrid"/>
    <x v="0"/>
    <s v="Female"/>
  </r>
  <r>
    <s v="EMP0252"/>
    <x v="0"/>
    <x v="3"/>
    <s v="Senior Developer"/>
    <n v="5.6"/>
    <n v="89739"/>
    <d v="2024-04-06T00:00:00"/>
    <n v="2024"/>
    <x v="1"/>
    <x v="1"/>
    <s v="PhD"/>
    <x v="2"/>
    <s v="Career Fair"/>
    <n v="4"/>
    <n v="6"/>
    <m/>
    <m/>
    <m/>
    <s v="Remote"/>
    <x v="1"/>
    <s v="Non-binary"/>
  </r>
  <r>
    <s v="EMP0334"/>
    <x v="0"/>
    <x v="3"/>
    <s v="Senior Developer"/>
    <n v="4.9000000000000004"/>
    <n v="73893"/>
    <d v="2022-04-02T00:00:00"/>
    <n v="2022"/>
    <x v="1"/>
    <x v="1"/>
    <s v="Bachelor"/>
    <x v="1"/>
    <s v="Recruiter"/>
    <n v="3"/>
    <n v="3"/>
    <m/>
    <m/>
    <m/>
    <s v="Remote"/>
    <x v="0"/>
    <s v="Non-binary"/>
  </r>
  <r>
    <s v="EMP0338"/>
    <x v="0"/>
    <x v="4"/>
    <s v="Senior Developer"/>
    <n v="7.8"/>
    <n v="108933"/>
    <d v="2021-09-08T00:00:00"/>
    <n v="2021"/>
    <x v="1"/>
    <x v="1"/>
    <s v="Bachelor"/>
    <x v="1"/>
    <s v="Recruiter"/>
    <n v="3"/>
    <n v="3.6"/>
    <m/>
    <m/>
    <m/>
    <s v="Remote"/>
    <x v="0"/>
    <s v="Non-binary"/>
  </r>
  <r>
    <s v="EMP0126"/>
    <x v="2"/>
    <x v="1"/>
    <s v="DevOps Engineer"/>
    <n v="7.2"/>
    <n v="77771"/>
    <d v="2021-07-27T00:00:00"/>
    <n v="2021"/>
    <x v="0"/>
    <x v="4"/>
    <s v="PhD"/>
    <x v="1"/>
    <s v="Referral"/>
    <n v="3"/>
    <n v="3.7"/>
    <n v="4"/>
    <d v="2025-03-27T00:00:00"/>
    <n v="2025"/>
    <s v="Remote"/>
    <x v="0"/>
    <s v="Non-binary"/>
  </r>
  <r>
    <s v="EMP0342"/>
    <x v="0"/>
    <x v="0"/>
    <s v="DevOps Engineer"/>
    <n v="6.7"/>
    <n v="68068"/>
    <d v="2018-07-07T00:00:00"/>
    <n v="2018"/>
    <x v="1"/>
    <x v="1"/>
    <s v="Bachelor"/>
    <x v="1"/>
    <s v="LinkedIn"/>
    <n v="4"/>
    <n v="6.8"/>
    <m/>
    <d v="2025-04-07T00:00:00"/>
    <n v="2025"/>
    <s v="On-site"/>
    <x v="0"/>
    <s v="Prefer not to say"/>
  </r>
  <r>
    <s v="EMP0293"/>
    <x v="0"/>
    <x v="0"/>
    <s v="Senior Developer"/>
    <n v="7.9"/>
    <n v="115267"/>
    <d v="2022-04-05T00:00:00"/>
    <n v="2022"/>
    <x v="0"/>
    <x v="4"/>
    <s v="Bachelor"/>
    <x v="2"/>
    <s v="LinkedIn"/>
    <n v="4"/>
    <n v="3"/>
    <n v="3"/>
    <d v="2025-04-05T00:00:00"/>
    <n v="2025"/>
    <s v="Hybrid"/>
    <x v="1"/>
    <s v="Female"/>
  </r>
  <r>
    <s v="EMP0348"/>
    <x v="2"/>
    <x v="2"/>
    <s v="Senior Developer"/>
    <n v="2.5"/>
    <n v="67190"/>
    <d v="2019-06-28T00:00:00"/>
    <n v="2019"/>
    <x v="1"/>
    <x v="1"/>
    <s v="Bachelor"/>
    <x v="2"/>
    <s v="Recruiter"/>
    <n v="3"/>
    <n v="5.8"/>
    <m/>
    <m/>
    <m/>
    <s v="Remote"/>
    <x v="1"/>
    <s v="Female"/>
  </r>
  <r>
    <s v="EMP0454"/>
    <x v="0"/>
    <x v="1"/>
    <s v="Senior Developer"/>
    <n v="5.7"/>
    <n v="112953"/>
    <d v="2019-05-29T00:00:00"/>
    <n v="2019"/>
    <x v="0"/>
    <x v="4"/>
    <s v="Master"/>
    <x v="2"/>
    <s v="Referral"/>
    <n v="3"/>
    <n v="1"/>
    <n v="1"/>
    <d v="2020-05-29T00:00:00"/>
    <n v="2020"/>
    <s v="Remote"/>
    <x v="1"/>
    <s v="Male"/>
  </r>
  <r>
    <s v="EMP0359"/>
    <x v="1"/>
    <x v="4"/>
    <s v="DevOps Engineer"/>
    <n v="6.9"/>
    <n v="94773"/>
    <d v="2021-01-28T00:00:00"/>
    <n v="2021"/>
    <x v="1"/>
    <x v="1"/>
    <s v="Bachelor"/>
    <x v="0"/>
    <s v="LinkedIn"/>
    <n v="3"/>
    <n v="4.2"/>
    <m/>
    <d v="2025-03-28T00:00:00"/>
    <n v="2025"/>
    <s v="On-site"/>
    <x v="0"/>
    <s v="Female"/>
  </r>
  <r>
    <s v="EMP0360"/>
    <x v="0"/>
    <x v="0"/>
    <s v="Software Engineer"/>
    <n v="4.3"/>
    <n v="107377"/>
    <d v="2020-10-23T00:00:00"/>
    <n v="2020"/>
    <x v="1"/>
    <x v="1"/>
    <s v="Bachelor"/>
    <x v="2"/>
    <s v="Referral"/>
    <n v="3"/>
    <n v="4.5"/>
    <m/>
    <m/>
    <m/>
    <s v="Hybrid"/>
    <x v="1"/>
    <s v="Prefer not to say"/>
  </r>
  <r>
    <s v="EMP0363"/>
    <x v="0"/>
    <x v="1"/>
    <s v="Senior Developer"/>
    <n v="0.1"/>
    <n v="96021"/>
    <d v="2020-06-02T00:00:00"/>
    <n v="2020"/>
    <x v="0"/>
    <x v="2"/>
    <s v="Master"/>
    <x v="2"/>
    <s v="Referral"/>
    <n v="3"/>
    <n v="0.5"/>
    <n v="1"/>
    <d v="2020-12-02T00:00:00"/>
    <n v="2020"/>
    <s v="On-site"/>
    <x v="1"/>
    <s v="Non-binary"/>
  </r>
  <r>
    <s v="EMP0362"/>
    <x v="1"/>
    <x v="2"/>
    <s v="Unknown"/>
    <n v="6.2"/>
    <n v="121997"/>
    <d v="2022-03-29T00:00:00"/>
    <n v="2022"/>
    <x v="1"/>
    <x v="1"/>
    <s v="Bachelor"/>
    <x v="2"/>
    <s v="Recruiter"/>
    <n v="3"/>
    <n v="3.1"/>
    <m/>
    <m/>
    <m/>
    <s v="On-site"/>
    <x v="1"/>
    <s v="Non-binary"/>
  </r>
  <r>
    <s v="EMP0216"/>
    <x v="2"/>
    <x v="3"/>
    <s v="Senior Developer"/>
    <n v="3.9"/>
    <n v="91367"/>
    <d v="2021-10-08T00:00:00"/>
    <n v="2021"/>
    <x v="0"/>
    <x v="0"/>
    <s v="Master"/>
    <x v="2"/>
    <s v="Recruiter"/>
    <n v="3"/>
    <n v="2.5"/>
    <n v="3"/>
    <d v="2024-04-08T00:00:00"/>
    <n v="2024"/>
    <s v="On-site"/>
    <x v="1"/>
    <s v="Male"/>
  </r>
  <r>
    <s v="EMP0364"/>
    <x v="0"/>
    <x v="4"/>
    <s v="DevOps Engineer"/>
    <n v="4.5999999999999996"/>
    <n v="80307"/>
    <d v="2018-04-29T00:00:00"/>
    <n v="2018"/>
    <x v="1"/>
    <x v="1"/>
    <s v="Bachelor"/>
    <x v="2"/>
    <s v="LinkedIn"/>
    <n v="4"/>
    <n v="7"/>
    <m/>
    <d v="2025-04-29T00:00:00"/>
    <n v="2025"/>
    <s v="Hybrid"/>
    <x v="1"/>
    <s v="Female"/>
  </r>
  <r>
    <s v="EMP0476"/>
    <x v="1"/>
    <x v="0"/>
    <s v="Senior Developer"/>
    <n v="4.5999999999999996"/>
    <n v="147985"/>
    <d v="2020-12-30T00:00:00"/>
    <n v="2020"/>
    <x v="0"/>
    <x v="2"/>
    <s v="Master"/>
    <x v="2"/>
    <s v="Referral"/>
    <n v="3"/>
    <n v="1.3"/>
    <n v="1"/>
    <d v="2022-03-30T00:00:00"/>
    <n v="2022"/>
    <s v="On-site"/>
    <x v="1"/>
    <s v="Female"/>
  </r>
  <r>
    <s v="EMP0298"/>
    <x v="0"/>
    <x v="2"/>
    <s v="Tech Lead"/>
    <n v="7.2"/>
    <n v="91655"/>
    <d v="2019-04-10T00:00:00"/>
    <n v="2019"/>
    <x v="0"/>
    <x v="4"/>
    <s v="Bachelor"/>
    <x v="2"/>
    <s v="Career Fair"/>
    <n v="1"/>
    <n v="0.5"/>
    <n v="1"/>
    <d v="2019-10-10T00:00:00"/>
    <n v="2019"/>
    <s v="On-site"/>
    <x v="1"/>
    <s v="Female"/>
  </r>
  <r>
    <s v="EMP0063"/>
    <x v="1"/>
    <x v="1"/>
    <s v="Tech Lead"/>
    <n v="3.4"/>
    <n v="75485"/>
    <d v="2022-01-14T00:00:00"/>
    <n v="2022"/>
    <x v="1"/>
    <x v="1"/>
    <s v="Bachelor"/>
    <x v="2"/>
    <s v="Recruiter"/>
    <n v="3"/>
    <n v="3.3"/>
    <m/>
    <m/>
    <m/>
    <s v="On-site"/>
    <x v="1"/>
    <s v="Female"/>
  </r>
  <r>
    <s v="EMP0378"/>
    <x v="1"/>
    <x v="0"/>
    <s v="Senior Developer"/>
    <n v="5.0999999999999996"/>
    <n v="115745"/>
    <d v="2020-07-18T00:00:00"/>
    <n v="2020"/>
    <x v="1"/>
    <x v="1"/>
    <s v="Bachelor"/>
    <x v="0"/>
    <s v="LinkedIn"/>
    <n v="2"/>
    <n v="4.8"/>
    <m/>
    <m/>
    <m/>
    <s v="Remote"/>
    <x v="0"/>
    <s v="Non-binary"/>
  </r>
  <r>
    <s v="EMP0495"/>
    <x v="0"/>
    <x v="3"/>
    <s v="Tech Lead"/>
    <n v="6.5"/>
    <n v="138388"/>
    <d v="2024-04-16T00:00:00"/>
    <n v="2024"/>
    <x v="1"/>
    <x v="1"/>
    <s v="Bachelor"/>
    <x v="1"/>
    <s v="Career Fair"/>
    <n v="3"/>
    <n v="6"/>
    <m/>
    <m/>
    <m/>
    <s v="Hybrid"/>
    <x v="0"/>
    <s v="Non-binary"/>
  </r>
  <r>
    <s v="EMP0384"/>
    <x v="2"/>
    <x v="4"/>
    <s v="Senior Developer"/>
    <n v="3.8"/>
    <n v="126641"/>
    <d v="2018-11-20T00:00:00"/>
    <n v="2018"/>
    <x v="1"/>
    <x v="1"/>
    <s v="Bachelor"/>
    <x v="1"/>
    <s v="LinkedIn"/>
    <n v="5"/>
    <n v="6.4"/>
    <m/>
    <m/>
    <m/>
    <s v="Remote"/>
    <x v="0"/>
    <s v="Prefer not to say"/>
  </r>
  <r>
    <s v="EMP0387"/>
    <x v="1"/>
    <x v="1"/>
    <s v="DevOps Engineer"/>
    <n v="7.8"/>
    <n v="103798"/>
    <d v="2020-05-23T00:00:00"/>
    <n v="2020"/>
    <x v="1"/>
    <x v="1"/>
    <s v="Bachelor"/>
    <x v="2"/>
    <s v="Recruiter"/>
    <n v="3"/>
    <n v="4.9000000000000004"/>
    <m/>
    <d v="2025-03-23T00:00:00"/>
    <n v="2025"/>
    <s v="Hybrid"/>
    <x v="1"/>
    <s v="Male"/>
  </r>
  <r>
    <s v="EMP0321"/>
    <x v="2"/>
    <x v="3"/>
    <s v="Senior Developer"/>
    <n v="2.8"/>
    <n v="136708"/>
    <d v="2018-01-07T00:00:00"/>
    <n v="2018"/>
    <x v="0"/>
    <x v="0"/>
    <s v="PhD"/>
    <x v="2"/>
    <s v="Referral"/>
    <n v="4"/>
    <n v="3.3"/>
    <n v="3"/>
    <d v="2021-04-07T00:00:00"/>
    <n v="2021"/>
    <s v="Hybrid"/>
    <x v="1"/>
    <s v="Male"/>
  </r>
  <r>
    <s v="EMP0395"/>
    <x v="2"/>
    <x v="0"/>
    <s v="Unknown"/>
    <n v="2.7"/>
    <n v="117615"/>
    <d v="2024-05-14T00:00:00"/>
    <n v="2024"/>
    <x v="1"/>
    <x v="1"/>
    <s v="Bachelor"/>
    <x v="1"/>
    <s v="Recruiter"/>
    <n v="4"/>
    <n v="2.9"/>
    <m/>
    <m/>
    <m/>
    <s v="On-site"/>
    <x v="0"/>
    <s v="Prefer not to say"/>
  </r>
  <r>
    <s v="EMP0397"/>
    <x v="0"/>
    <x v="4"/>
    <s v="Software Engineer"/>
    <n v="5.3"/>
    <n v="62800"/>
    <d v="2022-01-31T00:00:00"/>
    <n v="2022"/>
    <x v="1"/>
    <x v="1"/>
    <s v="Bachelor"/>
    <x v="0"/>
    <s v="LinkedIn"/>
    <n v="2"/>
    <n v="2.2000000000000002"/>
    <m/>
    <m/>
    <m/>
    <s v="On-site"/>
    <x v="0"/>
    <s v="Male"/>
  </r>
  <r>
    <s v="EMP0370"/>
    <x v="0"/>
    <x v="4"/>
    <s v="Senior Developer"/>
    <n v="5.0999999999999996"/>
    <n v="106473"/>
    <d v="2025-05-22T00:00:00"/>
    <n v="2025"/>
    <x v="1"/>
    <x v="1"/>
    <s v="Bachelor"/>
    <x v="1"/>
    <s v="Career Fair"/>
    <n v="2"/>
    <n v="5.9"/>
    <m/>
    <m/>
    <m/>
    <s v="On-site"/>
    <x v="0"/>
    <s v="Male"/>
  </r>
  <r>
    <s v="EMP0405"/>
    <x v="0"/>
    <x v="2"/>
    <s v="Software Engineer"/>
    <n v="7.1"/>
    <n v="103526"/>
    <d v="2021-05-14T00:00:00"/>
    <n v="2021"/>
    <x v="1"/>
    <x v="1"/>
    <s v="Bachelor"/>
    <x v="0"/>
    <s v="Recruiter"/>
    <n v="3"/>
    <n v="3.9"/>
    <m/>
    <m/>
    <m/>
    <s v="Hybrid"/>
    <x v="0"/>
    <s v="Non-binary"/>
  </r>
  <r>
    <s v="EMP0408"/>
    <x v="0"/>
    <x v="2"/>
    <s v="Senior Developer"/>
    <n v="7.2"/>
    <n v="141938"/>
    <d v="2024-12-27T00:00:00"/>
    <n v="2024"/>
    <x v="1"/>
    <x v="1"/>
    <s v="Bachelor"/>
    <x v="2"/>
    <s v="Referral"/>
    <n v="2"/>
    <n v="5.3"/>
    <m/>
    <m/>
    <m/>
    <s v="Hybrid"/>
    <x v="1"/>
    <s v="Male"/>
  </r>
  <r>
    <s v="EMP0410"/>
    <x v="2"/>
    <x v="3"/>
    <s v="Senior Developer"/>
    <n v="7.9"/>
    <n v="111913"/>
    <d v="2018-12-27T00:00:00"/>
    <n v="2018"/>
    <x v="1"/>
    <x v="1"/>
    <s v="Bachelor"/>
    <x v="2"/>
    <s v="Referral"/>
    <n v="2"/>
    <n v="6.3"/>
    <m/>
    <m/>
    <m/>
    <s v="On-site"/>
    <x v="1"/>
    <s v="Male"/>
  </r>
  <r>
    <s v="EMP0251"/>
    <x v="1"/>
    <x v="0"/>
    <s v="Software Engineer"/>
    <n v="8.5"/>
    <n v="73057"/>
    <d v="2025-06-25T00:00:00"/>
    <n v="2025"/>
    <x v="1"/>
    <x v="1"/>
    <s v="Master"/>
    <x v="1"/>
    <s v="Career Fair"/>
    <n v="2"/>
    <n v="5.8"/>
    <m/>
    <m/>
    <m/>
    <s v="Remote"/>
    <x v="0"/>
    <s v="Non-binary"/>
  </r>
  <r>
    <s v="EMP0415"/>
    <x v="2"/>
    <x v="1"/>
    <s v="DevOps Engineer"/>
    <n v="6.6"/>
    <n v="105800"/>
    <d v="2024-01-06T00:00:00"/>
    <n v="2024"/>
    <x v="1"/>
    <x v="1"/>
    <s v="Bachelor"/>
    <x v="0"/>
    <s v="Recruiter"/>
    <n v="3"/>
    <n v="1"/>
    <m/>
    <d v="2025-01-06T00:00:00"/>
    <n v="2025"/>
    <s v="On-site"/>
    <x v="0"/>
    <s v="Prefer not to say"/>
  </r>
  <r>
    <s v="EMP0127"/>
    <x v="2"/>
    <x v="2"/>
    <s v="Tech Lead"/>
    <n v="9.6"/>
    <n v="138344"/>
    <d v="2019-07-06T00:00:00"/>
    <n v="2019"/>
    <x v="1"/>
    <x v="1"/>
    <s v="Master"/>
    <x v="1"/>
    <s v="Career Fair"/>
    <n v="3"/>
    <n v="5.8"/>
    <m/>
    <m/>
    <m/>
    <s v="On-site"/>
    <x v="0"/>
    <s v="Non-binary"/>
  </r>
  <r>
    <s v="EMP0419"/>
    <x v="1"/>
    <x v="1"/>
    <s v="DevOps Engineer"/>
    <n v="5"/>
    <n v="79874"/>
    <d v="2022-11-15T00:00:00"/>
    <n v="2022"/>
    <x v="1"/>
    <x v="1"/>
    <s v="Bachelor"/>
    <x v="1"/>
    <s v="LinkedIn"/>
    <n v="5"/>
    <n v="2.4"/>
    <m/>
    <d v="2025-03-15T00:00:00"/>
    <n v="2025"/>
    <s v="On-site"/>
    <x v="0"/>
    <s v="Prefer not to say"/>
  </r>
  <r>
    <s v="EMP0343"/>
    <x v="2"/>
    <x v="1"/>
    <s v="Tech Lead"/>
    <n v="3.4"/>
    <n v="108511"/>
    <d v="2021-07-07T00:00:00"/>
    <n v="2021"/>
    <x v="1"/>
    <x v="1"/>
    <s v="PhD"/>
    <x v="1"/>
    <s v="Referral"/>
    <n v="2"/>
    <n v="3.8"/>
    <m/>
    <m/>
    <m/>
    <s v="On-site"/>
    <x v="0"/>
    <s v="Non-binary"/>
  </r>
  <r>
    <s v="EMP0423"/>
    <x v="1"/>
    <x v="1"/>
    <s v="DevOps Engineer"/>
    <n v="5.8"/>
    <n v="129906"/>
    <d v="2021-04-02T00:00:00"/>
    <n v="2021"/>
    <x v="1"/>
    <x v="1"/>
    <s v="Bachelor"/>
    <x v="2"/>
    <s v="Referral"/>
    <n v="3"/>
    <n v="4"/>
    <m/>
    <d v="2025-04-02T00:00:00"/>
    <n v="2025"/>
    <s v="Remote"/>
    <x v="1"/>
    <s v="Non-binary"/>
  </r>
  <r>
    <s v="EMP0424"/>
    <x v="2"/>
    <x v="4"/>
    <s v="Software Engineer"/>
    <n v="5.9"/>
    <n v="70103"/>
    <d v="2019-08-26T00:00:00"/>
    <n v="2019"/>
    <x v="1"/>
    <x v="1"/>
    <s v="Bachelor"/>
    <x v="1"/>
    <s v="Recruiter"/>
    <n v="2"/>
    <n v="5.7"/>
    <m/>
    <m/>
    <m/>
    <s v="On-site"/>
    <x v="0"/>
    <s v="Male"/>
  </r>
  <r>
    <s v="EMP0425"/>
    <x v="1"/>
    <x v="1"/>
    <s v="Senior Developer"/>
    <n v="1.6"/>
    <n v="103803"/>
    <d v="2020-05-14T00:00:00"/>
    <n v="2020"/>
    <x v="1"/>
    <x v="1"/>
    <s v="Bachelor"/>
    <x v="2"/>
    <s v="Recruiter"/>
    <n v="3"/>
    <n v="4.9000000000000004"/>
    <m/>
    <m/>
    <m/>
    <s v="On-site"/>
    <x v="1"/>
    <s v="Male"/>
  </r>
  <r>
    <s v="EMP0428"/>
    <x v="1"/>
    <x v="3"/>
    <s v="Senior Developer"/>
    <n v="1.5"/>
    <n v="128814"/>
    <d v="2021-02-26T00:00:00"/>
    <n v="2021"/>
    <x v="1"/>
    <x v="1"/>
    <s v="Bachelor"/>
    <x v="1"/>
    <s v="LinkedIn"/>
    <n v="3"/>
    <n v="4.0999999999999996"/>
    <m/>
    <m/>
    <m/>
    <s v="Remote"/>
    <x v="0"/>
    <s v="Female"/>
  </r>
  <r>
    <s v="EMP0391"/>
    <x v="1"/>
    <x v="2"/>
    <s v="Tech Lead"/>
    <n v="9.8000000000000007"/>
    <n v="150811"/>
    <d v="2019-07-20T00:00:00"/>
    <n v="2019"/>
    <x v="1"/>
    <x v="1"/>
    <s v="PhD"/>
    <x v="0"/>
    <s v="Career Fair"/>
    <n v="4"/>
    <n v="5.8"/>
    <m/>
    <m/>
    <m/>
    <s v="Remote"/>
    <x v="0"/>
    <s v="Non-binary"/>
  </r>
  <r>
    <s v="EMP0281"/>
    <x v="1"/>
    <x v="1"/>
    <s v="DevOps Engineer"/>
    <n v="5.7"/>
    <n v="67239"/>
    <d v="2019-07-21T00:00:00"/>
    <n v="2019"/>
    <x v="1"/>
    <x v="1"/>
    <s v="PhD"/>
    <x v="1"/>
    <s v="Career Fair"/>
    <n v="2"/>
    <n v="5.8"/>
    <m/>
    <d v="2025-04-21T00:00:00"/>
    <n v="2025"/>
    <s v="On-site"/>
    <x v="0"/>
    <s v="Male"/>
  </r>
  <r>
    <s v="EMP0341"/>
    <x v="2"/>
    <x v="2"/>
    <s v="Software Engineer"/>
    <n v="3.9"/>
    <n v="70886"/>
    <d v="2019-08-02T00:00:00"/>
    <n v="2019"/>
    <x v="1"/>
    <x v="1"/>
    <s v="Master"/>
    <x v="0"/>
    <s v="Career Fair"/>
    <n v="4"/>
    <n v="5.7"/>
    <m/>
    <m/>
    <m/>
    <s v="On-site"/>
    <x v="0"/>
    <s v="Male"/>
  </r>
  <r>
    <s v="EMP0438"/>
    <x v="2"/>
    <x v="2"/>
    <s v="DevOps Engineer"/>
    <n v="3.2"/>
    <n v="96320"/>
    <d v="2018-01-19T00:00:00"/>
    <n v="2018"/>
    <x v="1"/>
    <x v="1"/>
    <s v="Bachelor"/>
    <x v="2"/>
    <s v="LinkedIn"/>
    <n v="3"/>
    <n v="7.3"/>
    <m/>
    <d v="2025-04-19T00:00:00"/>
    <n v="2025"/>
    <s v="On-site"/>
    <x v="1"/>
    <s v="Female"/>
  </r>
  <r>
    <s v="EMP0178"/>
    <x v="2"/>
    <x v="0"/>
    <s v="Tech Lead"/>
    <n v="3.7"/>
    <n v="86630"/>
    <d v="2019-04-04T00:00:00"/>
    <n v="2019"/>
    <x v="1"/>
    <x v="1"/>
    <s v="Bachelor"/>
    <x v="2"/>
    <s v="LinkedIn"/>
    <n v="3"/>
    <n v="6"/>
    <m/>
    <m/>
    <m/>
    <s v="Remote"/>
    <x v="1"/>
    <s v="Female"/>
  </r>
  <r>
    <s v="EMP0262"/>
    <x v="0"/>
    <x v="1"/>
    <s v="Tech Lead"/>
    <n v="3.7"/>
    <n v="136256"/>
    <d v="2021-03-15T00:00:00"/>
    <n v="2021"/>
    <x v="1"/>
    <x v="1"/>
    <s v="Master"/>
    <x v="2"/>
    <s v="LinkedIn"/>
    <n v="2"/>
    <n v="4.0999999999999996"/>
    <m/>
    <m/>
    <m/>
    <s v="On-site"/>
    <x v="1"/>
    <s v="Male"/>
  </r>
  <r>
    <s v="EMP0445"/>
    <x v="2"/>
    <x v="4"/>
    <s v="Senior Developer"/>
    <n v="4.9000000000000004"/>
    <n v="152910"/>
    <d v="2018-07-04T00:00:00"/>
    <n v="2018"/>
    <x v="1"/>
    <x v="1"/>
    <s v="Bachelor"/>
    <x v="0"/>
    <s v="LinkedIn"/>
    <n v="4"/>
    <n v="6.8"/>
    <m/>
    <m/>
    <m/>
    <s v="Remote"/>
    <x v="0"/>
    <s v="Male"/>
  </r>
  <r>
    <s v="EMP0327"/>
    <x v="2"/>
    <x v="3"/>
    <s v="Senior Developer"/>
    <n v="5.4"/>
    <n v="74973"/>
    <d v="2022-03-04T00:00:00"/>
    <n v="2022"/>
    <x v="0"/>
    <x v="2"/>
    <s v="PhD"/>
    <x v="2"/>
    <s v="LinkedIn"/>
    <n v="5"/>
    <n v="1.1000000000000001"/>
    <n v="1"/>
    <d v="2023-04-04T00:00:00"/>
    <n v="2023"/>
    <s v="On-site"/>
    <x v="1"/>
    <s v="Prefer not to say"/>
  </r>
  <r>
    <s v="EMP0217"/>
    <x v="2"/>
    <x v="4"/>
    <s v="Tech Lead"/>
    <n v="3.8"/>
    <n v="74484"/>
    <d v="2020-02-15T00:00:00"/>
    <n v="2020"/>
    <x v="1"/>
    <x v="1"/>
    <s v="Bachelor"/>
    <x v="1"/>
    <s v="LinkedIn"/>
    <n v="3"/>
    <n v="5.2"/>
    <m/>
    <m/>
    <m/>
    <s v="Remote"/>
    <x v="0"/>
    <s v="Non-binary"/>
  </r>
  <r>
    <s v="EMP0452"/>
    <x v="1"/>
    <x v="4"/>
    <s v="Software Engineer"/>
    <n v="1.8"/>
    <n v="147796"/>
    <d v="2024-02-02T00:00:00"/>
    <n v="2024"/>
    <x v="1"/>
    <x v="1"/>
    <s v="Bachelor"/>
    <x v="1"/>
    <s v="Recruiter"/>
    <n v="3"/>
    <n v="3.2"/>
    <m/>
    <m/>
    <m/>
    <s v="Remote"/>
    <x v="0"/>
    <s v="Male"/>
  </r>
  <r>
    <s v="EMP0456"/>
    <x v="2"/>
    <x v="4"/>
    <s v="DevOps Engineer"/>
    <n v="9.8000000000000007"/>
    <n v="125133"/>
    <d v="2022-12-10T00:00:00"/>
    <n v="2022"/>
    <x v="1"/>
    <x v="1"/>
    <s v="Bachelor"/>
    <x v="1"/>
    <s v="LinkedIn"/>
    <n v="4"/>
    <n v="2.4"/>
    <m/>
    <d v="2025-04-10T00:00:00"/>
    <n v="2025"/>
    <s v="Remote"/>
    <x v="0"/>
    <s v="Male"/>
  </r>
  <r>
    <s v="EMP0446"/>
    <x v="0"/>
    <x v="1"/>
    <s v="Tech Lead"/>
    <n v="3.8"/>
    <n v="66476"/>
    <d v="2024-07-11T00:00:00"/>
    <n v="2024"/>
    <x v="1"/>
    <x v="1"/>
    <s v="Master"/>
    <x v="0"/>
    <s v="LinkedIn"/>
    <n v="3"/>
    <n v="5.8"/>
    <m/>
    <m/>
    <m/>
    <s v="On-site"/>
    <x v="0"/>
    <s v="Male"/>
  </r>
  <r>
    <s v="EMP0402"/>
    <x v="1"/>
    <x v="0"/>
    <s v="Senior Developer"/>
    <n v="5.3"/>
    <n v="130305"/>
    <d v="2021-12-02T00:00:00"/>
    <n v="2021"/>
    <x v="0"/>
    <x v="4"/>
    <s v="PhD"/>
    <x v="2"/>
    <s v="Referral"/>
    <n v="3"/>
    <n v="0.5"/>
    <n v="1"/>
    <d v="2022-06-02T00:00:00"/>
    <n v="2022"/>
    <s v="Hybrid"/>
    <x v="1"/>
    <s v="Prefer not to say"/>
  </r>
  <r>
    <s v="EMP0350"/>
    <x v="2"/>
    <x v="4"/>
    <s v="Tech Lead"/>
    <n v="3.1"/>
    <n v="134763"/>
    <d v="2022-07-13T00:00:00"/>
    <n v="2022"/>
    <x v="0"/>
    <x v="3"/>
    <s v="Bachelor"/>
    <x v="1"/>
    <s v="LinkedIn"/>
    <n v="4"/>
    <n v="1.8"/>
    <n v="2"/>
    <d v="2024-04-13T00:00:00"/>
    <n v="2024"/>
    <s v="On-site"/>
    <x v="0"/>
    <s v="Prefer not to say"/>
  </r>
  <r>
    <s v="EMP0465"/>
    <x v="2"/>
    <x v="4"/>
    <s v="Senior Developer"/>
    <n v="6"/>
    <n v="147959"/>
    <d v="2019-10-13T00:00:00"/>
    <n v="2019"/>
    <x v="1"/>
    <x v="1"/>
    <s v="Bachelor"/>
    <x v="1"/>
    <s v="LinkedIn"/>
    <n v="3"/>
    <n v="5.5"/>
    <m/>
    <m/>
    <m/>
    <s v="Hybrid"/>
    <x v="0"/>
    <s v="Prefer not to say"/>
  </r>
  <r>
    <s v="EMP0467"/>
    <x v="0"/>
    <x v="3"/>
    <s v="Software Engineer"/>
    <n v="8.9"/>
    <n v="106646"/>
    <d v="2019-11-25T00:00:00"/>
    <n v="2019"/>
    <x v="1"/>
    <x v="1"/>
    <s v="Bachelor"/>
    <x v="1"/>
    <s v="Recruiter"/>
    <n v="5"/>
    <n v="5.4"/>
    <m/>
    <m/>
    <m/>
    <s v="On-site"/>
    <x v="0"/>
    <s v="Non-binary"/>
  </r>
  <r>
    <s v="EMP0470"/>
    <x v="2"/>
    <x v="0"/>
    <s v="Senior Developer"/>
    <n v="3.2"/>
    <n v="134102"/>
    <d v="2020-12-18T00:00:00"/>
    <n v="2020"/>
    <x v="1"/>
    <x v="1"/>
    <s v="Bachelor"/>
    <x v="0"/>
    <s v="LinkedIn"/>
    <n v="4"/>
    <n v="4.3"/>
    <m/>
    <m/>
    <m/>
    <s v="On-site"/>
    <x v="0"/>
    <s v="Male"/>
  </r>
  <r>
    <s v="EMP0388"/>
    <x v="1"/>
    <x v="0"/>
    <s v="Tech Lead"/>
    <n v="3.9"/>
    <n v="154319"/>
    <d v="2019-09-07T00:00:00"/>
    <n v="2019"/>
    <x v="0"/>
    <x v="4"/>
    <s v="Master"/>
    <x v="2"/>
    <s v="Career Fair"/>
    <n v="3"/>
    <n v="0.5"/>
    <n v="1"/>
    <d v="2020-03-07T00:00:00"/>
    <n v="2020"/>
    <s v="On-site"/>
    <x v="1"/>
    <s v="Non-binary"/>
  </r>
  <r>
    <s v="EMP0473"/>
    <x v="1"/>
    <x v="2"/>
    <s v="DevOps Engineer"/>
    <n v="2.7"/>
    <n v="149132"/>
    <d v="2024-08-12T00:00:00"/>
    <n v="2024"/>
    <x v="1"/>
    <x v="1"/>
    <s v="Bachelor"/>
    <x v="0"/>
    <s v="LinkedIn"/>
    <n v="2"/>
    <n v="0.5"/>
    <m/>
    <d v="2025-02-12T00:00:00"/>
    <n v="2025"/>
    <s v="On-site"/>
    <x v="0"/>
    <s v="Non-binary"/>
  </r>
  <r>
    <s v="EMP0297"/>
    <x v="0"/>
    <x v="2"/>
    <s v="Software Engineer"/>
    <n v="3.1"/>
    <n v="139222"/>
    <d v="2019-09-25T00:00:00"/>
    <n v="2019"/>
    <x v="1"/>
    <x v="1"/>
    <s v="PhD"/>
    <x v="2"/>
    <s v="Career Fair"/>
    <n v="4"/>
    <n v="5.6"/>
    <m/>
    <m/>
    <m/>
    <s v="Remote"/>
    <x v="1"/>
    <s v="Prefer not to say"/>
  </r>
  <r>
    <s v="EMP0031"/>
    <x v="0"/>
    <x v="1"/>
    <s v="Senior Developer"/>
    <n v="6.9"/>
    <n v="146416"/>
    <d v="2019-10-02T00:00:00"/>
    <n v="2019"/>
    <x v="1"/>
    <x v="1"/>
    <s v="Master"/>
    <x v="0"/>
    <s v="Career Fair"/>
    <n v="2"/>
    <n v="5.6"/>
    <m/>
    <m/>
    <m/>
    <s v="On-site"/>
    <x v="0"/>
    <s v="Prefer not to say"/>
  </r>
  <r>
    <s v="EMP0481"/>
    <x v="1"/>
    <x v="1"/>
    <s v="Software Engineer"/>
    <n v="4.7"/>
    <n v="111934"/>
    <d v="2020-09-17T00:00:00"/>
    <n v="2020"/>
    <x v="1"/>
    <x v="1"/>
    <s v="Bachelor"/>
    <x v="1"/>
    <s v="Recruiter"/>
    <n v="4"/>
    <n v="4.5999999999999996"/>
    <m/>
    <m/>
    <m/>
    <s v="Remote"/>
    <x v="0"/>
    <s v="Male"/>
  </r>
  <r>
    <s v="EMP0287"/>
    <x v="0"/>
    <x v="1"/>
    <s v="Software Engineer"/>
    <n v="2.5"/>
    <n v="155665"/>
    <d v="2019-10-08T00:00:00"/>
    <n v="2019"/>
    <x v="1"/>
    <x v="1"/>
    <s v="Master"/>
    <x v="0"/>
    <s v="Career Fair"/>
    <n v="3"/>
    <n v="5.5"/>
    <m/>
    <m/>
    <m/>
    <s v="Hybrid"/>
    <x v="0"/>
    <s v="Male"/>
  </r>
  <r>
    <s v="EMP0365"/>
    <x v="0"/>
    <x v="3"/>
    <s v="Senior Developer"/>
    <n v="4.5"/>
    <n v="141029"/>
    <d v="2021-11-15T00:00:00"/>
    <n v="2021"/>
    <x v="0"/>
    <x v="4"/>
    <s v="Bachelor"/>
    <x v="0"/>
    <s v="Referral"/>
    <n v="3"/>
    <n v="1.4"/>
    <n v="1"/>
    <d v="2023-03-15T00:00:00"/>
    <n v="2023"/>
    <s v="Remote"/>
    <x v="0"/>
    <s v="Male"/>
  </r>
  <r>
    <s v="EMP0055"/>
    <x v="2"/>
    <x v="4"/>
    <s v="Senior Developer"/>
    <n v="7.1"/>
    <n v="92479"/>
    <d v="2018-02-06T00:00:00"/>
    <n v="2018"/>
    <x v="0"/>
    <x v="5"/>
    <s v="Master"/>
    <x v="0"/>
    <s v="Referral"/>
    <n v="3"/>
    <n v="6.2"/>
    <n v="6"/>
    <d v="2024-04-06T00:00:00"/>
    <n v="2024"/>
    <s v="Remote"/>
    <x v="0"/>
    <s v="Male"/>
  </r>
  <r>
    <s v="EMP0489"/>
    <x v="0"/>
    <x v="0"/>
    <s v="Unknown"/>
    <n v="5.2"/>
    <n v="109500"/>
    <d v="2021-07-02T00:00:00"/>
    <n v="2021"/>
    <x v="1"/>
    <x v="1"/>
    <s v="Bachelor"/>
    <x v="2"/>
    <s v="LinkedIn"/>
    <n v="5"/>
    <n v="3.8"/>
    <m/>
    <m/>
    <m/>
    <s v="Remote"/>
    <x v="1"/>
    <s v="Female"/>
  </r>
  <r>
    <s v="EMP0490"/>
    <x v="1"/>
    <x v="1"/>
    <s v="DevOps Engineer"/>
    <n v="3.3"/>
    <n v="106675"/>
    <d v="2022-02-19T00:00:00"/>
    <n v="2022"/>
    <x v="1"/>
    <x v="1"/>
    <s v="Bachelor"/>
    <x v="0"/>
    <s v="LinkedIn"/>
    <n v="4"/>
    <n v="3.2"/>
    <m/>
    <d v="2025-04-19T00:00:00"/>
    <n v="2025"/>
    <s v="On-site"/>
    <x v="0"/>
    <s v="Female"/>
  </r>
  <r>
    <s v="EMP0165"/>
    <x v="0"/>
    <x v="4"/>
    <s v="Senior Developer"/>
    <n v="8.1"/>
    <n v="89241"/>
    <d v="2022-04-11T00:00:00"/>
    <n v="2022"/>
    <x v="0"/>
    <x v="5"/>
    <s v="Master"/>
    <x v="0"/>
    <s v="Recruiter"/>
    <n v="3"/>
    <n v="3"/>
    <n v="3"/>
    <d v="2025-04-11T00:00:00"/>
    <n v="2025"/>
    <s v="Remote"/>
    <x v="0"/>
    <s v="Female"/>
  </r>
  <r>
    <s v="EMP0221"/>
    <x v="1"/>
    <x v="4"/>
    <s v="Tech Lead"/>
    <n v="3.9"/>
    <n v="108231"/>
    <d v="2019-09-22T00:00:00"/>
    <n v="2019"/>
    <x v="1"/>
    <x v="1"/>
    <s v="Bachelor"/>
    <x v="0"/>
    <s v="LinkedIn"/>
    <n v="5"/>
    <n v="5.6"/>
    <m/>
    <m/>
    <m/>
    <s v="Hybrid"/>
    <x v="0"/>
    <s v="Male"/>
  </r>
  <r>
    <s v="EMP0496"/>
    <x v="2"/>
    <x v="1"/>
    <s v="Senior Developer"/>
    <n v="5.4"/>
    <n v="134795"/>
    <d v="2020-01-09T00:00:00"/>
    <n v="2020"/>
    <x v="1"/>
    <x v="1"/>
    <s v="Bachelor"/>
    <x v="2"/>
    <s v="LinkedIn"/>
    <n v="3"/>
    <n v="5.3"/>
    <m/>
    <m/>
    <m/>
    <s v="On-site"/>
    <x v="1"/>
    <s v="Non-binary"/>
  </r>
  <r>
    <s v="EMP0333"/>
    <x v="0"/>
    <x v="1"/>
    <s v="Tech Lead"/>
    <n v="3.9"/>
    <n v="104789"/>
    <d v="2019-01-30T00:00:00"/>
    <n v="2019"/>
    <x v="1"/>
    <x v="1"/>
    <s v="Bachelor"/>
    <x v="1"/>
    <s v="LinkedIn"/>
    <n v="2"/>
    <n v="6.2"/>
    <m/>
    <m/>
    <m/>
    <s v="On-site"/>
    <x v="0"/>
    <s v="Female"/>
  </r>
  <r>
    <s v="EMP0500"/>
    <x v="0"/>
    <x v="3"/>
    <s v="Software Engineer"/>
    <n v="4.7"/>
    <n v="70234"/>
    <d v="2018-09-30T00:00:00"/>
    <n v="2018"/>
    <x v="1"/>
    <x v="1"/>
    <s v="Bachelor"/>
    <x v="1"/>
    <s v="LinkedIn"/>
    <n v="2"/>
    <n v="6.6"/>
    <m/>
    <m/>
    <m/>
    <s v="On-site"/>
    <x v="0"/>
    <s v="Prefer not to say"/>
  </r>
  <r>
    <s v="EMP0001"/>
    <x v="0"/>
    <x v="4"/>
    <s v="Senior Developer"/>
    <n v="6"/>
    <n v="136820"/>
    <d v="2022-06-27T00:00:00"/>
    <n v="2022"/>
    <x v="1"/>
    <x v="1"/>
    <s v="Master"/>
    <x v="0"/>
    <s v="LinkedIn"/>
    <n v="2"/>
    <n v="2.8"/>
    <m/>
    <m/>
    <m/>
    <s v="On-site"/>
    <x v="0"/>
    <s v="Female"/>
  </r>
  <r>
    <s v="EMP0406"/>
    <x v="2"/>
    <x v="1"/>
    <s v="Senior Developer"/>
    <n v="6.2"/>
    <n v="97327"/>
    <d v="2021-02-07T00:00:00"/>
    <n v="2021"/>
    <x v="0"/>
    <x v="2"/>
    <s v="Master"/>
    <x v="0"/>
    <s v="Recruiter"/>
    <n v="3"/>
    <n v="2.2000000000000002"/>
    <n v="2"/>
    <d v="2023-04-07T00:00:00"/>
    <n v="2023"/>
    <s v="On-site"/>
    <x v="0"/>
    <s v="Prefer not to say"/>
  </r>
  <r>
    <s v="EMP0005"/>
    <x v="2"/>
    <x v="1"/>
    <s v="Senior Developer"/>
    <n v="5.8"/>
    <n v="140038"/>
    <d v="2021-07-21T00:00:00"/>
    <n v="2021"/>
    <x v="1"/>
    <x v="1"/>
    <s v="Master"/>
    <x v="2"/>
    <s v="Recruiter"/>
    <n v="5"/>
    <n v="3.7"/>
    <m/>
    <m/>
    <m/>
    <s v="On-site"/>
    <x v="1"/>
    <s v="Prefer not to say"/>
  </r>
  <r>
    <s v="EMP0195"/>
    <x v="0"/>
    <x v="2"/>
    <s v="Senior Developer"/>
    <n v="3.5"/>
    <n v="83196"/>
    <d v="2021-10-07T00:00:00"/>
    <n v="2021"/>
    <x v="0"/>
    <x v="3"/>
    <s v="Master"/>
    <x v="0"/>
    <s v="Referral"/>
    <n v="5"/>
    <n v="3.5"/>
    <n v="4"/>
    <d v="2025-04-07T00:00:00"/>
    <n v="2025"/>
    <s v="Hybrid"/>
    <x v="0"/>
    <s v="Male"/>
  </r>
  <r>
    <s v="EMP0156"/>
    <x v="1"/>
    <x v="3"/>
    <s v="Tech Lead"/>
    <n v="3.4"/>
    <n v="63020"/>
    <d v="2020-03-06T00:00:00"/>
    <n v="2020"/>
    <x v="0"/>
    <x v="2"/>
    <s v="Bachelor"/>
    <x v="2"/>
    <s v="Referral"/>
    <n v="4"/>
    <n v="1"/>
    <n v="1"/>
    <d v="2021-03-06T00:00:00"/>
    <n v="2021"/>
    <s v="On-site"/>
    <x v="1"/>
    <s v="Male"/>
  </r>
  <r>
    <s v="EMP0483"/>
    <x v="2"/>
    <x v="4"/>
    <s v="Senior Developer"/>
    <n v="5.3"/>
    <n v="146055"/>
    <d v="2019-10-22T00:00:00"/>
    <n v="2019"/>
    <x v="0"/>
    <x v="0"/>
    <s v="Master"/>
    <x v="0"/>
    <s v="LinkedIn"/>
    <n v="3"/>
    <n v="3.5"/>
    <n v="4"/>
    <d v="2023-04-22T00:00:00"/>
    <n v="2023"/>
    <s v="Remote"/>
    <x v="0"/>
    <s v="Male"/>
  </r>
  <r>
    <s v="EMP0117"/>
    <x v="2"/>
    <x v="1"/>
    <s v="Software Engineer"/>
    <n v="5.4"/>
    <n v="62079"/>
    <d v="2019-11-01T00:00:00"/>
    <n v="2019"/>
    <x v="0"/>
    <x v="3"/>
    <s v="PhD"/>
    <x v="1"/>
    <s v="Career Fair"/>
    <n v="1"/>
    <n v="4.3"/>
    <n v="4"/>
    <d v="2024-02-01T00:00:00"/>
    <n v="2024"/>
    <s v="Remote"/>
    <x v="0"/>
    <s v="Prefer not to say"/>
  </r>
  <r>
    <s v="EMP0021"/>
    <x v="1"/>
    <x v="1"/>
    <s v="Senior Developer"/>
    <n v="4.9000000000000004"/>
    <n v="60854"/>
    <d v="2022-10-26T00:00:00"/>
    <n v="2022"/>
    <x v="1"/>
    <x v="1"/>
    <s v="Master"/>
    <x v="1"/>
    <s v="LinkedIn"/>
    <n v="3"/>
    <n v="2.5"/>
    <m/>
    <m/>
    <m/>
    <s v="Remote"/>
    <x v="0"/>
    <s v="Non-binary"/>
  </r>
  <r>
    <s v="EMP0157"/>
    <x v="2"/>
    <x v="1"/>
    <s v="Tech Lead"/>
    <n v="4"/>
    <n v="90561"/>
    <d v="2018-02-09T00:00:00"/>
    <n v="2018"/>
    <x v="1"/>
    <x v="1"/>
    <s v="Bachelor"/>
    <x v="1"/>
    <s v="Referral"/>
    <n v="3"/>
    <n v="7.2"/>
    <m/>
    <m/>
    <m/>
    <s v="Hybrid"/>
    <x v="0"/>
    <s v="Non-binary"/>
  </r>
  <r>
    <s v="EMP0025"/>
    <x v="0"/>
    <x v="4"/>
    <s v="DevOps Engineer"/>
    <n v="6.1"/>
    <n v="131295"/>
    <d v="2019-07-05T00:00:00"/>
    <n v="2019"/>
    <x v="1"/>
    <x v="1"/>
    <s v="Master"/>
    <x v="0"/>
    <s v="LinkedIn"/>
    <n v="2"/>
    <n v="5.8"/>
    <m/>
    <d v="2025-04-05T00:00:00"/>
    <n v="2025"/>
    <s v="On-site"/>
    <x v="0"/>
    <s v="Non-binary"/>
  </r>
  <r>
    <s v="EMP0455"/>
    <x v="0"/>
    <x v="3"/>
    <s v="Senior Developer"/>
    <n v="8.3000000000000007"/>
    <n v="113442"/>
    <d v="2019-11-09T00:00:00"/>
    <n v="2019"/>
    <x v="1"/>
    <x v="1"/>
    <s v="Master"/>
    <x v="1"/>
    <s v="Career Fair"/>
    <n v="3"/>
    <n v="5.4"/>
    <m/>
    <m/>
    <m/>
    <s v="On-site"/>
    <x v="0"/>
    <s v="Prefer not to say"/>
  </r>
  <r>
    <s v="EMP0482"/>
    <x v="0"/>
    <x v="3"/>
    <s v="Software Engineer"/>
    <n v="7.1"/>
    <n v="130744"/>
    <d v="2019-11-19T00:00:00"/>
    <n v="2019"/>
    <x v="1"/>
    <x v="1"/>
    <s v="Bachelor"/>
    <x v="2"/>
    <s v="Career Fair"/>
    <n v="5"/>
    <n v="5.4"/>
    <m/>
    <m/>
    <m/>
    <s v="Remote"/>
    <x v="1"/>
    <s v="Female"/>
  </r>
  <r>
    <s v="EMP0131"/>
    <x v="1"/>
    <x v="2"/>
    <s v="Software Engineer"/>
    <n v="7.4"/>
    <n v="149563"/>
    <d v="2024-12-03T00:00:00"/>
    <n v="2024"/>
    <x v="1"/>
    <x v="1"/>
    <s v="Master"/>
    <x v="0"/>
    <s v="Career Fair"/>
    <n v="1"/>
    <n v="5.4"/>
    <m/>
    <m/>
    <m/>
    <s v="On-site"/>
    <x v="0"/>
    <s v="Prefer not to say"/>
  </r>
  <r>
    <s v="EMP0036"/>
    <x v="0"/>
    <x v="1"/>
    <s v="Senior Developer"/>
    <n v="8.1"/>
    <n v="86641"/>
    <d v="2022-12-22T00:00:00"/>
    <n v="2022"/>
    <x v="1"/>
    <x v="1"/>
    <s v="Master"/>
    <x v="1"/>
    <s v="LinkedIn"/>
    <n v="4"/>
    <n v="2.2999999999999998"/>
    <m/>
    <m/>
    <m/>
    <s v="On-site"/>
    <x v="0"/>
    <s v="Female"/>
  </r>
  <r>
    <s v="EMP0250"/>
    <x v="2"/>
    <x v="3"/>
    <s v="Tech Lead"/>
    <n v="4.3"/>
    <n v="115533"/>
    <d v="2021-10-09T00:00:00"/>
    <n v="2021"/>
    <x v="0"/>
    <x v="5"/>
    <s v="PhD"/>
    <x v="2"/>
    <s v="Referral"/>
    <n v="2"/>
    <n v="1"/>
    <n v="1"/>
    <d v="2022-10-09T00:00:00"/>
    <n v="2022"/>
    <s v="On-site"/>
    <x v="1"/>
    <s v="Female"/>
  </r>
  <r>
    <s v="EMP0039"/>
    <x v="2"/>
    <x v="3"/>
    <s v="Senior Developer"/>
    <n v="7.9"/>
    <n v="62368"/>
    <d v="2022-12-05T00:00:00"/>
    <n v="2022"/>
    <x v="1"/>
    <x v="1"/>
    <s v="Master"/>
    <x v="2"/>
    <s v="Recruiter"/>
    <n v="4"/>
    <n v="2.4"/>
    <m/>
    <m/>
    <m/>
    <s v="On-site"/>
    <x v="1"/>
    <s v="Female"/>
  </r>
  <r>
    <s v="EMP0041"/>
    <x v="1"/>
    <x v="1"/>
    <s v="DevOps Engineer"/>
    <n v="4.2"/>
    <n v="130313"/>
    <d v="2020-04-17T00:00:00"/>
    <n v="2020"/>
    <x v="1"/>
    <x v="1"/>
    <s v="Master"/>
    <x v="1"/>
    <s v="Referral"/>
    <n v="3"/>
    <n v="5"/>
    <m/>
    <d v="2025-04-17T00:00:00"/>
    <n v="2025"/>
    <s v="Remote"/>
    <x v="0"/>
    <s v="Non-binary"/>
  </r>
  <r>
    <s v="EMP0043"/>
    <x v="1"/>
    <x v="4"/>
    <s v="Software Engineer"/>
    <n v="4.8"/>
    <n v="139634"/>
    <d v="2022-06-16T00:00:00"/>
    <n v="2022"/>
    <x v="1"/>
    <x v="1"/>
    <s v="Master"/>
    <x v="1"/>
    <s v="Recruiter"/>
    <n v="3"/>
    <n v="2.8"/>
    <m/>
    <m/>
    <m/>
    <s v="Remote"/>
    <x v="0"/>
    <s v="Non-binary"/>
  </r>
  <r>
    <s v="EMP0046"/>
    <x v="0"/>
    <x v="0"/>
    <s v="Senior Developer"/>
    <n v="6.8"/>
    <n v="127215"/>
    <d v="2021-12-29T00:00:00"/>
    <n v="2021"/>
    <x v="1"/>
    <x v="1"/>
    <s v="Master"/>
    <x v="0"/>
    <s v="Referral"/>
    <n v="1"/>
    <n v="3.3"/>
    <m/>
    <m/>
    <m/>
    <s v="Remote"/>
    <x v="0"/>
    <s v="Female"/>
  </r>
  <r>
    <s v="EMP0048"/>
    <x v="2"/>
    <x v="4"/>
    <s v="DevOps Engineer"/>
    <n v="6.5"/>
    <n v="86646"/>
    <d v="2022-11-21T00:00:00"/>
    <n v="2022"/>
    <x v="1"/>
    <x v="1"/>
    <s v="Master"/>
    <x v="0"/>
    <s v="LinkedIn"/>
    <n v="3"/>
    <n v="2.4"/>
    <m/>
    <d v="2025-03-21T00:00:00"/>
    <n v="2025"/>
    <s v="Hybrid"/>
    <x v="0"/>
    <s v="Non-binary"/>
  </r>
  <r>
    <s v="EMP0050"/>
    <x v="2"/>
    <x v="2"/>
    <s v="DevOps Engineer"/>
    <n v="5"/>
    <n v="126387"/>
    <d v="2022-08-15T00:00:00"/>
    <n v="2022"/>
    <x v="1"/>
    <x v="1"/>
    <s v="Master"/>
    <x v="2"/>
    <s v="LinkedIn"/>
    <n v="3"/>
    <n v="2.7"/>
    <m/>
    <d v="2025-04-15T00:00:00"/>
    <n v="2025"/>
    <s v="On-site"/>
    <x v="1"/>
    <s v="Male"/>
  </r>
  <r>
    <s v="EMP0432"/>
    <x v="2"/>
    <x v="0"/>
    <s v="Senior Developer"/>
    <n v="7"/>
    <n v="90816"/>
    <d v="2020-05-30T00:00:00"/>
    <n v="2020"/>
    <x v="0"/>
    <x v="2"/>
    <s v="PhD"/>
    <x v="0"/>
    <s v="Referral"/>
    <n v="3"/>
    <n v="4.4000000000000004"/>
    <n v="4"/>
    <d v="2024-09-30T00:00:00"/>
    <n v="2024"/>
    <s v="On-site"/>
    <x v="0"/>
    <s v="Prefer not to say"/>
  </r>
  <r>
    <s v="EMP0190"/>
    <x v="1"/>
    <x v="3"/>
    <s v="Senior Developer"/>
    <n v="3.7"/>
    <n v="142495"/>
    <d v="2020-06-04T00:00:00"/>
    <n v="2020"/>
    <x v="0"/>
    <x v="3"/>
    <s v="Bachelor"/>
    <x v="1"/>
    <s v="LinkedIn"/>
    <n v="1"/>
    <n v="2.2000000000000002"/>
    <n v="2"/>
    <d v="2022-08-04T00:00:00"/>
    <n v="2022"/>
    <s v="On-site"/>
    <x v="0"/>
    <s v="Prefer not to say"/>
  </r>
  <r>
    <s v="EMP0056"/>
    <x v="2"/>
    <x v="4"/>
    <s v="DevOps Engineer"/>
    <n v="5.5"/>
    <n v="74397"/>
    <d v="2019-08-19T00:00:00"/>
    <n v="2019"/>
    <x v="1"/>
    <x v="1"/>
    <s v="Master"/>
    <x v="2"/>
    <s v="LinkedIn"/>
    <n v="3"/>
    <n v="5.7"/>
    <m/>
    <d v="2025-04-19T00:00:00"/>
    <n v="2025"/>
    <s v="On-site"/>
    <x v="1"/>
    <s v="Prefer not to say"/>
  </r>
  <r>
    <s v="EMP0057"/>
    <x v="0"/>
    <x v="0"/>
    <s v="Senior Developer"/>
    <n v="5.6"/>
    <n v="124895"/>
    <d v="2022-05-07T00:00:00"/>
    <n v="2022"/>
    <x v="1"/>
    <x v="1"/>
    <s v="Master"/>
    <x v="1"/>
    <s v="Recruiter"/>
    <n v="3"/>
    <n v="3"/>
    <m/>
    <m/>
    <m/>
    <s v="Remote"/>
    <x v="0"/>
    <s v="Female"/>
  </r>
  <r>
    <s v="EMP0058"/>
    <x v="0"/>
    <x v="4"/>
    <s v="Senior Developer"/>
    <n v="4.7"/>
    <n v="71130"/>
    <d v="2022-02-01T00:00:00"/>
    <n v="2022"/>
    <x v="1"/>
    <x v="1"/>
    <s v="Master"/>
    <x v="0"/>
    <s v="Referral"/>
    <n v="4"/>
    <n v="3.2"/>
    <m/>
    <m/>
    <m/>
    <s v="Remote"/>
    <x v="0"/>
    <s v="Non-binary"/>
  </r>
  <r>
    <s v="EMP0373"/>
    <x v="1"/>
    <x v="2"/>
    <s v="Tech Lead"/>
    <n v="5.0999999999999996"/>
    <n v="107118"/>
    <d v="2020-01-06T00:00:00"/>
    <n v="2020"/>
    <x v="1"/>
    <x v="1"/>
    <s v="Bachelor"/>
    <x v="2"/>
    <s v="Career Fair"/>
    <n v="3"/>
    <n v="5.3"/>
    <m/>
    <m/>
    <m/>
    <s v="Remote"/>
    <x v="1"/>
    <s v="Female"/>
  </r>
  <r>
    <s v="EMP0076"/>
    <x v="0"/>
    <x v="4"/>
    <s v="Senior Developer"/>
    <n v="6"/>
    <n v="92049"/>
    <d v="2025-09-25T00:00:00"/>
    <n v="2025"/>
    <x v="1"/>
    <x v="1"/>
    <s v="Master"/>
    <x v="2"/>
    <s v="Recruiter"/>
    <n v="5"/>
    <n v="6.6"/>
    <m/>
    <m/>
    <m/>
    <s v="Hybrid"/>
    <x v="1"/>
    <s v="Male"/>
  </r>
  <r>
    <s v="EMP0270"/>
    <x v="1"/>
    <x v="4"/>
    <s v="Senior Developer"/>
    <n v="5"/>
    <n v="156894"/>
    <d v="2021-11-23T00:00:00"/>
    <n v="2021"/>
    <x v="0"/>
    <x v="4"/>
    <s v="Bachelor"/>
    <x v="1"/>
    <s v="LinkedIn"/>
    <n v="3"/>
    <n v="1.4"/>
    <n v="1"/>
    <d v="2023-03-23T00:00:00"/>
    <n v="2023"/>
    <s v="On-site"/>
    <x v="0"/>
    <s v="Non-binary"/>
  </r>
  <r>
    <s v="EMP0361"/>
    <x v="0"/>
    <x v="2"/>
    <s v="Senior Developer"/>
    <n v="4.3"/>
    <n v="140098"/>
    <d v="2022-03-29T00:00:00"/>
    <n v="2022"/>
    <x v="0"/>
    <x v="2"/>
    <s v="Bachelor"/>
    <x v="1"/>
    <s v="Referral"/>
    <n v="2"/>
    <n v="3.1"/>
    <n v="3"/>
    <d v="2025-04-29T00:00:00"/>
    <n v="2025"/>
    <s v="On-site"/>
    <x v="0"/>
    <s v="Non-binary"/>
  </r>
  <r>
    <s v="EMP0478"/>
    <x v="2"/>
    <x v="4"/>
    <s v="Senior Developer"/>
    <n v="4.5"/>
    <n v="85479"/>
    <d v="2021-01-21T00:00:00"/>
    <n v="2021"/>
    <x v="0"/>
    <x v="0"/>
    <s v="Bachelor"/>
    <x v="1"/>
    <s v="Referral"/>
    <n v="2"/>
    <n v="2.2000000000000002"/>
    <n v="2"/>
    <d v="2023-03-21T00:00:00"/>
    <n v="2023"/>
    <s v="Hybrid"/>
    <x v="0"/>
    <s v="Male"/>
  </r>
  <r>
    <s v="EMP0003"/>
    <x v="0"/>
    <x v="2"/>
    <s v="Senior Developer"/>
    <n v="7.9"/>
    <n v="131932"/>
    <d v="2020-01-18T00:00:00"/>
    <n v="2020"/>
    <x v="0"/>
    <x v="4"/>
    <s v="Master"/>
    <x v="1"/>
    <s v="LinkedIn"/>
    <n v="3"/>
    <n v="1.3"/>
    <n v="1"/>
    <d v="2021-04-18T00:00:00"/>
    <n v="2021"/>
    <s v="Hybrid"/>
    <x v="0"/>
    <s v="Female"/>
  </r>
  <r>
    <s v="EMP0091"/>
    <x v="0"/>
    <x v="0"/>
    <s v="Unknown"/>
    <n v="2.2000000000000002"/>
    <n v="136090"/>
    <d v="2020-05-26T00:00:00"/>
    <n v="2020"/>
    <x v="1"/>
    <x v="1"/>
    <s v="Master"/>
    <x v="1"/>
    <s v="Recruiter"/>
    <n v="5"/>
    <n v="4.9000000000000004"/>
    <m/>
    <m/>
    <m/>
    <s v="On-site"/>
    <x v="0"/>
    <s v="Male"/>
  </r>
  <r>
    <s v="EMP0094"/>
    <x v="0"/>
    <x v="0"/>
    <s v="DevOps Engineer"/>
    <n v="6.8"/>
    <n v="113441"/>
    <d v="2020-04-26T00:00:00"/>
    <n v="2020"/>
    <x v="1"/>
    <x v="1"/>
    <s v="Master"/>
    <x v="1"/>
    <s v="Recruiter"/>
    <n v="3"/>
    <n v="5"/>
    <m/>
    <d v="2025-04-26T00:00:00"/>
    <n v="2025"/>
    <s v="Remote"/>
    <x v="0"/>
    <s v="Prefer not to say"/>
  </r>
  <r>
    <s v="EMP0435"/>
    <x v="0"/>
    <x v="4"/>
    <s v="DevOps Engineer"/>
    <n v="5.2"/>
    <n v="130293"/>
    <d v="2020-01-28T00:00:00"/>
    <n v="2020"/>
    <x v="0"/>
    <x v="0"/>
    <s v="Master"/>
    <x v="1"/>
    <s v="Career Fair"/>
    <n v="1"/>
    <n v="3.2"/>
    <n v="3"/>
    <d v="2023-03-28T00:00:00"/>
    <n v="2023"/>
    <s v="Remote"/>
    <x v="0"/>
    <s v="Female"/>
  </r>
  <r>
    <s v="EMP0372"/>
    <x v="1"/>
    <x v="4"/>
    <s v="DevOps Engineer"/>
    <n v="6.7"/>
    <n v="96081"/>
    <d v="2020-03-04T00:00:00"/>
    <n v="2020"/>
    <x v="0"/>
    <x v="3"/>
    <s v="Master"/>
    <x v="1"/>
    <s v="Career Fair"/>
    <n v="1"/>
    <n v="1.1000000000000001"/>
    <n v="1"/>
    <d v="2021-04-04T00:00:00"/>
    <n v="2021"/>
    <s v="On-site"/>
    <x v="0"/>
    <s v="Prefer not to say"/>
  </r>
  <r>
    <s v="EMP0098"/>
    <x v="2"/>
    <x v="4"/>
    <s v="Senior Developer"/>
    <n v="5.5"/>
    <n v="157829"/>
    <d v="2021-12-13T00:00:00"/>
    <n v="2021"/>
    <x v="1"/>
    <x v="1"/>
    <s v="Master"/>
    <x v="0"/>
    <s v="Recruiter"/>
    <n v="5"/>
    <n v="3.4"/>
    <m/>
    <m/>
    <m/>
    <s v="On-site"/>
    <x v="0"/>
    <s v="Male"/>
  </r>
  <r>
    <s v="EMP0103"/>
    <x v="2"/>
    <x v="2"/>
    <s v="DevOps Engineer"/>
    <n v="0.4"/>
    <n v="152738"/>
    <d v="2019-01-26T00:00:00"/>
    <n v="2019"/>
    <x v="1"/>
    <x v="1"/>
    <s v="Master"/>
    <x v="0"/>
    <s v="LinkedIn"/>
    <n v="3"/>
    <n v="6.2"/>
    <m/>
    <d v="2025-03-26T00:00:00"/>
    <n v="2025"/>
    <s v="On-site"/>
    <x v="0"/>
    <s v="Female"/>
  </r>
  <r>
    <s v="EMP0125"/>
    <x v="1"/>
    <x v="4"/>
    <s v="Tech Lead"/>
    <n v="4.0999999999999996"/>
    <n v="136918"/>
    <d v="2019-01-31T00:00:00"/>
    <n v="2019"/>
    <x v="1"/>
    <x v="1"/>
    <s v="PhD"/>
    <x v="1"/>
    <s v="Referral"/>
    <n v="3"/>
    <n v="6.2"/>
    <m/>
    <m/>
    <m/>
    <s v="Hybrid"/>
    <x v="0"/>
    <s v="Non-binary"/>
  </r>
  <r>
    <s v="EMP0108"/>
    <x v="1"/>
    <x v="2"/>
    <s v="DevOps Engineer"/>
    <n v="7.7"/>
    <n v="136325"/>
    <d v="2021-03-03T00:00:00"/>
    <n v="2021"/>
    <x v="1"/>
    <x v="1"/>
    <s v="Master"/>
    <x v="1"/>
    <s v="Recruiter"/>
    <n v="3"/>
    <n v="4.0999999999999996"/>
    <m/>
    <d v="2025-04-03T00:00:00"/>
    <n v="2025"/>
    <s v="On-site"/>
    <x v="0"/>
    <s v="Male"/>
  </r>
  <r>
    <s v="EMP0416"/>
    <x v="0"/>
    <x v="1"/>
    <s v="DevOps Engineer"/>
    <n v="8.1"/>
    <n v="115561"/>
    <d v="2020-03-31T00:00:00"/>
    <n v="2020"/>
    <x v="1"/>
    <x v="1"/>
    <s v="Bachelor"/>
    <x v="2"/>
    <s v="Career Fair"/>
    <n v="4"/>
    <n v="5.0999999999999996"/>
    <m/>
    <d v="2025-04-30T00:00:00"/>
    <n v="2025"/>
    <s v="Hybrid"/>
    <x v="1"/>
    <s v="Non-binary"/>
  </r>
  <r>
    <s v="EMP0115"/>
    <x v="2"/>
    <x v="1"/>
    <s v="Software Engineer"/>
    <n v="8.6999999999999993"/>
    <n v="70395"/>
    <d v="2020-03-21T00:00:00"/>
    <n v="2020"/>
    <x v="1"/>
    <x v="1"/>
    <s v="Master"/>
    <x v="1"/>
    <s v="Referral"/>
    <n v="2"/>
    <n v="2.1"/>
    <m/>
    <m/>
    <m/>
    <s v="Remote"/>
    <x v="0"/>
    <s v="Non-binary"/>
  </r>
  <r>
    <s v="EMP0116"/>
    <x v="2"/>
    <x v="3"/>
    <s v="DevOps Engineer"/>
    <n v="7.3"/>
    <n v="156731"/>
    <d v="2020-12-22T00:00:00"/>
    <n v="2020"/>
    <x v="1"/>
    <x v="1"/>
    <s v="Master"/>
    <x v="2"/>
    <s v="Recruiter"/>
    <n v="3"/>
    <n v="4.3"/>
    <m/>
    <d v="2025-03-22T00:00:00"/>
    <n v="2025"/>
    <s v="On-site"/>
    <x v="1"/>
    <s v="Female"/>
  </r>
  <r>
    <s v="EMP0461"/>
    <x v="1"/>
    <x v="3"/>
    <s v="Software Engineer"/>
    <n v="5.7"/>
    <n v="97228"/>
    <d v="2020-05-08T00:00:00"/>
    <n v="2020"/>
    <x v="0"/>
    <x v="3"/>
    <s v="PhD"/>
    <x v="2"/>
    <s v="LinkedIn"/>
    <n v="1"/>
    <n v="3"/>
    <n v="3"/>
    <d v="2023-05-08T00:00:00"/>
    <n v="2023"/>
    <s v="Remote"/>
    <x v="1"/>
    <s v="Male"/>
  </r>
  <r>
    <s v="EMP0093"/>
    <x v="2"/>
    <x v="2"/>
    <s v="Tech Lead"/>
    <n v="5.3"/>
    <n v="88746"/>
    <d v="2018-01-04T00:00:00"/>
    <n v="2018"/>
    <x v="0"/>
    <x v="4"/>
    <s v="PhD"/>
    <x v="0"/>
    <s v="Recruiter"/>
    <n v="5"/>
    <n v="5.3"/>
    <n v="5"/>
    <d v="2023-04-04T00:00:00"/>
    <n v="2023"/>
    <s v="On-site"/>
    <x v="0"/>
    <s v="Male"/>
  </r>
  <r>
    <s v="EMP0119"/>
    <x v="0"/>
    <x v="3"/>
    <s v="Tech Lead"/>
    <n v="4.3"/>
    <n v="72342"/>
    <d v="2024-03-10T00:00:00"/>
    <n v="2024"/>
    <x v="1"/>
    <x v="1"/>
    <s v="Bachelor"/>
    <x v="2"/>
    <s v="LinkedIn"/>
    <n v="3"/>
    <n v="2.1"/>
    <m/>
    <m/>
    <m/>
    <s v="On-site"/>
    <x v="1"/>
    <s v="Prefer not to say"/>
  </r>
  <r>
    <s v="EMP0129"/>
    <x v="2"/>
    <x v="0"/>
    <s v="Senior Developer"/>
    <n v="5"/>
    <n v="86657"/>
    <d v="2024-11-06T00:00:00"/>
    <n v="2024"/>
    <x v="1"/>
    <x v="1"/>
    <s v="Master"/>
    <x v="1"/>
    <s v="LinkedIn"/>
    <n v="3"/>
    <n v="4.5"/>
    <m/>
    <m/>
    <m/>
    <s v="Hybrid"/>
    <x v="0"/>
    <s v="Non-binary"/>
  </r>
  <r>
    <s v="EMP0130"/>
    <x v="0"/>
    <x v="1"/>
    <s v="Senior Developer"/>
    <n v="7.7"/>
    <n v="111226"/>
    <d v="2021-01-23T00:00:00"/>
    <n v="2021"/>
    <x v="1"/>
    <x v="1"/>
    <s v="Master"/>
    <x v="2"/>
    <s v="Referral"/>
    <n v="4"/>
    <n v="2.2000000000000002"/>
    <m/>
    <m/>
    <m/>
    <s v="Remote"/>
    <x v="1"/>
    <s v="Female"/>
  </r>
  <r>
    <s v="EMP0420"/>
    <x v="0"/>
    <x v="2"/>
    <s v="DevOps Engineer"/>
    <n v="4.7"/>
    <n v="150009"/>
    <d v="2020-07-03T00:00:00"/>
    <n v="2020"/>
    <x v="1"/>
    <x v="1"/>
    <s v="PhD"/>
    <x v="2"/>
    <s v="LinkedIn"/>
    <n v="3"/>
    <n v="4.8"/>
    <m/>
    <d v="2025-04-03T00:00:00"/>
    <n v="2025"/>
    <s v="On-site"/>
    <x v="1"/>
    <s v="Prefer not to say"/>
  </r>
  <r>
    <s v="EMP0385"/>
    <x v="0"/>
    <x v="3"/>
    <s v="Senior Developer"/>
    <n v="6"/>
    <n v="94681"/>
    <d v="2021-05-01T00:00:00"/>
    <n v="2021"/>
    <x v="0"/>
    <x v="0"/>
    <s v="Master"/>
    <x v="1"/>
    <s v="Recruiter"/>
    <n v="4"/>
    <n v="1.5"/>
    <n v="2"/>
    <d v="2022-11-01T00:00:00"/>
    <n v="2022"/>
    <s v="On-site"/>
    <x v="0"/>
    <s v="Prefer not to say"/>
  </r>
  <r>
    <s v="EMP0142"/>
    <x v="2"/>
    <x v="0"/>
    <s v="Senior Developer"/>
    <n v="4"/>
    <n v="62983"/>
    <d v="2020-09-12T00:00:00"/>
    <n v="2020"/>
    <x v="1"/>
    <x v="1"/>
    <s v="Master"/>
    <x v="2"/>
    <s v="Recruiter"/>
    <n v="2"/>
    <n v="4.5999999999999996"/>
    <m/>
    <m/>
    <m/>
    <s v="On-site"/>
    <x v="1"/>
    <s v="Female"/>
  </r>
  <r>
    <s v="EMP0143"/>
    <x v="1"/>
    <x v="2"/>
    <s v="Unknown"/>
    <n v="7.1"/>
    <n v="154223"/>
    <d v="2019-05-08T00:00:00"/>
    <n v="2019"/>
    <x v="1"/>
    <x v="1"/>
    <s v="Master"/>
    <x v="2"/>
    <s v="Recruiter"/>
    <n v="3"/>
    <n v="6"/>
    <m/>
    <m/>
    <m/>
    <s v="Remote"/>
    <x v="1"/>
    <s v="Male"/>
  </r>
  <r>
    <s v="EMP0329"/>
    <x v="0"/>
    <x v="2"/>
    <s v="Tech Lead"/>
    <n v="3.3"/>
    <n v="60340"/>
    <d v="2020-07-30T00:00:00"/>
    <n v="2020"/>
    <x v="1"/>
    <x v="1"/>
    <s v="PhD"/>
    <x v="1"/>
    <s v="LinkedIn"/>
    <n v="3"/>
    <n v="4.7"/>
    <m/>
    <m/>
    <m/>
    <s v="On-site"/>
    <x v="0"/>
    <s v="Female"/>
  </r>
  <r>
    <s v="EMP0422"/>
    <x v="0"/>
    <x v="1"/>
    <s v="Tech Lead"/>
    <n v="6.1"/>
    <n v="133788"/>
    <d v="2020-08-03T00:00:00"/>
    <n v="2020"/>
    <x v="1"/>
    <x v="1"/>
    <s v="Bachelor"/>
    <x v="1"/>
    <s v="LinkedIn"/>
    <n v="3"/>
    <n v="4.7"/>
    <m/>
    <m/>
    <m/>
    <s v="On-site"/>
    <x v="0"/>
    <s v="Male"/>
  </r>
  <r>
    <s v="EMP0106"/>
    <x v="0"/>
    <x v="0"/>
    <s v="Tech Lead"/>
    <n v="4.0999999999999996"/>
    <n v="131895"/>
    <d v="2020-08-05T00:00:00"/>
    <n v="2020"/>
    <x v="1"/>
    <x v="1"/>
    <s v="PhD"/>
    <x v="0"/>
    <s v="LinkedIn"/>
    <n v="4"/>
    <n v="4.7"/>
    <m/>
    <m/>
    <m/>
    <s v="On-site"/>
    <x v="0"/>
    <s v="Prefer not to say"/>
  </r>
  <r>
    <s v="EMP0151"/>
    <x v="0"/>
    <x v="0"/>
    <s v="Senior Developer"/>
    <n v="3.7"/>
    <n v="110948"/>
    <d v="2024-02-23T00:00:00"/>
    <n v="2024"/>
    <x v="1"/>
    <x v="1"/>
    <s v="Master"/>
    <x v="2"/>
    <s v="Referral"/>
    <n v="4"/>
    <n v="7.2"/>
    <m/>
    <m/>
    <m/>
    <s v="On-site"/>
    <x v="1"/>
    <s v="Non-binary"/>
  </r>
  <r>
    <s v="EMP0152"/>
    <x v="0"/>
    <x v="4"/>
    <s v="DevOps Engineer"/>
    <n v="7.4"/>
    <n v="67657"/>
    <d v="2019-02-23T00:00:00"/>
    <n v="2019"/>
    <x v="1"/>
    <x v="1"/>
    <s v="Master"/>
    <x v="0"/>
    <s v="Referral"/>
    <n v="3"/>
    <n v="6.2"/>
    <m/>
    <d v="2025-04-23T00:00:00"/>
    <n v="2025"/>
    <s v="Hybrid"/>
    <x v="0"/>
    <s v="Prefer not to say"/>
  </r>
  <r>
    <s v="EMP0155"/>
    <x v="2"/>
    <x v="4"/>
    <s v="Senior Developer"/>
    <n v="4.5999999999999996"/>
    <n v="93742"/>
    <d v="2018-02-07T00:00:00"/>
    <n v="2018"/>
    <x v="1"/>
    <x v="1"/>
    <s v="Master"/>
    <x v="2"/>
    <s v="Recruiter"/>
    <n v="4"/>
    <n v="7.2"/>
    <m/>
    <m/>
    <m/>
    <s v="Remote"/>
    <x v="1"/>
    <s v="Prefer not to say"/>
  </r>
  <r>
    <s v="EMP0180"/>
    <x v="1"/>
    <x v="1"/>
    <s v="Tech Lead"/>
    <n v="5.4"/>
    <n v="112579"/>
    <d v="2019-11-16T00:00:00"/>
    <n v="2019"/>
    <x v="0"/>
    <x v="3"/>
    <s v="Bachelor"/>
    <x v="2"/>
    <s v="LinkedIn"/>
    <n v="4"/>
    <n v="1.4"/>
    <n v="1"/>
    <d v="2021-03-16T00:00:00"/>
    <n v="2021"/>
    <s v="On-site"/>
    <x v="1"/>
    <s v="Prefer not to say"/>
  </r>
  <r>
    <s v="EMP0183"/>
    <x v="2"/>
    <x v="0"/>
    <s v="Software Engineer"/>
    <n v="2.5"/>
    <n v="99443"/>
    <d v="2020-08-13T00:00:00"/>
    <n v="2020"/>
    <x v="0"/>
    <x v="5"/>
    <s v="Master"/>
    <x v="1"/>
    <s v="LinkedIn"/>
    <n v="4"/>
    <n v="2"/>
    <n v="2"/>
    <d v="2022-08-13T00:00:00"/>
    <n v="2022"/>
    <s v="On-site"/>
    <x v="0"/>
    <s v="Male"/>
  </r>
  <r>
    <s v="EMP0074"/>
    <x v="1"/>
    <x v="2"/>
    <s v="Software Engineer"/>
    <n v="4"/>
    <n v="113330"/>
    <d v="2021-03-14T00:00:00"/>
    <n v="2021"/>
    <x v="0"/>
    <x v="3"/>
    <s v="Bachelor"/>
    <x v="2"/>
    <s v="Recruiter"/>
    <n v="3"/>
    <n v="3"/>
    <n v="3"/>
    <d v="2024-03-14T00:00:00"/>
    <n v="2024"/>
    <s v="On-site"/>
    <x v="1"/>
    <s v="Male"/>
  </r>
  <r>
    <s v="EMP0170"/>
    <x v="1"/>
    <x v="1"/>
    <s v="DevOps Engineer"/>
    <n v="4.9000000000000004"/>
    <n v="121788"/>
    <d v="2020-08-17T00:00:00"/>
    <n v="2020"/>
    <x v="1"/>
    <x v="1"/>
    <s v="Master"/>
    <x v="1"/>
    <s v="Referral"/>
    <n v="5"/>
    <n v="4.7"/>
    <m/>
    <d v="2025-04-17T00:00:00"/>
    <n v="2025"/>
    <s v="On-site"/>
    <x v="0"/>
    <s v="Female"/>
  </r>
  <r>
    <s v="EMP0200"/>
    <x v="1"/>
    <x v="0"/>
    <s v="Tech Lead"/>
    <n v="4.3"/>
    <n v="63712"/>
    <d v="2021-09-29T00:00:00"/>
    <n v="2021"/>
    <x v="1"/>
    <x v="1"/>
    <s v="PhD"/>
    <x v="2"/>
    <s v="Referral"/>
    <n v="3"/>
    <n v="3.6"/>
    <m/>
    <m/>
    <m/>
    <s v="On-site"/>
    <x v="1"/>
    <s v="Female"/>
  </r>
  <r>
    <s v="EMP0134"/>
    <x v="2"/>
    <x v="3"/>
    <s v="Software Engineer"/>
    <n v="1.5"/>
    <n v="127298"/>
    <d v="2022-06-21T00:00:00"/>
    <n v="2022"/>
    <x v="0"/>
    <x v="5"/>
    <s v="Bachelor"/>
    <x v="2"/>
    <s v="Referral"/>
    <n v="3"/>
    <n v="1.8"/>
    <n v="2"/>
    <d v="2024-03-21T00:00:00"/>
    <n v="2024"/>
    <s v="On-site"/>
    <x v="1"/>
    <s v="Male"/>
  </r>
  <r>
    <s v="EMP0472"/>
    <x v="2"/>
    <x v="3"/>
    <s v="Software Engineer"/>
    <n v="4.4000000000000004"/>
    <n v="82439"/>
    <d v="2022-01-09T00:00:00"/>
    <n v="2022"/>
    <x v="0"/>
    <x v="5"/>
    <s v="Bachelor"/>
    <x v="2"/>
    <s v="Recruiter"/>
    <n v="1"/>
    <n v="1.8"/>
    <n v="2"/>
    <d v="2023-10-09T00:00:00"/>
    <n v="2023"/>
    <s v="Remote"/>
    <x v="1"/>
    <s v="Prefer not to say"/>
  </r>
  <r>
    <s v="EMP0278"/>
    <x v="1"/>
    <x v="1"/>
    <s v="Software Engineer"/>
    <n v="4.3"/>
    <n v="74939"/>
    <d v="2020-02-21T00:00:00"/>
    <n v="2020"/>
    <x v="0"/>
    <x v="3"/>
    <s v="Master"/>
    <x v="2"/>
    <s v="Referral"/>
    <n v="3"/>
    <n v="3.2"/>
    <n v="3"/>
    <d v="2023-04-21T00:00:00"/>
    <n v="2023"/>
    <s v="On-site"/>
    <x v="1"/>
    <s v="Prefer not to say"/>
  </r>
  <r>
    <s v="EMP0323"/>
    <x v="0"/>
    <x v="3"/>
    <s v="Software Engineer"/>
    <n v="6.9"/>
    <n v="60929"/>
    <d v="2022-09-08T00:00:00"/>
    <n v="2022"/>
    <x v="0"/>
    <x v="2"/>
    <s v="Master"/>
    <x v="2"/>
    <s v="Referral"/>
    <n v="5"/>
    <n v="1.6"/>
    <n v="2"/>
    <d v="2024-04-08T00:00:00"/>
    <n v="2024"/>
    <s v="On-site"/>
    <x v="1"/>
    <s v="Prefer not to say"/>
  </r>
  <r>
    <s v="EMP0047"/>
    <x v="2"/>
    <x v="2"/>
    <s v="Software Engineer"/>
    <n v="5.9"/>
    <n v="155435"/>
    <d v="2020-06-30T00:00:00"/>
    <n v="2020"/>
    <x v="0"/>
    <x v="2"/>
    <s v="PhD"/>
    <x v="2"/>
    <s v="Referral"/>
    <n v="3"/>
    <n v="1.4"/>
    <n v="1"/>
    <d v="2021-10-30T00:00:00"/>
    <n v="2021"/>
    <s v="On-site"/>
    <x v="1"/>
    <s v="Non-binary"/>
  </r>
  <r>
    <s v="EMP0027"/>
    <x v="0"/>
    <x v="3"/>
    <s v="Tech Lead"/>
    <n v="4.4000000000000004"/>
    <n v="80932"/>
    <d v="2020-11-26T00:00:00"/>
    <n v="2020"/>
    <x v="1"/>
    <x v="1"/>
    <s v="Bachelor"/>
    <x v="2"/>
    <s v="LinkedIn"/>
    <n v="2"/>
    <n v="4.4000000000000004"/>
    <m/>
    <m/>
    <m/>
    <s v="Remote"/>
    <x v="1"/>
    <s v="Male"/>
  </r>
  <r>
    <s v="EMP0201"/>
    <x v="1"/>
    <x v="4"/>
    <s v="DevOps Engineer"/>
    <n v="1"/>
    <n v="91324"/>
    <d v="2020-02-05T00:00:00"/>
    <n v="2020"/>
    <x v="1"/>
    <x v="1"/>
    <s v="Master"/>
    <x v="0"/>
    <s v="Recruiter"/>
    <n v="3"/>
    <n v="3.2"/>
    <m/>
    <d v="2023-04-05T00:00:00"/>
    <n v="2023"/>
    <s v="On-site"/>
    <x v="0"/>
    <s v="Female"/>
  </r>
  <r>
    <s v="EMP0219"/>
    <x v="2"/>
    <x v="4"/>
    <s v="Software Engineer"/>
    <n v="5.2"/>
    <n v="120963"/>
    <d v="2019-03-29T00:00:00"/>
    <n v="2019"/>
    <x v="0"/>
    <x v="2"/>
    <s v="PhD"/>
    <x v="2"/>
    <s v="Recruiter"/>
    <n v="3"/>
    <n v="2"/>
    <n v="2"/>
    <d v="2021-03-29T00:00:00"/>
    <n v="2021"/>
    <s v="Remote"/>
    <x v="1"/>
    <s v="Female"/>
  </r>
  <r>
    <s v="EMP0205"/>
    <x v="0"/>
    <x v="0"/>
    <s v="DevOps Engineer"/>
    <n v="4.5999999999999996"/>
    <n v="106881"/>
    <d v="2021-09-19T00:00:00"/>
    <n v="2021"/>
    <x v="1"/>
    <x v="1"/>
    <s v="Master"/>
    <x v="2"/>
    <s v="Referral"/>
    <n v="3"/>
    <n v="3.6"/>
    <m/>
    <d v="2025-04-19T00:00:00"/>
    <n v="2025"/>
    <s v="On-site"/>
    <x v="1"/>
    <s v="Male"/>
  </r>
  <r>
    <s v="EMP0206"/>
    <x v="0"/>
    <x v="1"/>
    <s v="Software Engineer"/>
    <n v="6.1"/>
    <n v="91010"/>
    <d v="2025-07-30T00:00:00"/>
    <n v="2025"/>
    <x v="1"/>
    <x v="1"/>
    <s v="Master"/>
    <x v="1"/>
    <s v="Referral"/>
    <n v="3"/>
    <n v="2.7"/>
    <m/>
    <m/>
    <m/>
    <s v="On-site"/>
    <x v="0"/>
    <s v="Female"/>
  </r>
  <r>
    <s v="EMP0071"/>
    <x v="2"/>
    <x v="3"/>
    <s v="Tech Lead"/>
    <n v="4.4000000000000004"/>
    <n v="121813"/>
    <d v="2020-12-24T00:00:00"/>
    <n v="2020"/>
    <x v="1"/>
    <x v="1"/>
    <s v="PhD"/>
    <x v="1"/>
    <s v="LinkedIn"/>
    <n v="5"/>
    <n v="4.3"/>
    <m/>
    <m/>
    <m/>
    <s v="On-site"/>
    <x v="0"/>
    <s v="Male"/>
  </r>
  <r>
    <s v="EMP0208"/>
    <x v="2"/>
    <x v="4"/>
    <s v="DevOps Engineer"/>
    <n v="4.7"/>
    <n v="84611"/>
    <d v="2021-01-12T00:00:00"/>
    <n v="2021"/>
    <x v="1"/>
    <x v="1"/>
    <s v="Master"/>
    <x v="1"/>
    <s v="LinkedIn"/>
    <n v="4"/>
    <n v="4.3"/>
    <m/>
    <d v="2025-04-12T00:00:00"/>
    <n v="2025"/>
    <s v="Hybrid"/>
    <x v="0"/>
    <s v="Prefer not to say"/>
  </r>
  <r>
    <s v="EMP0209"/>
    <x v="1"/>
    <x v="4"/>
    <s v="DevOps Engineer"/>
    <n v="5.2"/>
    <n v="83669"/>
    <d v="2021-07-24T00:00:00"/>
    <n v="2021"/>
    <x v="1"/>
    <x v="1"/>
    <s v="Master"/>
    <x v="0"/>
    <s v="Referral"/>
    <n v="3"/>
    <n v="3.7"/>
    <m/>
    <d v="2025-03-24T00:00:00"/>
    <n v="2025"/>
    <s v="On-site"/>
    <x v="0"/>
    <s v="Male"/>
  </r>
  <r>
    <s v="EMP0429"/>
    <x v="1"/>
    <x v="0"/>
    <s v="Senior Developer"/>
    <n v="6.1"/>
    <n v="91174"/>
    <d v="2020-08-20T00:00:00"/>
    <n v="2020"/>
    <x v="1"/>
    <x v="1"/>
    <s v="Bachelor"/>
    <x v="0"/>
    <s v="LinkedIn"/>
    <n v="3"/>
    <n v="4.7"/>
    <m/>
    <m/>
    <m/>
    <s v="On-site"/>
    <x v="0"/>
    <s v="Prefer not to say"/>
  </r>
  <r>
    <s v="EMP0215"/>
    <x v="2"/>
    <x v="2"/>
    <s v="DevOps Engineer"/>
    <n v="5.6"/>
    <n v="136329"/>
    <d v="2018-10-15T00:00:00"/>
    <n v="2018"/>
    <x v="1"/>
    <x v="1"/>
    <s v="Master"/>
    <x v="0"/>
    <s v="LinkedIn"/>
    <n v="2"/>
    <n v="6.5"/>
    <m/>
    <d v="2025-04-15T00:00:00"/>
    <n v="2025"/>
    <s v="On-site"/>
    <x v="0"/>
    <s v="Prefer not to say"/>
  </r>
  <r>
    <s v="EMP0486"/>
    <x v="2"/>
    <x v="1"/>
    <s v="Software Engineer"/>
    <n v="5.7"/>
    <n v="61630"/>
    <d v="2018-11-06T00:00:00"/>
    <n v="2018"/>
    <x v="0"/>
    <x v="5"/>
    <s v="PhD"/>
    <x v="2"/>
    <s v="Referral"/>
    <n v="3"/>
    <n v="5.8"/>
    <n v="6"/>
    <d v="2024-08-06T00:00:00"/>
    <n v="2024"/>
    <s v="Hybrid"/>
    <x v="1"/>
    <s v="Female"/>
  </r>
  <r>
    <s v="EMP0218"/>
    <x v="2"/>
    <x v="0"/>
    <s v="Software Engineer"/>
    <n v="6.4"/>
    <n v="158117"/>
    <d v="2021-02-27T00:00:00"/>
    <n v="2021"/>
    <x v="1"/>
    <x v="1"/>
    <s v="Master"/>
    <x v="1"/>
    <s v="Recruiter"/>
    <n v="3"/>
    <n v="4.0999999999999996"/>
    <m/>
    <m/>
    <m/>
    <s v="On-site"/>
    <x v="0"/>
    <s v="Female"/>
  </r>
  <r>
    <s v="EMP0033"/>
    <x v="2"/>
    <x v="3"/>
    <s v="Unknown"/>
    <n v="4.5"/>
    <n v="154660"/>
    <d v="2020-10-16T00:00:00"/>
    <n v="2020"/>
    <x v="1"/>
    <x v="1"/>
    <s v="Bachelor"/>
    <x v="2"/>
    <s v="Referral"/>
    <n v="3"/>
    <n v="4.5"/>
    <m/>
    <m/>
    <m/>
    <s v="Remote"/>
    <x v="1"/>
    <s v="Female"/>
  </r>
  <r>
    <s v="EMP0256"/>
    <x v="1"/>
    <x v="2"/>
    <s v="Senior Developer"/>
    <n v="6.9"/>
    <n v="123437"/>
    <d v="2020-11-03T00:00:00"/>
    <n v="2020"/>
    <x v="1"/>
    <x v="1"/>
    <s v="PhD"/>
    <x v="0"/>
    <s v="LinkedIn"/>
    <n v="4"/>
    <n v="4.5"/>
    <m/>
    <m/>
    <m/>
    <s v="Remote"/>
    <x v="0"/>
    <s v="Prefer not to say"/>
  </r>
  <r>
    <s v="EMP0223"/>
    <x v="1"/>
    <x v="2"/>
    <s v="Software Engineer"/>
    <n v="2.9"/>
    <n v="144328"/>
    <d v="2024-12-07T00:00:00"/>
    <n v="2024"/>
    <x v="1"/>
    <x v="1"/>
    <s v="Master"/>
    <x v="0"/>
    <s v="Referral"/>
    <n v="3"/>
    <n v="6.4"/>
    <m/>
    <m/>
    <m/>
    <s v="On-site"/>
    <x v="0"/>
    <s v="Non-binary"/>
  </r>
  <r>
    <s v="EMP0492"/>
    <x v="1"/>
    <x v="4"/>
    <s v="Software Engineer"/>
    <n v="3.8"/>
    <n v="137485"/>
    <d v="2020-11-24T00:00:00"/>
    <n v="2020"/>
    <x v="0"/>
    <x v="2"/>
    <s v="PhD"/>
    <x v="2"/>
    <s v="Referral"/>
    <n v="3"/>
    <n v="2.4"/>
    <n v="2"/>
    <d v="2023-03-24T00:00:00"/>
    <n v="2023"/>
    <s v="Remote"/>
    <x v="1"/>
    <s v="Male"/>
  </r>
  <r>
    <s v="EMP0002"/>
    <x v="2"/>
    <x v="0"/>
    <s v="Software Engineer"/>
    <n v="4.7"/>
    <n v="101090"/>
    <d v="2022-08-13T00:00:00"/>
    <n v="2022"/>
    <x v="0"/>
    <x v="2"/>
    <s v="Bachelor"/>
    <x v="0"/>
    <s v="LinkedIn"/>
    <n v="4"/>
    <n v="2.7"/>
    <n v="3"/>
    <d v="2025-04-13T00:00:00"/>
    <n v="2025"/>
    <s v="Remote"/>
    <x v="0"/>
    <s v="Male"/>
  </r>
  <r>
    <s v="EMP0171"/>
    <x v="0"/>
    <x v="3"/>
    <s v="Software Engineer"/>
    <n v="2.1"/>
    <n v="68712"/>
    <d v="2022-08-29T00:00:00"/>
    <n v="2022"/>
    <x v="0"/>
    <x v="3"/>
    <s v="Bachelor"/>
    <x v="0"/>
    <s v="Recruiter"/>
    <n v="2"/>
    <n v="1.3"/>
    <n v="1"/>
    <d v="2023-11-29T00:00:00"/>
    <n v="2023"/>
    <s v="On-site"/>
    <x v="0"/>
    <s v="Prefer not to say"/>
  </r>
  <r>
    <s v="EMP0242"/>
    <x v="0"/>
    <x v="3"/>
    <s v="Software Engineer"/>
    <n v="6.6"/>
    <n v="152260"/>
    <d v="2022-10-28T00:00:00"/>
    <n v="2022"/>
    <x v="0"/>
    <x v="2"/>
    <s v="Bachelor"/>
    <x v="0"/>
    <s v="Recruiter"/>
    <n v="2"/>
    <n v="2.5"/>
    <n v="3"/>
    <d v="2025-04-28T00:00:00"/>
    <n v="2025"/>
    <s v="Remote"/>
    <x v="0"/>
    <s v="Non-binary"/>
  </r>
  <r>
    <s v="EMP0239"/>
    <x v="2"/>
    <x v="4"/>
    <s v="Senior Developer"/>
    <n v="6"/>
    <n v="113352"/>
    <d v="2018-07-11T00:00:00"/>
    <n v="2018"/>
    <x v="1"/>
    <x v="1"/>
    <s v="Master"/>
    <x v="0"/>
    <s v="Referral"/>
    <n v="3"/>
    <n v="6.8"/>
    <m/>
    <m/>
    <m/>
    <s v="On-site"/>
    <x v="0"/>
    <s v="Female"/>
  </r>
  <r>
    <s v="EMP0085"/>
    <x v="2"/>
    <x v="4"/>
    <s v="Senior Developer"/>
    <n v="4.2"/>
    <n v="64432"/>
    <d v="2020-11-15T00:00:00"/>
    <n v="2020"/>
    <x v="1"/>
    <x v="1"/>
    <s v="PhD"/>
    <x v="0"/>
    <s v="LinkedIn"/>
    <n v="2"/>
    <n v="4.4000000000000004"/>
    <m/>
    <m/>
    <m/>
    <s v="Remote"/>
    <x v="0"/>
    <s v="Prefer not to say"/>
  </r>
  <r>
    <s v="EMP0390"/>
    <x v="0"/>
    <x v="0"/>
    <s v="Software Engineer"/>
    <n v="4.8"/>
    <n v="87056"/>
    <d v="2019-04-16T00:00:00"/>
    <n v="2019"/>
    <x v="0"/>
    <x v="5"/>
    <s v="Bachelor"/>
    <x v="0"/>
    <s v="LinkedIn"/>
    <n v="3"/>
    <n v="5"/>
    <n v="5"/>
    <d v="2024-04-16T00:00:00"/>
    <n v="2024"/>
    <s v="On-site"/>
    <x v="0"/>
    <s v="Female"/>
  </r>
  <r>
    <s v="EMP0367"/>
    <x v="2"/>
    <x v="0"/>
    <s v="Tech Lead"/>
    <n v="6.3"/>
    <n v="139303"/>
    <d v="2020-12-04T00:00:00"/>
    <n v="2020"/>
    <x v="1"/>
    <x v="1"/>
    <s v="Master"/>
    <x v="1"/>
    <s v="LinkedIn"/>
    <n v="3"/>
    <n v="4.4000000000000004"/>
    <m/>
    <m/>
    <m/>
    <s v="On-site"/>
    <x v="0"/>
    <s v="Non-binary"/>
  </r>
  <r>
    <s v="EMP0497"/>
    <x v="0"/>
    <x v="3"/>
    <s v="Tech Lead"/>
    <n v="5.4"/>
    <n v="156362"/>
    <d v="2021-06-09T00:00:00"/>
    <n v="2021"/>
    <x v="0"/>
    <x v="0"/>
    <s v="Master"/>
    <x v="2"/>
    <s v="LinkedIn"/>
    <n v="2"/>
    <n v="3.7"/>
    <n v="4"/>
    <d v="2025-02-09T00:00:00"/>
    <n v="2025"/>
    <s v="On-site"/>
    <x v="1"/>
    <s v="Female"/>
  </r>
  <r>
    <s v="EMP0254"/>
    <x v="0"/>
    <x v="2"/>
    <s v="Senior Developer"/>
    <n v="5.4"/>
    <n v="122946"/>
    <d v="2021-06-01T00:00:00"/>
    <n v="2021"/>
    <x v="1"/>
    <x v="1"/>
    <s v="Master"/>
    <x v="2"/>
    <s v="LinkedIn"/>
    <n v="3"/>
    <n v="3.9"/>
    <m/>
    <m/>
    <m/>
    <s v="Hybrid"/>
    <x v="1"/>
    <s v="Male"/>
  </r>
  <r>
    <s v="EMP0012"/>
    <x v="1"/>
    <x v="0"/>
    <s v="DevOps Engineer"/>
    <n v="6.4"/>
    <n v="112256"/>
    <d v="2020-12-07T00:00:00"/>
    <n v="2020"/>
    <x v="1"/>
    <x v="1"/>
    <s v="PhD"/>
    <x v="0"/>
    <s v="LinkedIn"/>
    <n v="3"/>
    <n v="4.4000000000000004"/>
    <m/>
    <d v="2025-04-07T00:00:00"/>
    <n v="2025"/>
    <s v="Hybrid"/>
    <x v="0"/>
    <s v="Male"/>
  </r>
  <r>
    <s v="EMP0068"/>
    <x v="0"/>
    <x v="1"/>
    <s v="Software Engineer"/>
    <n v="8.1"/>
    <n v="89703"/>
    <d v="2021-02-19T00:00:00"/>
    <n v="2021"/>
    <x v="0"/>
    <x v="2"/>
    <s v="Master"/>
    <x v="0"/>
    <s v="Referral"/>
    <n v="3"/>
    <n v="3"/>
    <n v="3"/>
    <d v="2024-02-19T00:00:00"/>
    <n v="2024"/>
    <s v="Remote"/>
    <x v="0"/>
    <s v="Non-binary"/>
  </r>
  <r>
    <s v="EMP0261"/>
    <x v="2"/>
    <x v="3"/>
    <s v="Software Engineer"/>
    <n v="7.2"/>
    <n v="97861"/>
    <d v="2021-02-14T00:00:00"/>
    <n v="2021"/>
    <x v="1"/>
    <x v="1"/>
    <s v="Master"/>
    <x v="1"/>
    <s v="LinkedIn"/>
    <n v="3"/>
    <n v="4.2"/>
    <m/>
    <m/>
    <m/>
    <s v="Remote"/>
    <x v="0"/>
    <s v="Prefer not to say"/>
  </r>
  <r>
    <s v="EMP0418"/>
    <x v="2"/>
    <x v="1"/>
    <s v="Software Engineer"/>
    <n v="7.3"/>
    <n v="137219"/>
    <d v="2021-01-01T00:00:00"/>
    <n v="2021"/>
    <x v="1"/>
    <x v="1"/>
    <s v="Master"/>
    <x v="2"/>
    <s v="LinkedIn"/>
    <n v="2"/>
    <n v="4.3"/>
    <m/>
    <m/>
    <m/>
    <s v="On-site"/>
    <x v="1"/>
    <s v="Non-binary"/>
  </r>
  <r>
    <s v="EMP0016"/>
    <x v="0"/>
    <x v="3"/>
    <s v="Senior Developer"/>
    <n v="6.2"/>
    <n v="153426"/>
    <d v="2021-01-14T00:00:00"/>
    <n v="2021"/>
    <x v="1"/>
    <x v="1"/>
    <s v="PhD"/>
    <x v="2"/>
    <s v="LinkedIn"/>
    <n v="3"/>
    <n v="4.3"/>
    <m/>
    <m/>
    <m/>
    <s v="On-site"/>
    <x v="1"/>
    <s v="Non-binary"/>
  </r>
  <r>
    <s v="EMP0110"/>
    <x v="0"/>
    <x v="3"/>
    <s v="Senior Developer"/>
    <n v="5.3"/>
    <n v="60126"/>
    <d v="2021-02-03T00:00:00"/>
    <n v="2021"/>
    <x v="1"/>
    <x v="1"/>
    <s v="Bachelor"/>
    <x v="1"/>
    <s v="LinkedIn"/>
    <n v="3"/>
    <n v="4.2"/>
    <m/>
    <m/>
    <m/>
    <s v="On-site"/>
    <x v="0"/>
    <s v="Male"/>
  </r>
  <r>
    <s v="EMP0240"/>
    <x v="2"/>
    <x v="4"/>
    <s v="Software Engineer"/>
    <n v="4.8"/>
    <n v="149097"/>
    <d v="2018-08-30T00:00:00"/>
    <n v="2018"/>
    <x v="0"/>
    <x v="4"/>
    <s v="Master"/>
    <x v="0"/>
    <s v="LinkedIn"/>
    <n v="5"/>
    <n v="3.3"/>
    <n v="3"/>
    <d v="2021-11-30T00:00:00"/>
    <n v="2021"/>
    <s v="Hybrid"/>
    <x v="0"/>
    <s v="Male"/>
  </r>
  <r>
    <s v="EMP0176"/>
    <x v="0"/>
    <x v="1"/>
    <s v="Software Engineer"/>
    <n v="5.2"/>
    <n v="135897"/>
    <d v="2018-05-23T00:00:00"/>
    <n v="2018"/>
    <x v="0"/>
    <x v="5"/>
    <s v="Master"/>
    <x v="0"/>
    <s v="Recruiter"/>
    <n v="2"/>
    <n v="1.9"/>
    <n v="2"/>
    <d v="2020-03-23T00:00:00"/>
    <n v="2020"/>
    <s v="On-site"/>
    <x v="0"/>
    <s v="Female"/>
  </r>
  <r>
    <s v="EMP0062"/>
    <x v="1"/>
    <x v="0"/>
    <s v="Senior Developer"/>
    <n v="2.6"/>
    <n v="61324"/>
    <d v="2021-03-01T00:00:00"/>
    <n v="2021"/>
    <x v="1"/>
    <x v="1"/>
    <s v="Master"/>
    <x v="0"/>
    <s v="LinkedIn"/>
    <n v="4"/>
    <n v="4.0999999999999996"/>
    <m/>
    <m/>
    <m/>
    <s v="On-site"/>
    <x v="0"/>
    <s v="Female"/>
  </r>
  <r>
    <s v="EMP0319"/>
    <x v="1"/>
    <x v="0"/>
    <s v="Senior Developer"/>
    <n v="7.2"/>
    <n v="122493"/>
    <d v="2021-04-26T00:00:00"/>
    <n v="2021"/>
    <x v="0"/>
    <x v="5"/>
    <s v="PhD"/>
    <x v="0"/>
    <s v="LinkedIn"/>
    <n v="3"/>
    <n v="3.8"/>
    <n v="4"/>
    <d v="2025-01-26T00:00:00"/>
    <n v="2025"/>
    <s v="On-site"/>
    <x v="0"/>
    <s v="Female"/>
  </r>
  <r>
    <s v="EMP0345"/>
    <x v="0"/>
    <x v="3"/>
    <s v="Software Engineer"/>
    <n v="4.0999999999999996"/>
    <n v="141253"/>
    <d v="2021-04-26T00:00:00"/>
    <n v="2021"/>
    <x v="0"/>
    <x v="4"/>
    <s v="Bachelor"/>
    <x v="0"/>
    <s v="Recruiter"/>
    <n v="4"/>
    <n v="2"/>
    <n v="2"/>
    <d v="2023-04-26T00:00:00"/>
    <n v="2023"/>
    <s v="Remote"/>
    <x v="0"/>
    <s v="Prefer not to say"/>
  </r>
  <r>
    <s v="EMP0399"/>
    <x v="0"/>
    <x v="0"/>
    <s v="Software Engineer"/>
    <n v="4.5999999999999996"/>
    <n v="126216"/>
    <d v="2019-04-22T00:00:00"/>
    <n v="2019"/>
    <x v="0"/>
    <x v="0"/>
    <s v="PhD"/>
    <x v="0"/>
    <s v="LinkedIn"/>
    <n v="3"/>
    <n v="3"/>
    <n v="3"/>
    <d v="2022-04-22T00:00:00"/>
    <n v="2022"/>
    <s v="Remote"/>
    <x v="0"/>
    <s v="Male"/>
  </r>
  <r>
    <s v="EMP0292"/>
    <x v="1"/>
    <x v="4"/>
    <s v="DevOps Engineer"/>
    <n v="2.8"/>
    <n v="135330"/>
    <d v="2019-05-31T00:00:00"/>
    <n v="2019"/>
    <x v="1"/>
    <x v="1"/>
    <s v="Master"/>
    <x v="0"/>
    <s v="Referral"/>
    <n v="3"/>
    <n v="5.9"/>
    <m/>
    <d v="2025-03-31T00:00:00"/>
    <n v="2025"/>
    <s v="On-site"/>
    <x v="0"/>
    <s v="Prefer not to say"/>
  </r>
  <r>
    <s v="EMP0295"/>
    <x v="1"/>
    <x v="1"/>
    <s v="Unknown"/>
    <n v="3.1"/>
    <n v="106738"/>
    <d v="2022-04-15T00:00:00"/>
    <n v="2022"/>
    <x v="1"/>
    <x v="1"/>
    <s v="Master"/>
    <x v="0"/>
    <s v="LinkedIn"/>
    <n v="3"/>
    <n v="3"/>
    <m/>
    <m/>
    <m/>
    <s v="Remote"/>
    <x v="0"/>
    <s v="Male"/>
  </r>
  <r>
    <s v="EMP0296"/>
    <x v="0"/>
    <x v="2"/>
    <s v="Software Engineer"/>
    <n v="4.4000000000000004"/>
    <n v="94518"/>
    <d v="2019-10-24T00:00:00"/>
    <n v="2019"/>
    <x v="1"/>
    <x v="1"/>
    <s v="Master"/>
    <x v="0"/>
    <s v="Recruiter"/>
    <n v="3"/>
    <n v="5.5"/>
    <m/>
    <m/>
    <m/>
    <s v="Hybrid"/>
    <x v="0"/>
    <s v="Prefer not to say"/>
  </r>
  <r>
    <s v="EMP0207"/>
    <x v="2"/>
    <x v="2"/>
    <s v="Tech Lead"/>
    <n v="4.7"/>
    <n v="104139"/>
    <d v="2022-05-29T00:00:00"/>
    <n v="2022"/>
    <x v="1"/>
    <x v="1"/>
    <s v="Master"/>
    <x v="1"/>
    <s v="Recruiter"/>
    <n v="2"/>
    <n v="2.9"/>
    <m/>
    <m/>
    <m/>
    <s v="Hybrid"/>
    <x v="0"/>
    <s v="Male"/>
  </r>
  <r>
    <s v="EMP0301"/>
    <x v="2"/>
    <x v="4"/>
    <s v="DevOps Engineer"/>
    <n v="6.7"/>
    <n v="127028"/>
    <d v="2022-11-26T00:00:00"/>
    <n v="2022"/>
    <x v="1"/>
    <x v="1"/>
    <s v="Master"/>
    <x v="0"/>
    <s v="Recruiter"/>
    <n v="3"/>
    <n v="2.4"/>
    <m/>
    <d v="2025-03-26T00:00:00"/>
    <n v="2025"/>
    <s v="On-site"/>
    <x v="0"/>
    <s v="Non-binary"/>
  </r>
  <r>
    <s v="EMP0335"/>
    <x v="0"/>
    <x v="0"/>
    <s v="Tech Lead"/>
    <n v="4.8"/>
    <n v="118954"/>
    <d v="2021-12-11T00:00:00"/>
    <n v="2021"/>
    <x v="1"/>
    <x v="1"/>
    <s v="Master"/>
    <x v="1"/>
    <s v="Recruiter"/>
    <n v="3"/>
    <n v="3.4"/>
    <m/>
    <m/>
    <m/>
    <s v="On-site"/>
    <x v="0"/>
    <s v="Female"/>
  </r>
  <r>
    <s v="EMP0312"/>
    <x v="0"/>
    <x v="2"/>
    <s v="Senior Developer"/>
    <n v="2"/>
    <n v="124089"/>
    <d v="2018-04-13T00:00:00"/>
    <n v="2018"/>
    <x v="1"/>
    <x v="1"/>
    <s v="Master"/>
    <x v="0"/>
    <s v="Recruiter"/>
    <n v="4"/>
    <n v="7"/>
    <m/>
    <m/>
    <m/>
    <s v="Remote"/>
    <x v="0"/>
    <s v="Non-binary"/>
  </r>
  <r>
    <s v="EMP0259"/>
    <x v="2"/>
    <x v="1"/>
    <s v="Senior Developer"/>
    <n v="2.1"/>
    <n v="128099"/>
    <d v="2021-05-29T00:00:00"/>
    <n v="2021"/>
    <x v="1"/>
    <x v="1"/>
    <s v="PhD"/>
    <x v="2"/>
    <s v="Recruiter"/>
    <n v="2"/>
    <n v="3.9"/>
    <m/>
    <m/>
    <m/>
    <s v="Hybrid"/>
    <x v="1"/>
    <s v="Prefer not to say"/>
  </r>
  <r>
    <s v="EMP0263"/>
    <x v="0"/>
    <x v="2"/>
    <s v="Tech Lead"/>
    <n v="3.2"/>
    <n v="105253"/>
    <d v="2021-07-07T00:00:00"/>
    <n v="2021"/>
    <x v="1"/>
    <x v="1"/>
    <s v="PhD"/>
    <x v="0"/>
    <s v="LinkedIn"/>
    <n v="2"/>
    <n v="3.8"/>
    <m/>
    <m/>
    <m/>
    <s v="Remote"/>
    <x v="0"/>
    <s v="Prefer not to say"/>
  </r>
  <r>
    <s v="EMP0163"/>
    <x v="0"/>
    <x v="2"/>
    <s v="Software Engineer"/>
    <n v="5.4"/>
    <n v="67491"/>
    <d v="2020-01-01T00:00:00"/>
    <n v="2020"/>
    <x v="0"/>
    <x v="5"/>
    <s v="Bachelor"/>
    <x v="1"/>
    <s v="Recruiter"/>
    <n v="4"/>
    <n v="4"/>
    <n v="4"/>
    <d v="2024-01-01T00:00:00"/>
    <n v="2024"/>
    <s v="On-site"/>
    <x v="0"/>
    <s v="Non-binary"/>
  </r>
  <r>
    <s v="EMP0326"/>
    <x v="2"/>
    <x v="0"/>
    <s v="DevOps Engineer"/>
    <n v="6.5"/>
    <n v="82052"/>
    <d v="2018-06-19T00:00:00"/>
    <n v="2018"/>
    <x v="1"/>
    <x v="1"/>
    <s v="Master"/>
    <x v="1"/>
    <s v="Recruiter"/>
    <n v="3"/>
    <n v="6.8"/>
    <m/>
    <d v="2025-03-19T00:00:00"/>
    <n v="2025"/>
    <s v="On-site"/>
    <x v="0"/>
    <s v="Male"/>
  </r>
  <r>
    <s v="EMP0284"/>
    <x v="0"/>
    <x v="0"/>
    <s v="Tech Lead"/>
    <n v="5.4"/>
    <n v="65906"/>
    <d v="2019-06-28T00:00:00"/>
    <n v="2019"/>
    <x v="0"/>
    <x v="2"/>
    <s v="Bachelor"/>
    <x v="0"/>
    <s v="LinkedIn"/>
    <n v="4"/>
    <n v="4"/>
    <n v="4"/>
    <d v="2023-06-28T00:00:00"/>
    <n v="2023"/>
    <s v="On-site"/>
    <x v="0"/>
    <s v="Non-binary"/>
  </r>
  <r>
    <s v="EMP0137"/>
    <x v="0"/>
    <x v="2"/>
    <s v="Tech Lead"/>
    <n v="4.9000000000000004"/>
    <n v="117134"/>
    <d v="2018-01-12T00:00:00"/>
    <n v="2018"/>
    <x v="1"/>
    <x v="1"/>
    <s v="Bachelor"/>
    <x v="0"/>
    <s v="Referral"/>
    <n v="4"/>
    <n v="7.3"/>
    <m/>
    <m/>
    <m/>
    <s v="On-site"/>
    <x v="0"/>
    <s v="Non-binary"/>
  </r>
  <r>
    <s v="EMP0400"/>
    <x v="2"/>
    <x v="4"/>
    <s v="Tech Lead"/>
    <n v="4.9000000000000004"/>
    <n v="101520"/>
    <d v="2021-01-04T00:00:00"/>
    <n v="2021"/>
    <x v="1"/>
    <x v="1"/>
    <s v="Bachelor"/>
    <x v="1"/>
    <s v="LinkedIn"/>
    <n v="3"/>
    <n v="4.3"/>
    <m/>
    <m/>
    <m/>
    <s v="Hybrid"/>
    <x v="0"/>
    <s v="Male"/>
  </r>
  <r>
    <s v="EMP0339"/>
    <x v="1"/>
    <x v="3"/>
    <s v="DevOps Engineer"/>
    <n v="8.9"/>
    <n v="146698"/>
    <d v="2020-02-02T00:00:00"/>
    <n v="2020"/>
    <x v="1"/>
    <x v="1"/>
    <s v="Master"/>
    <x v="2"/>
    <s v="LinkedIn"/>
    <n v="2"/>
    <n v="2.2000000000000002"/>
    <m/>
    <d v="2022-04-02T00:00:00"/>
    <n v="2022"/>
    <s v="Remote"/>
    <x v="1"/>
    <s v="Non-binary"/>
  </r>
  <r>
    <s v="EMP0475"/>
    <x v="0"/>
    <x v="2"/>
    <s v="Senior Developer"/>
    <n v="4"/>
    <n v="65750"/>
    <d v="2021-07-15T00:00:00"/>
    <n v="2021"/>
    <x v="1"/>
    <x v="1"/>
    <s v="Bachelor"/>
    <x v="1"/>
    <s v="Recruiter"/>
    <n v="4"/>
    <n v="3.8"/>
    <m/>
    <m/>
    <m/>
    <s v="On-site"/>
    <x v="0"/>
    <s v="Male"/>
  </r>
  <r>
    <s v="EMP0458"/>
    <x v="0"/>
    <x v="4"/>
    <s v="Tech Lead"/>
    <n v="4.9000000000000004"/>
    <n v="140764"/>
    <d v="2019-02-09T00:00:00"/>
    <n v="2019"/>
    <x v="1"/>
    <x v="1"/>
    <s v="Bachelor"/>
    <x v="2"/>
    <s v="Referral"/>
    <n v="4"/>
    <n v="6.2"/>
    <m/>
    <m/>
    <m/>
    <s v="Remote"/>
    <x v="1"/>
    <s v="Non-binary"/>
  </r>
  <r>
    <s v="EMP0040"/>
    <x v="1"/>
    <x v="4"/>
    <s v="Tech Lead"/>
    <n v="5"/>
    <n v="138657"/>
    <d v="2022-12-29T00:00:00"/>
    <n v="2022"/>
    <x v="1"/>
    <x v="1"/>
    <s v="PhD"/>
    <x v="1"/>
    <s v="Recruiter"/>
    <n v="1"/>
    <n v="2.2999999999999998"/>
    <m/>
    <m/>
    <m/>
    <s v="On-site"/>
    <x v="0"/>
    <s v="Female"/>
  </r>
  <r>
    <s v="EMP0349"/>
    <x v="0"/>
    <x v="4"/>
    <s v="Software Engineer"/>
    <n v="6.6"/>
    <n v="68244"/>
    <d v="2019-02-12T00:00:00"/>
    <n v="2019"/>
    <x v="1"/>
    <x v="1"/>
    <s v="Master"/>
    <x v="1"/>
    <s v="Recruiter"/>
    <n v="3"/>
    <n v="6.2"/>
    <m/>
    <m/>
    <m/>
    <s v="On-site"/>
    <x v="0"/>
    <s v="Male"/>
  </r>
  <r>
    <s v="EMP0351"/>
    <x v="2"/>
    <x v="4"/>
    <s v="Software Engineer"/>
    <n v="3.3"/>
    <n v="118608"/>
    <d v="2020-10-14T00:00:00"/>
    <n v="2020"/>
    <x v="1"/>
    <x v="1"/>
    <s v="Master"/>
    <x v="2"/>
    <s v="Recruiter"/>
    <n v="4"/>
    <n v="4.5"/>
    <m/>
    <m/>
    <m/>
    <s v="On-site"/>
    <x v="1"/>
    <s v="Male"/>
  </r>
  <r>
    <s v="EMP0357"/>
    <x v="1"/>
    <x v="1"/>
    <s v="Tech Lead"/>
    <n v="5"/>
    <n v="140742"/>
    <d v="2019-06-24T00:00:00"/>
    <n v="2019"/>
    <x v="1"/>
    <x v="1"/>
    <s v="PhD"/>
    <x v="1"/>
    <s v="LinkedIn"/>
    <n v="3"/>
    <n v="5.8"/>
    <m/>
    <m/>
    <m/>
    <s v="On-site"/>
    <x v="0"/>
    <s v="Non-binary"/>
  </r>
  <r>
    <s v="EMP0358"/>
    <x v="1"/>
    <x v="2"/>
    <s v="Senior Developer"/>
    <n v="3.1"/>
    <n v="114120"/>
    <d v="2020-06-10T00:00:00"/>
    <n v="2020"/>
    <x v="1"/>
    <x v="1"/>
    <s v="Master"/>
    <x v="0"/>
    <s v="Recruiter"/>
    <n v="2"/>
    <n v="4.9000000000000004"/>
    <m/>
    <m/>
    <m/>
    <s v="Hybrid"/>
    <x v="0"/>
    <s v="Male"/>
  </r>
  <r>
    <s v="EMP0121"/>
    <x v="1"/>
    <x v="2"/>
    <s v="Tech Lead"/>
    <n v="5.0999999999999996"/>
    <n v="134055"/>
    <d v="2020-12-13T00:00:00"/>
    <n v="2020"/>
    <x v="1"/>
    <x v="1"/>
    <s v="Bachelor"/>
    <x v="1"/>
    <s v="LinkedIn"/>
    <n v="3"/>
    <n v="4.4000000000000004"/>
    <m/>
    <m/>
    <m/>
    <s v="Remote"/>
    <x v="0"/>
    <s v="Non-binary"/>
  </r>
  <r>
    <s v="EMP0371"/>
    <x v="1"/>
    <x v="3"/>
    <s v="Software Engineer"/>
    <n v="2.7"/>
    <n v="93840"/>
    <d v="2022-09-07T00:00:00"/>
    <n v="2022"/>
    <x v="1"/>
    <x v="1"/>
    <s v="Master"/>
    <x v="1"/>
    <s v="LinkedIn"/>
    <n v="3"/>
    <n v="2.6"/>
    <m/>
    <m/>
    <m/>
    <s v="On-site"/>
    <x v="0"/>
    <s v="Prefer not to say"/>
  </r>
  <r>
    <s v="EMP0111"/>
    <x v="0"/>
    <x v="1"/>
    <s v="Software Engineer"/>
    <n v="4.3"/>
    <n v="61645"/>
    <d v="2019-02-24T00:00:00"/>
    <n v="2019"/>
    <x v="0"/>
    <x v="3"/>
    <s v="Bachelor"/>
    <x v="1"/>
    <s v="Recruiter"/>
    <n v="5"/>
    <n v="2.2000000000000002"/>
    <n v="2"/>
    <d v="2021-04-24T00:00:00"/>
    <n v="2021"/>
    <s v="Remote"/>
    <x v="0"/>
    <s v="Non-binary"/>
  </r>
  <r>
    <s v="EMP0374"/>
    <x v="0"/>
    <x v="0"/>
    <s v="DevOps Engineer"/>
    <n v="6.2"/>
    <n v="99121"/>
    <d v="2022-06-02T00:00:00"/>
    <n v="2022"/>
    <x v="1"/>
    <x v="1"/>
    <s v="Master"/>
    <x v="0"/>
    <s v="Recruiter"/>
    <n v="3"/>
    <n v="2.9"/>
    <m/>
    <d v="2025-04-02T00:00:00"/>
    <n v="2025"/>
    <s v="On-site"/>
    <x v="0"/>
    <s v="Non-binary"/>
  </r>
  <r>
    <s v="EMP0375"/>
    <x v="0"/>
    <x v="3"/>
    <s v="Software Engineer"/>
    <n v="5.9"/>
    <n v="73979"/>
    <d v="2022-02-24T00:00:00"/>
    <n v="2022"/>
    <x v="1"/>
    <x v="1"/>
    <s v="Master"/>
    <x v="1"/>
    <s v="Recruiter"/>
    <n v="2"/>
    <n v="3.2"/>
    <m/>
    <m/>
    <m/>
    <s v="On-site"/>
    <x v="0"/>
    <s v="Female"/>
  </r>
  <r>
    <s v="EMP0377"/>
    <x v="1"/>
    <x v="3"/>
    <s v="Software Engineer"/>
    <n v="5.3"/>
    <n v="118627"/>
    <d v="2019-09-12T00:00:00"/>
    <n v="2019"/>
    <x v="1"/>
    <x v="1"/>
    <s v="Master"/>
    <x v="2"/>
    <s v="LinkedIn"/>
    <n v="5"/>
    <n v="5.6"/>
    <m/>
    <m/>
    <m/>
    <s v="Remote"/>
    <x v="1"/>
    <s v="Female"/>
  </r>
  <r>
    <s v="EMP0026"/>
    <x v="2"/>
    <x v="0"/>
    <s v="Senior Developer"/>
    <n v="3.2"/>
    <n v="145981"/>
    <d v="2021-08-14T00:00:00"/>
    <n v="2021"/>
    <x v="1"/>
    <x v="1"/>
    <s v="PhD"/>
    <x v="0"/>
    <s v="Recruiter"/>
    <n v="3"/>
    <n v="3.7"/>
    <m/>
    <m/>
    <m/>
    <s v="Hybrid"/>
    <x v="0"/>
    <s v="Female"/>
  </r>
  <r>
    <s v="EMP0382"/>
    <x v="2"/>
    <x v="2"/>
    <s v="Senior Developer"/>
    <n v="5.0999999999999996"/>
    <n v="100695"/>
    <d v="2021-06-24T00:00:00"/>
    <n v="2021"/>
    <x v="1"/>
    <x v="1"/>
    <s v="Master"/>
    <x v="0"/>
    <s v="Referral"/>
    <n v="5"/>
    <n v="3.8"/>
    <m/>
    <m/>
    <m/>
    <s v="On-site"/>
    <x v="0"/>
    <s v="Female"/>
  </r>
  <r>
    <s v="EMP0282"/>
    <x v="0"/>
    <x v="3"/>
    <s v="Software Engineer"/>
    <n v="7.7"/>
    <n v="145445"/>
    <d v="2021-07-15T00:00:00"/>
    <n v="2021"/>
    <x v="0"/>
    <x v="3"/>
    <s v="Bachelor"/>
    <x v="1"/>
    <s v="LinkedIn"/>
    <n v="3"/>
    <n v="1.8"/>
    <n v="2"/>
    <d v="2023-04-15T00:00:00"/>
    <n v="2023"/>
    <s v="On-site"/>
    <x v="0"/>
    <s v="Female"/>
  </r>
  <r>
    <s v="EMP0494"/>
    <x v="2"/>
    <x v="4"/>
    <s v="Software Engineer"/>
    <n v="5.9"/>
    <n v="93885"/>
    <d v="2021-09-23T00:00:00"/>
    <n v="2021"/>
    <x v="0"/>
    <x v="3"/>
    <s v="Bachelor"/>
    <x v="1"/>
    <s v="Referral"/>
    <n v="1"/>
    <n v="2.4"/>
    <n v="2"/>
    <d v="2024-01-23T00:00:00"/>
    <n v="2024"/>
    <s v="Hybrid"/>
    <x v="0"/>
    <s v="Male"/>
  </r>
  <r>
    <s v="EMP0403"/>
    <x v="1"/>
    <x v="1"/>
    <s v="Tech Lead"/>
    <n v="7.3"/>
    <n v="99194"/>
    <d v="2021-09-21T00:00:00"/>
    <n v="2021"/>
    <x v="1"/>
    <x v="1"/>
    <s v="PhD"/>
    <x v="1"/>
    <s v="Recruiter"/>
    <n v="2"/>
    <n v="3.6"/>
    <m/>
    <m/>
    <m/>
    <s v="On-site"/>
    <x v="0"/>
    <s v="Male"/>
  </r>
  <r>
    <s v="EMP0394"/>
    <x v="1"/>
    <x v="2"/>
    <s v="Software Engineer"/>
    <n v="8.6"/>
    <n v="149272"/>
    <d v="2021-11-06T00:00:00"/>
    <n v="2021"/>
    <x v="1"/>
    <x v="1"/>
    <s v="Master"/>
    <x v="2"/>
    <s v="Recruiter"/>
    <n v="5"/>
    <n v="3.5"/>
    <m/>
    <m/>
    <m/>
    <s v="On-site"/>
    <x v="1"/>
    <s v="Male"/>
  </r>
  <r>
    <s v="EMP0393"/>
    <x v="0"/>
    <x v="2"/>
    <s v="Senior Developer"/>
    <n v="2.8"/>
    <n v="82412"/>
    <d v="2021-09-28T00:00:00"/>
    <n v="2021"/>
    <x v="1"/>
    <x v="1"/>
    <s v="Master"/>
    <x v="2"/>
    <s v="Referral"/>
    <n v="4"/>
    <n v="3.6"/>
    <m/>
    <m/>
    <m/>
    <s v="On-site"/>
    <x v="1"/>
    <s v="Female"/>
  </r>
  <r>
    <s v="EMP0383"/>
    <x v="0"/>
    <x v="0"/>
    <s v="Senior Developer"/>
    <n v="7.8"/>
    <n v="63696"/>
    <d v="2024-10-14T00:00:00"/>
    <n v="2024"/>
    <x v="1"/>
    <x v="1"/>
    <s v="Bachelor"/>
    <x v="0"/>
    <s v="Referral"/>
    <n v="3"/>
    <n v="3.5"/>
    <m/>
    <m/>
    <m/>
    <s v="Remote"/>
    <x v="0"/>
    <s v="Prefer not to say"/>
  </r>
  <r>
    <s v="EMP0014"/>
    <x v="0"/>
    <x v="1"/>
    <s v="Software Engineer"/>
    <n v="7.1"/>
    <n v="60206"/>
    <d v="2020-11-04T00:00:00"/>
    <n v="2020"/>
    <x v="0"/>
    <x v="3"/>
    <s v="Master"/>
    <x v="1"/>
    <s v="Recruiter"/>
    <n v="3"/>
    <n v="3"/>
    <n v="3"/>
    <d v="2023-11-04T00:00:00"/>
    <n v="2023"/>
    <s v="On-site"/>
    <x v="0"/>
    <s v="Male"/>
  </r>
  <r>
    <s v="EMP0407"/>
    <x v="1"/>
    <x v="2"/>
    <s v="Software Engineer"/>
    <n v="2"/>
    <n v="70808"/>
    <d v="2025-05-02T00:00:00"/>
    <n v="2025"/>
    <x v="1"/>
    <x v="1"/>
    <s v="Master"/>
    <x v="0"/>
    <s v="Referral"/>
    <n v="2"/>
    <n v="2"/>
    <m/>
    <m/>
    <m/>
    <s v="On-site"/>
    <x v="0"/>
    <s v="Non-binary"/>
  </r>
  <r>
    <s v="EMP0409"/>
    <x v="2"/>
    <x v="0"/>
    <s v="DevOps Engineer"/>
    <n v="7.2"/>
    <n v="135277"/>
    <d v="2018-08-03T00:00:00"/>
    <n v="2018"/>
    <x v="1"/>
    <x v="1"/>
    <s v="Master"/>
    <x v="2"/>
    <s v="LinkedIn"/>
    <n v="4"/>
    <n v="6.7"/>
    <m/>
    <d v="2025-04-03T00:00:00"/>
    <n v="2025"/>
    <s v="Hybrid"/>
    <x v="1"/>
    <s v="Prefer not to say"/>
  </r>
  <r>
    <s v="EMP0411"/>
    <x v="1"/>
    <x v="4"/>
    <s v="Senior Developer"/>
    <n v="4.5"/>
    <n v="61988"/>
    <d v="2021-01-10T00:00:00"/>
    <n v="2021"/>
    <x v="1"/>
    <x v="1"/>
    <s v="Master"/>
    <x v="0"/>
    <s v="LinkedIn"/>
    <n v="3"/>
    <n v="4.3"/>
    <m/>
    <m/>
    <m/>
    <s v="Hybrid"/>
    <x v="0"/>
    <s v="Male"/>
  </r>
  <r>
    <s v="EMP0412"/>
    <x v="0"/>
    <x v="3"/>
    <s v="Senior Developer"/>
    <n v="3.2"/>
    <n v="105833"/>
    <d v="2024-04-08T00:00:00"/>
    <n v="2024"/>
    <x v="1"/>
    <x v="1"/>
    <s v="Master"/>
    <x v="2"/>
    <s v="Recruiter"/>
    <n v="3"/>
    <n v="7"/>
    <m/>
    <m/>
    <m/>
    <s v="Hybrid"/>
    <x v="1"/>
    <s v="Male"/>
  </r>
  <r>
    <s v="EMP0344"/>
    <x v="2"/>
    <x v="1"/>
    <s v="Software Engineer"/>
    <n v="5"/>
    <n v="70207"/>
    <d v="2021-08-06T00:00:00"/>
    <n v="2021"/>
    <x v="0"/>
    <x v="3"/>
    <s v="Master"/>
    <x v="1"/>
    <s v="Referral"/>
    <n v="2"/>
    <n v="2.7"/>
    <n v="3"/>
    <d v="2024-04-06T00:00:00"/>
    <n v="2024"/>
    <s v="Remote"/>
    <x v="0"/>
    <s v="Non-binary"/>
  </r>
  <r>
    <s v="EMP0064"/>
    <x v="1"/>
    <x v="3"/>
    <s v="DevOps Engineer"/>
    <n v="2.7"/>
    <n v="85470"/>
    <d v="2021-10-16T00:00:00"/>
    <n v="2021"/>
    <x v="1"/>
    <x v="1"/>
    <s v="PhD"/>
    <x v="0"/>
    <s v="Recruiter"/>
    <n v="3"/>
    <n v="3.5"/>
    <m/>
    <d v="2025-04-16T00:00:00"/>
    <n v="2025"/>
    <s v="On-site"/>
    <x v="0"/>
    <s v="Male"/>
  </r>
  <r>
    <s v="EMP0015"/>
    <x v="2"/>
    <x v="2"/>
    <s v="Senior Developer"/>
    <n v="8.6"/>
    <n v="140356"/>
    <d v="2021-12-01T00:00:00"/>
    <n v="2021"/>
    <x v="1"/>
    <x v="1"/>
    <s v="PhD"/>
    <x v="0"/>
    <s v="Recruiter"/>
    <n v="3"/>
    <n v="3.4"/>
    <m/>
    <m/>
    <m/>
    <s v="On-site"/>
    <x v="0"/>
    <s v="Female"/>
  </r>
  <r>
    <s v="EMP0196"/>
    <x v="2"/>
    <x v="2"/>
    <s v="Software Engineer"/>
    <n v="6"/>
    <n v="148009"/>
    <d v="2021-12-08T00:00:00"/>
    <n v="2021"/>
    <x v="1"/>
    <x v="1"/>
    <s v="Bachelor"/>
    <x v="2"/>
    <s v="LinkedIn"/>
    <n v="3"/>
    <n v="3.4"/>
    <m/>
    <m/>
    <m/>
    <s v="On-site"/>
    <x v="1"/>
    <s v="Non-binary"/>
  </r>
  <r>
    <s v="EMP0443"/>
    <x v="0"/>
    <x v="1"/>
    <s v="Senior Developer"/>
    <n v="4.3"/>
    <n v="132309"/>
    <d v="2022-11-04T00:00:00"/>
    <n v="2022"/>
    <x v="1"/>
    <x v="1"/>
    <s v="Master"/>
    <x v="0"/>
    <s v="LinkedIn"/>
    <n v="3"/>
    <n v="2.5"/>
    <m/>
    <m/>
    <m/>
    <s v="On-site"/>
    <x v="0"/>
    <s v="Male"/>
  </r>
  <r>
    <s v="EMP0112"/>
    <x v="1"/>
    <x v="4"/>
    <s v="Senior Developer"/>
    <n v="4.0999999999999996"/>
    <n v="128244"/>
    <d v="2021-12-25T00:00:00"/>
    <n v="2021"/>
    <x v="0"/>
    <x v="4"/>
    <s v="Bachelor"/>
    <x v="0"/>
    <s v="Recruiter"/>
    <n v="3"/>
    <n v="3.3"/>
    <n v="3"/>
    <d v="2025-03-25T00:00:00"/>
    <n v="2025"/>
    <s v="Hybrid"/>
    <x v="0"/>
    <s v="Non-binary"/>
  </r>
  <r>
    <s v="EMP0265"/>
    <x v="0"/>
    <x v="1"/>
    <s v="Tech Lead"/>
    <n v="5.3"/>
    <n v="143820"/>
    <d v="2019-07-17T00:00:00"/>
    <n v="2019"/>
    <x v="1"/>
    <x v="1"/>
    <s v="PhD"/>
    <x v="0"/>
    <s v="Referral"/>
    <n v="3"/>
    <n v="5.8"/>
    <m/>
    <m/>
    <m/>
    <s v="On-site"/>
    <x v="0"/>
    <s v="Prefer not to say"/>
  </r>
  <r>
    <s v="EMP0449"/>
    <x v="2"/>
    <x v="4"/>
    <s v="Senior Developer"/>
    <n v="5.5"/>
    <n v="152067"/>
    <d v="2021-03-05T00:00:00"/>
    <n v="2021"/>
    <x v="1"/>
    <x v="1"/>
    <s v="Master"/>
    <x v="2"/>
    <s v="LinkedIn"/>
    <n v="3"/>
    <n v="4.0999999999999996"/>
    <m/>
    <m/>
    <m/>
    <s v="Hybrid"/>
    <x v="1"/>
    <s v="Prefer not to say"/>
  </r>
  <r>
    <s v="EMP0228"/>
    <x v="1"/>
    <x v="3"/>
    <s v="Tech Lead"/>
    <n v="5.2"/>
    <n v="74716"/>
    <d v="2021-12-30T00:00:00"/>
    <n v="2021"/>
    <x v="1"/>
    <x v="1"/>
    <s v="Bachelor"/>
    <x v="2"/>
    <s v="Recruiter"/>
    <n v="3"/>
    <n v="3.3"/>
    <m/>
    <m/>
    <m/>
    <s v="On-site"/>
    <x v="1"/>
    <s v="Non-binary"/>
  </r>
  <r>
    <s v="EMP0132"/>
    <x v="0"/>
    <x v="4"/>
    <s v="Tech Lead"/>
    <n v="5.5"/>
    <n v="71555"/>
    <d v="2021-10-26T00:00:00"/>
    <n v="2021"/>
    <x v="0"/>
    <x v="5"/>
    <s v="Master"/>
    <x v="2"/>
    <s v="LinkedIn"/>
    <n v="3"/>
    <n v="3.5"/>
    <n v="4"/>
    <d v="2025-04-26T00:00:00"/>
    <n v="2025"/>
    <s v="On-site"/>
    <x v="1"/>
    <s v="Non-binary"/>
  </r>
  <r>
    <s v="EMP0468"/>
    <x v="1"/>
    <x v="2"/>
    <s v="DevOps Engineer"/>
    <n v="4"/>
    <n v="157790"/>
    <d v="2024-05-06T00:00:00"/>
    <n v="2024"/>
    <x v="1"/>
    <x v="1"/>
    <s v="Master"/>
    <x v="0"/>
    <s v="Recruiter"/>
    <n v="3"/>
    <n v="1"/>
    <m/>
    <d v="2025-05-06T00:00:00"/>
    <n v="2025"/>
    <s v="On-site"/>
    <x v="0"/>
    <s v="Male"/>
  </r>
  <r>
    <s v="EMP0469"/>
    <x v="2"/>
    <x v="0"/>
    <s v="DevOps Engineer"/>
    <n v="6.1"/>
    <n v="69941"/>
    <d v="2022-11-13T00:00:00"/>
    <n v="2022"/>
    <x v="1"/>
    <x v="1"/>
    <s v="Master"/>
    <x v="0"/>
    <s v="LinkedIn"/>
    <n v="4"/>
    <n v="2.4"/>
    <m/>
    <d v="2025-03-13T00:00:00"/>
    <n v="2025"/>
    <s v="Remote"/>
    <x v="0"/>
    <s v="Non-binary"/>
  </r>
  <r>
    <s v="EMP0197"/>
    <x v="1"/>
    <x v="0"/>
    <s v="Tech Lead"/>
    <n v="5.4"/>
    <n v="91890"/>
    <d v="2021-08-03T00:00:00"/>
    <n v="2021"/>
    <x v="1"/>
    <x v="1"/>
    <s v="Master"/>
    <x v="1"/>
    <s v="LinkedIn"/>
    <n v="3"/>
    <n v="3.7"/>
    <m/>
    <m/>
    <m/>
    <s v="Remote"/>
    <x v="0"/>
    <s v="Female"/>
  </r>
  <r>
    <s v="EMP0168"/>
    <x v="1"/>
    <x v="1"/>
    <s v="Tech Lead"/>
    <n v="5.5"/>
    <n v="79982"/>
    <d v="2021-03-31T00:00:00"/>
    <n v="2021"/>
    <x v="0"/>
    <x v="2"/>
    <s v="PhD"/>
    <x v="0"/>
    <s v="LinkedIn"/>
    <n v="1"/>
    <n v="1.8"/>
    <n v="2"/>
    <d v="2022-12-31T00:00:00"/>
    <n v="2022"/>
    <s v="On-site"/>
    <x v="0"/>
    <s v="Prefer not to say"/>
  </r>
  <r>
    <s v="EMP0421"/>
    <x v="2"/>
    <x v="1"/>
    <s v="Tech Lead"/>
    <n v="5.7"/>
    <n v="114318"/>
    <d v="2020-10-20T00:00:00"/>
    <n v="2020"/>
    <x v="0"/>
    <x v="2"/>
    <s v="PhD"/>
    <x v="2"/>
    <s v="LinkedIn"/>
    <n v="3"/>
    <n v="3.5"/>
    <n v="4"/>
    <d v="2024-04-20T00:00:00"/>
    <n v="2024"/>
    <s v="On-site"/>
    <x v="1"/>
    <s v="Non-binary"/>
  </r>
  <r>
    <s v="EMP0029"/>
    <x v="1"/>
    <x v="1"/>
    <s v="Software Engineer"/>
    <n v="6.7"/>
    <n v="62557"/>
    <d v="2022-02-05T00:00:00"/>
    <n v="2022"/>
    <x v="1"/>
    <x v="1"/>
    <s v="PhD"/>
    <x v="1"/>
    <s v="Recruiter"/>
    <n v="1"/>
    <n v="3.2"/>
    <m/>
    <m/>
    <m/>
    <s v="Hybrid"/>
    <x v="0"/>
    <s v="Male"/>
  </r>
  <r>
    <s v="EMP0192"/>
    <x v="0"/>
    <x v="1"/>
    <s v="Tech Lead"/>
    <n v="5.9"/>
    <n v="151428"/>
    <d v="2020-11-09T00:00:00"/>
    <n v="2020"/>
    <x v="0"/>
    <x v="0"/>
    <s v="Bachelor"/>
    <x v="0"/>
    <s v="LinkedIn"/>
    <n v="3"/>
    <n v="2"/>
    <n v="2"/>
    <d v="2022-11-09T00:00:00"/>
    <n v="2022"/>
    <s v="On-site"/>
    <x v="0"/>
    <s v="Non-binary"/>
  </r>
  <r>
    <s v="EMP0484"/>
    <x v="2"/>
    <x v="4"/>
    <s v="Senior Developer"/>
    <n v="2.9"/>
    <n v="77618"/>
    <d v="2019-03-20T00:00:00"/>
    <n v="2019"/>
    <x v="1"/>
    <x v="1"/>
    <s v="Master"/>
    <x v="0"/>
    <s v="LinkedIn"/>
    <n v="4"/>
    <n v="6.1"/>
    <m/>
    <m/>
    <m/>
    <s v="Remote"/>
    <x v="0"/>
    <s v="Prefer not to say"/>
  </r>
  <r>
    <s v="EMP0491"/>
    <x v="2"/>
    <x v="2"/>
    <s v="DevOps Engineer"/>
    <n v="2.4"/>
    <n v="144899"/>
    <d v="2019-04-26T00:00:00"/>
    <n v="2019"/>
    <x v="1"/>
    <x v="1"/>
    <s v="Master"/>
    <x v="2"/>
    <s v="Recruiter"/>
    <n v="2"/>
    <n v="6"/>
    <m/>
    <d v="2025-04-26T00:00:00"/>
    <n v="2025"/>
    <s v="Hybrid"/>
    <x v="1"/>
    <s v="Prefer not to say"/>
  </r>
  <r>
    <s v="EMP0153"/>
    <x v="2"/>
    <x v="3"/>
    <s v="Tech Lead"/>
    <n v="5.4"/>
    <n v="119720"/>
    <d v="2019-08-03T00:00:00"/>
    <n v="2019"/>
    <x v="1"/>
    <x v="1"/>
    <s v="PhD"/>
    <x v="2"/>
    <s v="Recruiter"/>
    <n v="2"/>
    <n v="5.7"/>
    <m/>
    <m/>
    <m/>
    <s v="On-site"/>
    <x v="1"/>
    <s v="Prefer not to say"/>
  </r>
  <r>
    <s v="EMP0417"/>
    <x v="2"/>
    <x v="0"/>
    <s v="Tech Lead"/>
    <n v="7.1"/>
    <n v="101243"/>
    <d v="2022-01-12T00:00:00"/>
    <n v="2022"/>
    <x v="0"/>
    <x v="2"/>
    <s v="Master"/>
    <x v="0"/>
    <s v="Recruiter"/>
    <n v="3"/>
    <n v="0.6"/>
    <n v="1"/>
    <d v="2022-08-12T00:00:00"/>
    <n v="2022"/>
    <s v="On-site"/>
    <x v="0"/>
    <s v="Female"/>
  </r>
  <r>
    <s v="EMP0246"/>
    <x v="0"/>
    <x v="2"/>
    <s v="DevOps Engineer"/>
    <n v="3.2"/>
    <n v="65978"/>
    <d v="2021-02-20T00:00:00"/>
    <n v="2021"/>
    <x v="0"/>
    <x v="2"/>
    <s v="PhD"/>
    <x v="0"/>
    <s v="LinkedIn"/>
    <n v="3"/>
    <n v="3.2"/>
    <n v="3"/>
    <d v="2024-04-20T00:00:00"/>
    <n v="2024"/>
    <s v="Remote"/>
    <x v="0"/>
    <s v="Non-binary"/>
  </r>
  <r>
    <s v="EMP0011"/>
    <x v="0"/>
    <x v="0"/>
    <s v="DevOps Engineer"/>
    <n v="6.9"/>
    <n v="72666"/>
    <d v="2022-12-02T00:00:00"/>
    <n v="2022"/>
    <x v="1"/>
    <x v="1"/>
    <s v="PhD"/>
    <x v="2"/>
    <s v="Referral"/>
    <n v="3"/>
    <n v="2.4"/>
    <m/>
    <d v="2025-04-02T00:00:00"/>
    <n v="2025"/>
    <s v="On-site"/>
    <x v="1"/>
    <s v="Prefer not to say"/>
  </r>
  <r>
    <s v="EMP0413"/>
    <x v="2"/>
    <x v="2"/>
    <s v="Senior Developer"/>
    <n v="3.6"/>
    <n v="154876"/>
    <d v="2022-02-27T00:00:00"/>
    <n v="2022"/>
    <x v="1"/>
    <x v="1"/>
    <s v="Bachelor"/>
    <x v="1"/>
    <s v="LinkedIn"/>
    <n v="3"/>
    <n v="3.1"/>
    <m/>
    <m/>
    <m/>
    <s v="On-site"/>
    <x v="0"/>
    <s v="Male"/>
  </r>
  <r>
    <s v="EMP0020"/>
    <x v="0"/>
    <x v="0"/>
    <s v="DevOps Engineer"/>
    <n v="4.7"/>
    <n v="111005"/>
    <d v="2022-03-01T00:00:00"/>
    <n v="2022"/>
    <x v="1"/>
    <x v="1"/>
    <s v="Master"/>
    <x v="1"/>
    <s v="LinkedIn"/>
    <n v="3"/>
    <n v="3.1"/>
    <m/>
    <d v="2025-04-01T00:00:00"/>
    <n v="2025"/>
    <s v="On-site"/>
    <x v="0"/>
    <s v="Female"/>
  </r>
  <r>
    <s v="EMP0316"/>
    <x v="1"/>
    <x v="2"/>
    <s v="Senior Developer"/>
    <n v="5.6"/>
    <n v="122068"/>
    <d v="2022-03-18T00:00:00"/>
    <n v="2022"/>
    <x v="1"/>
    <x v="1"/>
    <s v="Master"/>
    <x v="0"/>
    <s v="LinkedIn"/>
    <n v="4"/>
    <n v="3.1"/>
    <m/>
    <m/>
    <m/>
    <s v="Hybrid"/>
    <x v="0"/>
    <s v="Male"/>
  </r>
  <r>
    <s v="EMP0105"/>
    <x v="0"/>
    <x v="2"/>
    <s v="DevOps Engineer"/>
    <n v="4.3"/>
    <n v="119201"/>
    <d v="2022-03-26T00:00:00"/>
    <n v="2022"/>
    <x v="1"/>
    <x v="1"/>
    <s v="PhD"/>
    <x v="2"/>
    <s v="Referral"/>
    <n v="4"/>
    <n v="3.1"/>
    <m/>
    <d v="2025-04-26T00:00:00"/>
    <n v="2025"/>
    <s v="On-site"/>
    <x v="1"/>
    <s v="Female"/>
  </r>
  <r>
    <s v="EMP0099"/>
    <x v="2"/>
    <x v="0"/>
    <s v="DevOps Engineer"/>
    <n v="5.3"/>
    <n v="144555"/>
    <d v="2022-04-20T00:00:00"/>
    <n v="2022"/>
    <x v="1"/>
    <x v="1"/>
    <s v="Bachelor"/>
    <x v="2"/>
    <s v="Recruiter"/>
    <n v="4"/>
    <n v="3"/>
    <m/>
    <d v="2025-04-20T00:00:00"/>
    <n v="2025"/>
    <s v="On-site"/>
    <x v="1"/>
    <s v="Prefer not to say"/>
  </r>
  <r>
    <s v="EMP0340"/>
    <x v="1"/>
    <x v="2"/>
    <s v="Unknown"/>
    <n v="4.5"/>
    <n v="112887"/>
    <d v="2022-04-20T00:00:00"/>
    <n v="2022"/>
    <x v="0"/>
    <x v="3"/>
    <s v="Bachelor"/>
    <x v="1"/>
    <s v="Recruiter"/>
    <n v="5"/>
    <n v="2"/>
    <n v="2"/>
    <d v="2024-04-20T00:00:00"/>
    <n v="2024"/>
    <s v="Hybrid"/>
    <x v="0"/>
    <s v="Prefer not to say"/>
  </r>
  <r>
    <s v="EMP0124"/>
    <x v="1"/>
    <x v="4"/>
    <s v="Tech Lead"/>
    <n v="4.9000000000000004"/>
    <n v="101874"/>
    <d v="2022-04-21T00:00:00"/>
    <n v="2022"/>
    <x v="1"/>
    <x v="1"/>
    <s v="Master"/>
    <x v="0"/>
    <s v="Referral"/>
    <n v="4"/>
    <n v="3"/>
    <m/>
    <m/>
    <m/>
    <s v="Hybrid"/>
    <x v="0"/>
    <s v="Male"/>
  </r>
  <r>
    <s v="EMP0034"/>
    <x v="1"/>
    <x v="1"/>
    <s v="Senior Developer"/>
    <n v="10.4"/>
    <n v="78589"/>
    <d v="2019-04-22T00:00:00"/>
    <n v="2019"/>
    <x v="1"/>
    <x v="1"/>
    <s v="PhD"/>
    <x v="2"/>
    <s v="LinkedIn"/>
    <n v="4"/>
    <n v="6"/>
    <m/>
    <m/>
    <m/>
    <s v="On-site"/>
    <x v="1"/>
    <s v="Female"/>
  </r>
  <r>
    <s v="EMP0291"/>
    <x v="2"/>
    <x v="0"/>
    <s v="Tech Lead"/>
    <n v="7.4"/>
    <n v="60155"/>
    <d v="2020-12-06T00:00:00"/>
    <n v="2020"/>
    <x v="0"/>
    <x v="3"/>
    <s v="Master"/>
    <x v="1"/>
    <s v="Referral"/>
    <n v="4"/>
    <n v="3.6"/>
    <n v="4"/>
    <d v="2024-07-06T00:00:00"/>
    <n v="2024"/>
    <s v="On-site"/>
    <x v="0"/>
    <s v="Male"/>
  </r>
  <r>
    <s v="EMP0022"/>
    <x v="1"/>
    <x v="0"/>
    <s v="Tech Lead"/>
    <n v="5.7"/>
    <n v="147455"/>
    <d v="2018-09-04T00:00:00"/>
    <n v="2018"/>
    <x v="1"/>
    <x v="1"/>
    <s v="Bachelor"/>
    <x v="0"/>
    <s v="LinkedIn"/>
    <n v="4"/>
    <n v="6.6"/>
    <m/>
    <m/>
    <m/>
    <s v="Hybrid"/>
    <x v="0"/>
    <s v="Prefer not to say"/>
  </r>
  <r>
    <s v="EMP0042"/>
    <x v="0"/>
    <x v="1"/>
    <s v="Software Engineer"/>
    <n v="5.2"/>
    <n v="108747"/>
    <d v="2018-01-05T00:00:00"/>
    <n v="2018"/>
    <x v="1"/>
    <x v="1"/>
    <s v="PhD"/>
    <x v="2"/>
    <s v="Recruiter"/>
    <n v="4"/>
    <n v="7.3"/>
    <m/>
    <m/>
    <m/>
    <s v="On-site"/>
    <x v="1"/>
    <s v="Non-binary"/>
  </r>
  <r>
    <s v="EMP0045"/>
    <x v="1"/>
    <x v="4"/>
    <s v="Senior Developer"/>
    <n v="2.5"/>
    <n v="63343"/>
    <d v="2021-04-27T00:00:00"/>
    <n v="2021"/>
    <x v="1"/>
    <x v="1"/>
    <s v="PhD"/>
    <x v="2"/>
    <s v="Recruiter"/>
    <n v="3"/>
    <n v="4"/>
    <m/>
    <m/>
    <m/>
    <s v="Remote"/>
    <x v="1"/>
    <s v="Male"/>
  </r>
  <r>
    <s v="EMP0285"/>
    <x v="0"/>
    <x v="1"/>
    <s v="Tech Lead"/>
    <n v="5.7"/>
    <n v="116481"/>
    <d v="2021-07-07T00:00:00"/>
    <n v="2021"/>
    <x v="1"/>
    <x v="1"/>
    <s v="Master"/>
    <x v="1"/>
    <s v="Recruiter"/>
    <n v="5"/>
    <n v="3.8"/>
    <m/>
    <m/>
    <m/>
    <s v="On-site"/>
    <x v="0"/>
    <s v="Female"/>
  </r>
  <r>
    <s v="EMP0049"/>
    <x v="2"/>
    <x v="2"/>
    <s v="Software Engineer"/>
    <n v="7.3"/>
    <n v="69540"/>
    <d v="2019-05-31T00:00:00"/>
    <n v="2019"/>
    <x v="1"/>
    <x v="1"/>
    <s v="PhD"/>
    <x v="0"/>
    <s v="Recruiter"/>
    <n v="5"/>
    <n v="5.9"/>
    <m/>
    <m/>
    <m/>
    <s v="On-site"/>
    <x v="0"/>
    <s v="Non-binary"/>
  </r>
  <r>
    <s v="EMP0053"/>
    <x v="0"/>
    <x v="0"/>
    <s v="Software Engineer"/>
    <n v="8.9"/>
    <n v="98513"/>
    <d v="2022-02-25T00:00:00"/>
    <n v="2022"/>
    <x v="1"/>
    <x v="1"/>
    <s v="PhD"/>
    <x v="0"/>
    <s v="Referral"/>
    <n v="1"/>
    <n v="3.1"/>
    <m/>
    <m/>
    <m/>
    <s v="On-site"/>
    <x v="0"/>
    <s v="Prefer not to say"/>
  </r>
  <r>
    <s v="EMP0060"/>
    <x v="1"/>
    <x v="2"/>
    <s v="DevOps Engineer"/>
    <n v="3.6"/>
    <n v="132592"/>
    <d v="2021-06-30T00:00:00"/>
    <n v="2021"/>
    <x v="1"/>
    <x v="1"/>
    <s v="PhD"/>
    <x v="1"/>
    <s v="LinkedIn"/>
    <n v="3"/>
    <n v="3.8"/>
    <m/>
    <d v="2025-03-30T00:00:00"/>
    <n v="2025"/>
    <s v="Remote"/>
    <x v="0"/>
    <s v="Prefer not to say"/>
  </r>
  <r>
    <s v="EMP0061"/>
    <x v="2"/>
    <x v="3"/>
    <s v="Senior Developer"/>
    <n v="5.0999999999999996"/>
    <n v="114693"/>
    <d v="2018-12-05T00:00:00"/>
    <n v="2018"/>
    <x v="1"/>
    <x v="1"/>
    <s v="PhD"/>
    <x v="2"/>
    <s v="LinkedIn"/>
    <n v="4"/>
    <n v="6.4"/>
    <m/>
    <m/>
    <m/>
    <s v="On-site"/>
    <x v="1"/>
    <s v="Prefer not to say"/>
  </r>
  <r>
    <s v="EMP0214"/>
    <x v="0"/>
    <x v="3"/>
    <s v="Software Engineer"/>
    <n v="5.5"/>
    <n v="154018"/>
    <d v="2022-04-27T00:00:00"/>
    <n v="2022"/>
    <x v="1"/>
    <x v="1"/>
    <s v="PhD"/>
    <x v="1"/>
    <s v="Referral"/>
    <n v="4"/>
    <n v="3"/>
    <m/>
    <m/>
    <m/>
    <s v="Remote"/>
    <x v="0"/>
    <s v="Female"/>
  </r>
  <r>
    <s v="EMP0186"/>
    <x v="1"/>
    <x v="2"/>
    <s v="Tech Lead"/>
    <n v="7.8"/>
    <n v="148397"/>
    <d v="2018-01-02T00:00:00"/>
    <n v="2018"/>
    <x v="0"/>
    <x v="0"/>
    <s v="Master"/>
    <x v="0"/>
    <s v="LinkedIn"/>
    <n v="4"/>
    <n v="2.8"/>
    <n v="3"/>
    <d v="2020-10-02T00:00:00"/>
    <n v="2020"/>
    <s v="On-site"/>
    <x v="0"/>
    <s v="Non-binary"/>
  </r>
  <r>
    <s v="EMP0065"/>
    <x v="2"/>
    <x v="3"/>
    <s v="Tech Lead"/>
    <n v="5.0999999999999996"/>
    <n v="127641"/>
    <d v="2024-04-29T00:00:00"/>
    <n v="2024"/>
    <x v="1"/>
    <x v="1"/>
    <s v="PhD"/>
    <x v="0"/>
    <s v="Recruiter"/>
    <n v="3"/>
    <n v="3"/>
    <m/>
    <m/>
    <m/>
    <s v="Remote"/>
    <x v="0"/>
    <s v="Male"/>
  </r>
  <r>
    <s v="EMP0434"/>
    <x v="1"/>
    <x v="4"/>
    <s v="Senior Developer"/>
    <n v="6.7"/>
    <n v="61700"/>
    <d v="2022-06-11T00:00:00"/>
    <n v="2022"/>
    <x v="0"/>
    <x v="4"/>
    <s v="PhD"/>
    <x v="2"/>
    <s v="Recruiter"/>
    <n v="3"/>
    <n v="2.4"/>
    <n v="2"/>
    <d v="2024-10-11T00:00:00"/>
    <n v="2024"/>
    <s v="Remote"/>
    <x v="1"/>
    <s v="Male"/>
  </r>
  <r>
    <s v="EMP0052"/>
    <x v="2"/>
    <x v="4"/>
    <s v="Tech Lead"/>
    <n v="5.9"/>
    <n v="87350"/>
    <d v="2020-04-28T00:00:00"/>
    <n v="2020"/>
    <x v="1"/>
    <x v="1"/>
    <s v="Bachelor"/>
    <x v="1"/>
    <s v="LinkedIn"/>
    <n v="3"/>
    <n v="5"/>
    <m/>
    <m/>
    <m/>
    <s v="On-site"/>
    <x v="0"/>
    <s v="Male"/>
  </r>
  <r>
    <s v="EMP0109"/>
    <x v="0"/>
    <x v="2"/>
    <s v="DevOps Engineer"/>
    <n v="9.9"/>
    <n v="116942"/>
    <d v="2022-06-28T00:00:00"/>
    <n v="2022"/>
    <x v="1"/>
    <x v="1"/>
    <s v="Bachelor"/>
    <x v="2"/>
    <s v="LinkedIn"/>
    <n v="5"/>
    <n v="2.8"/>
    <m/>
    <d v="2025-03-28T00:00:00"/>
    <n v="2025"/>
    <s v="Remote"/>
    <x v="1"/>
    <s v="Prefer not to say"/>
  </r>
  <r>
    <s v="EMP0072"/>
    <x v="1"/>
    <x v="0"/>
    <s v="DevOps Engineer"/>
    <n v="2.7"/>
    <n v="66970"/>
    <d v="2020-03-05T00:00:00"/>
    <n v="2020"/>
    <x v="1"/>
    <x v="1"/>
    <s v="PhD"/>
    <x v="2"/>
    <s v="LinkedIn"/>
    <n v="2"/>
    <n v="5.0999999999999996"/>
    <m/>
    <d v="2025-04-05T00:00:00"/>
    <n v="2025"/>
    <s v="On-site"/>
    <x v="1"/>
    <s v="Prefer not to say"/>
  </r>
  <r>
    <s v="EMP0080"/>
    <x v="2"/>
    <x v="2"/>
    <s v="Software Engineer"/>
    <n v="7.7"/>
    <n v="79963"/>
    <d v="2023-02-19T00:00:00"/>
    <n v="2023"/>
    <x v="1"/>
    <x v="1"/>
    <s v="PhD"/>
    <x v="1"/>
    <s v="Referral"/>
    <n v="5"/>
    <n v="2.2000000000000002"/>
    <m/>
    <m/>
    <m/>
    <s v="Remote"/>
    <x v="0"/>
    <s v="Prefer not to say"/>
  </r>
  <r>
    <s v="EMP0084"/>
    <x v="1"/>
    <x v="1"/>
    <s v="DevOps Engineer"/>
    <n v="7.1"/>
    <n v="151865"/>
    <d v="2023-01-11T00:00:00"/>
    <n v="2023"/>
    <x v="1"/>
    <x v="1"/>
    <s v="PhD"/>
    <x v="1"/>
    <s v="Recruiter"/>
    <n v="2"/>
    <n v="2.2999999999999998"/>
    <m/>
    <d v="2025-04-11T00:00:00"/>
    <n v="2025"/>
    <s v="On-site"/>
    <x v="0"/>
    <s v="Non-binary"/>
  </r>
  <r>
    <s v="EMP0307"/>
    <x v="2"/>
    <x v="0"/>
    <s v="Tech Lead"/>
    <n v="4.5999999999999996"/>
    <n v="135868"/>
    <d v="2022-07-03T00:00:00"/>
    <n v="2022"/>
    <x v="1"/>
    <x v="1"/>
    <s v="Master"/>
    <x v="2"/>
    <s v="LinkedIn"/>
    <n v="2"/>
    <n v="2.8"/>
    <m/>
    <m/>
    <m/>
    <s v="Remote"/>
    <x v="1"/>
    <s v="Female"/>
  </r>
  <r>
    <s v="EMP0089"/>
    <x v="0"/>
    <x v="3"/>
    <s v="Senior Developer"/>
    <n v="3.6"/>
    <n v="66168"/>
    <d v="2022-05-23T00:00:00"/>
    <n v="2022"/>
    <x v="1"/>
    <x v="1"/>
    <s v="PhD"/>
    <x v="0"/>
    <s v="LinkedIn"/>
    <n v="3"/>
    <n v="2.9"/>
    <m/>
    <m/>
    <m/>
    <s v="Remote"/>
    <x v="0"/>
    <s v="Prefer not to say"/>
  </r>
  <r>
    <s v="EMP0090"/>
    <x v="2"/>
    <x v="1"/>
    <s v="Software Engineer"/>
    <n v="2.6"/>
    <n v="72910"/>
    <d v="2022-12-05T00:00:00"/>
    <n v="2022"/>
    <x v="1"/>
    <x v="1"/>
    <s v="PhD"/>
    <x v="0"/>
    <s v="LinkedIn"/>
    <n v="3"/>
    <n v="2.4"/>
    <m/>
    <m/>
    <m/>
    <s v="On-site"/>
    <x v="0"/>
    <s v="Prefer not to say"/>
  </r>
  <r>
    <s v="EMP0450"/>
    <x v="1"/>
    <x v="1"/>
    <s v="Tech Lead"/>
    <n v="8"/>
    <n v="137299"/>
    <d v="2022-10-11T00:00:00"/>
    <n v="2022"/>
    <x v="0"/>
    <x v="3"/>
    <s v="PhD"/>
    <x v="1"/>
    <s v="Referral"/>
    <n v="3"/>
    <n v="2.5"/>
    <n v="3"/>
    <d v="2025-04-11T00:00:00"/>
    <n v="2025"/>
    <s v="On-site"/>
    <x v="0"/>
    <s v="Prefer not to say"/>
  </r>
  <r>
    <s v="EMP0355"/>
    <x v="1"/>
    <x v="2"/>
    <s v="Tech Lead"/>
    <n v="5.9"/>
    <n v="131854"/>
    <d v="2018-01-23T00:00:00"/>
    <n v="2018"/>
    <x v="1"/>
    <x v="1"/>
    <s v="PhD"/>
    <x v="2"/>
    <s v="Referral"/>
    <n v="4"/>
    <n v="7.2"/>
    <m/>
    <m/>
    <m/>
    <s v="Remote"/>
    <x v="1"/>
    <s v="Prefer not to say"/>
  </r>
  <r>
    <s v="EMP0100"/>
    <x v="1"/>
    <x v="3"/>
    <s v="Software Engineer"/>
    <n v="5.2"/>
    <n v="118596"/>
    <d v="2018-09-27T00:00:00"/>
    <n v="2018"/>
    <x v="1"/>
    <x v="1"/>
    <s v="PhD"/>
    <x v="0"/>
    <s v="Recruiter"/>
    <n v="4"/>
    <n v="6.6"/>
    <m/>
    <m/>
    <m/>
    <s v="On-site"/>
    <x v="0"/>
    <s v="Prefer not to say"/>
  </r>
  <r>
    <s v="EMP0199"/>
    <x v="2"/>
    <x v="4"/>
    <s v="Senior Developer"/>
    <n v="3.8"/>
    <n v="89165"/>
    <d v="2022-07-26T00:00:00"/>
    <n v="2022"/>
    <x v="1"/>
    <x v="1"/>
    <s v="Bachelor"/>
    <x v="0"/>
    <s v="LinkedIn"/>
    <n v="4"/>
    <n v="2.7"/>
    <m/>
    <m/>
    <m/>
    <s v="On-site"/>
    <x v="0"/>
    <s v="Female"/>
  </r>
  <r>
    <s v="EMP0104"/>
    <x v="2"/>
    <x v="3"/>
    <s v="DevOps Engineer"/>
    <n v="7.9"/>
    <n v="85053"/>
    <d v="2021-06-08T00:00:00"/>
    <n v="2021"/>
    <x v="1"/>
    <x v="1"/>
    <s v="PhD"/>
    <x v="0"/>
    <s v="Referral"/>
    <n v="5"/>
    <n v="3.9"/>
    <m/>
    <d v="2025-04-08T00:00:00"/>
    <n v="2025"/>
    <s v="On-site"/>
    <x v="0"/>
    <s v="Female"/>
  </r>
  <r>
    <s v="EMP0267"/>
    <x v="1"/>
    <x v="1"/>
    <s v="Software Engineer"/>
    <n v="4.5"/>
    <n v="127155"/>
    <d v="2022-08-15T00:00:00"/>
    <n v="2022"/>
    <x v="1"/>
    <x v="1"/>
    <s v="Master"/>
    <x v="2"/>
    <s v="LinkedIn"/>
    <n v="1"/>
    <n v="2.7"/>
    <m/>
    <m/>
    <m/>
    <s v="Hybrid"/>
    <x v="1"/>
    <s v="Male"/>
  </r>
  <r>
    <s v="EMP0498"/>
    <x v="0"/>
    <x v="0"/>
    <s v="Tech Lead"/>
    <n v="6"/>
    <n v="135476"/>
    <d v="2023-02-20T00:00:00"/>
    <n v="2023"/>
    <x v="1"/>
    <x v="1"/>
    <s v="PhD"/>
    <x v="1"/>
    <s v="Recruiter"/>
    <n v="5"/>
    <n v="2.2000000000000002"/>
    <m/>
    <m/>
    <m/>
    <s v="Remote"/>
    <x v="0"/>
    <s v="Prefer not to say"/>
  </r>
  <r>
    <s v="EMP0133"/>
    <x v="2"/>
    <x v="3"/>
    <s v="Tech Lead"/>
    <n v="6.1"/>
    <n v="88769"/>
    <d v="2018-02-24T00:00:00"/>
    <n v="2018"/>
    <x v="1"/>
    <x v="1"/>
    <s v="Bachelor"/>
    <x v="0"/>
    <s v="LinkedIn"/>
    <n v="5"/>
    <n v="7.2"/>
    <m/>
    <m/>
    <m/>
    <s v="Hybrid"/>
    <x v="0"/>
    <s v="Male"/>
  </r>
  <r>
    <s v="EMP0330"/>
    <x v="1"/>
    <x v="0"/>
    <s v="Tech Lead"/>
    <n v="6.1"/>
    <n v="90654"/>
    <d v="2021-07-27T00:00:00"/>
    <n v="2021"/>
    <x v="1"/>
    <x v="1"/>
    <s v="Bachelor"/>
    <x v="1"/>
    <s v="LinkedIn"/>
    <n v="2"/>
    <n v="3.7"/>
    <m/>
    <m/>
    <m/>
    <s v="Remote"/>
    <x v="0"/>
    <s v="Non-binary"/>
  </r>
  <r>
    <s v="EMP0122"/>
    <x v="0"/>
    <x v="0"/>
    <s v="Software Engineer"/>
    <n v="2.2000000000000002"/>
    <n v="133506"/>
    <d v="2018-04-06T00:00:00"/>
    <n v="2018"/>
    <x v="1"/>
    <x v="1"/>
    <s v="PhD"/>
    <x v="1"/>
    <s v="LinkedIn"/>
    <n v="3"/>
    <n v="7"/>
    <m/>
    <m/>
    <m/>
    <s v="On-site"/>
    <x v="0"/>
    <s v="Non-binary"/>
  </r>
  <r>
    <s v="EMP0274"/>
    <x v="0"/>
    <x v="2"/>
    <s v="Software Engineer"/>
    <n v="8.3000000000000007"/>
    <n v="78474"/>
    <d v="2022-09-01T00:00:00"/>
    <n v="2022"/>
    <x v="1"/>
    <x v="1"/>
    <s v="Master"/>
    <x v="2"/>
    <s v="Referral"/>
    <n v="3"/>
    <n v="2.6"/>
    <m/>
    <m/>
    <m/>
    <s v="Hybrid"/>
    <x v="1"/>
    <s v="Non-binary"/>
  </r>
  <r>
    <s v="EMP0318"/>
    <x v="0"/>
    <x v="4"/>
    <s v="Tech Lead"/>
    <n v="8.1"/>
    <n v="110583"/>
    <d v="2022-03-09T00:00:00"/>
    <n v="2022"/>
    <x v="0"/>
    <x v="3"/>
    <s v="Bachelor"/>
    <x v="0"/>
    <s v="LinkedIn"/>
    <n v="3"/>
    <n v="2.2000000000000002"/>
    <n v="2"/>
    <d v="2024-05-09T00:00:00"/>
    <n v="2024"/>
    <s v="On-site"/>
    <x v="0"/>
    <s v="Prefer not to say"/>
  </r>
  <r>
    <s v="EMP0150"/>
    <x v="2"/>
    <x v="1"/>
    <s v="Tech Lead"/>
    <n v="6.3"/>
    <n v="101844"/>
    <d v="2021-06-20T00:00:00"/>
    <n v="2021"/>
    <x v="1"/>
    <x v="1"/>
    <s v="Bachelor"/>
    <x v="2"/>
    <s v="Recruiter"/>
    <n v="3"/>
    <n v="3.8"/>
    <m/>
    <m/>
    <m/>
    <s v="Remote"/>
    <x v="1"/>
    <s v="Male"/>
  </r>
  <r>
    <s v="EMP0140"/>
    <x v="1"/>
    <x v="4"/>
    <s v="Software Engineer"/>
    <n v="5.4"/>
    <n v="140559"/>
    <d v="2023-02-07T00:00:00"/>
    <n v="2023"/>
    <x v="1"/>
    <x v="1"/>
    <s v="PhD"/>
    <x v="1"/>
    <s v="Recruiter"/>
    <n v="5"/>
    <n v="2.2000000000000002"/>
    <m/>
    <m/>
    <m/>
    <s v="Hybrid"/>
    <x v="0"/>
    <s v="Female"/>
  </r>
  <r>
    <s v="EMP0145"/>
    <x v="0"/>
    <x v="3"/>
    <s v="Senior Developer"/>
    <n v="4"/>
    <n v="133972"/>
    <d v="2020-01-18T00:00:00"/>
    <n v="2020"/>
    <x v="1"/>
    <x v="1"/>
    <s v="PhD"/>
    <x v="1"/>
    <s v="LinkedIn"/>
    <n v="4"/>
    <n v="5.3"/>
    <m/>
    <m/>
    <m/>
    <s v="On-site"/>
    <x v="0"/>
    <s v="Male"/>
  </r>
  <r>
    <s v="EMP0161"/>
    <x v="0"/>
    <x v="0"/>
    <s v="Tech Lead"/>
    <n v="6.3"/>
    <n v="91966"/>
    <d v="2020-05-15T00:00:00"/>
    <n v="2020"/>
    <x v="1"/>
    <x v="1"/>
    <s v="Master"/>
    <x v="0"/>
    <s v="Referral"/>
    <n v="3"/>
    <n v="4.9000000000000004"/>
    <m/>
    <m/>
    <m/>
    <s v="Hybrid"/>
    <x v="0"/>
    <s v="Female"/>
  </r>
  <r>
    <s v="EMP0346"/>
    <x v="1"/>
    <x v="3"/>
    <s v="Tech Lead"/>
    <n v="6.3"/>
    <n v="128487"/>
    <d v="2021-05-23T00:00:00"/>
    <n v="2021"/>
    <x v="1"/>
    <x v="1"/>
    <s v="Master"/>
    <x v="0"/>
    <s v="LinkedIn"/>
    <n v="3"/>
    <n v="3.9"/>
    <m/>
    <m/>
    <m/>
    <s v="Remote"/>
    <x v="0"/>
    <s v="Female"/>
  </r>
  <r>
    <s v="EMP0154"/>
    <x v="1"/>
    <x v="0"/>
    <s v="DevOps Engineer"/>
    <n v="2"/>
    <n v="125160"/>
    <d v="2021-05-03T00:00:00"/>
    <n v="2021"/>
    <x v="1"/>
    <x v="1"/>
    <s v="PhD"/>
    <x v="1"/>
    <s v="LinkedIn"/>
    <n v="4"/>
    <n v="4"/>
    <m/>
    <d v="2025-05-03T00:00:00"/>
    <n v="2025"/>
    <s v="Hybrid"/>
    <x v="0"/>
    <s v="Male"/>
  </r>
  <r>
    <s v="EMP0347"/>
    <x v="2"/>
    <x v="4"/>
    <s v="Tech Lead"/>
    <n v="6.3"/>
    <n v="93204"/>
    <d v="2020-02-20T00:00:00"/>
    <n v="2020"/>
    <x v="1"/>
    <x v="1"/>
    <s v="Master"/>
    <x v="1"/>
    <s v="Recruiter"/>
    <n v="3"/>
    <n v="5.2"/>
    <m/>
    <m/>
    <m/>
    <s v="Remote"/>
    <x v="0"/>
    <s v="Female"/>
  </r>
  <r>
    <s v="EMP0160"/>
    <x v="1"/>
    <x v="4"/>
    <s v="Senior Developer"/>
    <n v="6.2"/>
    <n v="137236"/>
    <d v="2024-08-21T00:00:00"/>
    <n v="2024"/>
    <x v="1"/>
    <x v="1"/>
    <s v="PhD"/>
    <x v="0"/>
    <s v="LinkedIn"/>
    <n v="1"/>
    <n v="2.7"/>
    <m/>
    <m/>
    <m/>
    <s v="Remote"/>
    <x v="0"/>
    <s v="Non-binary"/>
  </r>
  <r>
    <s v="EMP0166"/>
    <x v="1"/>
    <x v="2"/>
    <s v="DevOps Engineer"/>
    <n v="4.9000000000000004"/>
    <n v="128878"/>
    <d v="2024-06-05T00:00:00"/>
    <n v="2024"/>
    <x v="1"/>
    <x v="1"/>
    <s v="PhD"/>
    <x v="0"/>
    <s v="Recruiter"/>
    <n v="3"/>
    <n v="0.8"/>
    <m/>
    <d v="2025-03-05T00:00:00"/>
    <n v="2025"/>
    <s v="Remote"/>
    <x v="0"/>
    <s v="Non-binary"/>
  </r>
  <r>
    <s v="EMP0167"/>
    <x v="1"/>
    <x v="4"/>
    <s v="DevOps Engineer"/>
    <n v="5.9"/>
    <n v="88602"/>
    <d v="2018-03-25T00:00:00"/>
    <n v="2018"/>
    <x v="1"/>
    <x v="1"/>
    <s v="PhD"/>
    <x v="2"/>
    <s v="Referral"/>
    <n v="3"/>
    <n v="7.1"/>
    <m/>
    <d v="2025-04-25T00:00:00"/>
    <n v="2025"/>
    <s v="On-site"/>
    <x v="1"/>
    <s v="Male"/>
  </r>
  <r>
    <s v="EMP0169"/>
    <x v="1"/>
    <x v="2"/>
    <s v="Software Engineer"/>
    <n v="6"/>
    <n v="99341"/>
    <d v="2020-09-11T00:00:00"/>
    <n v="2020"/>
    <x v="1"/>
    <x v="1"/>
    <s v="PhD"/>
    <x v="0"/>
    <s v="Recruiter"/>
    <n v="4"/>
    <n v="4.5999999999999996"/>
    <m/>
    <m/>
    <m/>
    <s v="Remote"/>
    <x v="0"/>
    <s v="Non-binary"/>
  </r>
  <r>
    <s v="EMP0172"/>
    <x v="1"/>
    <x v="0"/>
    <s v="DevOps Engineer"/>
    <n v="6.2"/>
    <n v="142503"/>
    <d v="2024-01-30T00:00:00"/>
    <n v="2024"/>
    <x v="1"/>
    <x v="1"/>
    <s v="PhD"/>
    <x v="0"/>
    <s v="Recruiter"/>
    <n v="2"/>
    <n v="1"/>
    <m/>
    <d v="2025-01-30T00:00:00"/>
    <n v="2025"/>
    <s v="On-site"/>
    <x v="0"/>
    <s v="Prefer not to say"/>
  </r>
  <r>
    <s v="EMP0299"/>
    <x v="2"/>
    <x v="1"/>
    <s v="Tech Lead"/>
    <n v="3.9"/>
    <n v="158344"/>
    <d v="2022-09-28T00:00:00"/>
    <n v="2022"/>
    <x v="0"/>
    <x v="3"/>
    <s v="PhD"/>
    <x v="2"/>
    <s v="Recruiter"/>
    <n v="4"/>
    <n v="1.6"/>
    <n v="2"/>
    <d v="2024-04-28T00:00:00"/>
    <n v="2024"/>
    <s v="On-site"/>
    <x v="1"/>
    <s v="Non-binary"/>
  </r>
  <r>
    <s v="EMP0179"/>
    <x v="1"/>
    <x v="2"/>
    <s v="DevOps Engineer"/>
    <n v="8.5"/>
    <n v="75313"/>
    <d v="2020-10-10T00:00:00"/>
    <n v="2020"/>
    <x v="1"/>
    <x v="1"/>
    <s v="PhD"/>
    <x v="1"/>
    <s v="Referral"/>
    <n v="3"/>
    <n v="4.5"/>
    <m/>
    <d v="2025-04-10T00:00:00"/>
    <n v="2025"/>
    <s v="On-site"/>
    <x v="0"/>
    <s v="Male"/>
  </r>
  <r>
    <s v="EMP0181"/>
    <x v="0"/>
    <x v="1"/>
    <s v="Software Engineer"/>
    <n v="3.1"/>
    <n v="62920"/>
    <d v="2020-12-18T00:00:00"/>
    <n v="2020"/>
    <x v="1"/>
    <x v="1"/>
    <s v="PhD"/>
    <x v="1"/>
    <s v="Recruiter"/>
    <n v="2"/>
    <n v="4.3"/>
    <m/>
    <m/>
    <m/>
    <s v="On-site"/>
    <x v="0"/>
    <s v="Non-binary"/>
  </r>
  <r>
    <s v="EMP0191"/>
    <x v="2"/>
    <x v="1"/>
    <s v="Senior Developer"/>
    <n v="5.8"/>
    <n v="143310"/>
    <d v="2022-10-09T00:00:00"/>
    <n v="2022"/>
    <x v="1"/>
    <x v="1"/>
    <s v="PhD"/>
    <x v="1"/>
    <s v="Career Fair"/>
    <n v="3"/>
    <n v="2.5"/>
    <m/>
    <m/>
    <m/>
    <s v="On-site"/>
    <x v="0"/>
    <s v="Female"/>
  </r>
  <r>
    <s v="EMP0227"/>
    <x v="0"/>
    <x v="3"/>
    <s v="Tech Lead"/>
    <n v="6.4"/>
    <n v="134520"/>
    <d v="2018-09-10T00:00:00"/>
    <n v="2018"/>
    <x v="1"/>
    <x v="1"/>
    <s v="Bachelor"/>
    <x v="0"/>
    <s v="LinkedIn"/>
    <n v="5"/>
    <n v="6.6"/>
    <m/>
    <m/>
    <m/>
    <s v="Remote"/>
    <x v="0"/>
    <s v="Non-binary"/>
  </r>
  <r>
    <s v="EMP0069"/>
    <x v="0"/>
    <x v="2"/>
    <s v="Software Engineer"/>
    <n v="5.7"/>
    <n v="138752"/>
    <d v="2022-10-14T00:00:00"/>
    <n v="2022"/>
    <x v="1"/>
    <x v="1"/>
    <s v="PhD"/>
    <x v="2"/>
    <s v="Career Fair"/>
    <n v="3"/>
    <n v="2.5"/>
    <m/>
    <m/>
    <m/>
    <s v="Remote"/>
    <x v="1"/>
    <s v="Male"/>
  </r>
  <r>
    <s v="EMP0288"/>
    <x v="0"/>
    <x v="4"/>
    <s v="Tech Lead"/>
    <n v="3"/>
    <n v="103732"/>
    <d v="2022-10-18T00:00:00"/>
    <n v="2022"/>
    <x v="1"/>
    <x v="1"/>
    <s v="Bachelor"/>
    <x v="0"/>
    <s v="Career Fair"/>
    <n v="4"/>
    <n v="2.5"/>
    <m/>
    <m/>
    <m/>
    <s v="Hybrid"/>
    <x v="0"/>
    <s v="Prefer not to say"/>
  </r>
  <r>
    <s v="EMP0182"/>
    <x v="1"/>
    <x v="1"/>
    <s v="Tech Lead"/>
    <n v="6.5"/>
    <n v="158656"/>
    <d v="2020-06-21T00:00:00"/>
    <n v="2020"/>
    <x v="1"/>
    <x v="1"/>
    <s v="PhD"/>
    <x v="1"/>
    <s v="LinkedIn"/>
    <n v="4"/>
    <n v="4.8"/>
    <m/>
    <m/>
    <m/>
    <s v="Hybrid"/>
    <x v="0"/>
    <s v="Male"/>
  </r>
  <r>
    <s v="EMP0210"/>
    <x v="1"/>
    <x v="3"/>
    <s v="DevOps Engineer"/>
    <n v="6.1"/>
    <n v="135388"/>
    <d v="2020-11-13T00:00:00"/>
    <n v="2020"/>
    <x v="1"/>
    <x v="1"/>
    <s v="PhD"/>
    <x v="2"/>
    <s v="Recruiter"/>
    <n v="3"/>
    <n v="2.4"/>
    <m/>
    <d v="2023-03-13T00:00:00"/>
    <n v="2023"/>
    <s v="On-site"/>
    <x v="1"/>
    <s v="Non-binary"/>
  </r>
  <r>
    <s v="EMP0185"/>
    <x v="0"/>
    <x v="1"/>
    <s v="Senior Developer"/>
    <n v="8"/>
    <n v="144878"/>
    <d v="2022-10-27T00:00:00"/>
    <n v="2022"/>
    <x v="0"/>
    <x v="4"/>
    <s v="PhD"/>
    <x v="1"/>
    <s v="Career Fair"/>
    <n v="4"/>
    <n v="2.5"/>
    <n v="3"/>
    <d v="2025-04-27T00:00:00"/>
    <n v="2025"/>
    <s v="Remote"/>
    <x v="0"/>
    <s v="Female"/>
  </r>
  <r>
    <s v="EMP0314"/>
    <x v="1"/>
    <x v="4"/>
    <s v="Software Engineer"/>
    <n v="6.2"/>
    <n v="155344"/>
    <d v="2022-10-27T00:00:00"/>
    <n v="2022"/>
    <x v="1"/>
    <x v="1"/>
    <s v="Master"/>
    <x v="1"/>
    <s v="Career Fair"/>
    <n v="3"/>
    <n v="2.5"/>
    <m/>
    <m/>
    <m/>
    <s v="Remote"/>
    <x v="0"/>
    <s v="Prefer not to say"/>
  </r>
  <r>
    <s v="EMP0087"/>
    <x v="2"/>
    <x v="3"/>
    <s v="Senior Developer"/>
    <n v="6.7"/>
    <n v="115658"/>
    <d v="2022-11-10T00:00:00"/>
    <n v="2022"/>
    <x v="0"/>
    <x v="2"/>
    <s v="Master"/>
    <x v="1"/>
    <s v="Career Fair"/>
    <n v="4"/>
    <n v="2.4"/>
    <n v="2"/>
    <d v="2025-03-10T00:00:00"/>
    <n v="2025"/>
    <s v="Hybrid"/>
    <x v="0"/>
    <s v="Non-binary"/>
  </r>
  <r>
    <s v="EMP0229"/>
    <x v="1"/>
    <x v="2"/>
    <s v="DevOps Engineer"/>
    <n v="5.0999999999999996"/>
    <n v="67967"/>
    <d v="2018-05-08T00:00:00"/>
    <n v="2018"/>
    <x v="1"/>
    <x v="1"/>
    <s v="PhD"/>
    <x v="1"/>
    <s v="Referral"/>
    <n v="3"/>
    <n v="7"/>
    <m/>
    <d v="2025-05-08T00:00:00"/>
    <n v="2025"/>
    <s v="On-site"/>
    <x v="0"/>
    <s v="Non-binary"/>
  </r>
  <r>
    <s v="EMP0331"/>
    <x v="2"/>
    <x v="4"/>
    <s v="Tech Lead"/>
    <n v="3.2"/>
    <n v="134965"/>
    <d v="2022-11-20T00:00:00"/>
    <n v="2022"/>
    <x v="1"/>
    <x v="1"/>
    <s v="Master"/>
    <x v="2"/>
    <s v="Career Fair"/>
    <n v="3"/>
    <n v="2.4"/>
    <m/>
    <m/>
    <m/>
    <s v="Remote"/>
    <x v="1"/>
    <s v="Male"/>
  </r>
  <r>
    <s v="EMP0237"/>
    <x v="0"/>
    <x v="0"/>
    <s v="DevOps Engineer"/>
    <n v="4.8"/>
    <n v="113744"/>
    <d v="2021-12-01T00:00:00"/>
    <n v="2021"/>
    <x v="1"/>
    <x v="1"/>
    <s v="PhD"/>
    <x v="1"/>
    <s v="Recruiter"/>
    <n v="3"/>
    <n v="1.4"/>
    <m/>
    <d v="2023-04-01T00:00:00"/>
    <n v="2023"/>
    <s v="On-site"/>
    <x v="0"/>
    <s v="Female"/>
  </r>
  <r>
    <s v="EMP0189"/>
    <x v="0"/>
    <x v="3"/>
    <s v="DevOps Engineer"/>
    <n v="1.2"/>
    <n v="131260"/>
    <d v="2022-12-07T00:00:00"/>
    <n v="2022"/>
    <x v="1"/>
    <x v="1"/>
    <s v="Bachelor"/>
    <x v="0"/>
    <s v="Career Fair"/>
    <n v="2"/>
    <n v="2.4"/>
    <m/>
    <d v="2025-04-07T00:00:00"/>
    <n v="2025"/>
    <s v="On-site"/>
    <x v="0"/>
    <s v="Female"/>
  </r>
  <r>
    <s v="EMP0253"/>
    <x v="2"/>
    <x v="4"/>
    <s v="Tech Lead"/>
    <n v="7"/>
    <n v="89806"/>
    <d v="2024-05-16T00:00:00"/>
    <n v="2024"/>
    <x v="1"/>
    <x v="1"/>
    <s v="Master"/>
    <x v="0"/>
    <s v="Recruiter"/>
    <n v="1"/>
    <n v="6.9"/>
    <m/>
    <m/>
    <m/>
    <s v="On-site"/>
    <x v="0"/>
    <s v="Non-binary"/>
  </r>
  <r>
    <s v="EMP0332"/>
    <x v="1"/>
    <x v="2"/>
    <s v="Tech Lead"/>
    <n v="7.1"/>
    <n v="95428"/>
    <d v="2018-06-13T00:00:00"/>
    <n v="2018"/>
    <x v="1"/>
    <x v="1"/>
    <s v="Master"/>
    <x v="2"/>
    <s v="LinkedIn"/>
    <n v="2"/>
    <n v="6.9"/>
    <m/>
    <m/>
    <m/>
    <s v="On-site"/>
    <x v="1"/>
    <s v="Female"/>
  </r>
  <r>
    <s v="EMP0249"/>
    <x v="2"/>
    <x v="4"/>
    <s v="Software Engineer"/>
    <n v="6.5"/>
    <n v="97643"/>
    <d v="2021-06-10T00:00:00"/>
    <n v="2021"/>
    <x v="1"/>
    <x v="1"/>
    <s v="PhD"/>
    <x v="0"/>
    <s v="LinkedIn"/>
    <n v="3"/>
    <n v="3.9"/>
    <m/>
    <m/>
    <m/>
    <s v="Remote"/>
    <x v="0"/>
    <s v="Non-binary"/>
  </r>
  <r>
    <s v="EMP0030"/>
    <x v="2"/>
    <x v="3"/>
    <s v="Tech Lead"/>
    <n v="8.6"/>
    <n v="121135"/>
    <d v="2020-08-14T00:00:00"/>
    <n v="2020"/>
    <x v="0"/>
    <x v="0"/>
    <s v="Bachelor"/>
    <x v="2"/>
    <s v="LinkedIn"/>
    <n v="4"/>
    <n v="4.2"/>
    <n v="4"/>
    <d v="2024-10-14T00:00:00"/>
    <n v="2024"/>
    <s v="On-site"/>
    <x v="1"/>
    <s v="Male"/>
  </r>
  <r>
    <s v="EMP0231"/>
    <x v="2"/>
    <x v="1"/>
    <s v="DevOps Engineer"/>
    <n v="4.5999999999999996"/>
    <n v="115677"/>
    <d v="2022-12-08T00:00:00"/>
    <n v="2022"/>
    <x v="1"/>
    <x v="1"/>
    <s v="PhD"/>
    <x v="1"/>
    <s v="Career Fair"/>
    <n v="3"/>
    <n v="2.4"/>
    <m/>
    <d v="2025-04-08T00:00:00"/>
    <n v="2025"/>
    <s v="Remote"/>
    <x v="0"/>
    <s v="Non-binary"/>
  </r>
  <r>
    <s v="EMP0144"/>
    <x v="2"/>
    <x v="2"/>
    <s v="DevOps Engineer"/>
    <n v="2"/>
    <n v="89430"/>
    <d v="2022-12-10T00:00:00"/>
    <n v="2022"/>
    <x v="1"/>
    <x v="1"/>
    <s v="Master"/>
    <x v="2"/>
    <s v="Career Fair"/>
    <n v="5"/>
    <n v="2.4"/>
    <m/>
    <d v="2025-04-10T00:00:00"/>
    <n v="2025"/>
    <s v="Remote"/>
    <x v="1"/>
    <s v="Non-binary"/>
  </r>
  <r>
    <s v="EMP0236"/>
    <x v="2"/>
    <x v="0"/>
    <s v="DevOps Engineer"/>
    <n v="2.7"/>
    <n v="84022"/>
    <d v="2021-01-24T00:00:00"/>
    <n v="2021"/>
    <x v="0"/>
    <x v="0"/>
    <s v="Master"/>
    <x v="1"/>
    <s v="Career Fair"/>
    <n v="3"/>
    <n v="2.2000000000000002"/>
    <n v="2"/>
    <d v="2023-03-24T00:00:00"/>
    <n v="2023"/>
    <s v="On-site"/>
    <x v="0"/>
    <s v="Male"/>
  </r>
  <r>
    <s v="EMP0260"/>
    <x v="0"/>
    <x v="2"/>
    <s v="Software Engineer"/>
    <n v="1.7"/>
    <n v="71005"/>
    <d v="2019-06-20T00:00:00"/>
    <n v="2019"/>
    <x v="1"/>
    <x v="1"/>
    <s v="PhD"/>
    <x v="2"/>
    <s v="LinkedIn"/>
    <n v="4"/>
    <n v="5.8"/>
    <m/>
    <m/>
    <m/>
    <s v="Remote"/>
    <x v="1"/>
    <s v="Non-binary"/>
  </r>
  <r>
    <s v="EMP0226"/>
    <x v="0"/>
    <x v="4"/>
    <s v="Tech Lead"/>
    <n v="4.0999999999999996"/>
    <n v="112290"/>
    <d v="2022-02-15T00:00:00"/>
    <n v="2022"/>
    <x v="0"/>
    <x v="2"/>
    <s v="Master"/>
    <x v="1"/>
    <s v="LinkedIn"/>
    <n v="4"/>
    <n v="2.2000000000000002"/>
    <n v="2"/>
    <d v="2024-04-15T00:00:00"/>
    <n v="2024"/>
    <s v="Remote"/>
    <x v="0"/>
    <s v="Non-binary"/>
  </r>
  <r>
    <s v="EMP0264"/>
    <x v="1"/>
    <x v="0"/>
    <s v="Senior Developer"/>
    <n v="3.9"/>
    <n v="74472"/>
    <d v="2019-08-25T00:00:00"/>
    <n v="2019"/>
    <x v="1"/>
    <x v="1"/>
    <s v="PhD"/>
    <x v="1"/>
    <s v="LinkedIn"/>
    <n v="2"/>
    <n v="5.7"/>
    <m/>
    <m/>
    <m/>
    <s v="Hybrid"/>
    <x v="0"/>
    <s v="Female"/>
  </r>
  <r>
    <s v="EMP0380"/>
    <x v="2"/>
    <x v="3"/>
    <s v="Tech Lead"/>
    <n v="7.4"/>
    <n v="78020"/>
    <d v="2022-03-16T00:00:00"/>
    <n v="2022"/>
    <x v="1"/>
    <x v="1"/>
    <s v="Master"/>
    <x v="2"/>
    <s v="Recruiter"/>
    <n v="4"/>
    <n v="3.1"/>
    <m/>
    <m/>
    <m/>
    <s v="On-site"/>
    <x v="1"/>
    <s v="Non-binary"/>
  </r>
  <r>
    <s v="EMP0268"/>
    <x v="0"/>
    <x v="0"/>
    <s v="Software Engineer"/>
    <n v="3"/>
    <n v="60162"/>
    <d v="2023-05-29T00:00:00"/>
    <n v="2023"/>
    <x v="1"/>
    <x v="1"/>
    <s v="PhD"/>
    <x v="0"/>
    <s v="Recruiter"/>
    <n v="3"/>
    <n v="1.9"/>
    <m/>
    <m/>
    <m/>
    <s v="Remote"/>
    <x v="0"/>
    <s v="Female"/>
  </r>
  <r>
    <s v="EMP0269"/>
    <x v="0"/>
    <x v="0"/>
    <s v="Senior Developer"/>
    <n v="3.9"/>
    <n v="62643"/>
    <d v="2023-02-17T00:00:00"/>
    <n v="2023"/>
    <x v="1"/>
    <x v="1"/>
    <s v="PhD"/>
    <x v="0"/>
    <s v="LinkedIn"/>
    <n v="2"/>
    <n v="2.2000000000000002"/>
    <m/>
    <m/>
    <m/>
    <s v="Hybrid"/>
    <x v="0"/>
    <s v="Prefer not to say"/>
  </r>
  <r>
    <s v="EMP0271"/>
    <x v="2"/>
    <x v="0"/>
    <s v="Senior Developer"/>
    <n v="4.8"/>
    <n v="82669"/>
    <d v="2021-08-29T00:00:00"/>
    <n v="2021"/>
    <x v="1"/>
    <x v="1"/>
    <s v="PhD"/>
    <x v="0"/>
    <s v="LinkedIn"/>
    <n v="5"/>
    <n v="3.6"/>
    <m/>
    <m/>
    <m/>
    <s v="Hybrid"/>
    <x v="0"/>
    <s v="Prefer not to say"/>
  </r>
  <r>
    <s v="EMP0414"/>
    <x v="2"/>
    <x v="4"/>
    <s v="Tech Lead"/>
    <n v="5.4"/>
    <n v="86990"/>
    <d v="2023-02-01T00:00:00"/>
    <n v="2023"/>
    <x v="1"/>
    <x v="1"/>
    <s v="PhD"/>
    <x v="0"/>
    <s v="Career Fair"/>
    <n v="1"/>
    <n v="2.2000000000000002"/>
    <m/>
    <m/>
    <m/>
    <s v="On-site"/>
    <x v="0"/>
    <s v="Non-binary"/>
  </r>
  <r>
    <s v="EMP0010"/>
    <x v="0"/>
    <x v="2"/>
    <s v="Tech Lead"/>
    <n v="8.3000000000000007"/>
    <n v="108984"/>
    <d v="2023-02-06T00:00:00"/>
    <n v="2023"/>
    <x v="1"/>
    <x v="1"/>
    <s v="Master"/>
    <x v="0"/>
    <s v="Career Fair"/>
    <n v="3"/>
    <n v="2.2000000000000002"/>
    <m/>
    <m/>
    <m/>
    <s v="Remote"/>
    <x v="0"/>
    <s v="Prefer not to say"/>
  </r>
  <r>
    <s v="EMP0078"/>
    <x v="1"/>
    <x v="0"/>
    <s v="Software Engineer"/>
    <n v="3.7"/>
    <n v="115393"/>
    <d v="2023-02-17T00:00:00"/>
    <n v="2023"/>
    <x v="1"/>
    <x v="1"/>
    <s v="Bachelor"/>
    <x v="1"/>
    <s v="Career Fair"/>
    <n v="3"/>
    <n v="2.2000000000000002"/>
    <m/>
    <m/>
    <m/>
    <s v="Remote"/>
    <x v="0"/>
    <s v="Non-binary"/>
  </r>
  <r>
    <s v="EMP0096"/>
    <x v="2"/>
    <x v="3"/>
    <s v="Senior Developer"/>
    <n v="6.3"/>
    <n v="92254"/>
    <d v="2023-03-07T00:00:00"/>
    <n v="2023"/>
    <x v="1"/>
    <x v="1"/>
    <s v="Master"/>
    <x v="1"/>
    <s v="Career Fair"/>
    <n v="3"/>
    <n v="2.1"/>
    <m/>
    <m/>
    <m/>
    <s v="On-site"/>
    <x v="0"/>
    <s v="Prefer not to say"/>
  </r>
  <r>
    <s v="EMP0173"/>
    <x v="0"/>
    <x v="4"/>
    <s v="Tech Lead"/>
    <n v="7.4"/>
    <n v="111195"/>
    <d v="2024-04-12T00:00:00"/>
    <n v="2024"/>
    <x v="1"/>
    <x v="1"/>
    <s v="PhD"/>
    <x v="2"/>
    <s v="LinkedIn"/>
    <n v="4"/>
    <n v="7"/>
    <m/>
    <m/>
    <m/>
    <s v="Remote"/>
    <x v="1"/>
    <s v="Female"/>
  </r>
  <r>
    <s v="EMP0304"/>
    <x v="0"/>
    <x v="2"/>
    <s v="DevOps Engineer"/>
    <n v="5.5"/>
    <n v="140404"/>
    <d v="2023-01-17T00:00:00"/>
    <n v="2023"/>
    <x v="1"/>
    <x v="1"/>
    <s v="PhD"/>
    <x v="2"/>
    <s v="Referral"/>
    <n v="4"/>
    <n v="2.2999999999999998"/>
    <m/>
    <d v="2025-04-17T00:00:00"/>
    <n v="2025"/>
    <s v="Remote"/>
    <x v="1"/>
    <s v="Non-binary"/>
  </r>
  <r>
    <s v="EMP0306"/>
    <x v="0"/>
    <x v="0"/>
    <s v="Senior Developer"/>
    <n v="3.7"/>
    <n v="145925"/>
    <d v="2024-07-09T00:00:00"/>
    <n v="2024"/>
    <x v="1"/>
    <x v="1"/>
    <s v="PhD"/>
    <x v="0"/>
    <s v="LinkedIn"/>
    <n v="1"/>
    <n v="3.8"/>
    <m/>
    <m/>
    <m/>
    <s v="Hybrid"/>
    <x v="0"/>
    <s v="Prefer not to say"/>
  </r>
  <r>
    <s v="EMP0309"/>
    <x v="1"/>
    <x v="0"/>
    <s v="Senior Developer"/>
    <n v="7.2"/>
    <n v="77087"/>
    <d v="2018-11-14T00:00:00"/>
    <n v="2018"/>
    <x v="1"/>
    <x v="1"/>
    <s v="PhD"/>
    <x v="0"/>
    <s v="Recruiter"/>
    <n v="1"/>
    <n v="6.4"/>
    <m/>
    <m/>
    <m/>
    <s v="On-site"/>
    <x v="0"/>
    <s v="Male"/>
  </r>
  <r>
    <s v="EMP0313"/>
    <x v="0"/>
    <x v="2"/>
    <s v="Senior Developer"/>
    <n v="4.2"/>
    <n v="98211"/>
    <d v="2020-09-16T00:00:00"/>
    <n v="2020"/>
    <x v="1"/>
    <x v="1"/>
    <s v="PhD"/>
    <x v="2"/>
    <s v="Recruiter"/>
    <n v="3"/>
    <n v="4.5999999999999996"/>
    <m/>
    <m/>
    <m/>
    <s v="On-site"/>
    <x v="1"/>
    <s v="Non-binary"/>
  </r>
  <r>
    <s v="EMP0044"/>
    <x v="2"/>
    <x v="2"/>
    <s v="Tech Lead"/>
    <n v="4"/>
    <n v="134740"/>
    <d v="2020-07-23T00:00:00"/>
    <n v="2020"/>
    <x v="0"/>
    <x v="2"/>
    <s v="Bachelor"/>
    <x v="1"/>
    <s v="LinkedIn"/>
    <n v="2"/>
    <n v="2.7"/>
    <n v="3"/>
    <d v="2023-03-23T00:00:00"/>
    <n v="2023"/>
    <s v="Remote"/>
    <x v="0"/>
    <s v="Prefer not to say"/>
  </r>
  <r>
    <s v="EMP0244"/>
    <x v="1"/>
    <x v="1"/>
    <s v="Tech Lead"/>
    <n v="7.6"/>
    <n v="136295"/>
    <d v="2021-09-05T00:00:00"/>
    <n v="2021"/>
    <x v="1"/>
    <x v="1"/>
    <s v="PhD"/>
    <x v="1"/>
    <s v="Referral"/>
    <n v="2"/>
    <n v="3.6"/>
    <m/>
    <m/>
    <m/>
    <s v="Remote"/>
    <x v="0"/>
    <s v="Female"/>
  </r>
  <r>
    <s v="EMP0437"/>
    <x v="1"/>
    <x v="4"/>
    <s v="Software Engineer"/>
    <n v="3.4"/>
    <n v="107221"/>
    <d v="2023-04-19T00:00:00"/>
    <n v="2023"/>
    <x v="1"/>
    <x v="1"/>
    <s v="Bachelor"/>
    <x v="2"/>
    <s v="Career Fair"/>
    <n v="3"/>
    <n v="2"/>
    <m/>
    <m/>
    <m/>
    <s v="On-site"/>
    <x v="1"/>
    <s v="Female"/>
  </r>
  <r>
    <s v="EMP0322"/>
    <x v="2"/>
    <x v="3"/>
    <s v="Senior Developer"/>
    <n v="4.2"/>
    <n v="100379"/>
    <d v="2024-07-02T00:00:00"/>
    <n v="2024"/>
    <x v="1"/>
    <x v="1"/>
    <s v="PhD"/>
    <x v="1"/>
    <s v="Recruiter"/>
    <n v="3"/>
    <n v="4.8"/>
    <m/>
    <m/>
    <m/>
    <s v="Hybrid"/>
    <x v="0"/>
    <s v="Male"/>
  </r>
  <r>
    <s v="EMP0324"/>
    <x v="2"/>
    <x v="3"/>
    <s v="Software Engineer"/>
    <n v="8.1999999999999993"/>
    <n v="67069"/>
    <d v="2021-10-31T00:00:00"/>
    <n v="2021"/>
    <x v="1"/>
    <x v="1"/>
    <s v="PhD"/>
    <x v="1"/>
    <s v="Recruiter"/>
    <n v="3"/>
    <n v="3.5"/>
    <m/>
    <m/>
    <m/>
    <s v="On-site"/>
    <x v="0"/>
    <s v="Female"/>
  </r>
  <r>
    <s v="EMP0325"/>
    <x v="0"/>
    <x v="4"/>
    <s v="Software Engineer"/>
    <n v="4.7"/>
    <n v="137362"/>
    <d v="2024-01-16T00:00:00"/>
    <n v="2024"/>
    <x v="1"/>
    <x v="1"/>
    <s v="PhD"/>
    <x v="1"/>
    <s v="Recruiter"/>
    <n v="2"/>
    <n v="2.2999999999999998"/>
    <m/>
    <m/>
    <m/>
    <s v="On-site"/>
    <x v="0"/>
    <s v="Prefer not to say"/>
  </r>
  <r>
    <s v="EMP0463"/>
    <x v="0"/>
    <x v="2"/>
    <s v="Tech Lead"/>
    <n v="7.7"/>
    <n v="125206"/>
    <d v="2018-07-26T00:00:00"/>
    <n v="2018"/>
    <x v="1"/>
    <x v="1"/>
    <s v="Bachelor"/>
    <x v="1"/>
    <s v="LinkedIn"/>
    <n v="1"/>
    <n v="6.7"/>
    <m/>
    <m/>
    <m/>
    <s v="On-site"/>
    <x v="0"/>
    <s v="Non-binary"/>
  </r>
  <r>
    <s v="EMP0404"/>
    <x v="0"/>
    <x v="4"/>
    <s v="Tech Lead"/>
    <n v="7.7"/>
    <n v="64986"/>
    <d v="2022-04-28T00:00:00"/>
    <n v="2022"/>
    <x v="1"/>
    <x v="1"/>
    <s v="Master"/>
    <x v="0"/>
    <s v="Referral"/>
    <n v="2"/>
    <n v="3"/>
    <m/>
    <m/>
    <m/>
    <s v="On-site"/>
    <x v="0"/>
    <s v="Non-binary"/>
  </r>
  <r>
    <s v="EMP0336"/>
    <x v="0"/>
    <x v="1"/>
    <s v="Software Engineer"/>
    <n v="1.2"/>
    <n v="96304"/>
    <d v="2022-09-11T00:00:00"/>
    <n v="2022"/>
    <x v="1"/>
    <x v="1"/>
    <s v="PhD"/>
    <x v="2"/>
    <s v="Recruiter"/>
    <n v="3"/>
    <n v="2.6"/>
    <m/>
    <m/>
    <m/>
    <s v="On-site"/>
    <x v="1"/>
    <s v="Prefer not to say"/>
  </r>
  <r>
    <s v="EMP0337"/>
    <x v="2"/>
    <x v="1"/>
    <s v="Software Engineer"/>
    <n v="4.8"/>
    <n v="108456"/>
    <d v="2025-02-07T00:00:00"/>
    <n v="2025"/>
    <x v="1"/>
    <x v="1"/>
    <s v="PhD"/>
    <x v="0"/>
    <s v="Referral"/>
    <n v="3"/>
    <n v="2.2000000000000002"/>
    <m/>
    <m/>
    <m/>
    <s v="Hybrid"/>
    <x v="0"/>
    <s v="Non-binary"/>
  </r>
  <r>
    <s v="EMP0024"/>
    <x v="2"/>
    <x v="2"/>
    <s v="Tech Lead"/>
    <n v="7.8"/>
    <n v="109811"/>
    <d v="2020-02-03T00:00:00"/>
    <n v="2020"/>
    <x v="1"/>
    <x v="1"/>
    <s v="Master"/>
    <x v="1"/>
    <s v="LinkedIn"/>
    <n v="1"/>
    <n v="5.2"/>
    <m/>
    <m/>
    <m/>
    <s v="On-site"/>
    <x v="0"/>
    <s v="Female"/>
  </r>
  <r>
    <s v="EMP0038"/>
    <x v="1"/>
    <x v="4"/>
    <s v="Tech Lead"/>
    <n v="7.8"/>
    <n v="114748"/>
    <d v="2022-09-02T00:00:00"/>
    <n v="2022"/>
    <x v="1"/>
    <x v="1"/>
    <s v="PhD"/>
    <x v="0"/>
    <s v="Recruiter"/>
    <n v="4"/>
    <n v="2.6"/>
    <m/>
    <m/>
    <m/>
    <s v="Remote"/>
    <x v="0"/>
    <s v="Male"/>
  </r>
  <r>
    <s v="EMP0352"/>
    <x v="2"/>
    <x v="2"/>
    <s v="Senior Developer"/>
    <n v="4.5999999999999996"/>
    <n v="139623"/>
    <d v="2023-05-15T00:00:00"/>
    <n v="2023"/>
    <x v="1"/>
    <x v="1"/>
    <s v="PhD"/>
    <x v="1"/>
    <s v="Recruiter"/>
    <n v="5"/>
    <n v="1.9"/>
    <m/>
    <m/>
    <m/>
    <s v="On-site"/>
    <x v="0"/>
    <s v="Prefer not to say"/>
  </r>
  <r>
    <s v="EMP0353"/>
    <x v="1"/>
    <x v="0"/>
    <s v="Senior Developer"/>
    <n v="5.4"/>
    <n v="65793"/>
    <d v="2019-03-04T00:00:00"/>
    <n v="2019"/>
    <x v="1"/>
    <x v="1"/>
    <s v="PhD"/>
    <x v="2"/>
    <s v="LinkedIn"/>
    <n v="5"/>
    <n v="6.1"/>
    <m/>
    <m/>
    <m/>
    <s v="Hybrid"/>
    <x v="1"/>
    <s v="Male"/>
  </r>
  <r>
    <s v="EMP0294"/>
    <x v="2"/>
    <x v="0"/>
    <s v="Tech Lead"/>
    <n v="4"/>
    <n v="146661"/>
    <d v="2021-06-28T00:00:00"/>
    <n v="2021"/>
    <x v="0"/>
    <x v="4"/>
    <s v="Bachelor"/>
    <x v="1"/>
    <s v="LinkedIn"/>
    <n v="2"/>
    <n v="2.8"/>
    <n v="3"/>
    <d v="2024-03-28T00:00:00"/>
    <n v="2024"/>
    <s v="Remote"/>
    <x v="0"/>
    <s v="Prefer not to say"/>
  </r>
  <r>
    <s v="EMP0356"/>
    <x v="0"/>
    <x v="2"/>
    <s v="Senior Developer"/>
    <n v="6.8"/>
    <n v="153635"/>
    <d v="2019-03-07T00:00:00"/>
    <n v="2019"/>
    <x v="1"/>
    <x v="1"/>
    <s v="PhD"/>
    <x v="0"/>
    <s v="Referral"/>
    <n v="3"/>
    <n v="6.1"/>
    <m/>
    <m/>
    <m/>
    <s v="Hybrid"/>
    <x v="0"/>
    <s v="Non-binary"/>
  </r>
  <r>
    <s v="EMP0007"/>
    <x v="2"/>
    <x v="4"/>
    <s v="Tech Lead"/>
    <n v="4.0999999999999996"/>
    <n v="138953"/>
    <d v="2022-12-01T00:00:00"/>
    <n v="2022"/>
    <x v="0"/>
    <x v="0"/>
    <s v="Master"/>
    <x v="1"/>
    <s v="Referral"/>
    <n v="5"/>
    <n v="2.4"/>
    <n v="2"/>
    <d v="2025-04-01T00:00:00"/>
    <n v="2025"/>
    <s v="Remote"/>
    <x v="0"/>
    <s v="Male"/>
  </r>
  <r>
    <s v="EMP0366"/>
    <x v="0"/>
    <x v="2"/>
    <s v="Tech Lead"/>
    <n v="5.4"/>
    <n v="80093"/>
    <d v="2018-01-12T00:00:00"/>
    <n v="2018"/>
    <x v="0"/>
    <x v="0"/>
    <s v="PhD"/>
    <x v="2"/>
    <s v="LinkedIn"/>
    <n v="3"/>
    <n v="1"/>
    <n v="1"/>
    <d v="2019-01-12T00:00:00"/>
    <n v="2019"/>
    <s v="Remote"/>
    <x v="1"/>
    <s v="Male"/>
  </r>
  <r>
    <s v="EMP0368"/>
    <x v="1"/>
    <x v="3"/>
    <s v="Software Engineer"/>
    <n v="6.4"/>
    <n v="91131"/>
    <d v="2024-05-13T00:00:00"/>
    <n v="2024"/>
    <x v="1"/>
    <x v="1"/>
    <s v="PhD"/>
    <x v="0"/>
    <s v="Referral"/>
    <n v="3"/>
    <n v="3.9"/>
    <m/>
    <m/>
    <m/>
    <s v="Hybrid"/>
    <x v="0"/>
    <s v="Prefer not to say"/>
  </r>
  <r>
    <s v="EMP0369"/>
    <x v="2"/>
    <x v="1"/>
    <s v="Software Engineer"/>
    <n v="6.1"/>
    <n v="115835"/>
    <d v="2025-10-05T00:00:00"/>
    <n v="2025"/>
    <x v="1"/>
    <x v="1"/>
    <s v="PhD"/>
    <x v="2"/>
    <s v="LinkedIn"/>
    <n v="3"/>
    <n v="6.5"/>
    <m/>
    <m/>
    <m/>
    <s v="On-site"/>
    <x v="1"/>
    <s v="Female"/>
  </r>
  <r>
    <s v="EMP0241"/>
    <x v="2"/>
    <x v="3"/>
    <s v="DevOps Engineer"/>
    <n v="5.6"/>
    <n v="109230"/>
    <d v="2023-04-21T00:00:00"/>
    <n v="2023"/>
    <x v="0"/>
    <x v="5"/>
    <s v="Master"/>
    <x v="1"/>
    <s v="Career Fair"/>
    <n v="3"/>
    <n v="2"/>
    <n v="2"/>
    <d v="2025-04-21T00:00:00"/>
    <n v="2025"/>
    <s v="On-site"/>
    <x v="0"/>
    <s v="Male"/>
  </r>
  <r>
    <s v="EMP0379"/>
    <x v="1"/>
    <x v="3"/>
    <s v="Software Engineer"/>
    <n v="7.8"/>
    <s v="N/A"/>
    <d v="2022-06-08T00:00:00"/>
    <n v="2022"/>
    <x v="1"/>
    <x v="1"/>
    <s v="PhD"/>
    <x v="0"/>
    <s v="LinkedIn"/>
    <n v="4"/>
    <n v="2.9"/>
    <m/>
    <m/>
    <m/>
    <s v="Remote"/>
    <x v="0"/>
    <s v="Prefer not to say"/>
  </r>
  <r>
    <s v="EMP0232"/>
    <x v="0"/>
    <x v="1"/>
    <s v="Tech Lead"/>
    <n v="8"/>
    <n v="121588"/>
    <d v="2024-09-14T00:00:00"/>
    <n v="2024"/>
    <x v="1"/>
    <x v="1"/>
    <s v="Bachelor"/>
    <x v="2"/>
    <s v="LinkedIn"/>
    <n v="3"/>
    <n v="3.6"/>
    <m/>
    <m/>
    <m/>
    <s v="Remote"/>
    <x v="1"/>
    <s v="Non-binary"/>
  </r>
  <r>
    <s v="EMP0386"/>
    <x v="0"/>
    <x v="1"/>
    <s v="Software Engineer"/>
    <n v="6.3"/>
    <n v="62871"/>
    <d v="2020-08-04T00:00:00"/>
    <n v="2020"/>
    <x v="1"/>
    <x v="1"/>
    <s v="PhD"/>
    <x v="1"/>
    <s v="LinkedIn"/>
    <n v="3"/>
    <n v="4.7"/>
    <m/>
    <m/>
    <m/>
    <s v="On-site"/>
    <x v="0"/>
    <s v="Female"/>
  </r>
  <r>
    <s v="EMP0389"/>
    <x v="1"/>
    <x v="2"/>
    <s v="Senior Developer"/>
    <n v="3.2"/>
    <n v="105095"/>
    <d v="2023-06-06T00:00:00"/>
    <n v="2023"/>
    <x v="1"/>
    <x v="1"/>
    <s v="PhD"/>
    <x v="2"/>
    <s v="LinkedIn"/>
    <n v="3"/>
    <n v="1.9"/>
    <m/>
    <m/>
    <m/>
    <s v="Hybrid"/>
    <x v="1"/>
    <s v="Female"/>
  </r>
  <r>
    <s v="EMP0088"/>
    <x v="1"/>
    <x v="2"/>
    <s v="Tech Lead"/>
    <n v="5.9"/>
    <n v="98518"/>
    <d v="2019-04-30T00:00:00"/>
    <n v="2019"/>
    <x v="0"/>
    <x v="2"/>
    <s v="Bachelor"/>
    <x v="2"/>
    <s v="Recruiter"/>
    <n v="3"/>
    <n v="0.5"/>
    <n v="1"/>
    <d v="2019-10-30T00:00:00"/>
    <n v="2019"/>
    <s v="Remote"/>
    <x v="1"/>
    <s v="Prefer not to say"/>
  </r>
  <r>
    <s v="EMP0392"/>
    <x v="1"/>
    <x v="1"/>
    <s v="Senior Developer"/>
    <n v="6.7"/>
    <n v="113459"/>
    <d v="2022-03-19T00:00:00"/>
    <n v="2022"/>
    <x v="1"/>
    <x v="1"/>
    <s v="PhD"/>
    <x v="0"/>
    <s v="LinkedIn"/>
    <n v="2"/>
    <n v="3.1"/>
    <m/>
    <m/>
    <m/>
    <s v="On-site"/>
    <x v="0"/>
    <s v="Non-binary"/>
  </r>
  <r>
    <s v="EMP0396"/>
    <x v="0"/>
    <x v="2"/>
    <s v="DevOps Engineer"/>
    <n v="5.3"/>
    <n v="134704"/>
    <d v="2022-08-02T00:00:00"/>
    <n v="2022"/>
    <x v="1"/>
    <x v="1"/>
    <s v="PhD"/>
    <x v="2"/>
    <s v="Recruiter"/>
    <n v="3"/>
    <n v="2.7"/>
    <m/>
    <d v="2025-04-02T00:00:00"/>
    <n v="2025"/>
    <s v="On-site"/>
    <x v="1"/>
    <s v="Female"/>
  </r>
  <r>
    <s v="EMP0230"/>
    <x v="1"/>
    <x v="0"/>
    <s v="Tech Lead"/>
    <n v="6.1"/>
    <n v="138213"/>
    <d v="2019-11-03T00:00:00"/>
    <n v="2019"/>
    <x v="0"/>
    <x v="4"/>
    <s v="Master"/>
    <x v="1"/>
    <s v="LinkedIn"/>
    <n v="3"/>
    <n v="3.5"/>
    <n v="4"/>
    <d v="2023-05-03T00:00:00"/>
    <n v="2023"/>
    <s v="Remote"/>
    <x v="0"/>
    <s v="Prefer not to say"/>
  </r>
  <r>
    <s v="EMP0401"/>
    <x v="1"/>
    <x v="2"/>
    <s v="Software Engineer"/>
    <n v="0.1"/>
    <n v="133155"/>
    <d v="2023-04-22T00:00:00"/>
    <n v="2023"/>
    <x v="0"/>
    <x v="3"/>
    <s v="PhD"/>
    <x v="2"/>
    <s v="Career Fair"/>
    <n v="4"/>
    <n v="1.5"/>
    <n v="2"/>
    <d v="2024-10-22T00:00:00"/>
    <n v="2024"/>
    <s v="On-site"/>
    <x v="1"/>
    <s v="Non-binary"/>
  </r>
  <r>
    <s v="EMP0436"/>
    <x v="0"/>
    <x v="4"/>
    <s v="Tech Lead"/>
    <n v="8.5"/>
    <n v="159977"/>
    <d v="2024-10-16T00:00:00"/>
    <n v="2024"/>
    <x v="1"/>
    <x v="1"/>
    <s v="Bachelor"/>
    <x v="0"/>
    <s v="Referral"/>
    <n v="2"/>
    <n v="4.5"/>
    <m/>
    <m/>
    <m/>
    <s v="On-site"/>
    <x v="0"/>
    <s v="Male"/>
  </r>
  <r>
    <s v="EMP0136"/>
    <x v="2"/>
    <x v="3"/>
    <s v="Tech Lead"/>
    <n v="8.5"/>
    <n v="145469"/>
    <d v="2018-04-12T00:00:00"/>
    <n v="2018"/>
    <x v="1"/>
    <x v="1"/>
    <s v="PhD"/>
    <x v="0"/>
    <s v="Recruiter"/>
    <n v="3"/>
    <n v="7"/>
    <m/>
    <m/>
    <m/>
    <s v="Remote"/>
    <x v="0"/>
    <s v="Non-binary"/>
  </r>
  <r>
    <s v="EMP0023"/>
    <x v="2"/>
    <x v="3"/>
    <s v="Tech Lead"/>
    <n v="7.8"/>
    <n v="94698"/>
    <d v="2022-03-15T00:00:00"/>
    <n v="2022"/>
    <x v="0"/>
    <x v="4"/>
    <s v="Bachelor"/>
    <x v="1"/>
    <s v="LinkedIn"/>
    <n v="4"/>
    <n v="1"/>
    <n v="1"/>
    <d v="2023-03-15T00:00:00"/>
    <n v="2023"/>
    <s v="Remote"/>
    <x v="0"/>
    <s v="Male"/>
  </r>
  <r>
    <s v="EMP0272"/>
    <x v="0"/>
    <x v="0"/>
    <s v="Software Engineer"/>
    <n v="3.8"/>
    <n v="86928"/>
    <d v="2023-04-23T00:00:00"/>
    <n v="2023"/>
    <x v="1"/>
    <x v="1"/>
    <s v="PhD"/>
    <x v="0"/>
    <s v="Career Fair"/>
    <n v="5"/>
    <n v="2"/>
    <m/>
    <m/>
    <m/>
    <s v="On-site"/>
    <x v="0"/>
    <s v="Male"/>
  </r>
  <r>
    <s v="EMP0426"/>
    <x v="2"/>
    <x v="4"/>
    <s v="Senior Developer"/>
    <n v="5.6"/>
    <n v="64458"/>
    <d v="2025-05-03T00:00:00"/>
    <n v="2025"/>
    <x v="1"/>
    <x v="1"/>
    <s v="PhD"/>
    <x v="1"/>
    <s v="LinkedIn"/>
    <n v="3"/>
    <n v="7"/>
    <m/>
    <m/>
    <m/>
    <s v="Hybrid"/>
    <x v="0"/>
    <s v="Non-binary"/>
  </r>
  <r>
    <s v="EMP0427"/>
    <x v="2"/>
    <x v="3"/>
    <s v="Senior Developer"/>
    <n v="4"/>
    <n v="67352"/>
    <d v="2024-05-13T00:00:00"/>
    <n v="2024"/>
    <x v="1"/>
    <x v="1"/>
    <s v="PhD"/>
    <x v="0"/>
    <s v="Recruiter"/>
    <n v="3"/>
    <n v="3.9"/>
    <m/>
    <m/>
    <m/>
    <s v="Hybrid"/>
    <x v="0"/>
    <s v="Non-binary"/>
  </r>
  <r>
    <s v="EMP0430"/>
    <x v="2"/>
    <x v="1"/>
    <s v="Software Engineer"/>
    <n v="2.9"/>
    <n v="137243"/>
    <d v="2018-10-10T00:00:00"/>
    <n v="2018"/>
    <x v="1"/>
    <x v="1"/>
    <s v="PhD"/>
    <x v="1"/>
    <s v="LinkedIn"/>
    <n v="3"/>
    <n v="6.5"/>
    <m/>
    <m/>
    <m/>
    <s v="On-site"/>
    <x v="0"/>
    <s v="Non-binary"/>
  </r>
  <r>
    <s v="EMP0431"/>
    <x v="1"/>
    <x v="2"/>
    <s v="Senior Developer"/>
    <n v="3.7"/>
    <n v="62591"/>
    <d v="2019-07-21T00:00:00"/>
    <n v="2019"/>
    <x v="1"/>
    <x v="1"/>
    <s v="PhD"/>
    <x v="2"/>
    <s v="LinkedIn"/>
    <n v="3"/>
    <n v="5.8"/>
    <m/>
    <m/>
    <m/>
    <s v="On-site"/>
    <x v="1"/>
    <s v="Female"/>
  </r>
  <r>
    <s v="EMP0070"/>
    <x v="1"/>
    <x v="1"/>
    <s v="Tech Lead"/>
    <n v="8.8000000000000007"/>
    <n v="116178"/>
    <d v="2024-09-13T00:00:00"/>
    <n v="2024"/>
    <x v="1"/>
    <x v="1"/>
    <s v="PhD"/>
    <x v="1"/>
    <s v="Recruiter"/>
    <n v="5"/>
    <n v="6.6"/>
    <m/>
    <m/>
    <m/>
    <s v="Remote"/>
    <x v="0"/>
    <s v="Male"/>
  </r>
  <r>
    <s v="EMP0009"/>
    <x v="0"/>
    <x v="4"/>
    <s v="Software Engineer"/>
    <n v="5.5"/>
    <n v="146807"/>
    <d v="2024-04-30T00:00:00"/>
    <n v="2024"/>
    <x v="1"/>
    <x v="1"/>
    <s v="PhD"/>
    <x v="1"/>
    <s v="Career Fair"/>
    <n v="3"/>
    <n v="2"/>
    <m/>
    <m/>
    <m/>
    <s v="Remote"/>
    <x v="0"/>
    <s v="Male"/>
  </r>
  <r>
    <s v="EMP0439"/>
    <x v="2"/>
    <x v="3"/>
    <s v="Tech Lead"/>
    <n v="9.5"/>
    <n v="129724"/>
    <d v="2025-05-22T00:00:00"/>
    <n v="2025"/>
    <x v="1"/>
    <x v="1"/>
    <s v="Bachelor"/>
    <x v="0"/>
    <s v="Recruiter"/>
    <n v="3"/>
    <n v="1.9"/>
    <m/>
    <m/>
    <m/>
    <s v="On-site"/>
    <x v="0"/>
    <s v="Non-binary"/>
  </r>
  <r>
    <s v="EMP0212"/>
    <x v="2"/>
    <x v="0"/>
    <s v="Unknown"/>
    <n v="7.5"/>
    <n v="77633"/>
    <d v="2019-11-04T00:00:00"/>
    <n v="2019"/>
    <x v="0"/>
    <x v="4"/>
    <s v="Master"/>
    <x v="2"/>
    <s v="LinkedIn"/>
    <n v="2"/>
    <n v="1.5"/>
    <n v="2"/>
    <d v="2021-05-04T00:00:00"/>
    <n v="2021"/>
    <s v="Remote"/>
    <x v="1"/>
    <s v="Male"/>
  </r>
  <r>
    <s v="EMP0441"/>
    <x v="1"/>
    <x v="2"/>
    <s v="Software Engineer"/>
    <n v="6.1"/>
    <n v="99082"/>
    <d v="2022-04-10T00:00:00"/>
    <n v="2022"/>
    <x v="1"/>
    <x v="1"/>
    <s v="PhD"/>
    <x v="1"/>
    <s v="LinkedIn"/>
    <n v="3"/>
    <n v="3"/>
    <m/>
    <m/>
    <m/>
    <s v="On-site"/>
    <x v="0"/>
    <s v="Prefer not to say"/>
  </r>
  <r>
    <s v="EMP0444"/>
    <x v="0"/>
    <x v="3"/>
    <s v="Unknown"/>
    <n v="4.5"/>
    <n v="64234"/>
    <d v="2022-09-13T00:00:00"/>
    <n v="2022"/>
    <x v="1"/>
    <x v="1"/>
    <s v="PhD"/>
    <x v="0"/>
    <s v="LinkedIn"/>
    <n v="3"/>
    <n v="2.6"/>
    <m/>
    <m/>
    <m/>
    <s v="On-site"/>
    <x v="0"/>
    <s v="Non-binary"/>
  </r>
  <r>
    <s v="EMP0175"/>
    <x v="2"/>
    <x v="0"/>
    <s v="Tech Lead"/>
    <n v="7"/>
    <n v="143869"/>
    <d v="2023-05-07T00:00:00"/>
    <n v="2023"/>
    <x v="1"/>
    <x v="1"/>
    <s v="Master"/>
    <x v="1"/>
    <s v="Career Fair"/>
    <n v="3"/>
    <n v="2"/>
    <m/>
    <m/>
    <m/>
    <s v="Hybrid"/>
    <x v="0"/>
    <s v="Male"/>
  </r>
  <r>
    <s v="EMP0453"/>
    <x v="1"/>
    <x v="1"/>
    <s v="Senior Developer"/>
    <n v="2.5"/>
    <n v="100172"/>
    <d v="2024-08-12T00:00:00"/>
    <n v="2024"/>
    <x v="1"/>
    <x v="1"/>
    <s v="PhD"/>
    <x v="1"/>
    <s v="Recruiter"/>
    <n v="4"/>
    <n v="4.7"/>
    <m/>
    <m/>
    <m/>
    <s v="On-site"/>
    <x v="0"/>
    <s v="Male"/>
  </r>
  <r>
    <s v="EMP0258"/>
    <x v="2"/>
    <x v="1"/>
    <s v="Unknown"/>
    <n v="1.7"/>
    <n v="133445"/>
    <d v="2024-02-01T00:00:00"/>
    <n v="2024"/>
    <x v="0"/>
    <x v="3"/>
    <s v="Bachelor"/>
    <x v="0"/>
    <s v="LinkedIn"/>
    <n v="2"/>
    <n v="1.2"/>
    <n v="1"/>
    <d v="2025-04-01T00:00:00"/>
    <n v="2025"/>
    <s v="On-site"/>
    <x v="0"/>
    <s v="Non-binary"/>
  </r>
  <r>
    <s v="EMP0457"/>
    <x v="1"/>
    <x v="4"/>
    <s v="Software Engineer"/>
    <n v="5.7"/>
    <n v="85939"/>
    <d v="2023-03-08T00:00:00"/>
    <n v="2023"/>
    <x v="1"/>
    <x v="1"/>
    <s v="PhD"/>
    <x v="2"/>
    <s v="Recruiter"/>
    <n v="2"/>
    <n v="2.1"/>
    <m/>
    <m/>
    <m/>
    <s v="Remote"/>
    <x v="1"/>
    <s v="Female"/>
  </r>
  <r>
    <s v="EMP0459"/>
    <x v="0"/>
    <x v="2"/>
    <s v="Senior Developer"/>
    <n v="2.2999999999999998"/>
    <n v="104535"/>
    <d v="2022-11-03T00:00:00"/>
    <n v="2022"/>
    <x v="1"/>
    <x v="1"/>
    <s v="PhD"/>
    <x v="0"/>
    <s v="LinkedIn"/>
    <n v="3"/>
    <n v="2.5"/>
    <m/>
    <m/>
    <m/>
    <s v="Hybrid"/>
    <x v="0"/>
    <s v="Prefer not to say"/>
  </r>
  <r>
    <s v="EMP0097"/>
    <x v="2"/>
    <x v="3"/>
    <s v="Unknown"/>
    <n v="2.2000000000000002"/>
    <n v="65287"/>
    <d v="2023-07-24T00:00:00"/>
    <n v="2023"/>
    <x v="0"/>
    <x v="2"/>
    <s v="PhD"/>
    <x v="0"/>
    <s v="Recruiter"/>
    <n v="2"/>
    <n v="1.8"/>
    <n v="2"/>
    <d v="2025-04-24T00:00:00"/>
    <n v="2025"/>
    <s v="Remote"/>
    <x v="0"/>
    <s v="Female"/>
  </r>
  <r>
    <s v="EMP0462"/>
    <x v="0"/>
    <x v="1"/>
    <s v="Software Engineer"/>
    <n v="5.6"/>
    <n v="121114"/>
    <d v="2020-07-05T00:00:00"/>
    <n v="2020"/>
    <x v="1"/>
    <x v="1"/>
    <s v="PhD"/>
    <x v="1"/>
    <s v="LinkedIn"/>
    <n v="3"/>
    <n v="4.8"/>
    <m/>
    <m/>
    <m/>
    <s v="Remote"/>
    <x v="0"/>
    <s v="Prefer not to say"/>
  </r>
  <r>
    <s v="EMP0107"/>
    <x v="2"/>
    <x v="4"/>
    <s v="Tech Lead"/>
    <n v="6.7"/>
    <n v="99666"/>
    <d v="2023-05-10T00:00:00"/>
    <n v="2023"/>
    <x v="1"/>
    <x v="1"/>
    <s v="Master"/>
    <x v="2"/>
    <s v="Career Fair"/>
    <n v="3"/>
    <n v="1.9"/>
    <m/>
    <m/>
    <m/>
    <s v="On-site"/>
    <x v="1"/>
    <s v="Male"/>
  </r>
  <r>
    <s v="EMP0471"/>
    <x v="0"/>
    <x v="3"/>
    <s v="DevOps Engineer"/>
    <n v="0.1"/>
    <n v="79404"/>
    <d v="2021-02-01T00:00:00"/>
    <n v="2021"/>
    <x v="1"/>
    <x v="1"/>
    <s v="PhD"/>
    <x v="2"/>
    <s v="Recruiter"/>
    <n v="3"/>
    <n v="2.2000000000000002"/>
    <m/>
    <d v="2023-04-01T00:00:00"/>
    <n v="2023"/>
    <s v="On-site"/>
    <x v="1"/>
    <s v="Prefer not to say"/>
  </r>
  <r>
    <s v="EMP0067"/>
    <x v="2"/>
    <x v="2"/>
    <s v="Senior Developer"/>
    <n v="3.2"/>
    <n v="101430"/>
    <d v="2023-05-31T00:00:00"/>
    <n v="2023"/>
    <x v="1"/>
    <x v="1"/>
    <s v="PhD"/>
    <x v="1"/>
    <s v="Career Fair"/>
    <n v="5"/>
    <n v="1.9"/>
    <m/>
    <m/>
    <m/>
    <s v="On-site"/>
    <x v="0"/>
    <s v="Female"/>
  </r>
  <r>
    <s v="EMP0485"/>
    <x v="2"/>
    <x v="3"/>
    <s v="Software Engineer"/>
    <n v="4"/>
    <n v="94700"/>
    <d v="2020-05-26T00:00:00"/>
    <n v="2020"/>
    <x v="1"/>
    <x v="1"/>
    <s v="PhD"/>
    <x v="0"/>
    <s v="LinkedIn"/>
    <n v="2"/>
    <n v="4.9000000000000004"/>
    <m/>
    <m/>
    <m/>
    <s v="Hybrid"/>
    <x v="0"/>
    <s v="Prefer not to say"/>
  </r>
  <r>
    <s v="EMP0488"/>
    <x v="1"/>
    <x v="0"/>
    <s v="Software Engineer"/>
    <n v="5.6"/>
    <n v="132391"/>
    <d v="2018-09-04T00:00:00"/>
    <n v="2018"/>
    <x v="1"/>
    <x v="1"/>
    <s v="PhD"/>
    <x v="0"/>
    <s v="LinkedIn"/>
    <n v="2"/>
    <n v="6.6"/>
    <m/>
    <m/>
    <m/>
    <s v="Remote"/>
    <x v="0"/>
    <s v="Non-binary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EMP0211"/>
    <x v="0"/>
    <x v="0"/>
    <x v="0"/>
    <n v="4.4000000000000004"/>
    <n v="96041"/>
    <x v="0"/>
    <n v="2020"/>
    <x v="0"/>
    <s v="Unknown"/>
    <x v="0"/>
    <s v="In Progress"/>
    <x v="0"/>
    <n v="3"/>
    <n v="2"/>
    <n v="2"/>
    <x v="0"/>
    <x v="0"/>
    <s v="Hybrid"/>
    <s v="No"/>
    <s v="Female"/>
  </r>
  <r>
    <s v="EMP0006"/>
    <x v="1"/>
    <x v="1"/>
    <x v="1"/>
    <n v="6.7"/>
    <n v="83483"/>
    <x v="1"/>
    <n v="2024"/>
    <x v="1"/>
    <m/>
    <x v="0"/>
    <s v="In Progress"/>
    <x v="1"/>
    <n v="4"/>
    <n v="3.3"/>
    <m/>
    <x v="1"/>
    <x v="1"/>
    <s v="On-site"/>
    <s v="No"/>
    <s v="Male"/>
  </r>
  <r>
    <s v="EMP0008"/>
    <x v="0"/>
    <x v="2"/>
    <x v="1"/>
    <n v="8"/>
    <n v="92606"/>
    <x v="2"/>
    <n v="2020"/>
    <x v="1"/>
    <m/>
    <x v="0"/>
    <s v="Not Started"/>
    <x v="1"/>
    <n v="3"/>
    <n v="5.0999999999999996"/>
    <m/>
    <x v="1"/>
    <x v="1"/>
    <s v="On-site"/>
    <s v="No"/>
    <s v="Non-binary"/>
  </r>
  <r>
    <s v="EMP0013"/>
    <x v="2"/>
    <x v="3"/>
    <x v="0"/>
    <n v="0.9"/>
    <n v="68110"/>
    <x v="3"/>
    <n v="2022"/>
    <x v="1"/>
    <m/>
    <x v="0"/>
    <s v="Completed"/>
    <x v="0"/>
    <n v="4"/>
    <n v="3.2"/>
    <m/>
    <x v="2"/>
    <x v="2"/>
    <s v="On-site"/>
    <s v="Yes"/>
    <s v="Prefer not to say"/>
  </r>
  <r>
    <s v="EMP0017"/>
    <x v="1"/>
    <x v="2"/>
    <x v="2"/>
    <n v="4.2"/>
    <n v="102941"/>
    <x v="4"/>
    <n v="2025"/>
    <x v="1"/>
    <m/>
    <x v="0"/>
    <s v="Not Started"/>
    <x v="0"/>
    <n v="2"/>
    <n v="3.6"/>
    <m/>
    <x v="1"/>
    <x v="1"/>
    <s v="Remote"/>
    <s v="No"/>
    <s v="Prefer not to say"/>
  </r>
  <r>
    <s v="EMP0222"/>
    <x v="1"/>
    <x v="4"/>
    <x v="3"/>
    <n v="3"/>
    <n v="145957"/>
    <x v="5"/>
    <n v="2024"/>
    <x v="0"/>
    <s v="Unknown"/>
    <x v="1"/>
    <s v="Completed"/>
    <x v="0"/>
    <n v="4"/>
    <n v="1"/>
    <n v="1"/>
    <x v="3"/>
    <x v="2"/>
    <s v="Hybrid"/>
    <s v="Yes"/>
    <s v="Non-binary"/>
  </r>
  <r>
    <s v="EMP0460"/>
    <x v="1"/>
    <x v="2"/>
    <x v="0"/>
    <n v="4.4000000000000004"/>
    <n v="110357"/>
    <x v="6"/>
    <n v="2020"/>
    <x v="0"/>
    <s v="No Growth"/>
    <x v="0"/>
    <s v="In Progress"/>
    <x v="1"/>
    <n v="2"/>
    <n v="1.9"/>
    <n v="2"/>
    <x v="4"/>
    <x v="0"/>
    <s v="Hybrid"/>
    <s v="No"/>
    <s v="Prefer not to say"/>
  </r>
  <r>
    <s v="EMP0311"/>
    <x v="0"/>
    <x v="2"/>
    <x v="3"/>
    <n v="3.6"/>
    <n v="121035"/>
    <x v="7"/>
    <n v="2018"/>
    <x v="1"/>
    <m/>
    <x v="0"/>
    <s v="Not Started"/>
    <x v="2"/>
    <n v="5"/>
    <n v="7.3"/>
    <m/>
    <x v="1"/>
    <x v="1"/>
    <s v="Remote"/>
    <s v="No"/>
    <s v="Prefer not to say"/>
  </r>
  <r>
    <s v="EMP0275"/>
    <x v="1"/>
    <x v="2"/>
    <x v="0"/>
    <n v="2.8"/>
    <n v="74357"/>
    <x v="8"/>
    <n v="2021"/>
    <x v="0"/>
    <s v="Personal"/>
    <x v="1"/>
    <s v="In Progress"/>
    <x v="0"/>
    <n v="2"/>
    <n v="2.2000000000000002"/>
    <n v="2"/>
    <x v="5"/>
    <x v="3"/>
    <s v="Hybrid"/>
    <s v="No"/>
    <s v="Male"/>
  </r>
  <r>
    <s v="EMP0032"/>
    <x v="1"/>
    <x v="1"/>
    <x v="1"/>
    <n v="5.8"/>
    <n v="139909"/>
    <x v="9"/>
    <n v="2018"/>
    <x v="1"/>
    <m/>
    <x v="0"/>
    <s v="In Progress"/>
    <x v="0"/>
    <n v="4"/>
    <n v="6.7"/>
    <m/>
    <x v="1"/>
    <x v="1"/>
    <s v="Remote"/>
    <s v="No"/>
    <s v="Prefer not to say"/>
  </r>
  <r>
    <s v="EMP0442"/>
    <x v="0"/>
    <x v="0"/>
    <x v="3"/>
    <n v="7.7"/>
    <n v="69359"/>
    <x v="10"/>
    <n v="2018"/>
    <x v="1"/>
    <m/>
    <x v="0"/>
    <s v="Not Started"/>
    <x v="2"/>
    <n v="3"/>
    <n v="7.2"/>
    <m/>
    <x v="1"/>
    <x v="1"/>
    <s v="Hybrid"/>
    <s v="No"/>
    <s v="Non-binary"/>
  </r>
  <r>
    <s v="EMP0487"/>
    <x v="2"/>
    <x v="0"/>
    <x v="0"/>
    <n v="2.4"/>
    <n v="135485"/>
    <x v="11"/>
    <n v="2022"/>
    <x v="0"/>
    <s v="Better Offer"/>
    <x v="0"/>
    <s v="Not Started"/>
    <x v="3"/>
    <n v="2"/>
    <n v="3.3"/>
    <n v="3"/>
    <x v="6"/>
    <x v="2"/>
    <s v="Hybrid"/>
    <s v="No"/>
    <s v="Female"/>
  </r>
  <r>
    <s v="EMP0128"/>
    <x v="1"/>
    <x v="3"/>
    <x v="3"/>
    <n v="5.6"/>
    <n v="115961"/>
    <x v="12"/>
    <n v="2025"/>
    <x v="1"/>
    <m/>
    <x v="0"/>
    <s v="Not Started"/>
    <x v="1"/>
    <n v="3"/>
    <n v="6.1"/>
    <m/>
    <x v="1"/>
    <x v="1"/>
    <s v="On-site"/>
    <s v="No"/>
    <s v="Male"/>
  </r>
  <r>
    <s v="EMP0225"/>
    <x v="1"/>
    <x v="4"/>
    <x v="3"/>
    <n v="5.0999999999999996"/>
    <n v="158864"/>
    <x v="13"/>
    <n v="2025"/>
    <x v="1"/>
    <m/>
    <x v="0"/>
    <s v="Completed"/>
    <x v="2"/>
    <n v="3"/>
    <n v="7.2"/>
    <m/>
    <x v="1"/>
    <x v="1"/>
    <s v="On-site"/>
    <s v="Yes"/>
    <s v="Non-binary"/>
  </r>
  <r>
    <s v="EMP0059"/>
    <x v="0"/>
    <x v="2"/>
    <x v="1"/>
    <n v="5.2"/>
    <n v="69348"/>
    <x v="14"/>
    <n v="2024"/>
    <x v="1"/>
    <m/>
    <x v="0"/>
    <s v="In Progress"/>
    <x v="1"/>
    <n v="3"/>
    <n v="4.0999999999999996"/>
    <m/>
    <x v="1"/>
    <x v="1"/>
    <s v="On-site"/>
    <s v="No"/>
    <s v="Male"/>
  </r>
  <r>
    <s v="EMP0188"/>
    <x v="2"/>
    <x v="2"/>
    <x v="3"/>
    <n v="5.7"/>
    <n v="73760"/>
    <x v="15"/>
    <n v="2021"/>
    <x v="1"/>
    <m/>
    <x v="2"/>
    <s v="Completed"/>
    <x v="0"/>
    <n v="3"/>
    <n v="3.3"/>
    <m/>
    <x v="1"/>
    <x v="1"/>
    <s v="Hybrid"/>
    <s v="Yes"/>
    <s v="Male"/>
  </r>
  <r>
    <s v="EMP0162"/>
    <x v="1"/>
    <x v="4"/>
    <x v="3"/>
    <n v="3.2"/>
    <n v="89257"/>
    <x v="16"/>
    <n v="2021"/>
    <x v="1"/>
    <m/>
    <x v="0"/>
    <s v="Completed"/>
    <x v="1"/>
    <n v="3"/>
    <n v="3.9"/>
    <m/>
    <x v="1"/>
    <x v="1"/>
    <s v="On-site"/>
    <s v="Yes"/>
    <s v="Non-binary"/>
  </r>
  <r>
    <s v="EMP0474"/>
    <x v="0"/>
    <x v="3"/>
    <x v="0"/>
    <n v="6.2"/>
    <n v="124418"/>
    <x v="17"/>
    <n v="2018"/>
    <x v="0"/>
    <s v="No Growth"/>
    <x v="1"/>
    <s v="Not Started"/>
    <x v="0"/>
    <n v="4"/>
    <n v="1.8"/>
    <n v="2"/>
    <x v="7"/>
    <x v="4"/>
    <s v="Hybrid"/>
    <s v="No"/>
    <s v="Female"/>
  </r>
  <r>
    <s v="EMP0073"/>
    <x v="0"/>
    <x v="0"/>
    <x v="0"/>
    <n v="5.4"/>
    <n v="120100"/>
    <x v="18"/>
    <n v="2022"/>
    <x v="1"/>
    <m/>
    <x v="0"/>
    <s v="Not Started"/>
    <x v="3"/>
    <n v="5"/>
    <m/>
    <m/>
    <x v="1"/>
    <x v="1"/>
    <s v="On-site"/>
    <s v="No"/>
    <s v="Non-binary"/>
  </r>
  <r>
    <s v="EMP0480"/>
    <x v="1"/>
    <x v="1"/>
    <x v="0"/>
    <n v="5.7"/>
    <n v="63373"/>
    <x v="19"/>
    <n v="2018"/>
    <x v="0"/>
    <s v="No Growth"/>
    <x v="2"/>
    <s v="Not Started"/>
    <x v="3"/>
    <n v="3"/>
    <n v="1"/>
    <n v="1"/>
    <x v="8"/>
    <x v="5"/>
    <s v="Hybrid"/>
    <s v="No"/>
    <s v="Prefer not to say"/>
  </r>
  <r>
    <s v="EMP0075"/>
    <x v="1"/>
    <x v="4"/>
    <x v="1"/>
    <n v="5.7"/>
    <n v="152193"/>
    <x v="20"/>
    <n v="2021"/>
    <x v="1"/>
    <m/>
    <x v="0"/>
    <s v="In Progress"/>
    <x v="0"/>
    <n v="1"/>
    <n v="3.5"/>
    <m/>
    <x v="1"/>
    <x v="1"/>
    <s v="Remote"/>
    <s v="No"/>
    <s v="Prefer not to say"/>
  </r>
  <r>
    <s v="EMP0077"/>
    <x v="1"/>
    <x v="1"/>
    <x v="1"/>
    <n v="0.2"/>
    <n v="61252"/>
    <x v="21"/>
    <n v="2024"/>
    <x v="1"/>
    <m/>
    <x v="0"/>
    <s v="In Progress"/>
    <x v="3"/>
    <n v="4"/>
    <n v="5"/>
    <m/>
    <x v="1"/>
    <x v="1"/>
    <s v="Remote"/>
    <s v="No"/>
    <s v="Female"/>
  </r>
  <r>
    <s v="EMP0266"/>
    <x v="0"/>
    <x v="3"/>
    <x v="1"/>
    <n v="1.5"/>
    <n v="82436"/>
    <x v="22"/>
    <n v="2024"/>
    <x v="1"/>
    <m/>
    <x v="0"/>
    <s v="Not Started"/>
    <x v="2"/>
    <n v="5"/>
    <n v="7.2"/>
    <m/>
    <x v="1"/>
    <x v="1"/>
    <s v="On-site"/>
    <s v="No"/>
    <s v="Non-binary"/>
  </r>
  <r>
    <s v="EMP0079"/>
    <x v="2"/>
    <x v="4"/>
    <x v="0"/>
    <n v="4"/>
    <n v="130390"/>
    <x v="23"/>
    <n v="2021"/>
    <x v="1"/>
    <m/>
    <x v="0"/>
    <s v="Completed"/>
    <x v="0"/>
    <n v="5"/>
    <n v="4.2"/>
    <m/>
    <x v="9"/>
    <x v="2"/>
    <s v="On-site"/>
    <s v="Yes"/>
    <s v="Male"/>
  </r>
  <r>
    <s v="EMP0082"/>
    <x v="1"/>
    <x v="4"/>
    <x v="0"/>
    <n v="4.8"/>
    <n v="101240"/>
    <x v="24"/>
    <n v="2024"/>
    <x v="1"/>
    <m/>
    <x v="0"/>
    <s v="Not Started"/>
    <x v="0"/>
    <n v="3"/>
    <m/>
    <m/>
    <x v="1"/>
    <x v="1"/>
    <s v="On-site"/>
    <s v="No"/>
    <s v="Prefer not to say"/>
  </r>
  <r>
    <s v="EMP0147"/>
    <x v="2"/>
    <x v="3"/>
    <x v="0"/>
    <n v="3"/>
    <n v="100600"/>
    <x v="25"/>
    <n v="2019"/>
    <x v="0"/>
    <s v="Unknown"/>
    <x v="2"/>
    <s v="Not Started"/>
    <x v="1"/>
    <n v="5"/>
    <n v="3"/>
    <n v="3"/>
    <x v="10"/>
    <x v="0"/>
    <s v="Hybrid"/>
    <s v="No"/>
    <s v="Female"/>
  </r>
  <r>
    <s v="EMP0092"/>
    <x v="1"/>
    <x v="1"/>
    <x v="1"/>
    <n v="6.2"/>
    <n v="132303"/>
    <x v="26"/>
    <n v="2019"/>
    <x v="1"/>
    <m/>
    <x v="0"/>
    <s v="Completed"/>
    <x v="0"/>
    <n v="2"/>
    <n v="5.9"/>
    <m/>
    <x v="1"/>
    <x v="1"/>
    <s v="Hybrid"/>
    <s v="Yes"/>
    <s v="Female"/>
  </r>
  <r>
    <s v="EMP0220"/>
    <x v="2"/>
    <x v="0"/>
    <x v="0"/>
    <n v="3.6"/>
    <n v="158936"/>
    <x v="27"/>
    <n v="2018"/>
    <x v="1"/>
    <m/>
    <x v="1"/>
    <s v="Not Started"/>
    <x v="2"/>
    <n v="3"/>
    <n v="7.2"/>
    <m/>
    <x v="11"/>
    <x v="2"/>
    <s v="On-site"/>
    <s v="No"/>
    <s v="Prefer not to say"/>
  </r>
  <r>
    <s v="EMP0102"/>
    <x v="0"/>
    <x v="3"/>
    <x v="2"/>
    <n v="6.2"/>
    <n v="131520"/>
    <x v="28"/>
    <n v="2024"/>
    <x v="1"/>
    <m/>
    <x v="0"/>
    <s v="Completed"/>
    <x v="3"/>
    <n v="3"/>
    <n v="4.4000000000000004"/>
    <m/>
    <x v="1"/>
    <x v="1"/>
    <s v="Remote"/>
    <s v="Yes"/>
    <s v="Prefer not to say"/>
  </r>
  <r>
    <s v="EMP0447"/>
    <x v="2"/>
    <x v="2"/>
    <x v="1"/>
    <n v="5.3"/>
    <n v="105095"/>
    <x v="29"/>
    <n v="2025"/>
    <x v="1"/>
    <m/>
    <x v="2"/>
    <s v="In Progress"/>
    <x v="2"/>
    <n v="3"/>
    <n v="7.1"/>
    <m/>
    <x v="1"/>
    <x v="1"/>
    <s v="Remote"/>
    <s v="No"/>
    <s v="Male"/>
  </r>
  <r>
    <s v="EMP0464"/>
    <x v="2"/>
    <x v="0"/>
    <x v="3"/>
    <n v="6.3"/>
    <n v="136312"/>
    <x v="30"/>
    <n v="2018"/>
    <x v="1"/>
    <m/>
    <x v="2"/>
    <s v="Completed"/>
    <x v="2"/>
    <n v="4"/>
    <n v="7.1"/>
    <m/>
    <x v="1"/>
    <x v="1"/>
    <s v="On-site"/>
    <s v="Yes"/>
    <s v="Female"/>
  </r>
  <r>
    <s v="EMP0440"/>
    <x v="2"/>
    <x v="0"/>
    <x v="3"/>
    <n v="7.8"/>
    <n v="131696"/>
    <x v="31"/>
    <n v="2018"/>
    <x v="0"/>
    <s v="Better Offer"/>
    <x v="2"/>
    <s v="In Progress"/>
    <x v="2"/>
    <n v="4"/>
    <n v="0.6"/>
    <n v="1"/>
    <x v="12"/>
    <x v="6"/>
    <s v="On-site"/>
    <s v="No"/>
    <s v="Prefer not to say"/>
  </r>
  <r>
    <s v="EMP0286"/>
    <x v="2"/>
    <x v="4"/>
    <x v="3"/>
    <n v="3.8"/>
    <n v="115426"/>
    <x v="32"/>
    <n v="2022"/>
    <x v="0"/>
    <s v="No Growth"/>
    <x v="0"/>
    <s v="Completed"/>
    <x v="3"/>
    <n v="4"/>
    <n v="0.7"/>
    <n v="1"/>
    <x v="13"/>
    <x v="3"/>
    <s v="Hybrid"/>
    <s v="Yes"/>
    <s v="Male"/>
  </r>
  <r>
    <s v="EMP0118"/>
    <x v="0"/>
    <x v="3"/>
    <x v="2"/>
    <n v="4.7"/>
    <n v="124077"/>
    <x v="33"/>
    <n v="2021"/>
    <x v="1"/>
    <m/>
    <x v="0"/>
    <s v="In Progress"/>
    <x v="0"/>
    <n v="3"/>
    <n v="3.5"/>
    <m/>
    <x v="1"/>
    <x v="1"/>
    <s v="On-site"/>
    <s v="No"/>
    <s v="Prefer not to say"/>
  </r>
  <r>
    <s v="EMP0213"/>
    <x v="1"/>
    <x v="1"/>
    <x v="3"/>
    <n v="3.9"/>
    <n v="87213"/>
    <x v="34"/>
    <n v="2025"/>
    <x v="1"/>
    <m/>
    <x v="2"/>
    <s v="In Progress"/>
    <x v="0"/>
    <n v="3"/>
    <n v="4.3"/>
    <m/>
    <x v="1"/>
    <x v="1"/>
    <s v="On-site"/>
    <s v="No"/>
    <s v="Male"/>
  </r>
  <r>
    <s v="EMP0120"/>
    <x v="0"/>
    <x v="0"/>
    <x v="1"/>
    <n v="4.3"/>
    <n v="141974"/>
    <x v="35"/>
    <n v="2022"/>
    <x v="1"/>
    <m/>
    <x v="0"/>
    <s v="Not Started"/>
    <x v="1"/>
    <n v="4"/>
    <n v="3.2"/>
    <m/>
    <x v="1"/>
    <x v="1"/>
    <s v="Remote"/>
    <s v="No"/>
    <s v="Female"/>
  </r>
  <r>
    <s v="EMP0466"/>
    <x v="0"/>
    <x v="2"/>
    <x v="3"/>
    <n v="6.2"/>
    <n v="95595"/>
    <x v="36"/>
    <n v="2022"/>
    <x v="1"/>
    <m/>
    <x v="1"/>
    <s v="In Progress"/>
    <x v="0"/>
    <n v="4"/>
    <n v="3"/>
    <m/>
    <x v="1"/>
    <x v="1"/>
    <s v="On-site"/>
    <s v="No"/>
    <s v="Non-binary"/>
  </r>
  <r>
    <s v="EMP0123"/>
    <x v="0"/>
    <x v="0"/>
    <x v="3"/>
    <n v="4.4000000000000004"/>
    <n v="126358"/>
    <x v="37"/>
    <n v="2020"/>
    <x v="0"/>
    <s v="Personal"/>
    <x v="1"/>
    <s v="In Progress"/>
    <x v="1"/>
    <n v="3"/>
    <n v="2.7"/>
    <n v="3"/>
    <x v="14"/>
    <x v="3"/>
    <s v="Hybrid"/>
    <s v="No"/>
    <s v="Male"/>
  </r>
  <r>
    <s v="EMP0081"/>
    <x v="1"/>
    <x v="3"/>
    <x v="3"/>
    <n v="4.8"/>
    <n v="77144"/>
    <x v="38"/>
    <n v="2022"/>
    <x v="0"/>
    <s v="Personal"/>
    <x v="1"/>
    <s v="Completed"/>
    <x v="0"/>
    <n v="2"/>
    <n v="1.7"/>
    <n v="2"/>
    <x v="15"/>
    <x v="7"/>
    <s v="Hybrid"/>
    <s v="Yes"/>
    <s v="Male"/>
  </r>
  <r>
    <s v="EMP0083"/>
    <x v="1"/>
    <x v="3"/>
    <x v="0"/>
    <n v="4"/>
    <n v="96668"/>
    <x v="39"/>
    <n v="2019"/>
    <x v="0"/>
    <s v="Relocation"/>
    <x v="1"/>
    <s v="Completed"/>
    <x v="0"/>
    <n v="2"/>
    <n v="2"/>
    <n v="2"/>
    <x v="16"/>
    <x v="8"/>
    <s v="On-site"/>
    <s v="Yes"/>
    <s v="Female"/>
  </r>
  <r>
    <s v="EMP0135"/>
    <x v="1"/>
    <x v="4"/>
    <x v="0"/>
    <n v="4.9000000000000004"/>
    <n v="134666"/>
    <x v="40"/>
    <n v="2022"/>
    <x v="1"/>
    <m/>
    <x v="0"/>
    <s v="Completed"/>
    <x v="0"/>
    <n v="3"/>
    <n v="2.8"/>
    <m/>
    <x v="17"/>
    <x v="2"/>
    <s v="Remote"/>
    <s v="Yes"/>
    <s v="Male"/>
  </r>
  <r>
    <s v="EMP0451"/>
    <x v="0"/>
    <x v="3"/>
    <x v="3"/>
    <n v="5.7"/>
    <n v="137241"/>
    <x v="41"/>
    <n v="2019"/>
    <x v="1"/>
    <m/>
    <x v="0"/>
    <s v="In Progress"/>
    <x v="1"/>
    <n v="3"/>
    <n v="6.2"/>
    <m/>
    <x v="1"/>
    <x v="1"/>
    <s v="On-site"/>
    <s v="No"/>
    <s v="Male"/>
  </r>
  <r>
    <s v="EMP0138"/>
    <x v="2"/>
    <x v="4"/>
    <x v="1"/>
    <n v="6.2"/>
    <n v="127957"/>
    <x v="42"/>
    <n v="2020"/>
    <x v="1"/>
    <m/>
    <x v="0"/>
    <s v="Completed"/>
    <x v="3"/>
    <n v="3"/>
    <n v="4.5999999999999996"/>
    <m/>
    <x v="1"/>
    <x v="1"/>
    <s v="On-site"/>
    <s v="Yes"/>
    <s v="Prefer not to say"/>
  </r>
  <r>
    <s v="EMP0139"/>
    <x v="1"/>
    <x v="3"/>
    <x v="0"/>
    <n v="5.9"/>
    <n v="72182"/>
    <x v="43"/>
    <n v="2022"/>
    <x v="1"/>
    <m/>
    <x v="0"/>
    <s v="Not Started"/>
    <x v="1"/>
    <n v="5"/>
    <n v="2.2999999999999998"/>
    <m/>
    <x v="18"/>
    <x v="2"/>
    <s v="On-site"/>
    <s v="No"/>
    <s v="Male"/>
  </r>
  <r>
    <s v="EMP0141"/>
    <x v="2"/>
    <x v="1"/>
    <x v="0"/>
    <n v="6.9"/>
    <n v="147312"/>
    <x v="44"/>
    <n v="2022"/>
    <x v="1"/>
    <m/>
    <x v="0"/>
    <s v="Completed"/>
    <x v="3"/>
    <n v="3"/>
    <n v="3.1"/>
    <m/>
    <x v="19"/>
    <x v="2"/>
    <s v="Hybrid"/>
    <s v="Yes"/>
    <s v="Male"/>
  </r>
  <r>
    <s v="EMP0302"/>
    <x v="1"/>
    <x v="0"/>
    <x v="0"/>
    <n v="3.6"/>
    <n v="67368"/>
    <x v="45"/>
    <n v="2022"/>
    <x v="0"/>
    <s v="Better Offer"/>
    <x v="0"/>
    <s v="In Progress"/>
    <x v="3"/>
    <n v="4"/>
    <n v="1.3"/>
    <n v="1"/>
    <x v="20"/>
    <x v="3"/>
    <s v="On-site"/>
    <s v="No"/>
    <s v="Prefer not to say"/>
  </r>
  <r>
    <s v="EMP0433"/>
    <x v="1"/>
    <x v="3"/>
    <x v="2"/>
    <n v="5.8"/>
    <n v="136240"/>
    <x v="46"/>
    <n v="2018"/>
    <x v="1"/>
    <m/>
    <x v="2"/>
    <s v="In Progress"/>
    <x v="2"/>
    <n v="4"/>
    <n v="7.1"/>
    <m/>
    <x v="1"/>
    <x v="1"/>
    <s v="Remote"/>
    <s v="No"/>
    <s v="Male"/>
  </r>
  <r>
    <s v="EMP0328"/>
    <x v="0"/>
    <x v="3"/>
    <x v="0"/>
    <n v="3.4"/>
    <n v="61932"/>
    <x v="47"/>
    <n v="2019"/>
    <x v="0"/>
    <s v="Personal"/>
    <x v="0"/>
    <s v="In Progress"/>
    <x v="0"/>
    <n v="3"/>
    <n v="0.8"/>
    <n v="1"/>
    <x v="21"/>
    <x v="4"/>
    <s v="On-site"/>
    <s v="No"/>
    <s v="Prefer not to say"/>
  </r>
  <r>
    <s v="EMP0101"/>
    <x v="0"/>
    <x v="3"/>
    <x v="1"/>
    <n v="4.5"/>
    <n v="142985"/>
    <x v="48"/>
    <n v="2024"/>
    <x v="1"/>
    <m/>
    <x v="2"/>
    <s v="Not Started"/>
    <x v="2"/>
    <n v="3"/>
    <n v="7.1"/>
    <m/>
    <x v="1"/>
    <x v="1"/>
    <s v="Remote"/>
    <s v="No"/>
    <s v="Non-binary"/>
  </r>
  <r>
    <s v="EMP0159"/>
    <x v="2"/>
    <x v="4"/>
    <x v="0"/>
    <n v="3.1"/>
    <n v="123620"/>
    <x v="49"/>
    <n v="2022"/>
    <x v="1"/>
    <m/>
    <x v="0"/>
    <s v="In Progress"/>
    <x v="1"/>
    <n v="3"/>
    <n v="2.5"/>
    <m/>
    <x v="22"/>
    <x v="2"/>
    <s v="Hybrid"/>
    <s v="No"/>
    <s v="Prefer not to say"/>
  </r>
  <r>
    <s v="EMP0300"/>
    <x v="2"/>
    <x v="2"/>
    <x v="3"/>
    <n v="5.9"/>
    <n v="123095"/>
    <x v="50"/>
    <n v="2024"/>
    <x v="1"/>
    <m/>
    <x v="1"/>
    <s v="Completed"/>
    <x v="1"/>
    <n v="3"/>
    <n v="4.2"/>
    <m/>
    <x v="1"/>
    <x v="1"/>
    <s v="Hybrid"/>
    <s v="Yes"/>
    <s v="Female"/>
  </r>
  <r>
    <s v="EMP0448"/>
    <x v="0"/>
    <x v="3"/>
    <x v="0"/>
    <n v="4.4000000000000004"/>
    <n v="68026"/>
    <x v="51"/>
    <n v="2021"/>
    <x v="0"/>
    <s v="Unknown"/>
    <x v="1"/>
    <s v="In Progress"/>
    <x v="3"/>
    <n v="3"/>
    <n v="3.4"/>
    <n v="3"/>
    <x v="23"/>
    <x v="2"/>
    <s v="On-site"/>
    <s v="No"/>
    <s v="Prefer not to say"/>
  </r>
  <r>
    <s v="EMP0164"/>
    <x v="2"/>
    <x v="2"/>
    <x v="2"/>
    <n v="5.8"/>
    <n v="136919"/>
    <x v="52"/>
    <n v="2018"/>
    <x v="1"/>
    <m/>
    <x v="0"/>
    <s v="In Progress"/>
    <x v="0"/>
    <n v="5"/>
    <n v="6.7"/>
    <m/>
    <x v="1"/>
    <x v="1"/>
    <s v="On-site"/>
    <s v="No"/>
    <s v="Non-binary"/>
  </r>
  <r>
    <s v="EMP0158"/>
    <x v="2"/>
    <x v="0"/>
    <x v="0"/>
    <n v="7.1"/>
    <n v="156826"/>
    <x v="53"/>
    <n v="2021"/>
    <x v="0"/>
    <s v="No Growth"/>
    <x v="2"/>
    <s v="In Progress"/>
    <x v="3"/>
    <n v="3"/>
    <n v="2.9"/>
    <n v="3"/>
    <x v="24"/>
    <x v="7"/>
    <s v="On-site"/>
    <s v="No"/>
    <s v="Prefer not to say"/>
  </r>
  <r>
    <s v="EMP0095"/>
    <x v="2"/>
    <x v="1"/>
    <x v="3"/>
    <n v="3.2"/>
    <n v="105587"/>
    <x v="54"/>
    <n v="2018"/>
    <x v="1"/>
    <m/>
    <x v="1"/>
    <s v="In Progress"/>
    <x v="2"/>
    <n v="4"/>
    <n v="7"/>
    <m/>
    <x v="1"/>
    <x v="1"/>
    <s v="On-site"/>
    <s v="No"/>
    <s v="Male"/>
  </r>
  <r>
    <s v="EMP0177"/>
    <x v="2"/>
    <x v="4"/>
    <x v="2"/>
    <n v="5.0999999999999996"/>
    <n v="124881"/>
    <x v="55"/>
    <n v="2019"/>
    <x v="1"/>
    <m/>
    <x v="0"/>
    <s v="Not Started"/>
    <x v="1"/>
    <n v="4"/>
    <n v="5.3"/>
    <m/>
    <x v="1"/>
    <x v="1"/>
    <s v="On-site"/>
    <s v="No"/>
    <s v="Male"/>
  </r>
  <r>
    <s v="EMP0354"/>
    <x v="1"/>
    <x v="0"/>
    <x v="3"/>
    <n v="3.9"/>
    <n v="108695"/>
    <x v="56"/>
    <n v="2024"/>
    <x v="1"/>
    <m/>
    <x v="1"/>
    <s v="Completed"/>
    <x v="0"/>
    <n v="2"/>
    <n v="1.8"/>
    <m/>
    <x v="1"/>
    <x v="1"/>
    <s v="Remote"/>
    <s v="Yes"/>
    <s v="Prefer not to say"/>
  </r>
  <r>
    <s v="EMP0184"/>
    <x v="1"/>
    <x v="4"/>
    <x v="0"/>
    <n v="2.1"/>
    <n v="82015"/>
    <x v="57"/>
    <n v="2022"/>
    <x v="1"/>
    <m/>
    <x v="0"/>
    <s v="Not Started"/>
    <x v="1"/>
    <n v="5"/>
    <n v="2.5"/>
    <m/>
    <x v="19"/>
    <x v="2"/>
    <s v="On-site"/>
    <s v="No"/>
    <s v="Female"/>
  </r>
  <r>
    <s v="EMP0187"/>
    <x v="1"/>
    <x v="4"/>
    <x v="0"/>
    <n v="6.5"/>
    <n v="107064"/>
    <x v="58"/>
    <n v="2021"/>
    <x v="1"/>
    <m/>
    <x v="0"/>
    <s v="In Progress"/>
    <x v="0"/>
    <n v="2"/>
    <n v="4.3"/>
    <m/>
    <x v="25"/>
    <x v="2"/>
    <s v="On-site"/>
    <s v="No"/>
    <s v="Prefer not to say"/>
  </r>
  <r>
    <s v="EMP0257"/>
    <x v="0"/>
    <x v="3"/>
    <x v="2"/>
    <n v="5.5"/>
    <n v="142617"/>
    <x v="59"/>
    <n v="2018"/>
    <x v="1"/>
    <m/>
    <x v="1"/>
    <s v="In Progress"/>
    <x v="2"/>
    <n v="3"/>
    <n v="6.9"/>
    <m/>
    <x v="1"/>
    <x v="1"/>
    <s v="Hybrid"/>
    <s v="No"/>
    <s v="Prefer not to say"/>
  </r>
  <r>
    <s v="EMP0019"/>
    <x v="2"/>
    <x v="1"/>
    <x v="0"/>
    <n v="8.9"/>
    <n v="73545"/>
    <x v="60"/>
    <n v="2019"/>
    <x v="0"/>
    <s v="Relocation"/>
    <x v="0"/>
    <s v="Not Started"/>
    <x v="0"/>
    <n v="2"/>
    <n v="1.4"/>
    <n v="1"/>
    <x v="26"/>
    <x v="8"/>
    <s v="On-site"/>
    <s v="No"/>
    <s v="Male"/>
  </r>
  <r>
    <s v="EMP0086"/>
    <x v="2"/>
    <x v="2"/>
    <x v="0"/>
    <n v="2.9"/>
    <n v="60055"/>
    <x v="61"/>
    <n v="2019"/>
    <x v="0"/>
    <s v="Unknown"/>
    <x v="1"/>
    <s v="Not Started"/>
    <x v="0"/>
    <n v="4"/>
    <n v="2.2999999999999998"/>
    <n v="2"/>
    <x v="27"/>
    <x v="0"/>
    <s v="On-site"/>
    <s v="No"/>
    <s v="Male"/>
  </r>
  <r>
    <s v="EMP0193"/>
    <x v="1"/>
    <x v="1"/>
    <x v="1"/>
    <n v="5.4"/>
    <n v="85611"/>
    <x v="62"/>
    <n v="2019"/>
    <x v="1"/>
    <m/>
    <x v="0"/>
    <s v="In Progress"/>
    <x v="1"/>
    <n v="3"/>
    <n v="6"/>
    <m/>
    <x v="1"/>
    <x v="1"/>
    <s v="Remote"/>
    <s v="No"/>
    <s v="Female"/>
  </r>
  <r>
    <s v="EMP0194"/>
    <x v="1"/>
    <x v="3"/>
    <x v="0"/>
    <n v="3.2"/>
    <n v="121212"/>
    <x v="63"/>
    <n v="2021"/>
    <x v="1"/>
    <m/>
    <x v="0"/>
    <s v="In Progress"/>
    <x v="0"/>
    <n v="3"/>
    <n v="4"/>
    <m/>
    <x v="28"/>
    <x v="2"/>
    <s v="On-site"/>
    <s v="No"/>
    <s v="Female"/>
  </r>
  <r>
    <s v="EMP0028"/>
    <x v="2"/>
    <x v="4"/>
    <x v="3"/>
    <n v="4.5999999999999996"/>
    <n v="64499"/>
    <x v="64"/>
    <n v="2024"/>
    <x v="1"/>
    <m/>
    <x v="1"/>
    <s v="Not Started"/>
    <x v="2"/>
    <n v="4"/>
    <n v="6.9"/>
    <m/>
    <x v="1"/>
    <x v="1"/>
    <s v="On-site"/>
    <s v="No"/>
    <s v="Non-binary"/>
  </r>
  <r>
    <s v="EMP0198"/>
    <x v="1"/>
    <x v="3"/>
    <x v="0"/>
    <n v="5.9"/>
    <n v="77087"/>
    <x v="65"/>
    <n v="2020"/>
    <x v="1"/>
    <m/>
    <x v="0"/>
    <s v="Not Started"/>
    <x v="3"/>
    <n v="4"/>
    <m/>
    <m/>
    <x v="1"/>
    <x v="1"/>
    <s v="Remote"/>
    <s v="No"/>
    <s v="Female"/>
  </r>
  <r>
    <s v="EMP0037"/>
    <x v="0"/>
    <x v="1"/>
    <x v="3"/>
    <n v="4.7"/>
    <n v="116958"/>
    <x v="66"/>
    <n v="2018"/>
    <x v="1"/>
    <m/>
    <x v="1"/>
    <s v="Completed"/>
    <x v="2"/>
    <n v="3"/>
    <n v="6.9"/>
    <m/>
    <x v="1"/>
    <x v="1"/>
    <s v="Remote"/>
    <s v="Yes"/>
    <s v="Non-binary"/>
  </r>
  <r>
    <s v="EMP0202"/>
    <x v="2"/>
    <x v="1"/>
    <x v="2"/>
    <n v="7.1"/>
    <n v="136743"/>
    <x v="67"/>
    <n v="2022"/>
    <x v="1"/>
    <m/>
    <x v="0"/>
    <s v="Completed"/>
    <x v="3"/>
    <n v="4"/>
    <n v="2.8"/>
    <m/>
    <x v="1"/>
    <x v="1"/>
    <s v="Hybrid"/>
    <s v="Yes"/>
    <s v="Female"/>
  </r>
  <r>
    <s v="EMP0203"/>
    <x v="0"/>
    <x v="0"/>
    <x v="2"/>
    <n v="5.2"/>
    <n v="87598"/>
    <x v="68"/>
    <n v="2021"/>
    <x v="1"/>
    <m/>
    <x v="0"/>
    <s v="In Progress"/>
    <x v="0"/>
    <n v="3"/>
    <n v="3.7"/>
    <m/>
    <x v="1"/>
    <x v="1"/>
    <s v="On-site"/>
    <s v="No"/>
    <s v="Prefer not to say"/>
  </r>
  <r>
    <s v="EMP0245"/>
    <x v="0"/>
    <x v="1"/>
    <x v="3"/>
    <n v="3.3"/>
    <n v="102600"/>
    <x v="69"/>
    <n v="2018"/>
    <x v="1"/>
    <m/>
    <x v="0"/>
    <s v="In Progress"/>
    <x v="2"/>
    <n v="3"/>
    <n v="6.8"/>
    <m/>
    <x v="1"/>
    <x v="1"/>
    <s v="Hybrid"/>
    <s v="No"/>
    <s v="Prefer not to say"/>
  </r>
  <r>
    <s v="EMP0308"/>
    <x v="2"/>
    <x v="0"/>
    <x v="3"/>
    <n v="4.8"/>
    <n v="66796"/>
    <x v="70"/>
    <n v="2019"/>
    <x v="0"/>
    <s v="Personal"/>
    <x v="0"/>
    <s v="Not Started"/>
    <x v="3"/>
    <n v="1"/>
    <n v="2.4"/>
    <n v="2"/>
    <x v="29"/>
    <x v="0"/>
    <s v="On-site"/>
    <s v="No"/>
    <s v="Female"/>
  </r>
  <r>
    <s v="EMP0233"/>
    <x v="1"/>
    <x v="0"/>
    <x v="3"/>
    <n v="5.5"/>
    <n v="103108"/>
    <x v="71"/>
    <n v="2021"/>
    <x v="0"/>
    <s v="Relocation"/>
    <x v="0"/>
    <s v="In Progress"/>
    <x v="0"/>
    <n v="2"/>
    <n v="1"/>
    <n v="1"/>
    <x v="30"/>
    <x v="0"/>
    <s v="On-site"/>
    <s v="No"/>
    <s v="Female"/>
  </r>
  <r>
    <s v="EMP0224"/>
    <x v="2"/>
    <x v="4"/>
    <x v="2"/>
    <n v="3.2"/>
    <n v="78073"/>
    <x v="72"/>
    <n v="2021"/>
    <x v="1"/>
    <m/>
    <x v="0"/>
    <s v="Not Started"/>
    <x v="3"/>
    <n v="2"/>
    <n v="4"/>
    <m/>
    <x v="1"/>
    <x v="1"/>
    <s v="On-site"/>
    <s v="No"/>
    <s v="Non-binary"/>
  </r>
  <r>
    <s v="EMP0148"/>
    <x v="1"/>
    <x v="0"/>
    <x v="2"/>
    <n v="3.5"/>
    <n v="157419"/>
    <x v="73"/>
    <n v="2018"/>
    <x v="1"/>
    <m/>
    <x v="1"/>
    <s v="Completed"/>
    <x v="2"/>
    <n v="4"/>
    <n v="6.8"/>
    <m/>
    <x v="1"/>
    <x v="1"/>
    <s v="On-site"/>
    <s v="Yes"/>
    <s v="Prefer not to say"/>
  </r>
  <r>
    <s v="EMP0398"/>
    <x v="0"/>
    <x v="4"/>
    <x v="3"/>
    <n v="4.9000000000000004"/>
    <n v="145774"/>
    <x v="74"/>
    <n v="2021"/>
    <x v="0"/>
    <s v="No Growth"/>
    <x v="1"/>
    <s v="Completed"/>
    <x v="3"/>
    <n v="4"/>
    <n v="1.2"/>
    <n v="1"/>
    <x v="31"/>
    <x v="0"/>
    <s v="On-site"/>
    <s v="Yes"/>
    <s v="Prefer not to say"/>
  </r>
  <r>
    <s v="EMP0004"/>
    <x v="2"/>
    <x v="1"/>
    <x v="0"/>
    <n v="8.1"/>
    <n v="119150"/>
    <x v="75"/>
    <n v="2018"/>
    <x v="0"/>
    <s v="Better Offer"/>
    <x v="0"/>
    <s v="Not Started"/>
    <x v="2"/>
    <n v="3"/>
    <n v="0.4"/>
    <n v="0"/>
    <x v="32"/>
    <x v="6"/>
    <s v="On-site"/>
    <s v="No"/>
    <s v="Non-binary"/>
  </r>
  <r>
    <s v="EMP0149"/>
    <x v="1"/>
    <x v="2"/>
    <x v="0"/>
    <n v="4.9000000000000004"/>
    <n v="94636"/>
    <x v="38"/>
    <n v="2022"/>
    <x v="0"/>
    <s v="No Growth"/>
    <x v="0"/>
    <s v="Completed"/>
    <x v="2"/>
    <n v="5"/>
    <n v="1.1000000000000001"/>
    <n v="1"/>
    <x v="33"/>
    <x v="3"/>
    <s v="On-site"/>
    <s v="Yes"/>
    <s v="Male"/>
  </r>
  <r>
    <s v="EMP0289"/>
    <x v="1"/>
    <x v="4"/>
    <x v="2"/>
    <n v="3.9"/>
    <n v="105096"/>
    <x v="76"/>
    <n v="2025"/>
    <x v="1"/>
    <m/>
    <x v="2"/>
    <s v="Not Started"/>
    <x v="2"/>
    <n v="4"/>
    <n v="6.5"/>
    <m/>
    <x v="1"/>
    <x v="1"/>
    <s v="Remote"/>
    <s v="No"/>
    <s v="Non-binary"/>
  </r>
  <r>
    <s v="EMP0234"/>
    <x v="2"/>
    <x v="1"/>
    <x v="2"/>
    <n v="6.3"/>
    <n v="102468"/>
    <x v="77"/>
    <n v="2022"/>
    <x v="1"/>
    <m/>
    <x v="0"/>
    <s v="In Progress"/>
    <x v="3"/>
    <n v="3"/>
    <n v="2.8"/>
    <m/>
    <x v="1"/>
    <x v="1"/>
    <s v="Remote"/>
    <s v="No"/>
    <s v="Female"/>
  </r>
  <r>
    <s v="EMP0146"/>
    <x v="2"/>
    <x v="3"/>
    <x v="0"/>
    <n v="7.8"/>
    <n v="63430"/>
    <x v="78"/>
    <n v="2018"/>
    <x v="1"/>
    <m/>
    <x v="1"/>
    <s v="Not Started"/>
    <x v="2"/>
    <n v="3"/>
    <n v="6.4"/>
    <m/>
    <x v="34"/>
    <x v="2"/>
    <s v="Remote"/>
    <s v="No"/>
    <s v="Male"/>
  </r>
  <r>
    <s v="EMP0243"/>
    <x v="0"/>
    <x v="3"/>
    <x v="0"/>
    <n v="3.4"/>
    <n v="108355"/>
    <x v="79"/>
    <n v="2022"/>
    <x v="1"/>
    <m/>
    <x v="0"/>
    <s v="Completed"/>
    <x v="0"/>
    <n v="5"/>
    <n v="2.7"/>
    <m/>
    <x v="35"/>
    <x v="2"/>
    <s v="On-site"/>
    <s v="Yes"/>
    <s v="Female"/>
  </r>
  <r>
    <s v="EMP0277"/>
    <x v="2"/>
    <x v="4"/>
    <x v="4"/>
    <n v="6.7"/>
    <n v="134905"/>
    <x v="80"/>
    <n v="2019"/>
    <x v="1"/>
    <m/>
    <x v="1"/>
    <s v="In Progress"/>
    <x v="2"/>
    <n v="4"/>
    <n v="6.3"/>
    <m/>
    <x v="1"/>
    <x v="1"/>
    <s v="On-site"/>
    <s v="No"/>
    <s v="Male"/>
  </r>
  <r>
    <s v="EMP0247"/>
    <x v="0"/>
    <x v="0"/>
    <x v="2"/>
    <n v="5.5"/>
    <n v="105000"/>
    <x v="81"/>
    <n v="2022"/>
    <x v="1"/>
    <m/>
    <x v="0"/>
    <s v="Not Started"/>
    <x v="1"/>
    <n v="3"/>
    <n v="2.7"/>
    <m/>
    <x v="1"/>
    <x v="1"/>
    <s v="On-site"/>
    <s v="No"/>
    <s v="Female"/>
  </r>
  <r>
    <s v="EMP0248"/>
    <x v="2"/>
    <x v="1"/>
    <x v="4"/>
    <n v="3.2"/>
    <n v="74291"/>
    <x v="82"/>
    <n v="2024"/>
    <x v="1"/>
    <m/>
    <x v="0"/>
    <s v="Not Started"/>
    <x v="1"/>
    <n v="3"/>
    <n v="2.5"/>
    <m/>
    <x v="1"/>
    <x v="1"/>
    <s v="Hybrid"/>
    <s v="No"/>
    <s v="Female"/>
  </r>
  <r>
    <s v="EMP0255"/>
    <x v="2"/>
    <x v="3"/>
    <x v="2"/>
    <n v="8.1"/>
    <n v="127695"/>
    <x v="83"/>
    <n v="2020"/>
    <x v="1"/>
    <m/>
    <x v="0"/>
    <s v="Not Started"/>
    <x v="0"/>
    <n v="3"/>
    <n v="4.5"/>
    <m/>
    <x v="1"/>
    <x v="1"/>
    <s v="On-site"/>
    <s v="No"/>
    <s v="Male"/>
  </r>
  <r>
    <s v="EMP0479"/>
    <x v="2"/>
    <x v="3"/>
    <x v="2"/>
    <n v="4.2"/>
    <n v="72453"/>
    <x v="80"/>
    <n v="2019"/>
    <x v="1"/>
    <m/>
    <x v="1"/>
    <s v="Not Started"/>
    <x v="2"/>
    <n v="3"/>
    <n v="6.3"/>
    <m/>
    <x v="1"/>
    <x v="1"/>
    <s v="Remote"/>
    <s v="No"/>
    <s v="Prefer not to say"/>
  </r>
  <r>
    <s v="EMP0238"/>
    <x v="0"/>
    <x v="1"/>
    <x v="0"/>
    <n v="4.0999999999999996"/>
    <n v="85121"/>
    <x v="84"/>
    <n v="2022"/>
    <x v="0"/>
    <s v="Personal"/>
    <x v="2"/>
    <s v="Not Started"/>
    <x v="0"/>
    <n v="3"/>
    <n v="3"/>
    <n v="3"/>
    <x v="36"/>
    <x v="2"/>
    <s v="On-site"/>
    <s v="No"/>
    <s v="Female"/>
  </r>
  <r>
    <s v="EMP0273"/>
    <x v="1"/>
    <x v="1"/>
    <x v="0"/>
    <n v="3.8"/>
    <n v="75352"/>
    <x v="85"/>
    <n v="2018"/>
    <x v="1"/>
    <m/>
    <x v="0"/>
    <s v="Not Started"/>
    <x v="0"/>
    <n v="3"/>
    <n v="6.4"/>
    <m/>
    <x v="18"/>
    <x v="2"/>
    <s v="Hybrid"/>
    <s v="No"/>
    <s v="Male"/>
  </r>
  <r>
    <s v="EMP0315"/>
    <x v="2"/>
    <x v="2"/>
    <x v="0"/>
    <n v="6.6"/>
    <n v="134637"/>
    <x v="52"/>
    <n v="2018"/>
    <x v="0"/>
    <s v="No Growth"/>
    <x v="2"/>
    <s v="Not Started"/>
    <x v="3"/>
    <n v="2"/>
    <n v="1"/>
    <n v="1"/>
    <x v="37"/>
    <x v="5"/>
    <s v="On-site"/>
    <s v="No"/>
    <s v="Female"/>
  </r>
  <r>
    <s v="EMP0279"/>
    <x v="0"/>
    <x v="1"/>
    <x v="0"/>
    <n v="4.9000000000000004"/>
    <n v="102951"/>
    <x v="86"/>
    <n v="2020"/>
    <x v="1"/>
    <m/>
    <x v="0"/>
    <s v="Completed"/>
    <x v="1"/>
    <n v="3"/>
    <n v="4.4000000000000004"/>
    <m/>
    <x v="9"/>
    <x v="2"/>
    <s v="Hybrid"/>
    <s v="Yes"/>
    <s v="Female"/>
  </r>
  <r>
    <s v="EMP0280"/>
    <x v="0"/>
    <x v="3"/>
    <x v="2"/>
    <n v="3.5"/>
    <n v="139025"/>
    <x v="87"/>
    <n v="2021"/>
    <x v="1"/>
    <m/>
    <x v="0"/>
    <s v="Not Started"/>
    <x v="3"/>
    <n v="5"/>
    <n v="3.3"/>
    <m/>
    <x v="1"/>
    <x v="1"/>
    <s v="Remote"/>
    <s v="No"/>
    <s v="Male"/>
  </r>
  <r>
    <s v="EMP0035"/>
    <x v="0"/>
    <x v="1"/>
    <x v="0"/>
    <n v="9.1999999999999993"/>
    <n v="126235"/>
    <x v="88"/>
    <n v="2020"/>
    <x v="0"/>
    <s v="Unknown"/>
    <x v="2"/>
    <s v="Not Started"/>
    <x v="0"/>
    <n v="3"/>
    <n v="1"/>
    <n v="1"/>
    <x v="38"/>
    <x v="8"/>
    <s v="On-site"/>
    <s v="No"/>
    <s v="Prefer not to say"/>
  </r>
  <r>
    <s v="EMP0283"/>
    <x v="2"/>
    <x v="2"/>
    <x v="2"/>
    <n v="10.1"/>
    <n v="149087"/>
    <x v="89"/>
    <n v="2022"/>
    <x v="1"/>
    <m/>
    <x v="0"/>
    <s v="Not Started"/>
    <x v="0"/>
    <n v="3"/>
    <n v="3.1"/>
    <m/>
    <x v="1"/>
    <x v="1"/>
    <s v="On-site"/>
    <s v="No"/>
    <s v="Non-binary"/>
  </r>
  <r>
    <s v="EMP0204"/>
    <x v="2"/>
    <x v="2"/>
    <x v="0"/>
    <n v="2.6"/>
    <n v="118348"/>
    <x v="90"/>
    <n v="2018"/>
    <x v="0"/>
    <s v="Personal"/>
    <x v="1"/>
    <s v="Completed"/>
    <x v="0"/>
    <n v="1"/>
    <n v="1.2"/>
    <n v="1"/>
    <x v="39"/>
    <x v="5"/>
    <s v="Remote"/>
    <s v="Yes"/>
    <s v="Prefer not to say"/>
  </r>
  <r>
    <s v="EMP0235"/>
    <x v="0"/>
    <x v="1"/>
    <x v="0"/>
    <n v="4.2"/>
    <n v="129252"/>
    <x v="91"/>
    <n v="2019"/>
    <x v="0"/>
    <s v="Better Offer"/>
    <x v="2"/>
    <s v="Completed"/>
    <x v="3"/>
    <n v="2"/>
    <n v="1.9"/>
    <n v="2"/>
    <x v="40"/>
    <x v="8"/>
    <s v="Remote"/>
    <s v="Yes"/>
    <s v="Male"/>
  </r>
  <r>
    <s v="EMP0066"/>
    <x v="0"/>
    <x v="3"/>
    <x v="3"/>
    <n v="3.3"/>
    <n v="136539"/>
    <x v="92"/>
    <n v="2021"/>
    <x v="1"/>
    <m/>
    <x v="0"/>
    <s v="Completed"/>
    <x v="0"/>
    <n v="3"/>
    <n v="3.9"/>
    <m/>
    <x v="1"/>
    <x v="1"/>
    <s v="On-site"/>
    <s v="Yes"/>
    <s v="Non-binary"/>
  </r>
  <r>
    <s v="EMP0290"/>
    <x v="0"/>
    <x v="1"/>
    <x v="0"/>
    <n v="4.2"/>
    <n v="132516"/>
    <x v="93"/>
    <n v="2019"/>
    <x v="1"/>
    <m/>
    <x v="0"/>
    <s v="Not Started"/>
    <x v="3"/>
    <n v="5"/>
    <n v="5.6"/>
    <m/>
    <x v="25"/>
    <x v="2"/>
    <s v="Hybrid"/>
    <s v="No"/>
    <s v="Non-binary"/>
  </r>
  <r>
    <s v="EMP0174"/>
    <x v="2"/>
    <x v="0"/>
    <x v="0"/>
    <n v="6.5"/>
    <n v="112269"/>
    <x v="94"/>
    <n v="2022"/>
    <x v="0"/>
    <s v="No Growth"/>
    <x v="0"/>
    <s v="In Progress"/>
    <x v="1"/>
    <n v="3"/>
    <n v="2.7"/>
    <n v="3"/>
    <x v="28"/>
    <x v="2"/>
    <s v="Remote"/>
    <s v="No"/>
    <s v="Female"/>
  </r>
  <r>
    <s v="EMP0051"/>
    <x v="1"/>
    <x v="4"/>
    <x v="0"/>
    <n v="7.3"/>
    <n v="129449"/>
    <x v="95"/>
    <n v="2020"/>
    <x v="0"/>
    <s v="Unknown"/>
    <x v="1"/>
    <s v="In Progress"/>
    <x v="0"/>
    <n v="2"/>
    <n v="2.4"/>
    <n v="2"/>
    <x v="41"/>
    <x v="3"/>
    <s v="Remote"/>
    <s v="No"/>
    <s v="Female"/>
  </r>
  <r>
    <s v="EMP0381"/>
    <x v="1"/>
    <x v="1"/>
    <x v="0"/>
    <n v="7.8"/>
    <n v="87413"/>
    <x v="96"/>
    <n v="2019"/>
    <x v="0"/>
    <s v="Better Offer"/>
    <x v="2"/>
    <s v="In Progress"/>
    <x v="3"/>
    <n v="3"/>
    <n v="1"/>
    <n v="1"/>
    <x v="42"/>
    <x v="4"/>
    <s v="Remote"/>
    <s v="No"/>
    <s v="Prefer not to say"/>
  </r>
  <r>
    <s v="EMP0113"/>
    <x v="0"/>
    <x v="1"/>
    <x v="3"/>
    <n v="6.7"/>
    <n v="133509"/>
    <x v="97"/>
    <n v="2019"/>
    <x v="1"/>
    <m/>
    <x v="0"/>
    <s v="In Progress"/>
    <x v="2"/>
    <n v="3"/>
    <n v="6.2"/>
    <m/>
    <x v="1"/>
    <x v="1"/>
    <s v="On-site"/>
    <s v="No"/>
    <s v="Female"/>
  </r>
  <r>
    <s v="EMP0303"/>
    <x v="1"/>
    <x v="3"/>
    <x v="2"/>
    <n v="4"/>
    <n v="66581"/>
    <x v="98"/>
    <n v="2024"/>
    <x v="1"/>
    <m/>
    <x v="0"/>
    <s v="In Progress"/>
    <x v="3"/>
    <n v="2"/>
    <n v="2.9"/>
    <m/>
    <x v="1"/>
    <x v="1"/>
    <s v="Remote"/>
    <s v="No"/>
    <s v="Non-binary"/>
  </r>
  <r>
    <s v="EMP0305"/>
    <x v="1"/>
    <x v="0"/>
    <x v="0"/>
    <n v="6.5"/>
    <n v="68770"/>
    <x v="99"/>
    <n v="2020"/>
    <x v="1"/>
    <m/>
    <x v="0"/>
    <s v="Not Started"/>
    <x v="0"/>
    <n v="3"/>
    <n v="5"/>
    <m/>
    <x v="43"/>
    <x v="2"/>
    <s v="Hybrid"/>
    <s v="No"/>
    <s v="Male"/>
  </r>
  <r>
    <s v="EMP0114"/>
    <x v="0"/>
    <x v="4"/>
    <x v="0"/>
    <n v="0.4"/>
    <n v="139026"/>
    <x v="100"/>
    <n v="2021"/>
    <x v="0"/>
    <s v="Personal"/>
    <x v="1"/>
    <s v="Not Started"/>
    <x v="3"/>
    <n v="3"/>
    <n v="4"/>
    <n v="4"/>
    <x v="44"/>
    <x v="2"/>
    <s v="Remote"/>
    <s v="No"/>
    <s v="Male"/>
  </r>
  <r>
    <s v="EMP0310"/>
    <x v="1"/>
    <x v="2"/>
    <x v="2"/>
    <n v="3.8"/>
    <n v="93623"/>
    <x v="101"/>
    <n v="2025"/>
    <x v="1"/>
    <m/>
    <x v="0"/>
    <s v="In Progress"/>
    <x v="0"/>
    <n v="3"/>
    <n v="2.2999999999999998"/>
    <m/>
    <x v="1"/>
    <x v="1"/>
    <s v="On-site"/>
    <s v="No"/>
    <s v="Prefer not to say"/>
  </r>
  <r>
    <s v="EMP0376"/>
    <x v="2"/>
    <x v="4"/>
    <x v="2"/>
    <n v="5.7"/>
    <n v="75449"/>
    <x v="102"/>
    <n v="2019"/>
    <x v="1"/>
    <m/>
    <x v="2"/>
    <s v="Not Started"/>
    <x v="2"/>
    <n v="3"/>
    <n v="6.1"/>
    <m/>
    <x v="1"/>
    <x v="1"/>
    <s v="Hybrid"/>
    <s v="No"/>
    <s v="Prefer not to say"/>
  </r>
  <r>
    <s v="EMP0317"/>
    <x v="0"/>
    <x v="0"/>
    <x v="2"/>
    <n v="0.1"/>
    <n v="108438"/>
    <x v="103"/>
    <n v="2021"/>
    <x v="1"/>
    <m/>
    <x v="0"/>
    <s v="Completed"/>
    <x v="1"/>
    <n v="5"/>
    <n v="2.2999999999999998"/>
    <m/>
    <x v="1"/>
    <x v="1"/>
    <s v="Hybrid"/>
    <s v="Yes"/>
    <s v="Non-binary"/>
  </r>
  <r>
    <s v="EMP0276"/>
    <x v="0"/>
    <x v="2"/>
    <x v="0"/>
    <n v="4.5999999999999996"/>
    <n v="134071"/>
    <x v="104"/>
    <n v="2020"/>
    <x v="0"/>
    <s v="Better Offer"/>
    <x v="1"/>
    <s v="Not Started"/>
    <x v="3"/>
    <n v="3"/>
    <n v="1.9"/>
    <n v="2"/>
    <x v="45"/>
    <x v="0"/>
    <s v="Remote"/>
    <s v="No"/>
    <s v="Female"/>
  </r>
  <r>
    <s v="EMP0320"/>
    <x v="1"/>
    <x v="3"/>
    <x v="1"/>
    <n v="5.3"/>
    <n v="142279"/>
    <x v="105"/>
    <n v="2024"/>
    <x v="1"/>
    <m/>
    <x v="0"/>
    <s v="In Progress"/>
    <x v="1"/>
    <n v="3"/>
    <n v="4.3"/>
    <m/>
    <x v="1"/>
    <x v="1"/>
    <s v="Remote"/>
    <s v="No"/>
    <s v="Female"/>
  </r>
  <r>
    <s v="EMP0054"/>
    <x v="1"/>
    <x v="2"/>
    <x v="2"/>
    <n v="4.9000000000000004"/>
    <n v="98756"/>
    <x v="106"/>
    <n v="2019"/>
    <x v="1"/>
    <m/>
    <x v="0"/>
    <s v="In Progress"/>
    <x v="2"/>
    <n v="3"/>
    <n v="6.1"/>
    <m/>
    <x v="1"/>
    <x v="1"/>
    <s v="On-site"/>
    <s v="No"/>
    <s v="Prefer not to say"/>
  </r>
  <r>
    <s v="EMP0499"/>
    <x v="1"/>
    <x v="2"/>
    <x v="3"/>
    <n v="3.3"/>
    <n v="146242"/>
    <x v="107"/>
    <n v="2024"/>
    <x v="1"/>
    <m/>
    <x v="0"/>
    <s v="In Progress"/>
    <x v="0"/>
    <n v="1"/>
    <n v="3.5"/>
    <m/>
    <x v="1"/>
    <x v="1"/>
    <s v="Hybrid"/>
    <s v="No"/>
    <s v="Female"/>
  </r>
  <r>
    <s v="EMP0252"/>
    <x v="0"/>
    <x v="3"/>
    <x v="1"/>
    <n v="5.6"/>
    <n v="89739"/>
    <x v="108"/>
    <n v="2024"/>
    <x v="1"/>
    <m/>
    <x v="2"/>
    <s v="Completed"/>
    <x v="2"/>
    <n v="4"/>
    <n v="6"/>
    <m/>
    <x v="1"/>
    <x v="1"/>
    <s v="Remote"/>
    <s v="Yes"/>
    <s v="Non-binary"/>
  </r>
  <r>
    <s v="EMP0334"/>
    <x v="0"/>
    <x v="3"/>
    <x v="1"/>
    <n v="4.9000000000000004"/>
    <n v="73893"/>
    <x v="109"/>
    <n v="2022"/>
    <x v="1"/>
    <m/>
    <x v="0"/>
    <s v="Not Started"/>
    <x v="1"/>
    <n v="3"/>
    <n v="3"/>
    <m/>
    <x v="1"/>
    <x v="1"/>
    <s v="Remote"/>
    <s v="No"/>
    <s v="Non-binary"/>
  </r>
  <r>
    <s v="EMP0338"/>
    <x v="0"/>
    <x v="4"/>
    <x v="1"/>
    <n v="7.8"/>
    <n v="108933"/>
    <x v="110"/>
    <n v="2021"/>
    <x v="1"/>
    <m/>
    <x v="0"/>
    <s v="Not Started"/>
    <x v="1"/>
    <n v="3"/>
    <n v="3.6"/>
    <m/>
    <x v="1"/>
    <x v="1"/>
    <s v="Remote"/>
    <s v="No"/>
    <s v="Non-binary"/>
  </r>
  <r>
    <s v="EMP0126"/>
    <x v="2"/>
    <x v="1"/>
    <x v="0"/>
    <n v="7.2"/>
    <n v="77771"/>
    <x v="111"/>
    <n v="2021"/>
    <x v="0"/>
    <s v="Better Offer"/>
    <x v="2"/>
    <s v="Not Started"/>
    <x v="3"/>
    <n v="3"/>
    <n v="3.7"/>
    <n v="4"/>
    <x v="46"/>
    <x v="2"/>
    <s v="Remote"/>
    <s v="No"/>
    <s v="Non-binary"/>
  </r>
  <r>
    <s v="EMP0342"/>
    <x v="0"/>
    <x v="0"/>
    <x v="0"/>
    <n v="6.7"/>
    <n v="68068"/>
    <x v="112"/>
    <n v="2018"/>
    <x v="1"/>
    <m/>
    <x v="0"/>
    <s v="Not Started"/>
    <x v="0"/>
    <n v="4"/>
    <n v="6.8"/>
    <m/>
    <x v="47"/>
    <x v="2"/>
    <s v="On-site"/>
    <s v="No"/>
    <s v="Prefer not to say"/>
  </r>
  <r>
    <s v="EMP0293"/>
    <x v="0"/>
    <x v="0"/>
    <x v="1"/>
    <n v="7.9"/>
    <n v="115267"/>
    <x v="113"/>
    <n v="2022"/>
    <x v="0"/>
    <s v="Better Offer"/>
    <x v="0"/>
    <s v="Completed"/>
    <x v="0"/>
    <n v="4"/>
    <n v="3"/>
    <n v="3"/>
    <x v="48"/>
    <x v="2"/>
    <s v="Hybrid"/>
    <s v="Yes"/>
    <s v="Female"/>
  </r>
  <r>
    <s v="EMP0348"/>
    <x v="2"/>
    <x v="2"/>
    <x v="1"/>
    <n v="2.5"/>
    <n v="67190"/>
    <x v="114"/>
    <n v="2019"/>
    <x v="1"/>
    <m/>
    <x v="0"/>
    <s v="Completed"/>
    <x v="1"/>
    <n v="3"/>
    <n v="5.8"/>
    <m/>
    <x v="1"/>
    <x v="1"/>
    <s v="Remote"/>
    <s v="Yes"/>
    <s v="Female"/>
  </r>
  <r>
    <s v="EMP0454"/>
    <x v="0"/>
    <x v="1"/>
    <x v="1"/>
    <n v="5.7"/>
    <n v="112953"/>
    <x v="115"/>
    <n v="2019"/>
    <x v="0"/>
    <s v="Better Offer"/>
    <x v="1"/>
    <s v="Completed"/>
    <x v="3"/>
    <n v="3"/>
    <n v="1"/>
    <n v="1"/>
    <x v="49"/>
    <x v="4"/>
    <s v="Remote"/>
    <s v="Yes"/>
    <s v="Male"/>
  </r>
  <r>
    <s v="EMP0359"/>
    <x v="1"/>
    <x v="4"/>
    <x v="0"/>
    <n v="6.9"/>
    <n v="94773"/>
    <x v="116"/>
    <n v="2021"/>
    <x v="1"/>
    <m/>
    <x v="0"/>
    <s v="In Progress"/>
    <x v="0"/>
    <n v="3"/>
    <n v="4.2"/>
    <m/>
    <x v="17"/>
    <x v="2"/>
    <s v="On-site"/>
    <s v="No"/>
    <s v="Female"/>
  </r>
  <r>
    <s v="EMP0360"/>
    <x v="0"/>
    <x v="0"/>
    <x v="2"/>
    <n v="4.3"/>
    <n v="107377"/>
    <x v="117"/>
    <n v="2020"/>
    <x v="1"/>
    <m/>
    <x v="0"/>
    <s v="Completed"/>
    <x v="3"/>
    <n v="3"/>
    <n v="4.5"/>
    <m/>
    <x v="1"/>
    <x v="1"/>
    <s v="Hybrid"/>
    <s v="Yes"/>
    <s v="Prefer not to say"/>
  </r>
  <r>
    <s v="EMP0363"/>
    <x v="0"/>
    <x v="1"/>
    <x v="1"/>
    <n v="0.1"/>
    <n v="96021"/>
    <x v="118"/>
    <n v="2020"/>
    <x v="0"/>
    <s v="No Growth"/>
    <x v="1"/>
    <s v="Completed"/>
    <x v="3"/>
    <n v="3"/>
    <n v="0.5"/>
    <n v="1"/>
    <x v="50"/>
    <x v="4"/>
    <s v="On-site"/>
    <s v="Yes"/>
    <s v="Non-binary"/>
  </r>
  <r>
    <s v="EMP0362"/>
    <x v="1"/>
    <x v="2"/>
    <x v="4"/>
    <n v="6.2"/>
    <n v="121997"/>
    <x v="119"/>
    <n v="2022"/>
    <x v="1"/>
    <m/>
    <x v="0"/>
    <s v="Completed"/>
    <x v="1"/>
    <n v="3"/>
    <n v="3.1"/>
    <m/>
    <x v="1"/>
    <x v="1"/>
    <s v="On-site"/>
    <s v="Yes"/>
    <s v="Non-binary"/>
  </r>
  <r>
    <s v="EMP0216"/>
    <x v="2"/>
    <x v="3"/>
    <x v="1"/>
    <n v="3.9"/>
    <n v="91367"/>
    <x v="120"/>
    <n v="2021"/>
    <x v="0"/>
    <s v="Unknown"/>
    <x v="1"/>
    <s v="Completed"/>
    <x v="1"/>
    <n v="3"/>
    <n v="2.5"/>
    <n v="3"/>
    <x v="51"/>
    <x v="7"/>
    <s v="On-site"/>
    <s v="Yes"/>
    <s v="Male"/>
  </r>
  <r>
    <s v="EMP0364"/>
    <x v="0"/>
    <x v="4"/>
    <x v="0"/>
    <n v="4.5999999999999996"/>
    <n v="80307"/>
    <x v="121"/>
    <n v="2018"/>
    <x v="1"/>
    <m/>
    <x v="0"/>
    <s v="Completed"/>
    <x v="0"/>
    <n v="4"/>
    <n v="7"/>
    <m/>
    <x v="52"/>
    <x v="2"/>
    <s v="Hybrid"/>
    <s v="Yes"/>
    <s v="Female"/>
  </r>
  <r>
    <s v="EMP0476"/>
    <x v="1"/>
    <x v="0"/>
    <x v="1"/>
    <n v="4.5999999999999996"/>
    <n v="147985"/>
    <x v="122"/>
    <n v="2020"/>
    <x v="0"/>
    <s v="No Growth"/>
    <x v="1"/>
    <s v="Completed"/>
    <x v="3"/>
    <n v="3"/>
    <n v="1.3"/>
    <n v="1"/>
    <x v="53"/>
    <x v="0"/>
    <s v="On-site"/>
    <s v="Yes"/>
    <s v="Female"/>
  </r>
  <r>
    <s v="EMP0298"/>
    <x v="0"/>
    <x v="2"/>
    <x v="3"/>
    <n v="7.2"/>
    <n v="91655"/>
    <x v="123"/>
    <n v="2019"/>
    <x v="0"/>
    <s v="Better Offer"/>
    <x v="0"/>
    <s v="Completed"/>
    <x v="2"/>
    <n v="1"/>
    <n v="0.5"/>
    <n v="1"/>
    <x v="54"/>
    <x v="5"/>
    <s v="On-site"/>
    <s v="Yes"/>
    <s v="Female"/>
  </r>
  <r>
    <s v="EMP0063"/>
    <x v="1"/>
    <x v="1"/>
    <x v="3"/>
    <n v="3.4"/>
    <n v="75485"/>
    <x v="11"/>
    <n v="2022"/>
    <x v="1"/>
    <m/>
    <x v="0"/>
    <s v="Completed"/>
    <x v="1"/>
    <n v="3"/>
    <n v="3.3"/>
    <m/>
    <x v="1"/>
    <x v="1"/>
    <s v="On-site"/>
    <s v="Yes"/>
    <s v="Female"/>
  </r>
  <r>
    <s v="EMP0378"/>
    <x v="1"/>
    <x v="0"/>
    <x v="1"/>
    <n v="5.0999999999999996"/>
    <n v="115745"/>
    <x v="124"/>
    <n v="2020"/>
    <x v="1"/>
    <m/>
    <x v="0"/>
    <s v="In Progress"/>
    <x v="0"/>
    <n v="2"/>
    <n v="4.8"/>
    <m/>
    <x v="1"/>
    <x v="1"/>
    <s v="Remote"/>
    <s v="No"/>
    <s v="Non-binary"/>
  </r>
  <r>
    <s v="EMP0495"/>
    <x v="0"/>
    <x v="3"/>
    <x v="3"/>
    <n v="6.5"/>
    <n v="138388"/>
    <x v="125"/>
    <n v="2024"/>
    <x v="1"/>
    <m/>
    <x v="0"/>
    <s v="Not Started"/>
    <x v="2"/>
    <n v="3"/>
    <n v="6"/>
    <m/>
    <x v="1"/>
    <x v="1"/>
    <s v="Hybrid"/>
    <s v="No"/>
    <s v="Non-binary"/>
  </r>
  <r>
    <s v="EMP0384"/>
    <x v="2"/>
    <x v="4"/>
    <x v="1"/>
    <n v="3.8"/>
    <n v="126641"/>
    <x v="126"/>
    <n v="2018"/>
    <x v="1"/>
    <m/>
    <x v="0"/>
    <s v="Not Started"/>
    <x v="0"/>
    <n v="5"/>
    <n v="6.4"/>
    <m/>
    <x v="1"/>
    <x v="1"/>
    <s v="Remote"/>
    <s v="No"/>
    <s v="Prefer not to say"/>
  </r>
  <r>
    <s v="EMP0387"/>
    <x v="1"/>
    <x v="1"/>
    <x v="0"/>
    <n v="7.8"/>
    <n v="103798"/>
    <x v="127"/>
    <n v="2020"/>
    <x v="1"/>
    <m/>
    <x v="0"/>
    <s v="Completed"/>
    <x v="1"/>
    <n v="3"/>
    <n v="4.9000000000000004"/>
    <m/>
    <x v="18"/>
    <x v="2"/>
    <s v="Hybrid"/>
    <s v="Yes"/>
    <s v="Male"/>
  </r>
  <r>
    <s v="EMP0321"/>
    <x v="2"/>
    <x v="3"/>
    <x v="1"/>
    <n v="2.8"/>
    <n v="136708"/>
    <x v="128"/>
    <n v="2018"/>
    <x v="0"/>
    <s v="Unknown"/>
    <x v="2"/>
    <s v="Completed"/>
    <x v="3"/>
    <n v="4"/>
    <n v="3.3"/>
    <n v="3"/>
    <x v="55"/>
    <x v="8"/>
    <s v="Hybrid"/>
    <s v="Yes"/>
    <s v="Male"/>
  </r>
  <r>
    <s v="EMP0395"/>
    <x v="2"/>
    <x v="0"/>
    <x v="4"/>
    <n v="2.7"/>
    <n v="117615"/>
    <x v="129"/>
    <n v="2024"/>
    <x v="1"/>
    <m/>
    <x v="0"/>
    <s v="Not Started"/>
    <x v="1"/>
    <n v="4"/>
    <n v="2.9"/>
    <m/>
    <x v="1"/>
    <x v="1"/>
    <s v="On-site"/>
    <s v="No"/>
    <s v="Prefer not to say"/>
  </r>
  <r>
    <s v="EMP0397"/>
    <x v="0"/>
    <x v="4"/>
    <x v="2"/>
    <n v="5.3"/>
    <n v="62800"/>
    <x v="130"/>
    <n v="2022"/>
    <x v="1"/>
    <m/>
    <x v="0"/>
    <s v="In Progress"/>
    <x v="0"/>
    <n v="2"/>
    <n v="2.2000000000000002"/>
    <m/>
    <x v="1"/>
    <x v="1"/>
    <s v="On-site"/>
    <s v="No"/>
    <s v="Male"/>
  </r>
  <r>
    <s v="EMP0370"/>
    <x v="0"/>
    <x v="4"/>
    <x v="1"/>
    <n v="5.0999999999999996"/>
    <n v="106473"/>
    <x v="131"/>
    <n v="2025"/>
    <x v="1"/>
    <m/>
    <x v="0"/>
    <s v="Not Started"/>
    <x v="2"/>
    <n v="2"/>
    <n v="5.9"/>
    <m/>
    <x v="1"/>
    <x v="1"/>
    <s v="On-site"/>
    <s v="No"/>
    <s v="Male"/>
  </r>
  <r>
    <s v="EMP0405"/>
    <x v="0"/>
    <x v="2"/>
    <x v="2"/>
    <n v="7.1"/>
    <n v="103526"/>
    <x v="53"/>
    <n v="2021"/>
    <x v="1"/>
    <m/>
    <x v="0"/>
    <s v="In Progress"/>
    <x v="1"/>
    <n v="3"/>
    <n v="3.9"/>
    <m/>
    <x v="1"/>
    <x v="1"/>
    <s v="Hybrid"/>
    <s v="No"/>
    <s v="Non-binary"/>
  </r>
  <r>
    <s v="EMP0408"/>
    <x v="0"/>
    <x v="2"/>
    <x v="1"/>
    <n v="7.2"/>
    <n v="141938"/>
    <x v="132"/>
    <n v="2024"/>
    <x v="1"/>
    <m/>
    <x v="0"/>
    <s v="Completed"/>
    <x v="3"/>
    <n v="2"/>
    <n v="5.3"/>
    <m/>
    <x v="1"/>
    <x v="1"/>
    <s v="Hybrid"/>
    <s v="Yes"/>
    <s v="Male"/>
  </r>
  <r>
    <s v="EMP0410"/>
    <x v="2"/>
    <x v="3"/>
    <x v="1"/>
    <n v="7.9"/>
    <n v="111913"/>
    <x v="133"/>
    <n v="2018"/>
    <x v="1"/>
    <m/>
    <x v="0"/>
    <s v="Completed"/>
    <x v="3"/>
    <n v="2"/>
    <n v="6.3"/>
    <m/>
    <x v="1"/>
    <x v="1"/>
    <s v="On-site"/>
    <s v="Yes"/>
    <s v="Male"/>
  </r>
  <r>
    <s v="EMP0251"/>
    <x v="1"/>
    <x v="0"/>
    <x v="2"/>
    <n v="8.5"/>
    <n v="73057"/>
    <x v="134"/>
    <n v="2025"/>
    <x v="1"/>
    <m/>
    <x v="1"/>
    <s v="Not Started"/>
    <x v="2"/>
    <n v="2"/>
    <n v="5.8"/>
    <m/>
    <x v="1"/>
    <x v="1"/>
    <s v="Remote"/>
    <s v="No"/>
    <s v="Non-binary"/>
  </r>
  <r>
    <s v="EMP0415"/>
    <x v="2"/>
    <x v="1"/>
    <x v="0"/>
    <n v="6.6"/>
    <n v="105800"/>
    <x v="135"/>
    <n v="2024"/>
    <x v="1"/>
    <m/>
    <x v="0"/>
    <s v="In Progress"/>
    <x v="1"/>
    <n v="3"/>
    <n v="1"/>
    <m/>
    <x v="56"/>
    <x v="2"/>
    <s v="On-site"/>
    <s v="No"/>
    <s v="Prefer not to say"/>
  </r>
  <r>
    <s v="EMP0127"/>
    <x v="2"/>
    <x v="2"/>
    <x v="3"/>
    <n v="9.6"/>
    <n v="138344"/>
    <x v="136"/>
    <n v="2019"/>
    <x v="1"/>
    <m/>
    <x v="1"/>
    <s v="Not Started"/>
    <x v="2"/>
    <n v="3"/>
    <n v="5.8"/>
    <m/>
    <x v="1"/>
    <x v="1"/>
    <s v="On-site"/>
    <s v="No"/>
    <s v="Non-binary"/>
  </r>
  <r>
    <s v="EMP0419"/>
    <x v="1"/>
    <x v="1"/>
    <x v="0"/>
    <n v="5"/>
    <n v="79874"/>
    <x v="137"/>
    <n v="2022"/>
    <x v="1"/>
    <m/>
    <x v="0"/>
    <s v="Not Started"/>
    <x v="0"/>
    <n v="5"/>
    <n v="2.4"/>
    <m/>
    <x v="57"/>
    <x v="2"/>
    <s v="On-site"/>
    <s v="No"/>
    <s v="Prefer not to say"/>
  </r>
  <r>
    <s v="EMP0343"/>
    <x v="2"/>
    <x v="1"/>
    <x v="3"/>
    <n v="3.4"/>
    <n v="108511"/>
    <x v="138"/>
    <n v="2021"/>
    <x v="1"/>
    <m/>
    <x v="2"/>
    <s v="Not Started"/>
    <x v="3"/>
    <n v="2"/>
    <n v="3.8"/>
    <m/>
    <x v="1"/>
    <x v="1"/>
    <s v="On-site"/>
    <s v="No"/>
    <s v="Non-binary"/>
  </r>
  <r>
    <s v="EMP0423"/>
    <x v="1"/>
    <x v="1"/>
    <x v="0"/>
    <n v="5.8"/>
    <n v="129906"/>
    <x v="139"/>
    <n v="2021"/>
    <x v="1"/>
    <m/>
    <x v="0"/>
    <s v="Completed"/>
    <x v="3"/>
    <n v="3"/>
    <n v="4"/>
    <m/>
    <x v="35"/>
    <x v="2"/>
    <s v="Remote"/>
    <s v="Yes"/>
    <s v="Non-binary"/>
  </r>
  <r>
    <s v="EMP0424"/>
    <x v="2"/>
    <x v="4"/>
    <x v="2"/>
    <n v="5.9"/>
    <n v="70103"/>
    <x v="140"/>
    <n v="2019"/>
    <x v="1"/>
    <m/>
    <x v="0"/>
    <s v="Not Started"/>
    <x v="1"/>
    <n v="2"/>
    <n v="5.7"/>
    <m/>
    <x v="1"/>
    <x v="1"/>
    <s v="On-site"/>
    <s v="No"/>
    <s v="Male"/>
  </r>
  <r>
    <s v="EMP0425"/>
    <x v="1"/>
    <x v="1"/>
    <x v="1"/>
    <n v="1.6"/>
    <n v="103803"/>
    <x v="104"/>
    <n v="2020"/>
    <x v="1"/>
    <m/>
    <x v="0"/>
    <s v="Completed"/>
    <x v="1"/>
    <n v="3"/>
    <n v="4.9000000000000004"/>
    <m/>
    <x v="1"/>
    <x v="1"/>
    <s v="On-site"/>
    <s v="Yes"/>
    <s v="Male"/>
  </r>
  <r>
    <s v="EMP0428"/>
    <x v="1"/>
    <x v="3"/>
    <x v="1"/>
    <n v="1.5"/>
    <n v="128814"/>
    <x v="141"/>
    <n v="2021"/>
    <x v="1"/>
    <m/>
    <x v="0"/>
    <s v="Not Started"/>
    <x v="0"/>
    <n v="3"/>
    <n v="4.0999999999999996"/>
    <m/>
    <x v="1"/>
    <x v="1"/>
    <s v="Remote"/>
    <s v="No"/>
    <s v="Female"/>
  </r>
  <r>
    <s v="EMP0391"/>
    <x v="1"/>
    <x v="2"/>
    <x v="3"/>
    <n v="9.8000000000000007"/>
    <n v="150811"/>
    <x v="142"/>
    <n v="2019"/>
    <x v="1"/>
    <m/>
    <x v="2"/>
    <s v="In Progress"/>
    <x v="2"/>
    <n v="4"/>
    <n v="5.8"/>
    <m/>
    <x v="1"/>
    <x v="1"/>
    <s v="Remote"/>
    <s v="No"/>
    <s v="Non-binary"/>
  </r>
  <r>
    <s v="EMP0281"/>
    <x v="1"/>
    <x v="1"/>
    <x v="0"/>
    <n v="5.7"/>
    <n v="67239"/>
    <x v="143"/>
    <n v="2019"/>
    <x v="1"/>
    <m/>
    <x v="2"/>
    <s v="Not Started"/>
    <x v="2"/>
    <n v="2"/>
    <n v="5.8"/>
    <m/>
    <x v="58"/>
    <x v="2"/>
    <s v="On-site"/>
    <s v="No"/>
    <s v="Male"/>
  </r>
  <r>
    <s v="EMP0341"/>
    <x v="2"/>
    <x v="2"/>
    <x v="2"/>
    <n v="3.9"/>
    <n v="70886"/>
    <x v="144"/>
    <n v="2019"/>
    <x v="1"/>
    <m/>
    <x v="1"/>
    <s v="In Progress"/>
    <x v="2"/>
    <n v="4"/>
    <n v="5.7"/>
    <m/>
    <x v="1"/>
    <x v="1"/>
    <s v="On-site"/>
    <s v="No"/>
    <s v="Male"/>
  </r>
  <r>
    <s v="EMP0438"/>
    <x v="2"/>
    <x v="2"/>
    <x v="0"/>
    <n v="3.2"/>
    <n v="96320"/>
    <x v="7"/>
    <n v="2018"/>
    <x v="1"/>
    <m/>
    <x v="0"/>
    <s v="Completed"/>
    <x v="0"/>
    <n v="3"/>
    <n v="7.3"/>
    <m/>
    <x v="59"/>
    <x v="2"/>
    <s v="On-site"/>
    <s v="Yes"/>
    <s v="Female"/>
  </r>
  <r>
    <s v="EMP0178"/>
    <x v="2"/>
    <x v="0"/>
    <x v="3"/>
    <n v="3.7"/>
    <n v="86630"/>
    <x v="145"/>
    <n v="2019"/>
    <x v="1"/>
    <m/>
    <x v="0"/>
    <s v="Completed"/>
    <x v="0"/>
    <n v="3"/>
    <n v="6"/>
    <m/>
    <x v="1"/>
    <x v="1"/>
    <s v="Remote"/>
    <s v="Yes"/>
    <s v="Female"/>
  </r>
  <r>
    <s v="EMP0262"/>
    <x v="0"/>
    <x v="1"/>
    <x v="3"/>
    <n v="3.7"/>
    <n v="136256"/>
    <x v="146"/>
    <n v="2021"/>
    <x v="1"/>
    <m/>
    <x v="1"/>
    <s v="Completed"/>
    <x v="0"/>
    <n v="2"/>
    <n v="4.0999999999999996"/>
    <m/>
    <x v="1"/>
    <x v="1"/>
    <s v="On-site"/>
    <s v="Yes"/>
    <s v="Male"/>
  </r>
  <r>
    <s v="EMP0445"/>
    <x v="2"/>
    <x v="4"/>
    <x v="1"/>
    <n v="4.9000000000000004"/>
    <n v="152910"/>
    <x v="147"/>
    <n v="2018"/>
    <x v="1"/>
    <m/>
    <x v="0"/>
    <s v="In Progress"/>
    <x v="0"/>
    <n v="4"/>
    <n v="6.8"/>
    <m/>
    <x v="1"/>
    <x v="1"/>
    <s v="Remote"/>
    <s v="No"/>
    <s v="Male"/>
  </r>
  <r>
    <s v="EMP0327"/>
    <x v="2"/>
    <x v="3"/>
    <x v="1"/>
    <n v="5.4"/>
    <n v="74973"/>
    <x v="148"/>
    <n v="2022"/>
    <x v="0"/>
    <s v="No Growth"/>
    <x v="2"/>
    <s v="Completed"/>
    <x v="0"/>
    <n v="5"/>
    <n v="1.1000000000000001"/>
    <n v="1"/>
    <x v="60"/>
    <x v="3"/>
    <s v="On-site"/>
    <s v="Yes"/>
    <s v="Prefer not to say"/>
  </r>
  <r>
    <s v="EMP0217"/>
    <x v="2"/>
    <x v="4"/>
    <x v="3"/>
    <n v="3.8"/>
    <n v="74484"/>
    <x v="149"/>
    <n v="2020"/>
    <x v="1"/>
    <m/>
    <x v="0"/>
    <s v="Not Started"/>
    <x v="0"/>
    <n v="3"/>
    <n v="5.2"/>
    <m/>
    <x v="1"/>
    <x v="1"/>
    <s v="Remote"/>
    <s v="No"/>
    <s v="Non-binary"/>
  </r>
  <r>
    <s v="EMP0452"/>
    <x v="1"/>
    <x v="4"/>
    <x v="2"/>
    <n v="1.8"/>
    <n v="147796"/>
    <x v="150"/>
    <n v="2024"/>
    <x v="1"/>
    <m/>
    <x v="0"/>
    <s v="Not Started"/>
    <x v="1"/>
    <n v="3"/>
    <n v="3.2"/>
    <m/>
    <x v="1"/>
    <x v="1"/>
    <s v="Remote"/>
    <s v="No"/>
    <s v="Male"/>
  </r>
  <r>
    <s v="EMP0456"/>
    <x v="2"/>
    <x v="4"/>
    <x v="0"/>
    <n v="9.8000000000000007"/>
    <n v="125133"/>
    <x v="151"/>
    <n v="2022"/>
    <x v="1"/>
    <m/>
    <x v="0"/>
    <s v="Not Started"/>
    <x v="0"/>
    <n v="4"/>
    <n v="2.4"/>
    <m/>
    <x v="61"/>
    <x v="2"/>
    <s v="Remote"/>
    <s v="No"/>
    <s v="Male"/>
  </r>
  <r>
    <s v="EMP0446"/>
    <x v="0"/>
    <x v="1"/>
    <x v="3"/>
    <n v="3.8"/>
    <n v="66476"/>
    <x v="152"/>
    <n v="2024"/>
    <x v="1"/>
    <m/>
    <x v="1"/>
    <s v="In Progress"/>
    <x v="0"/>
    <n v="3"/>
    <n v="5.8"/>
    <m/>
    <x v="1"/>
    <x v="1"/>
    <s v="On-site"/>
    <s v="No"/>
    <s v="Male"/>
  </r>
  <r>
    <s v="EMP0402"/>
    <x v="1"/>
    <x v="0"/>
    <x v="1"/>
    <n v="5.3"/>
    <n v="130305"/>
    <x v="153"/>
    <n v="2021"/>
    <x v="0"/>
    <s v="Better Offer"/>
    <x v="2"/>
    <s v="Completed"/>
    <x v="3"/>
    <n v="3"/>
    <n v="0.5"/>
    <n v="1"/>
    <x v="62"/>
    <x v="0"/>
    <s v="Hybrid"/>
    <s v="Yes"/>
    <s v="Prefer not to say"/>
  </r>
  <r>
    <s v="EMP0350"/>
    <x v="2"/>
    <x v="4"/>
    <x v="3"/>
    <n v="3.1"/>
    <n v="134763"/>
    <x v="154"/>
    <n v="2022"/>
    <x v="0"/>
    <s v="Personal"/>
    <x v="0"/>
    <s v="Not Started"/>
    <x v="0"/>
    <n v="4"/>
    <n v="1.8"/>
    <n v="2"/>
    <x v="63"/>
    <x v="7"/>
    <s v="On-site"/>
    <s v="No"/>
    <s v="Prefer not to say"/>
  </r>
  <r>
    <s v="EMP0465"/>
    <x v="2"/>
    <x v="4"/>
    <x v="1"/>
    <n v="6"/>
    <n v="147959"/>
    <x v="155"/>
    <n v="2019"/>
    <x v="1"/>
    <m/>
    <x v="0"/>
    <s v="Not Started"/>
    <x v="0"/>
    <n v="3"/>
    <n v="5.5"/>
    <m/>
    <x v="1"/>
    <x v="1"/>
    <s v="Hybrid"/>
    <s v="No"/>
    <s v="Prefer not to say"/>
  </r>
  <r>
    <s v="EMP0467"/>
    <x v="0"/>
    <x v="3"/>
    <x v="2"/>
    <n v="8.9"/>
    <n v="106646"/>
    <x v="156"/>
    <n v="2019"/>
    <x v="1"/>
    <m/>
    <x v="0"/>
    <s v="Not Started"/>
    <x v="1"/>
    <n v="5"/>
    <n v="5.4"/>
    <m/>
    <x v="1"/>
    <x v="1"/>
    <s v="On-site"/>
    <s v="No"/>
    <s v="Non-binary"/>
  </r>
  <r>
    <s v="EMP0470"/>
    <x v="2"/>
    <x v="0"/>
    <x v="1"/>
    <n v="3.2"/>
    <n v="134102"/>
    <x v="157"/>
    <n v="2020"/>
    <x v="1"/>
    <m/>
    <x v="0"/>
    <s v="In Progress"/>
    <x v="0"/>
    <n v="4"/>
    <n v="4.3"/>
    <m/>
    <x v="1"/>
    <x v="1"/>
    <s v="On-site"/>
    <s v="No"/>
    <s v="Male"/>
  </r>
  <r>
    <s v="EMP0388"/>
    <x v="1"/>
    <x v="0"/>
    <x v="3"/>
    <n v="3.9"/>
    <n v="154319"/>
    <x v="158"/>
    <n v="2019"/>
    <x v="0"/>
    <s v="Better Offer"/>
    <x v="1"/>
    <s v="Completed"/>
    <x v="2"/>
    <n v="3"/>
    <n v="0.5"/>
    <n v="1"/>
    <x v="64"/>
    <x v="4"/>
    <s v="On-site"/>
    <s v="Yes"/>
    <s v="Non-binary"/>
  </r>
  <r>
    <s v="EMP0473"/>
    <x v="1"/>
    <x v="2"/>
    <x v="0"/>
    <n v="2.7"/>
    <n v="149132"/>
    <x v="159"/>
    <n v="2024"/>
    <x v="1"/>
    <m/>
    <x v="0"/>
    <s v="In Progress"/>
    <x v="0"/>
    <n v="2"/>
    <n v="0.5"/>
    <m/>
    <x v="65"/>
    <x v="2"/>
    <s v="On-site"/>
    <s v="No"/>
    <s v="Non-binary"/>
  </r>
  <r>
    <s v="EMP0297"/>
    <x v="0"/>
    <x v="2"/>
    <x v="2"/>
    <n v="3.1"/>
    <n v="139222"/>
    <x v="160"/>
    <n v="2019"/>
    <x v="1"/>
    <m/>
    <x v="2"/>
    <s v="Completed"/>
    <x v="2"/>
    <n v="4"/>
    <n v="5.6"/>
    <m/>
    <x v="1"/>
    <x v="1"/>
    <s v="Remote"/>
    <s v="Yes"/>
    <s v="Prefer not to say"/>
  </r>
  <r>
    <s v="EMP0031"/>
    <x v="0"/>
    <x v="1"/>
    <x v="1"/>
    <n v="6.9"/>
    <n v="146416"/>
    <x v="161"/>
    <n v="2019"/>
    <x v="1"/>
    <m/>
    <x v="1"/>
    <s v="In Progress"/>
    <x v="2"/>
    <n v="2"/>
    <n v="5.6"/>
    <m/>
    <x v="1"/>
    <x v="1"/>
    <s v="On-site"/>
    <s v="No"/>
    <s v="Prefer not to say"/>
  </r>
  <r>
    <s v="EMP0481"/>
    <x v="1"/>
    <x v="1"/>
    <x v="2"/>
    <n v="4.7"/>
    <n v="111934"/>
    <x v="162"/>
    <n v="2020"/>
    <x v="1"/>
    <m/>
    <x v="0"/>
    <s v="Not Started"/>
    <x v="1"/>
    <n v="4"/>
    <n v="4.5999999999999996"/>
    <m/>
    <x v="1"/>
    <x v="1"/>
    <s v="Remote"/>
    <s v="No"/>
    <s v="Male"/>
  </r>
  <r>
    <s v="EMP0287"/>
    <x v="0"/>
    <x v="1"/>
    <x v="2"/>
    <n v="2.5"/>
    <n v="155665"/>
    <x v="163"/>
    <n v="2019"/>
    <x v="1"/>
    <m/>
    <x v="1"/>
    <s v="In Progress"/>
    <x v="2"/>
    <n v="3"/>
    <n v="5.5"/>
    <m/>
    <x v="1"/>
    <x v="1"/>
    <s v="Hybrid"/>
    <s v="No"/>
    <s v="Male"/>
  </r>
  <r>
    <s v="EMP0365"/>
    <x v="0"/>
    <x v="3"/>
    <x v="1"/>
    <n v="4.5"/>
    <n v="141029"/>
    <x v="164"/>
    <n v="2021"/>
    <x v="0"/>
    <s v="Better Offer"/>
    <x v="0"/>
    <s v="In Progress"/>
    <x v="3"/>
    <n v="3"/>
    <n v="1.4"/>
    <n v="1"/>
    <x v="66"/>
    <x v="3"/>
    <s v="Remote"/>
    <s v="No"/>
    <s v="Male"/>
  </r>
  <r>
    <s v="EMP0055"/>
    <x v="2"/>
    <x v="4"/>
    <x v="1"/>
    <n v="7.1"/>
    <n v="92479"/>
    <x v="165"/>
    <n v="2018"/>
    <x v="0"/>
    <s v="Relocation"/>
    <x v="1"/>
    <s v="In Progress"/>
    <x v="3"/>
    <n v="3"/>
    <n v="6.2"/>
    <n v="6"/>
    <x v="67"/>
    <x v="7"/>
    <s v="Remote"/>
    <s v="No"/>
    <s v="Male"/>
  </r>
  <r>
    <s v="EMP0489"/>
    <x v="0"/>
    <x v="0"/>
    <x v="4"/>
    <n v="5.2"/>
    <n v="109500"/>
    <x v="166"/>
    <n v="2021"/>
    <x v="1"/>
    <m/>
    <x v="0"/>
    <s v="Completed"/>
    <x v="0"/>
    <n v="5"/>
    <n v="3.8"/>
    <m/>
    <x v="1"/>
    <x v="1"/>
    <s v="Remote"/>
    <s v="Yes"/>
    <s v="Female"/>
  </r>
  <r>
    <s v="EMP0490"/>
    <x v="1"/>
    <x v="1"/>
    <x v="0"/>
    <n v="3.3"/>
    <n v="106675"/>
    <x v="167"/>
    <n v="2022"/>
    <x v="1"/>
    <m/>
    <x v="0"/>
    <s v="In Progress"/>
    <x v="0"/>
    <n v="4"/>
    <n v="3.2"/>
    <m/>
    <x v="59"/>
    <x v="2"/>
    <s v="On-site"/>
    <s v="No"/>
    <s v="Female"/>
  </r>
  <r>
    <s v="EMP0165"/>
    <x v="0"/>
    <x v="4"/>
    <x v="1"/>
    <n v="8.1"/>
    <n v="89241"/>
    <x v="168"/>
    <n v="2022"/>
    <x v="0"/>
    <s v="Relocation"/>
    <x v="1"/>
    <s v="In Progress"/>
    <x v="1"/>
    <n v="3"/>
    <n v="3"/>
    <n v="3"/>
    <x v="68"/>
    <x v="2"/>
    <s v="Remote"/>
    <s v="No"/>
    <s v="Female"/>
  </r>
  <r>
    <s v="EMP0221"/>
    <x v="1"/>
    <x v="4"/>
    <x v="3"/>
    <n v="3.9"/>
    <n v="108231"/>
    <x v="169"/>
    <n v="2019"/>
    <x v="1"/>
    <m/>
    <x v="0"/>
    <s v="In Progress"/>
    <x v="0"/>
    <n v="5"/>
    <n v="5.6"/>
    <m/>
    <x v="1"/>
    <x v="1"/>
    <s v="Hybrid"/>
    <s v="No"/>
    <s v="Male"/>
  </r>
  <r>
    <s v="EMP0496"/>
    <x v="2"/>
    <x v="1"/>
    <x v="1"/>
    <n v="5.4"/>
    <n v="134795"/>
    <x v="170"/>
    <n v="2020"/>
    <x v="1"/>
    <m/>
    <x v="0"/>
    <s v="Completed"/>
    <x v="0"/>
    <n v="3"/>
    <n v="5.3"/>
    <m/>
    <x v="1"/>
    <x v="1"/>
    <s v="On-site"/>
    <s v="Yes"/>
    <s v="Non-binary"/>
  </r>
  <r>
    <s v="EMP0333"/>
    <x v="0"/>
    <x v="1"/>
    <x v="3"/>
    <n v="3.9"/>
    <n v="104789"/>
    <x v="171"/>
    <n v="2019"/>
    <x v="1"/>
    <m/>
    <x v="0"/>
    <s v="Not Started"/>
    <x v="0"/>
    <n v="2"/>
    <n v="6.2"/>
    <m/>
    <x v="1"/>
    <x v="1"/>
    <s v="On-site"/>
    <s v="No"/>
    <s v="Female"/>
  </r>
  <r>
    <s v="EMP0500"/>
    <x v="0"/>
    <x v="3"/>
    <x v="2"/>
    <n v="4.7"/>
    <n v="70234"/>
    <x v="172"/>
    <n v="2018"/>
    <x v="1"/>
    <m/>
    <x v="0"/>
    <s v="Not Started"/>
    <x v="0"/>
    <n v="2"/>
    <n v="6.6"/>
    <m/>
    <x v="1"/>
    <x v="1"/>
    <s v="On-site"/>
    <s v="No"/>
    <s v="Prefer not to say"/>
  </r>
  <r>
    <s v="EMP0001"/>
    <x v="0"/>
    <x v="4"/>
    <x v="1"/>
    <n v="6"/>
    <n v="136820"/>
    <x v="173"/>
    <n v="2022"/>
    <x v="1"/>
    <m/>
    <x v="1"/>
    <s v="In Progress"/>
    <x v="0"/>
    <n v="2"/>
    <n v="2.8"/>
    <m/>
    <x v="1"/>
    <x v="1"/>
    <s v="On-site"/>
    <s v="No"/>
    <s v="Female"/>
  </r>
  <r>
    <s v="EMP0406"/>
    <x v="2"/>
    <x v="1"/>
    <x v="1"/>
    <n v="6.2"/>
    <n v="97327"/>
    <x v="174"/>
    <n v="2021"/>
    <x v="0"/>
    <s v="No Growth"/>
    <x v="1"/>
    <s v="In Progress"/>
    <x v="1"/>
    <n v="3"/>
    <n v="2.2000000000000002"/>
    <n v="2"/>
    <x v="69"/>
    <x v="3"/>
    <s v="On-site"/>
    <s v="No"/>
    <s v="Prefer not to say"/>
  </r>
  <r>
    <s v="EMP0005"/>
    <x v="2"/>
    <x v="1"/>
    <x v="1"/>
    <n v="5.8"/>
    <n v="140038"/>
    <x v="175"/>
    <n v="2021"/>
    <x v="1"/>
    <m/>
    <x v="1"/>
    <s v="Completed"/>
    <x v="1"/>
    <n v="5"/>
    <n v="3.7"/>
    <m/>
    <x v="1"/>
    <x v="1"/>
    <s v="On-site"/>
    <s v="Yes"/>
    <s v="Prefer not to say"/>
  </r>
  <r>
    <s v="EMP0195"/>
    <x v="0"/>
    <x v="2"/>
    <x v="1"/>
    <n v="3.5"/>
    <n v="83196"/>
    <x v="176"/>
    <n v="2021"/>
    <x v="0"/>
    <s v="Personal"/>
    <x v="1"/>
    <s v="In Progress"/>
    <x v="3"/>
    <n v="5"/>
    <n v="3.5"/>
    <n v="4"/>
    <x v="47"/>
    <x v="2"/>
    <s v="Hybrid"/>
    <s v="No"/>
    <s v="Male"/>
  </r>
  <r>
    <s v="EMP0156"/>
    <x v="1"/>
    <x v="3"/>
    <x v="3"/>
    <n v="3.4"/>
    <n v="63020"/>
    <x v="177"/>
    <n v="2020"/>
    <x v="0"/>
    <s v="No Growth"/>
    <x v="0"/>
    <s v="Completed"/>
    <x v="3"/>
    <n v="4"/>
    <n v="1"/>
    <n v="1"/>
    <x v="70"/>
    <x v="8"/>
    <s v="On-site"/>
    <s v="Yes"/>
    <s v="Male"/>
  </r>
  <r>
    <s v="EMP0483"/>
    <x v="2"/>
    <x v="4"/>
    <x v="1"/>
    <n v="5.3"/>
    <n v="146055"/>
    <x v="178"/>
    <n v="2019"/>
    <x v="0"/>
    <s v="Unknown"/>
    <x v="1"/>
    <s v="In Progress"/>
    <x v="0"/>
    <n v="3"/>
    <n v="3.5"/>
    <n v="4"/>
    <x v="71"/>
    <x v="3"/>
    <s v="Remote"/>
    <s v="No"/>
    <s v="Male"/>
  </r>
  <r>
    <s v="EMP0117"/>
    <x v="2"/>
    <x v="1"/>
    <x v="2"/>
    <n v="5.4"/>
    <n v="62079"/>
    <x v="179"/>
    <n v="2019"/>
    <x v="0"/>
    <s v="Personal"/>
    <x v="2"/>
    <s v="Not Started"/>
    <x v="2"/>
    <n v="1"/>
    <n v="4.3"/>
    <n v="4"/>
    <x v="72"/>
    <x v="7"/>
    <s v="Remote"/>
    <s v="No"/>
    <s v="Prefer not to say"/>
  </r>
  <r>
    <s v="EMP0021"/>
    <x v="1"/>
    <x v="1"/>
    <x v="1"/>
    <n v="4.9000000000000004"/>
    <n v="60854"/>
    <x v="180"/>
    <n v="2022"/>
    <x v="1"/>
    <m/>
    <x v="1"/>
    <s v="Not Started"/>
    <x v="0"/>
    <n v="3"/>
    <n v="2.5"/>
    <m/>
    <x v="1"/>
    <x v="1"/>
    <s v="Remote"/>
    <s v="No"/>
    <s v="Non-binary"/>
  </r>
  <r>
    <s v="EMP0157"/>
    <x v="2"/>
    <x v="1"/>
    <x v="3"/>
    <n v="4"/>
    <n v="90561"/>
    <x v="181"/>
    <n v="2018"/>
    <x v="1"/>
    <m/>
    <x v="0"/>
    <s v="Not Started"/>
    <x v="3"/>
    <n v="3"/>
    <n v="7.2"/>
    <m/>
    <x v="1"/>
    <x v="1"/>
    <s v="Hybrid"/>
    <s v="No"/>
    <s v="Non-binary"/>
  </r>
  <r>
    <s v="EMP0025"/>
    <x v="0"/>
    <x v="4"/>
    <x v="0"/>
    <n v="6.1"/>
    <n v="131295"/>
    <x v="182"/>
    <n v="2019"/>
    <x v="1"/>
    <m/>
    <x v="1"/>
    <s v="In Progress"/>
    <x v="0"/>
    <n v="2"/>
    <n v="5.8"/>
    <m/>
    <x v="48"/>
    <x v="2"/>
    <s v="On-site"/>
    <s v="No"/>
    <s v="Non-binary"/>
  </r>
  <r>
    <s v="EMP0455"/>
    <x v="0"/>
    <x v="3"/>
    <x v="1"/>
    <n v="8.3000000000000007"/>
    <n v="113442"/>
    <x v="183"/>
    <n v="2019"/>
    <x v="1"/>
    <m/>
    <x v="1"/>
    <s v="Not Started"/>
    <x v="2"/>
    <n v="3"/>
    <n v="5.4"/>
    <m/>
    <x v="1"/>
    <x v="1"/>
    <s v="On-site"/>
    <s v="No"/>
    <s v="Prefer not to say"/>
  </r>
  <r>
    <s v="EMP0482"/>
    <x v="0"/>
    <x v="3"/>
    <x v="2"/>
    <n v="7.1"/>
    <n v="130744"/>
    <x v="184"/>
    <n v="2019"/>
    <x v="1"/>
    <m/>
    <x v="0"/>
    <s v="Completed"/>
    <x v="2"/>
    <n v="5"/>
    <n v="5.4"/>
    <m/>
    <x v="1"/>
    <x v="1"/>
    <s v="Remote"/>
    <s v="Yes"/>
    <s v="Female"/>
  </r>
  <r>
    <s v="EMP0131"/>
    <x v="1"/>
    <x v="2"/>
    <x v="2"/>
    <n v="7.4"/>
    <n v="149563"/>
    <x v="185"/>
    <n v="2024"/>
    <x v="1"/>
    <m/>
    <x v="1"/>
    <s v="In Progress"/>
    <x v="2"/>
    <n v="1"/>
    <n v="5.4"/>
    <m/>
    <x v="1"/>
    <x v="1"/>
    <s v="On-site"/>
    <s v="No"/>
    <s v="Prefer not to say"/>
  </r>
  <r>
    <s v="EMP0036"/>
    <x v="0"/>
    <x v="1"/>
    <x v="1"/>
    <n v="8.1"/>
    <n v="86641"/>
    <x v="186"/>
    <n v="2022"/>
    <x v="1"/>
    <m/>
    <x v="1"/>
    <s v="Not Started"/>
    <x v="0"/>
    <n v="4"/>
    <n v="2.2999999999999998"/>
    <m/>
    <x v="1"/>
    <x v="1"/>
    <s v="On-site"/>
    <s v="No"/>
    <s v="Female"/>
  </r>
  <r>
    <s v="EMP0250"/>
    <x v="2"/>
    <x v="3"/>
    <x v="3"/>
    <n v="4.3"/>
    <n v="115533"/>
    <x v="187"/>
    <n v="2021"/>
    <x v="0"/>
    <s v="Relocation"/>
    <x v="2"/>
    <s v="Completed"/>
    <x v="3"/>
    <n v="2"/>
    <n v="1"/>
    <n v="1"/>
    <x v="73"/>
    <x v="0"/>
    <s v="On-site"/>
    <s v="Yes"/>
    <s v="Female"/>
  </r>
  <r>
    <s v="EMP0039"/>
    <x v="2"/>
    <x v="3"/>
    <x v="1"/>
    <n v="7.9"/>
    <n v="62368"/>
    <x v="188"/>
    <n v="2022"/>
    <x v="1"/>
    <m/>
    <x v="1"/>
    <s v="Completed"/>
    <x v="1"/>
    <n v="4"/>
    <n v="2.4"/>
    <m/>
    <x v="1"/>
    <x v="1"/>
    <s v="On-site"/>
    <s v="Yes"/>
    <s v="Female"/>
  </r>
  <r>
    <s v="EMP0041"/>
    <x v="1"/>
    <x v="1"/>
    <x v="0"/>
    <n v="4.2"/>
    <n v="130313"/>
    <x v="189"/>
    <n v="2020"/>
    <x v="1"/>
    <m/>
    <x v="1"/>
    <s v="Not Started"/>
    <x v="3"/>
    <n v="3"/>
    <n v="5"/>
    <m/>
    <x v="74"/>
    <x v="2"/>
    <s v="Remote"/>
    <s v="No"/>
    <s v="Non-binary"/>
  </r>
  <r>
    <s v="EMP0043"/>
    <x v="1"/>
    <x v="4"/>
    <x v="2"/>
    <n v="4.8"/>
    <n v="139634"/>
    <x v="190"/>
    <n v="2022"/>
    <x v="1"/>
    <m/>
    <x v="1"/>
    <s v="Not Started"/>
    <x v="1"/>
    <n v="3"/>
    <n v="2.8"/>
    <m/>
    <x v="1"/>
    <x v="1"/>
    <s v="Remote"/>
    <s v="No"/>
    <s v="Non-binary"/>
  </r>
  <r>
    <s v="EMP0046"/>
    <x v="0"/>
    <x v="0"/>
    <x v="1"/>
    <n v="6.8"/>
    <n v="127215"/>
    <x v="191"/>
    <n v="2021"/>
    <x v="1"/>
    <m/>
    <x v="1"/>
    <s v="In Progress"/>
    <x v="3"/>
    <n v="1"/>
    <n v="3.3"/>
    <m/>
    <x v="1"/>
    <x v="1"/>
    <s v="Remote"/>
    <s v="No"/>
    <s v="Female"/>
  </r>
  <r>
    <s v="EMP0048"/>
    <x v="2"/>
    <x v="4"/>
    <x v="0"/>
    <n v="6.5"/>
    <n v="86646"/>
    <x v="192"/>
    <n v="2022"/>
    <x v="1"/>
    <m/>
    <x v="1"/>
    <s v="In Progress"/>
    <x v="0"/>
    <n v="3"/>
    <n v="2.4"/>
    <m/>
    <x v="75"/>
    <x v="2"/>
    <s v="Hybrid"/>
    <s v="No"/>
    <s v="Non-binary"/>
  </r>
  <r>
    <s v="EMP0050"/>
    <x v="2"/>
    <x v="2"/>
    <x v="0"/>
    <n v="5"/>
    <n v="126387"/>
    <x v="193"/>
    <n v="2022"/>
    <x v="1"/>
    <m/>
    <x v="1"/>
    <s v="Completed"/>
    <x v="0"/>
    <n v="3"/>
    <n v="2.7"/>
    <m/>
    <x v="76"/>
    <x v="2"/>
    <s v="On-site"/>
    <s v="Yes"/>
    <s v="Male"/>
  </r>
  <r>
    <s v="EMP0432"/>
    <x v="2"/>
    <x v="0"/>
    <x v="1"/>
    <n v="7"/>
    <n v="90816"/>
    <x v="194"/>
    <n v="2020"/>
    <x v="0"/>
    <s v="No Growth"/>
    <x v="2"/>
    <s v="In Progress"/>
    <x v="3"/>
    <n v="3"/>
    <n v="4.4000000000000004"/>
    <n v="4"/>
    <x v="77"/>
    <x v="7"/>
    <s v="On-site"/>
    <s v="No"/>
    <s v="Prefer not to say"/>
  </r>
  <r>
    <s v="EMP0190"/>
    <x v="1"/>
    <x v="3"/>
    <x v="1"/>
    <n v="3.7"/>
    <n v="142495"/>
    <x v="195"/>
    <n v="2020"/>
    <x v="0"/>
    <s v="Personal"/>
    <x v="0"/>
    <s v="Not Started"/>
    <x v="0"/>
    <n v="1"/>
    <n v="2.2000000000000002"/>
    <n v="2"/>
    <x v="78"/>
    <x v="0"/>
    <s v="On-site"/>
    <s v="No"/>
    <s v="Prefer not to say"/>
  </r>
  <r>
    <s v="EMP0056"/>
    <x v="2"/>
    <x v="4"/>
    <x v="0"/>
    <n v="5.5"/>
    <n v="74397"/>
    <x v="196"/>
    <n v="2019"/>
    <x v="1"/>
    <m/>
    <x v="1"/>
    <s v="Completed"/>
    <x v="0"/>
    <n v="3"/>
    <n v="5.7"/>
    <m/>
    <x v="59"/>
    <x v="2"/>
    <s v="On-site"/>
    <s v="Yes"/>
    <s v="Prefer not to say"/>
  </r>
  <r>
    <s v="EMP0057"/>
    <x v="0"/>
    <x v="0"/>
    <x v="1"/>
    <n v="5.6"/>
    <n v="124895"/>
    <x v="84"/>
    <n v="2022"/>
    <x v="1"/>
    <m/>
    <x v="1"/>
    <s v="Not Started"/>
    <x v="1"/>
    <n v="3"/>
    <n v="3"/>
    <m/>
    <x v="1"/>
    <x v="1"/>
    <s v="Remote"/>
    <s v="No"/>
    <s v="Female"/>
  </r>
  <r>
    <s v="EMP0058"/>
    <x v="0"/>
    <x v="4"/>
    <x v="1"/>
    <n v="4.7"/>
    <n v="71130"/>
    <x v="197"/>
    <n v="2022"/>
    <x v="1"/>
    <m/>
    <x v="1"/>
    <s v="In Progress"/>
    <x v="3"/>
    <n v="4"/>
    <n v="3.2"/>
    <m/>
    <x v="1"/>
    <x v="1"/>
    <s v="Remote"/>
    <s v="No"/>
    <s v="Non-binary"/>
  </r>
  <r>
    <s v="EMP0373"/>
    <x v="1"/>
    <x v="2"/>
    <x v="3"/>
    <n v="5.0999999999999996"/>
    <n v="107118"/>
    <x v="198"/>
    <n v="2020"/>
    <x v="1"/>
    <m/>
    <x v="0"/>
    <s v="Completed"/>
    <x v="2"/>
    <n v="3"/>
    <n v="5.3"/>
    <m/>
    <x v="1"/>
    <x v="1"/>
    <s v="Remote"/>
    <s v="Yes"/>
    <s v="Female"/>
  </r>
  <r>
    <s v="EMP0076"/>
    <x v="0"/>
    <x v="4"/>
    <x v="1"/>
    <n v="6"/>
    <n v="92049"/>
    <x v="199"/>
    <n v="2025"/>
    <x v="1"/>
    <m/>
    <x v="1"/>
    <s v="Completed"/>
    <x v="1"/>
    <n v="5"/>
    <n v="6.6"/>
    <m/>
    <x v="1"/>
    <x v="1"/>
    <s v="Hybrid"/>
    <s v="Yes"/>
    <s v="Male"/>
  </r>
  <r>
    <s v="EMP0270"/>
    <x v="1"/>
    <x v="4"/>
    <x v="1"/>
    <n v="5"/>
    <n v="156894"/>
    <x v="200"/>
    <n v="2021"/>
    <x v="0"/>
    <s v="Better Offer"/>
    <x v="0"/>
    <s v="Not Started"/>
    <x v="0"/>
    <n v="3"/>
    <n v="1.4"/>
    <n v="1"/>
    <x v="79"/>
    <x v="3"/>
    <s v="On-site"/>
    <s v="No"/>
    <s v="Non-binary"/>
  </r>
  <r>
    <s v="EMP0361"/>
    <x v="0"/>
    <x v="2"/>
    <x v="1"/>
    <n v="4.3"/>
    <n v="140098"/>
    <x v="119"/>
    <n v="2022"/>
    <x v="0"/>
    <s v="No Growth"/>
    <x v="0"/>
    <s v="Not Started"/>
    <x v="3"/>
    <n v="2"/>
    <n v="3.1"/>
    <n v="3"/>
    <x v="52"/>
    <x v="2"/>
    <s v="On-site"/>
    <s v="No"/>
    <s v="Non-binary"/>
  </r>
  <r>
    <s v="EMP0478"/>
    <x v="2"/>
    <x v="4"/>
    <x v="1"/>
    <n v="4.5"/>
    <n v="85479"/>
    <x v="201"/>
    <n v="2021"/>
    <x v="0"/>
    <s v="Unknown"/>
    <x v="0"/>
    <s v="Not Started"/>
    <x v="3"/>
    <n v="2"/>
    <n v="2.2000000000000002"/>
    <n v="2"/>
    <x v="80"/>
    <x v="3"/>
    <s v="Hybrid"/>
    <s v="No"/>
    <s v="Male"/>
  </r>
  <r>
    <s v="EMP0003"/>
    <x v="0"/>
    <x v="2"/>
    <x v="1"/>
    <n v="7.9"/>
    <n v="131932"/>
    <x v="202"/>
    <n v="2020"/>
    <x v="0"/>
    <s v="Better Offer"/>
    <x v="1"/>
    <s v="Not Started"/>
    <x v="0"/>
    <n v="3"/>
    <n v="1.3"/>
    <n v="1"/>
    <x v="81"/>
    <x v="8"/>
    <s v="Hybrid"/>
    <s v="No"/>
    <s v="Female"/>
  </r>
  <r>
    <s v="EMP0091"/>
    <x v="0"/>
    <x v="0"/>
    <x v="4"/>
    <n v="2.2000000000000002"/>
    <n v="136090"/>
    <x v="203"/>
    <n v="2020"/>
    <x v="1"/>
    <m/>
    <x v="1"/>
    <s v="Not Started"/>
    <x v="1"/>
    <n v="5"/>
    <n v="4.9000000000000004"/>
    <m/>
    <x v="1"/>
    <x v="1"/>
    <s v="On-site"/>
    <s v="No"/>
    <s v="Male"/>
  </r>
  <r>
    <s v="EMP0094"/>
    <x v="0"/>
    <x v="0"/>
    <x v="0"/>
    <n v="6.8"/>
    <n v="113441"/>
    <x v="204"/>
    <n v="2020"/>
    <x v="1"/>
    <m/>
    <x v="1"/>
    <s v="Not Started"/>
    <x v="1"/>
    <n v="3"/>
    <n v="5"/>
    <m/>
    <x v="82"/>
    <x v="2"/>
    <s v="Remote"/>
    <s v="No"/>
    <s v="Prefer not to say"/>
  </r>
  <r>
    <s v="EMP0435"/>
    <x v="0"/>
    <x v="4"/>
    <x v="0"/>
    <n v="5.2"/>
    <n v="130293"/>
    <x v="205"/>
    <n v="2020"/>
    <x v="0"/>
    <s v="Unknown"/>
    <x v="1"/>
    <s v="Not Started"/>
    <x v="2"/>
    <n v="1"/>
    <n v="3.2"/>
    <n v="3"/>
    <x v="83"/>
    <x v="3"/>
    <s v="Remote"/>
    <s v="No"/>
    <s v="Female"/>
  </r>
  <r>
    <s v="EMP0372"/>
    <x v="1"/>
    <x v="4"/>
    <x v="0"/>
    <n v="6.7"/>
    <n v="96081"/>
    <x v="206"/>
    <n v="2020"/>
    <x v="0"/>
    <s v="Personal"/>
    <x v="1"/>
    <s v="Not Started"/>
    <x v="2"/>
    <n v="1"/>
    <n v="1.1000000000000001"/>
    <n v="1"/>
    <x v="84"/>
    <x v="8"/>
    <s v="On-site"/>
    <s v="No"/>
    <s v="Prefer not to say"/>
  </r>
  <r>
    <s v="EMP0098"/>
    <x v="2"/>
    <x v="4"/>
    <x v="1"/>
    <n v="5.5"/>
    <n v="157829"/>
    <x v="207"/>
    <n v="2021"/>
    <x v="1"/>
    <m/>
    <x v="1"/>
    <s v="In Progress"/>
    <x v="1"/>
    <n v="5"/>
    <n v="3.4"/>
    <m/>
    <x v="1"/>
    <x v="1"/>
    <s v="On-site"/>
    <s v="No"/>
    <s v="Male"/>
  </r>
  <r>
    <s v="EMP0103"/>
    <x v="2"/>
    <x v="2"/>
    <x v="0"/>
    <n v="0.4"/>
    <n v="152738"/>
    <x v="208"/>
    <n v="2019"/>
    <x v="1"/>
    <m/>
    <x v="1"/>
    <s v="In Progress"/>
    <x v="0"/>
    <n v="3"/>
    <n v="6.2"/>
    <m/>
    <x v="85"/>
    <x v="2"/>
    <s v="On-site"/>
    <s v="No"/>
    <s v="Female"/>
  </r>
  <r>
    <s v="EMP0125"/>
    <x v="1"/>
    <x v="4"/>
    <x v="3"/>
    <n v="4.0999999999999996"/>
    <n v="136918"/>
    <x v="209"/>
    <n v="2019"/>
    <x v="1"/>
    <m/>
    <x v="2"/>
    <s v="Not Started"/>
    <x v="3"/>
    <n v="3"/>
    <n v="6.2"/>
    <m/>
    <x v="1"/>
    <x v="1"/>
    <s v="Hybrid"/>
    <s v="No"/>
    <s v="Non-binary"/>
  </r>
  <r>
    <s v="EMP0108"/>
    <x v="1"/>
    <x v="2"/>
    <x v="0"/>
    <n v="7.7"/>
    <n v="136325"/>
    <x v="210"/>
    <n v="2021"/>
    <x v="1"/>
    <m/>
    <x v="1"/>
    <s v="Not Started"/>
    <x v="1"/>
    <n v="3"/>
    <n v="4.0999999999999996"/>
    <m/>
    <x v="9"/>
    <x v="2"/>
    <s v="On-site"/>
    <s v="No"/>
    <s v="Male"/>
  </r>
  <r>
    <s v="EMP0416"/>
    <x v="0"/>
    <x v="1"/>
    <x v="0"/>
    <n v="8.1"/>
    <n v="115561"/>
    <x v="211"/>
    <n v="2020"/>
    <x v="1"/>
    <m/>
    <x v="0"/>
    <s v="Completed"/>
    <x v="2"/>
    <n v="4"/>
    <n v="5.0999999999999996"/>
    <m/>
    <x v="19"/>
    <x v="2"/>
    <s v="Hybrid"/>
    <s v="Yes"/>
    <s v="Non-binary"/>
  </r>
  <r>
    <s v="EMP0115"/>
    <x v="2"/>
    <x v="1"/>
    <x v="2"/>
    <n v="8.6999999999999993"/>
    <n v="70395"/>
    <x v="212"/>
    <n v="2020"/>
    <x v="1"/>
    <m/>
    <x v="1"/>
    <s v="Not Started"/>
    <x v="3"/>
    <n v="2"/>
    <n v="2.1"/>
    <m/>
    <x v="1"/>
    <x v="1"/>
    <s v="Remote"/>
    <s v="No"/>
    <s v="Non-binary"/>
  </r>
  <r>
    <s v="EMP0116"/>
    <x v="2"/>
    <x v="3"/>
    <x v="0"/>
    <n v="7.3"/>
    <n v="156731"/>
    <x v="213"/>
    <n v="2020"/>
    <x v="1"/>
    <m/>
    <x v="1"/>
    <s v="Completed"/>
    <x v="1"/>
    <n v="3"/>
    <n v="4.3"/>
    <m/>
    <x v="86"/>
    <x v="2"/>
    <s v="On-site"/>
    <s v="Yes"/>
    <s v="Female"/>
  </r>
  <r>
    <s v="EMP0461"/>
    <x v="1"/>
    <x v="3"/>
    <x v="2"/>
    <n v="5.7"/>
    <n v="97228"/>
    <x v="214"/>
    <n v="2020"/>
    <x v="0"/>
    <s v="Personal"/>
    <x v="2"/>
    <s v="Completed"/>
    <x v="0"/>
    <n v="1"/>
    <n v="3"/>
    <n v="3"/>
    <x v="87"/>
    <x v="3"/>
    <s v="Remote"/>
    <s v="Yes"/>
    <s v="Male"/>
  </r>
  <r>
    <s v="EMP0093"/>
    <x v="2"/>
    <x v="2"/>
    <x v="3"/>
    <n v="5.3"/>
    <n v="88746"/>
    <x v="215"/>
    <n v="2018"/>
    <x v="0"/>
    <s v="Better Offer"/>
    <x v="2"/>
    <s v="In Progress"/>
    <x v="1"/>
    <n v="5"/>
    <n v="5.3"/>
    <n v="5"/>
    <x v="60"/>
    <x v="3"/>
    <s v="On-site"/>
    <s v="No"/>
    <s v="Male"/>
  </r>
  <r>
    <s v="EMP0119"/>
    <x v="0"/>
    <x v="3"/>
    <x v="3"/>
    <n v="4.3"/>
    <n v="72342"/>
    <x v="216"/>
    <n v="2024"/>
    <x v="1"/>
    <m/>
    <x v="0"/>
    <s v="Completed"/>
    <x v="0"/>
    <n v="3"/>
    <n v="2.1"/>
    <m/>
    <x v="1"/>
    <x v="1"/>
    <s v="On-site"/>
    <s v="Yes"/>
    <s v="Prefer not to say"/>
  </r>
  <r>
    <s v="EMP0129"/>
    <x v="2"/>
    <x v="0"/>
    <x v="1"/>
    <n v="5"/>
    <n v="86657"/>
    <x v="217"/>
    <n v="2024"/>
    <x v="1"/>
    <m/>
    <x v="1"/>
    <s v="Not Started"/>
    <x v="0"/>
    <n v="3"/>
    <n v="4.5"/>
    <m/>
    <x v="1"/>
    <x v="1"/>
    <s v="Hybrid"/>
    <s v="No"/>
    <s v="Non-binary"/>
  </r>
  <r>
    <s v="EMP0130"/>
    <x v="0"/>
    <x v="1"/>
    <x v="1"/>
    <n v="7.7"/>
    <n v="111226"/>
    <x v="218"/>
    <n v="2021"/>
    <x v="1"/>
    <m/>
    <x v="1"/>
    <s v="Completed"/>
    <x v="3"/>
    <n v="4"/>
    <n v="2.2000000000000002"/>
    <m/>
    <x v="1"/>
    <x v="1"/>
    <s v="Remote"/>
    <s v="Yes"/>
    <s v="Female"/>
  </r>
  <r>
    <s v="EMP0420"/>
    <x v="0"/>
    <x v="2"/>
    <x v="0"/>
    <n v="4.7"/>
    <n v="150009"/>
    <x v="219"/>
    <n v="2020"/>
    <x v="1"/>
    <m/>
    <x v="2"/>
    <s v="Completed"/>
    <x v="0"/>
    <n v="3"/>
    <n v="4.8"/>
    <m/>
    <x v="9"/>
    <x v="2"/>
    <s v="On-site"/>
    <s v="Yes"/>
    <s v="Prefer not to say"/>
  </r>
  <r>
    <s v="EMP0385"/>
    <x v="0"/>
    <x v="3"/>
    <x v="1"/>
    <n v="6"/>
    <n v="94681"/>
    <x v="220"/>
    <n v="2021"/>
    <x v="0"/>
    <s v="Unknown"/>
    <x v="1"/>
    <s v="Not Started"/>
    <x v="1"/>
    <n v="4"/>
    <n v="1.5"/>
    <n v="2"/>
    <x v="88"/>
    <x v="0"/>
    <s v="On-site"/>
    <s v="No"/>
    <s v="Prefer not to say"/>
  </r>
  <r>
    <s v="EMP0142"/>
    <x v="2"/>
    <x v="0"/>
    <x v="1"/>
    <n v="4"/>
    <n v="62983"/>
    <x v="221"/>
    <n v="2020"/>
    <x v="1"/>
    <m/>
    <x v="1"/>
    <s v="Completed"/>
    <x v="1"/>
    <n v="2"/>
    <n v="4.5999999999999996"/>
    <m/>
    <x v="1"/>
    <x v="1"/>
    <s v="On-site"/>
    <s v="Yes"/>
    <s v="Female"/>
  </r>
  <r>
    <s v="EMP0143"/>
    <x v="1"/>
    <x v="2"/>
    <x v="4"/>
    <n v="7.1"/>
    <n v="154223"/>
    <x v="222"/>
    <n v="2019"/>
    <x v="1"/>
    <m/>
    <x v="1"/>
    <s v="Completed"/>
    <x v="1"/>
    <n v="3"/>
    <n v="6"/>
    <m/>
    <x v="1"/>
    <x v="1"/>
    <s v="Remote"/>
    <s v="Yes"/>
    <s v="Male"/>
  </r>
  <r>
    <s v="EMP0329"/>
    <x v="0"/>
    <x v="2"/>
    <x v="3"/>
    <n v="3.3"/>
    <n v="60340"/>
    <x v="223"/>
    <n v="2020"/>
    <x v="1"/>
    <m/>
    <x v="2"/>
    <s v="Not Started"/>
    <x v="0"/>
    <n v="3"/>
    <n v="4.7"/>
    <m/>
    <x v="1"/>
    <x v="1"/>
    <s v="On-site"/>
    <s v="No"/>
    <s v="Female"/>
  </r>
  <r>
    <s v="EMP0422"/>
    <x v="0"/>
    <x v="1"/>
    <x v="3"/>
    <n v="6.1"/>
    <n v="133788"/>
    <x v="224"/>
    <n v="2020"/>
    <x v="1"/>
    <m/>
    <x v="0"/>
    <s v="Not Started"/>
    <x v="0"/>
    <n v="3"/>
    <n v="4.7"/>
    <m/>
    <x v="1"/>
    <x v="1"/>
    <s v="On-site"/>
    <s v="No"/>
    <s v="Male"/>
  </r>
  <r>
    <s v="EMP0106"/>
    <x v="0"/>
    <x v="0"/>
    <x v="3"/>
    <n v="4.0999999999999996"/>
    <n v="131895"/>
    <x v="225"/>
    <n v="2020"/>
    <x v="1"/>
    <m/>
    <x v="2"/>
    <s v="In Progress"/>
    <x v="0"/>
    <n v="4"/>
    <n v="4.7"/>
    <m/>
    <x v="1"/>
    <x v="1"/>
    <s v="On-site"/>
    <s v="No"/>
    <s v="Prefer not to say"/>
  </r>
  <r>
    <s v="EMP0151"/>
    <x v="0"/>
    <x v="0"/>
    <x v="1"/>
    <n v="3.7"/>
    <n v="110948"/>
    <x v="226"/>
    <n v="2024"/>
    <x v="1"/>
    <m/>
    <x v="1"/>
    <s v="Completed"/>
    <x v="3"/>
    <n v="4"/>
    <n v="7.2"/>
    <m/>
    <x v="1"/>
    <x v="1"/>
    <s v="On-site"/>
    <s v="Yes"/>
    <s v="Non-binary"/>
  </r>
  <r>
    <s v="EMP0152"/>
    <x v="0"/>
    <x v="4"/>
    <x v="0"/>
    <n v="7.4"/>
    <n v="67657"/>
    <x v="227"/>
    <n v="2019"/>
    <x v="1"/>
    <m/>
    <x v="1"/>
    <s v="In Progress"/>
    <x v="3"/>
    <n v="3"/>
    <n v="6.2"/>
    <m/>
    <x v="28"/>
    <x v="2"/>
    <s v="Hybrid"/>
    <s v="No"/>
    <s v="Prefer not to say"/>
  </r>
  <r>
    <s v="EMP0155"/>
    <x v="2"/>
    <x v="4"/>
    <x v="1"/>
    <n v="4.5999999999999996"/>
    <n v="93742"/>
    <x v="228"/>
    <n v="2018"/>
    <x v="1"/>
    <m/>
    <x v="1"/>
    <s v="Completed"/>
    <x v="1"/>
    <n v="4"/>
    <n v="7.2"/>
    <m/>
    <x v="1"/>
    <x v="1"/>
    <s v="Remote"/>
    <s v="Yes"/>
    <s v="Prefer not to say"/>
  </r>
  <r>
    <s v="EMP0180"/>
    <x v="1"/>
    <x v="1"/>
    <x v="3"/>
    <n v="5.4"/>
    <n v="112579"/>
    <x v="229"/>
    <n v="2019"/>
    <x v="0"/>
    <s v="Personal"/>
    <x v="0"/>
    <s v="Completed"/>
    <x v="0"/>
    <n v="4"/>
    <n v="1.4"/>
    <n v="1"/>
    <x v="89"/>
    <x v="8"/>
    <s v="On-site"/>
    <s v="Yes"/>
    <s v="Prefer not to say"/>
  </r>
  <r>
    <s v="EMP0183"/>
    <x v="2"/>
    <x v="0"/>
    <x v="2"/>
    <n v="2.5"/>
    <n v="99443"/>
    <x v="230"/>
    <n v="2020"/>
    <x v="0"/>
    <s v="Relocation"/>
    <x v="1"/>
    <s v="Not Started"/>
    <x v="0"/>
    <n v="4"/>
    <n v="2"/>
    <n v="2"/>
    <x v="90"/>
    <x v="0"/>
    <s v="On-site"/>
    <s v="No"/>
    <s v="Male"/>
  </r>
  <r>
    <s v="EMP0074"/>
    <x v="1"/>
    <x v="2"/>
    <x v="2"/>
    <n v="4"/>
    <n v="113330"/>
    <x v="231"/>
    <n v="2021"/>
    <x v="0"/>
    <s v="Personal"/>
    <x v="0"/>
    <s v="Completed"/>
    <x v="1"/>
    <n v="3"/>
    <n v="3"/>
    <n v="3"/>
    <x v="24"/>
    <x v="7"/>
    <s v="On-site"/>
    <s v="Yes"/>
    <s v="Male"/>
  </r>
  <r>
    <s v="EMP0170"/>
    <x v="1"/>
    <x v="1"/>
    <x v="0"/>
    <n v="4.9000000000000004"/>
    <n v="121788"/>
    <x v="232"/>
    <n v="2020"/>
    <x v="1"/>
    <m/>
    <x v="1"/>
    <s v="Not Started"/>
    <x v="3"/>
    <n v="5"/>
    <n v="4.7"/>
    <m/>
    <x v="74"/>
    <x v="2"/>
    <s v="On-site"/>
    <s v="No"/>
    <s v="Female"/>
  </r>
  <r>
    <s v="EMP0200"/>
    <x v="1"/>
    <x v="0"/>
    <x v="3"/>
    <n v="4.3"/>
    <n v="63712"/>
    <x v="233"/>
    <n v="2021"/>
    <x v="1"/>
    <m/>
    <x v="2"/>
    <s v="Completed"/>
    <x v="3"/>
    <n v="3"/>
    <n v="3.6"/>
    <m/>
    <x v="1"/>
    <x v="1"/>
    <s v="On-site"/>
    <s v="Yes"/>
    <s v="Female"/>
  </r>
  <r>
    <s v="EMP0134"/>
    <x v="2"/>
    <x v="3"/>
    <x v="2"/>
    <n v="1.5"/>
    <n v="127298"/>
    <x v="234"/>
    <n v="2022"/>
    <x v="0"/>
    <s v="Relocation"/>
    <x v="0"/>
    <s v="Completed"/>
    <x v="3"/>
    <n v="3"/>
    <n v="1.8"/>
    <n v="2"/>
    <x v="91"/>
    <x v="7"/>
    <s v="On-site"/>
    <s v="Yes"/>
    <s v="Male"/>
  </r>
  <r>
    <s v="EMP0472"/>
    <x v="2"/>
    <x v="3"/>
    <x v="2"/>
    <n v="4.4000000000000004"/>
    <n v="82439"/>
    <x v="235"/>
    <n v="2022"/>
    <x v="0"/>
    <s v="Relocation"/>
    <x v="0"/>
    <s v="Completed"/>
    <x v="1"/>
    <n v="1"/>
    <n v="1.8"/>
    <n v="2"/>
    <x v="92"/>
    <x v="3"/>
    <s v="Remote"/>
    <s v="Yes"/>
    <s v="Prefer not to say"/>
  </r>
  <r>
    <s v="EMP0278"/>
    <x v="1"/>
    <x v="1"/>
    <x v="2"/>
    <n v="4.3"/>
    <n v="74939"/>
    <x v="236"/>
    <n v="2020"/>
    <x v="0"/>
    <s v="Personal"/>
    <x v="1"/>
    <s v="Completed"/>
    <x v="3"/>
    <n v="3"/>
    <n v="3.2"/>
    <n v="3"/>
    <x v="93"/>
    <x v="3"/>
    <s v="On-site"/>
    <s v="Yes"/>
    <s v="Prefer not to say"/>
  </r>
  <r>
    <s v="EMP0323"/>
    <x v="0"/>
    <x v="3"/>
    <x v="2"/>
    <n v="6.9"/>
    <n v="60929"/>
    <x v="237"/>
    <n v="2022"/>
    <x v="0"/>
    <s v="No Growth"/>
    <x v="1"/>
    <s v="Completed"/>
    <x v="3"/>
    <n v="5"/>
    <n v="1.6"/>
    <n v="2"/>
    <x v="51"/>
    <x v="7"/>
    <s v="On-site"/>
    <s v="Yes"/>
    <s v="Prefer not to say"/>
  </r>
  <r>
    <s v="EMP0047"/>
    <x v="2"/>
    <x v="2"/>
    <x v="2"/>
    <n v="5.9"/>
    <n v="155435"/>
    <x v="238"/>
    <n v="2020"/>
    <x v="0"/>
    <s v="No Growth"/>
    <x v="2"/>
    <s v="Completed"/>
    <x v="3"/>
    <n v="3"/>
    <n v="1.4"/>
    <n v="1"/>
    <x v="94"/>
    <x v="8"/>
    <s v="On-site"/>
    <s v="Yes"/>
    <s v="Non-binary"/>
  </r>
  <r>
    <s v="EMP0027"/>
    <x v="0"/>
    <x v="3"/>
    <x v="3"/>
    <n v="4.4000000000000004"/>
    <n v="80932"/>
    <x v="239"/>
    <n v="2020"/>
    <x v="1"/>
    <m/>
    <x v="0"/>
    <s v="Completed"/>
    <x v="0"/>
    <n v="2"/>
    <n v="4.4000000000000004"/>
    <m/>
    <x v="1"/>
    <x v="1"/>
    <s v="Remote"/>
    <s v="Yes"/>
    <s v="Male"/>
  </r>
  <r>
    <s v="EMP0201"/>
    <x v="1"/>
    <x v="4"/>
    <x v="0"/>
    <n v="1"/>
    <n v="91324"/>
    <x v="240"/>
    <n v="2020"/>
    <x v="1"/>
    <m/>
    <x v="1"/>
    <s v="In Progress"/>
    <x v="1"/>
    <n v="3"/>
    <m/>
    <m/>
    <x v="1"/>
    <x v="1"/>
    <s v="On-site"/>
    <s v="No"/>
    <s v="Female"/>
  </r>
  <r>
    <s v="EMP0219"/>
    <x v="2"/>
    <x v="4"/>
    <x v="2"/>
    <n v="5.2"/>
    <n v="120963"/>
    <x v="241"/>
    <n v="2019"/>
    <x v="0"/>
    <s v="No Growth"/>
    <x v="2"/>
    <s v="Completed"/>
    <x v="1"/>
    <n v="3"/>
    <n v="2"/>
    <n v="2"/>
    <x v="95"/>
    <x v="8"/>
    <s v="Remote"/>
    <s v="Yes"/>
    <s v="Female"/>
  </r>
  <r>
    <s v="EMP0205"/>
    <x v="0"/>
    <x v="0"/>
    <x v="0"/>
    <n v="4.5999999999999996"/>
    <n v="106881"/>
    <x v="242"/>
    <n v="2021"/>
    <x v="1"/>
    <m/>
    <x v="1"/>
    <s v="Completed"/>
    <x v="3"/>
    <n v="3"/>
    <n v="3.6"/>
    <m/>
    <x v="59"/>
    <x v="2"/>
    <s v="On-site"/>
    <s v="Yes"/>
    <s v="Male"/>
  </r>
  <r>
    <s v="EMP0206"/>
    <x v="0"/>
    <x v="1"/>
    <x v="2"/>
    <n v="6.1"/>
    <n v="91010"/>
    <x v="243"/>
    <n v="2025"/>
    <x v="1"/>
    <m/>
    <x v="1"/>
    <s v="Not Started"/>
    <x v="3"/>
    <n v="3"/>
    <n v="2.7"/>
    <m/>
    <x v="1"/>
    <x v="1"/>
    <s v="On-site"/>
    <s v="No"/>
    <s v="Female"/>
  </r>
  <r>
    <s v="EMP0071"/>
    <x v="2"/>
    <x v="3"/>
    <x v="3"/>
    <n v="4.4000000000000004"/>
    <n v="121813"/>
    <x v="244"/>
    <n v="2020"/>
    <x v="1"/>
    <m/>
    <x v="2"/>
    <s v="Not Started"/>
    <x v="0"/>
    <n v="5"/>
    <n v="4.3"/>
    <m/>
    <x v="1"/>
    <x v="1"/>
    <s v="On-site"/>
    <s v="No"/>
    <s v="Male"/>
  </r>
  <r>
    <s v="EMP0208"/>
    <x v="2"/>
    <x v="4"/>
    <x v="0"/>
    <n v="4.7"/>
    <n v="84611"/>
    <x v="58"/>
    <n v="2021"/>
    <x v="1"/>
    <m/>
    <x v="1"/>
    <s v="Not Started"/>
    <x v="0"/>
    <n v="4"/>
    <n v="4.3"/>
    <m/>
    <x v="25"/>
    <x v="2"/>
    <s v="Hybrid"/>
    <s v="No"/>
    <s v="Prefer not to say"/>
  </r>
  <r>
    <s v="EMP0209"/>
    <x v="1"/>
    <x v="4"/>
    <x v="0"/>
    <n v="5.2"/>
    <n v="83669"/>
    <x v="245"/>
    <n v="2021"/>
    <x v="1"/>
    <m/>
    <x v="1"/>
    <s v="In Progress"/>
    <x v="3"/>
    <n v="3"/>
    <n v="3.7"/>
    <m/>
    <x v="96"/>
    <x v="2"/>
    <s v="On-site"/>
    <s v="No"/>
    <s v="Male"/>
  </r>
  <r>
    <s v="EMP0429"/>
    <x v="1"/>
    <x v="0"/>
    <x v="1"/>
    <n v="6.1"/>
    <n v="91174"/>
    <x v="246"/>
    <n v="2020"/>
    <x v="1"/>
    <m/>
    <x v="0"/>
    <s v="In Progress"/>
    <x v="0"/>
    <n v="3"/>
    <n v="4.7"/>
    <m/>
    <x v="1"/>
    <x v="1"/>
    <s v="On-site"/>
    <s v="No"/>
    <s v="Prefer not to say"/>
  </r>
  <r>
    <s v="EMP0215"/>
    <x v="2"/>
    <x v="2"/>
    <x v="0"/>
    <n v="5.6"/>
    <n v="136329"/>
    <x v="247"/>
    <n v="2018"/>
    <x v="1"/>
    <m/>
    <x v="1"/>
    <s v="In Progress"/>
    <x v="0"/>
    <n v="2"/>
    <n v="6.5"/>
    <m/>
    <x v="76"/>
    <x v="2"/>
    <s v="On-site"/>
    <s v="No"/>
    <s v="Prefer not to say"/>
  </r>
  <r>
    <s v="EMP0486"/>
    <x v="2"/>
    <x v="1"/>
    <x v="2"/>
    <n v="5.7"/>
    <n v="61630"/>
    <x v="248"/>
    <n v="2018"/>
    <x v="0"/>
    <s v="Relocation"/>
    <x v="2"/>
    <s v="Completed"/>
    <x v="3"/>
    <n v="3"/>
    <n v="5.8"/>
    <n v="6"/>
    <x v="97"/>
    <x v="7"/>
    <s v="Hybrid"/>
    <s v="Yes"/>
    <s v="Female"/>
  </r>
  <r>
    <s v="EMP0218"/>
    <x v="2"/>
    <x v="0"/>
    <x v="2"/>
    <n v="6.4"/>
    <n v="158117"/>
    <x v="249"/>
    <n v="2021"/>
    <x v="1"/>
    <m/>
    <x v="1"/>
    <s v="Not Started"/>
    <x v="1"/>
    <n v="3"/>
    <n v="4.0999999999999996"/>
    <m/>
    <x v="1"/>
    <x v="1"/>
    <s v="On-site"/>
    <s v="No"/>
    <s v="Female"/>
  </r>
  <r>
    <s v="EMP0033"/>
    <x v="2"/>
    <x v="3"/>
    <x v="4"/>
    <n v="4.5"/>
    <n v="154660"/>
    <x v="250"/>
    <n v="2020"/>
    <x v="1"/>
    <m/>
    <x v="0"/>
    <s v="Completed"/>
    <x v="3"/>
    <n v="3"/>
    <n v="4.5"/>
    <m/>
    <x v="1"/>
    <x v="1"/>
    <s v="Remote"/>
    <s v="Yes"/>
    <s v="Female"/>
  </r>
  <r>
    <s v="EMP0256"/>
    <x v="1"/>
    <x v="2"/>
    <x v="1"/>
    <n v="6.9"/>
    <n v="123437"/>
    <x v="251"/>
    <n v="2020"/>
    <x v="1"/>
    <m/>
    <x v="2"/>
    <s v="In Progress"/>
    <x v="0"/>
    <n v="4"/>
    <n v="4.5"/>
    <m/>
    <x v="1"/>
    <x v="1"/>
    <s v="Remote"/>
    <s v="No"/>
    <s v="Prefer not to say"/>
  </r>
  <r>
    <s v="EMP0223"/>
    <x v="1"/>
    <x v="2"/>
    <x v="2"/>
    <n v="2.9"/>
    <n v="144328"/>
    <x v="252"/>
    <n v="2024"/>
    <x v="1"/>
    <m/>
    <x v="1"/>
    <s v="In Progress"/>
    <x v="3"/>
    <n v="3"/>
    <n v="6.4"/>
    <m/>
    <x v="1"/>
    <x v="1"/>
    <s v="On-site"/>
    <s v="No"/>
    <s v="Non-binary"/>
  </r>
  <r>
    <s v="EMP0492"/>
    <x v="1"/>
    <x v="4"/>
    <x v="2"/>
    <n v="3.8"/>
    <n v="137485"/>
    <x v="253"/>
    <n v="2020"/>
    <x v="0"/>
    <s v="No Growth"/>
    <x v="2"/>
    <s v="Completed"/>
    <x v="3"/>
    <n v="3"/>
    <n v="2.4"/>
    <n v="2"/>
    <x v="98"/>
    <x v="3"/>
    <s v="Remote"/>
    <s v="Yes"/>
    <s v="Male"/>
  </r>
  <r>
    <s v="EMP0002"/>
    <x v="2"/>
    <x v="0"/>
    <x v="2"/>
    <n v="4.7"/>
    <n v="101090"/>
    <x v="254"/>
    <n v="2022"/>
    <x v="0"/>
    <s v="No Growth"/>
    <x v="0"/>
    <s v="In Progress"/>
    <x v="0"/>
    <n v="4"/>
    <n v="2.7"/>
    <n v="3"/>
    <x v="99"/>
    <x v="2"/>
    <s v="Remote"/>
    <s v="No"/>
    <s v="Male"/>
  </r>
  <r>
    <s v="EMP0171"/>
    <x v="0"/>
    <x v="3"/>
    <x v="2"/>
    <n v="2.1"/>
    <n v="68712"/>
    <x v="255"/>
    <n v="2022"/>
    <x v="0"/>
    <s v="Personal"/>
    <x v="0"/>
    <s v="In Progress"/>
    <x v="1"/>
    <n v="2"/>
    <n v="1.3"/>
    <n v="1"/>
    <x v="100"/>
    <x v="3"/>
    <s v="On-site"/>
    <s v="No"/>
    <s v="Prefer not to say"/>
  </r>
  <r>
    <s v="EMP0242"/>
    <x v="0"/>
    <x v="3"/>
    <x v="2"/>
    <n v="6.6"/>
    <n v="152260"/>
    <x v="256"/>
    <n v="2022"/>
    <x v="0"/>
    <s v="No Growth"/>
    <x v="0"/>
    <s v="In Progress"/>
    <x v="1"/>
    <n v="2"/>
    <n v="2.5"/>
    <n v="3"/>
    <x v="101"/>
    <x v="2"/>
    <s v="Remote"/>
    <s v="No"/>
    <s v="Non-binary"/>
  </r>
  <r>
    <s v="EMP0239"/>
    <x v="2"/>
    <x v="4"/>
    <x v="1"/>
    <n v="6"/>
    <n v="113352"/>
    <x v="257"/>
    <n v="2018"/>
    <x v="1"/>
    <m/>
    <x v="1"/>
    <s v="In Progress"/>
    <x v="3"/>
    <n v="3"/>
    <n v="6.8"/>
    <m/>
    <x v="1"/>
    <x v="1"/>
    <s v="On-site"/>
    <s v="No"/>
    <s v="Female"/>
  </r>
  <r>
    <s v="EMP0085"/>
    <x v="2"/>
    <x v="4"/>
    <x v="1"/>
    <n v="4.2"/>
    <n v="64432"/>
    <x v="258"/>
    <n v="2020"/>
    <x v="1"/>
    <m/>
    <x v="2"/>
    <s v="In Progress"/>
    <x v="0"/>
    <n v="2"/>
    <n v="4.4000000000000004"/>
    <m/>
    <x v="1"/>
    <x v="1"/>
    <s v="Remote"/>
    <s v="No"/>
    <s v="Prefer not to say"/>
  </r>
  <r>
    <s v="EMP0390"/>
    <x v="0"/>
    <x v="0"/>
    <x v="2"/>
    <n v="4.8"/>
    <n v="87056"/>
    <x v="259"/>
    <n v="2019"/>
    <x v="0"/>
    <s v="Relocation"/>
    <x v="0"/>
    <s v="In Progress"/>
    <x v="0"/>
    <n v="3"/>
    <n v="5"/>
    <n v="5"/>
    <x v="102"/>
    <x v="7"/>
    <s v="On-site"/>
    <s v="No"/>
    <s v="Female"/>
  </r>
  <r>
    <s v="EMP0367"/>
    <x v="2"/>
    <x v="0"/>
    <x v="3"/>
    <n v="6.3"/>
    <n v="139303"/>
    <x v="260"/>
    <n v="2020"/>
    <x v="1"/>
    <m/>
    <x v="1"/>
    <s v="Not Started"/>
    <x v="0"/>
    <n v="3"/>
    <n v="4.4000000000000004"/>
    <m/>
    <x v="1"/>
    <x v="1"/>
    <s v="On-site"/>
    <s v="No"/>
    <s v="Non-binary"/>
  </r>
  <r>
    <s v="EMP0497"/>
    <x v="0"/>
    <x v="3"/>
    <x v="3"/>
    <n v="5.4"/>
    <n v="156362"/>
    <x v="261"/>
    <n v="2021"/>
    <x v="0"/>
    <s v="Unknown"/>
    <x v="1"/>
    <s v="Completed"/>
    <x v="0"/>
    <n v="2"/>
    <n v="3.7"/>
    <n v="4"/>
    <x v="103"/>
    <x v="2"/>
    <s v="On-site"/>
    <s v="Yes"/>
    <s v="Female"/>
  </r>
  <r>
    <s v="EMP0254"/>
    <x v="0"/>
    <x v="2"/>
    <x v="1"/>
    <n v="5.4"/>
    <n v="122946"/>
    <x v="262"/>
    <n v="2021"/>
    <x v="1"/>
    <m/>
    <x v="1"/>
    <s v="Completed"/>
    <x v="0"/>
    <n v="3"/>
    <n v="3.9"/>
    <m/>
    <x v="1"/>
    <x v="1"/>
    <s v="Hybrid"/>
    <s v="Yes"/>
    <s v="Male"/>
  </r>
  <r>
    <s v="EMP0012"/>
    <x v="1"/>
    <x v="0"/>
    <x v="0"/>
    <n v="6.4"/>
    <n v="112256"/>
    <x v="263"/>
    <n v="2020"/>
    <x v="1"/>
    <m/>
    <x v="2"/>
    <s v="In Progress"/>
    <x v="0"/>
    <n v="3"/>
    <n v="4.4000000000000004"/>
    <m/>
    <x v="47"/>
    <x v="2"/>
    <s v="Hybrid"/>
    <s v="No"/>
    <s v="Male"/>
  </r>
  <r>
    <s v="EMP0068"/>
    <x v="0"/>
    <x v="1"/>
    <x v="2"/>
    <n v="8.1"/>
    <n v="89703"/>
    <x v="264"/>
    <n v="2021"/>
    <x v="0"/>
    <s v="No Growth"/>
    <x v="1"/>
    <s v="In Progress"/>
    <x v="3"/>
    <n v="3"/>
    <n v="3"/>
    <n v="3"/>
    <x v="104"/>
    <x v="7"/>
    <s v="Remote"/>
    <s v="No"/>
    <s v="Non-binary"/>
  </r>
  <r>
    <s v="EMP0261"/>
    <x v="2"/>
    <x v="3"/>
    <x v="2"/>
    <n v="7.2"/>
    <n v="97861"/>
    <x v="265"/>
    <n v="2021"/>
    <x v="1"/>
    <m/>
    <x v="1"/>
    <s v="Not Started"/>
    <x v="0"/>
    <n v="3"/>
    <n v="4.2"/>
    <m/>
    <x v="1"/>
    <x v="1"/>
    <s v="Remote"/>
    <s v="No"/>
    <s v="Prefer not to say"/>
  </r>
  <r>
    <s v="EMP0418"/>
    <x v="2"/>
    <x v="1"/>
    <x v="2"/>
    <n v="7.3"/>
    <n v="137219"/>
    <x v="266"/>
    <n v="2021"/>
    <x v="1"/>
    <m/>
    <x v="1"/>
    <s v="Completed"/>
    <x v="0"/>
    <n v="2"/>
    <n v="4.3"/>
    <m/>
    <x v="1"/>
    <x v="1"/>
    <s v="On-site"/>
    <s v="Yes"/>
    <s v="Non-binary"/>
  </r>
  <r>
    <s v="EMP0016"/>
    <x v="0"/>
    <x v="3"/>
    <x v="1"/>
    <n v="6.2"/>
    <n v="153426"/>
    <x v="267"/>
    <n v="2021"/>
    <x v="1"/>
    <m/>
    <x v="2"/>
    <s v="Completed"/>
    <x v="0"/>
    <n v="3"/>
    <n v="4.3"/>
    <m/>
    <x v="1"/>
    <x v="1"/>
    <s v="On-site"/>
    <s v="Yes"/>
    <s v="Non-binary"/>
  </r>
  <r>
    <s v="EMP0110"/>
    <x v="0"/>
    <x v="3"/>
    <x v="1"/>
    <n v="5.3"/>
    <n v="60126"/>
    <x v="23"/>
    <n v="2021"/>
    <x v="1"/>
    <m/>
    <x v="0"/>
    <s v="Not Started"/>
    <x v="0"/>
    <n v="3"/>
    <n v="4.2"/>
    <m/>
    <x v="1"/>
    <x v="1"/>
    <s v="On-site"/>
    <s v="No"/>
    <s v="Male"/>
  </r>
  <r>
    <s v="EMP0240"/>
    <x v="2"/>
    <x v="4"/>
    <x v="2"/>
    <n v="4.8"/>
    <n v="149097"/>
    <x v="268"/>
    <n v="2018"/>
    <x v="0"/>
    <s v="Better Offer"/>
    <x v="1"/>
    <s v="In Progress"/>
    <x v="0"/>
    <n v="5"/>
    <n v="3.3"/>
    <n v="3"/>
    <x v="105"/>
    <x v="8"/>
    <s v="Hybrid"/>
    <s v="No"/>
    <s v="Male"/>
  </r>
  <r>
    <s v="EMP0176"/>
    <x v="0"/>
    <x v="1"/>
    <x v="2"/>
    <n v="5.2"/>
    <n v="135897"/>
    <x v="269"/>
    <n v="2018"/>
    <x v="0"/>
    <s v="Relocation"/>
    <x v="1"/>
    <s v="In Progress"/>
    <x v="1"/>
    <n v="2"/>
    <n v="1.9"/>
    <n v="2"/>
    <x v="106"/>
    <x v="4"/>
    <s v="On-site"/>
    <s v="No"/>
    <s v="Female"/>
  </r>
  <r>
    <s v="EMP0062"/>
    <x v="1"/>
    <x v="0"/>
    <x v="1"/>
    <n v="2.6"/>
    <n v="61324"/>
    <x v="270"/>
    <n v="2021"/>
    <x v="1"/>
    <m/>
    <x v="1"/>
    <s v="In Progress"/>
    <x v="0"/>
    <n v="4"/>
    <n v="4.0999999999999996"/>
    <m/>
    <x v="1"/>
    <x v="1"/>
    <s v="On-site"/>
    <s v="No"/>
    <s v="Female"/>
  </r>
  <r>
    <s v="EMP0319"/>
    <x v="1"/>
    <x v="0"/>
    <x v="1"/>
    <n v="7.2"/>
    <n v="122493"/>
    <x v="271"/>
    <n v="2021"/>
    <x v="0"/>
    <s v="Relocation"/>
    <x v="2"/>
    <s v="In Progress"/>
    <x v="0"/>
    <n v="3"/>
    <n v="3.8"/>
    <n v="4"/>
    <x v="107"/>
    <x v="2"/>
    <s v="On-site"/>
    <s v="No"/>
    <s v="Female"/>
  </r>
  <r>
    <s v="EMP0345"/>
    <x v="0"/>
    <x v="3"/>
    <x v="2"/>
    <n v="4.0999999999999996"/>
    <n v="141253"/>
    <x v="271"/>
    <n v="2021"/>
    <x v="0"/>
    <s v="Better Offer"/>
    <x v="0"/>
    <s v="In Progress"/>
    <x v="1"/>
    <n v="4"/>
    <n v="2"/>
    <n v="2"/>
    <x v="108"/>
    <x v="3"/>
    <s v="Remote"/>
    <s v="No"/>
    <s v="Prefer not to say"/>
  </r>
  <r>
    <s v="EMP0399"/>
    <x v="0"/>
    <x v="0"/>
    <x v="2"/>
    <n v="4.5999999999999996"/>
    <n v="126216"/>
    <x v="272"/>
    <n v="2019"/>
    <x v="0"/>
    <s v="Unknown"/>
    <x v="2"/>
    <s v="In Progress"/>
    <x v="0"/>
    <n v="3"/>
    <n v="3"/>
    <n v="3"/>
    <x v="109"/>
    <x v="0"/>
    <s v="Remote"/>
    <s v="No"/>
    <s v="Male"/>
  </r>
  <r>
    <s v="EMP0292"/>
    <x v="1"/>
    <x v="4"/>
    <x v="0"/>
    <n v="2.8"/>
    <n v="135330"/>
    <x v="26"/>
    <n v="2019"/>
    <x v="1"/>
    <m/>
    <x v="1"/>
    <s v="In Progress"/>
    <x v="3"/>
    <n v="3"/>
    <n v="5.9"/>
    <m/>
    <x v="110"/>
    <x v="2"/>
    <s v="On-site"/>
    <s v="No"/>
    <s v="Prefer not to say"/>
  </r>
  <r>
    <s v="EMP0295"/>
    <x v="1"/>
    <x v="1"/>
    <x v="4"/>
    <n v="3.1"/>
    <n v="106738"/>
    <x v="273"/>
    <n v="2022"/>
    <x v="1"/>
    <m/>
    <x v="1"/>
    <s v="In Progress"/>
    <x v="0"/>
    <n v="3"/>
    <n v="3"/>
    <m/>
    <x v="1"/>
    <x v="1"/>
    <s v="Remote"/>
    <s v="No"/>
    <s v="Male"/>
  </r>
  <r>
    <s v="EMP0296"/>
    <x v="0"/>
    <x v="2"/>
    <x v="2"/>
    <n v="4.4000000000000004"/>
    <n v="94518"/>
    <x v="274"/>
    <n v="2019"/>
    <x v="1"/>
    <m/>
    <x v="1"/>
    <s v="In Progress"/>
    <x v="1"/>
    <n v="3"/>
    <n v="5.5"/>
    <m/>
    <x v="1"/>
    <x v="1"/>
    <s v="Hybrid"/>
    <s v="No"/>
    <s v="Prefer not to say"/>
  </r>
  <r>
    <s v="EMP0207"/>
    <x v="2"/>
    <x v="2"/>
    <x v="3"/>
    <n v="4.7"/>
    <n v="104139"/>
    <x v="275"/>
    <n v="2022"/>
    <x v="1"/>
    <m/>
    <x v="1"/>
    <s v="Not Started"/>
    <x v="1"/>
    <n v="2"/>
    <n v="2.9"/>
    <m/>
    <x v="1"/>
    <x v="1"/>
    <s v="Hybrid"/>
    <s v="No"/>
    <s v="Male"/>
  </r>
  <r>
    <s v="EMP0301"/>
    <x v="2"/>
    <x v="4"/>
    <x v="0"/>
    <n v="6.7"/>
    <n v="127028"/>
    <x v="276"/>
    <n v="2022"/>
    <x v="1"/>
    <m/>
    <x v="1"/>
    <s v="In Progress"/>
    <x v="1"/>
    <n v="3"/>
    <n v="2.4"/>
    <m/>
    <x v="85"/>
    <x v="2"/>
    <s v="On-site"/>
    <s v="No"/>
    <s v="Non-binary"/>
  </r>
  <r>
    <s v="EMP0335"/>
    <x v="0"/>
    <x v="0"/>
    <x v="3"/>
    <n v="4.8"/>
    <n v="118954"/>
    <x v="277"/>
    <n v="2021"/>
    <x v="1"/>
    <m/>
    <x v="1"/>
    <s v="Not Started"/>
    <x v="1"/>
    <n v="3"/>
    <n v="3.4"/>
    <m/>
    <x v="1"/>
    <x v="1"/>
    <s v="On-site"/>
    <s v="No"/>
    <s v="Female"/>
  </r>
  <r>
    <s v="EMP0312"/>
    <x v="0"/>
    <x v="2"/>
    <x v="1"/>
    <n v="2"/>
    <n v="124089"/>
    <x v="278"/>
    <n v="2018"/>
    <x v="1"/>
    <m/>
    <x v="1"/>
    <s v="In Progress"/>
    <x v="1"/>
    <n v="4"/>
    <n v="7"/>
    <m/>
    <x v="1"/>
    <x v="1"/>
    <s v="Remote"/>
    <s v="No"/>
    <s v="Non-binary"/>
  </r>
  <r>
    <s v="EMP0259"/>
    <x v="2"/>
    <x v="1"/>
    <x v="1"/>
    <n v="2.1"/>
    <n v="128099"/>
    <x v="279"/>
    <n v="2021"/>
    <x v="1"/>
    <m/>
    <x v="2"/>
    <s v="Completed"/>
    <x v="1"/>
    <n v="2"/>
    <n v="3.9"/>
    <m/>
    <x v="1"/>
    <x v="1"/>
    <s v="Hybrid"/>
    <s v="Yes"/>
    <s v="Prefer not to say"/>
  </r>
  <r>
    <s v="EMP0263"/>
    <x v="0"/>
    <x v="2"/>
    <x v="3"/>
    <n v="3.2"/>
    <n v="105253"/>
    <x v="138"/>
    <n v="2021"/>
    <x v="1"/>
    <m/>
    <x v="2"/>
    <s v="In Progress"/>
    <x v="0"/>
    <n v="2"/>
    <n v="3.8"/>
    <m/>
    <x v="1"/>
    <x v="1"/>
    <s v="Remote"/>
    <s v="No"/>
    <s v="Prefer not to say"/>
  </r>
  <r>
    <s v="EMP0163"/>
    <x v="0"/>
    <x v="2"/>
    <x v="2"/>
    <n v="5.4"/>
    <n v="67491"/>
    <x v="280"/>
    <n v="2020"/>
    <x v="0"/>
    <s v="Relocation"/>
    <x v="0"/>
    <s v="Not Started"/>
    <x v="1"/>
    <n v="4"/>
    <n v="4"/>
    <n v="4"/>
    <x v="111"/>
    <x v="7"/>
    <s v="On-site"/>
    <s v="No"/>
    <s v="Non-binary"/>
  </r>
  <r>
    <s v="EMP0326"/>
    <x v="2"/>
    <x v="0"/>
    <x v="0"/>
    <n v="6.5"/>
    <n v="82052"/>
    <x v="281"/>
    <n v="2018"/>
    <x v="1"/>
    <m/>
    <x v="1"/>
    <s v="Not Started"/>
    <x v="1"/>
    <n v="3"/>
    <n v="6.8"/>
    <m/>
    <x v="112"/>
    <x v="2"/>
    <s v="On-site"/>
    <s v="No"/>
    <s v="Male"/>
  </r>
  <r>
    <s v="EMP0284"/>
    <x v="0"/>
    <x v="0"/>
    <x v="3"/>
    <n v="5.4"/>
    <n v="65906"/>
    <x v="114"/>
    <n v="2019"/>
    <x v="0"/>
    <s v="No Growth"/>
    <x v="0"/>
    <s v="In Progress"/>
    <x v="0"/>
    <n v="4"/>
    <n v="4"/>
    <n v="4"/>
    <x v="113"/>
    <x v="3"/>
    <s v="On-site"/>
    <s v="No"/>
    <s v="Non-binary"/>
  </r>
  <r>
    <s v="EMP0137"/>
    <x v="0"/>
    <x v="2"/>
    <x v="3"/>
    <n v="4.9000000000000004"/>
    <n v="117134"/>
    <x v="282"/>
    <n v="2018"/>
    <x v="1"/>
    <m/>
    <x v="0"/>
    <s v="In Progress"/>
    <x v="3"/>
    <n v="4"/>
    <n v="7.3"/>
    <m/>
    <x v="1"/>
    <x v="1"/>
    <s v="On-site"/>
    <s v="No"/>
    <s v="Non-binary"/>
  </r>
  <r>
    <s v="EMP0400"/>
    <x v="2"/>
    <x v="4"/>
    <x v="3"/>
    <n v="4.9000000000000004"/>
    <n v="101520"/>
    <x v="283"/>
    <n v="2021"/>
    <x v="1"/>
    <m/>
    <x v="0"/>
    <s v="Not Started"/>
    <x v="0"/>
    <n v="3"/>
    <n v="4.3"/>
    <m/>
    <x v="1"/>
    <x v="1"/>
    <s v="Hybrid"/>
    <s v="No"/>
    <s v="Male"/>
  </r>
  <r>
    <s v="EMP0339"/>
    <x v="1"/>
    <x v="3"/>
    <x v="0"/>
    <n v="8.9"/>
    <n v="146698"/>
    <x v="284"/>
    <n v="2020"/>
    <x v="1"/>
    <m/>
    <x v="1"/>
    <s v="Completed"/>
    <x v="0"/>
    <n v="2"/>
    <m/>
    <m/>
    <x v="1"/>
    <x v="1"/>
    <s v="Remote"/>
    <s v="Yes"/>
    <s v="Non-binary"/>
  </r>
  <r>
    <s v="EMP0475"/>
    <x v="0"/>
    <x v="2"/>
    <x v="1"/>
    <n v="4"/>
    <n v="65750"/>
    <x v="285"/>
    <n v="2021"/>
    <x v="1"/>
    <m/>
    <x v="0"/>
    <s v="Not Started"/>
    <x v="1"/>
    <n v="4"/>
    <n v="3.8"/>
    <m/>
    <x v="1"/>
    <x v="1"/>
    <s v="On-site"/>
    <s v="No"/>
    <s v="Male"/>
  </r>
  <r>
    <s v="EMP0458"/>
    <x v="0"/>
    <x v="4"/>
    <x v="3"/>
    <n v="4.9000000000000004"/>
    <n v="140764"/>
    <x v="286"/>
    <n v="2019"/>
    <x v="1"/>
    <m/>
    <x v="0"/>
    <s v="Completed"/>
    <x v="3"/>
    <n v="4"/>
    <n v="6.2"/>
    <m/>
    <x v="1"/>
    <x v="1"/>
    <s v="Remote"/>
    <s v="Yes"/>
    <s v="Non-binary"/>
  </r>
  <r>
    <s v="EMP0040"/>
    <x v="1"/>
    <x v="4"/>
    <x v="3"/>
    <n v="5"/>
    <n v="138657"/>
    <x v="287"/>
    <n v="2022"/>
    <x v="1"/>
    <m/>
    <x v="2"/>
    <s v="Not Started"/>
    <x v="1"/>
    <n v="1"/>
    <n v="2.2999999999999998"/>
    <m/>
    <x v="1"/>
    <x v="1"/>
    <s v="On-site"/>
    <s v="No"/>
    <s v="Female"/>
  </r>
  <r>
    <s v="EMP0349"/>
    <x v="0"/>
    <x v="4"/>
    <x v="2"/>
    <n v="6.6"/>
    <n v="68244"/>
    <x v="288"/>
    <n v="2019"/>
    <x v="1"/>
    <m/>
    <x v="1"/>
    <s v="Not Started"/>
    <x v="1"/>
    <n v="3"/>
    <n v="6.2"/>
    <m/>
    <x v="1"/>
    <x v="1"/>
    <s v="On-site"/>
    <s v="No"/>
    <s v="Male"/>
  </r>
  <r>
    <s v="EMP0351"/>
    <x v="2"/>
    <x v="4"/>
    <x v="2"/>
    <n v="3.3"/>
    <n v="118608"/>
    <x v="289"/>
    <n v="2020"/>
    <x v="1"/>
    <m/>
    <x v="1"/>
    <s v="Completed"/>
    <x v="1"/>
    <n v="4"/>
    <n v="4.5"/>
    <m/>
    <x v="1"/>
    <x v="1"/>
    <s v="On-site"/>
    <s v="Yes"/>
    <s v="Male"/>
  </r>
  <r>
    <s v="EMP0357"/>
    <x v="1"/>
    <x v="1"/>
    <x v="3"/>
    <n v="5"/>
    <n v="140742"/>
    <x v="290"/>
    <n v="2019"/>
    <x v="1"/>
    <m/>
    <x v="2"/>
    <s v="Not Started"/>
    <x v="0"/>
    <n v="3"/>
    <n v="5.8"/>
    <m/>
    <x v="1"/>
    <x v="1"/>
    <s v="On-site"/>
    <s v="No"/>
    <s v="Non-binary"/>
  </r>
  <r>
    <s v="EMP0358"/>
    <x v="1"/>
    <x v="2"/>
    <x v="1"/>
    <n v="3.1"/>
    <n v="114120"/>
    <x v="291"/>
    <n v="2020"/>
    <x v="1"/>
    <m/>
    <x v="1"/>
    <s v="In Progress"/>
    <x v="1"/>
    <n v="2"/>
    <n v="4.9000000000000004"/>
    <m/>
    <x v="1"/>
    <x v="1"/>
    <s v="Hybrid"/>
    <s v="No"/>
    <s v="Male"/>
  </r>
  <r>
    <s v="EMP0121"/>
    <x v="1"/>
    <x v="2"/>
    <x v="3"/>
    <n v="5.0999999999999996"/>
    <n v="134055"/>
    <x v="292"/>
    <n v="2020"/>
    <x v="1"/>
    <m/>
    <x v="0"/>
    <s v="Not Started"/>
    <x v="0"/>
    <n v="3"/>
    <n v="4.4000000000000004"/>
    <m/>
    <x v="1"/>
    <x v="1"/>
    <s v="Remote"/>
    <s v="No"/>
    <s v="Non-binary"/>
  </r>
  <r>
    <s v="EMP0371"/>
    <x v="1"/>
    <x v="3"/>
    <x v="2"/>
    <n v="2.7"/>
    <n v="93840"/>
    <x v="293"/>
    <n v="2022"/>
    <x v="1"/>
    <m/>
    <x v="1"/>
    <s v="Not Started"/>
    <x v="0"/>
    <n v="3"/>
    <n v="2.6"/>
    <m/>
    <x v="1"/>
    <x v="1"/>
    <s v="On-site"/>
    <s v="No"/>
    <s v="Prefer not to say"/>
  </r>
  <r>
    <s v="EMP0111"/>
    <x v="0"/>
    <x v="1"/>
    <x v="2"/>
    <n v="4.3"/>
    <n v="61645"/>
    <x v="294"/>
    <n v="2019"/>
    <x v="0"/>
    <s v="Personal"/>
    <x v="0"/>
    <s v="Not Started"/>
    <x v="1"/>
    <n v="5"/>
    <n v="2.2000000000000002"/>
    <n v="2"/>
    <x v="114"/>
    <x v="8"/>
    <s v="Remote"/>
    <s v="No"/>
    <s v="Non-binary"/>
  </r>
  <r>
    <s v="EMP0374"/>
    <x v="0"/>
    <x v="0"/>
    <x v="0"/>
    <n v="6.2"/>
    <n v="99121"/>
    <x v="295"/>
    <n v="2022"/>
    <x v="1"/>
    <m/>
    <x v="1"/>
    <s v="In Progress"/>
    <x v="1"/>
    <n v="3"/>
    <n v="2.9"/>
    <m/>
    <x v="35"/>
    <x v="2"/>
    <s v="On-site"/>
    <s v="No"/>
    <s v="Non-binary"/>
  </r>
  <r>
    <s v="EMP0375"/>
    <x v="0"/>
    <x v="3"/>
    <x v="2"/>
    <n v="5.9"/>
    <n v="73979"/>
    <x v="296"/>
    <n v="2022"/>
    <x v="1"/>
    <m/>
    <x v="1"/>
    <s v="Not Started"/>
    <x v="1"/>
    <n v="2"/>
    <n v="3.2"/>
    <m/>
    <x v="1"/>
    <x v="1"/>
    <s v="On-site"/>
    <s v="No"/>
    <s v="Female"/>
  </r>
  <r>
    <s v="EMP0377"/>
    <x v="1"/>
    <x v="3"/>
    <x v="2"/>
    <n v="5.3"/>
    <n v="118627"/>
    <x v="93"/>
    <n v="2019"/>
    <x v="1"/>
    <m/>
    <x v="1"/>
    <s v="Completed"/>
    <x v="0"/>
    <n v="5"/>
    <n v="5.6"/>
    <m/>
    <x v="1"/>
    <x v="1"/>
    <s v="Remote"/>
    <s v="Yes"/>
    <s v="Female"/>
  </r>
  <r>
    <s v="EMP0026"/>
    <x v="2"/>
    <x v="0"/>
    <x v="1"/>
    <n v="3.2"/>
    <n v="145981"/>
    <x v="297"/>
    <n v="2021"/>
    <x v="1"/>
    <m/>
    <x v="2"/>
    <s v="In Progress"/>
    <x v="1"/>
    <n v="3"/>
    <n v="3.7"/>
    <m/>
    <x v="1"/>
    <x v="1"/>
    <s v="Hybrid"/>
    <s v="No"/>
    <s v="Female"/>
  </r>
  <r>
    <s v="EMP0382"/>
    <x v="2"/>
    <x v="2"/>
    <x v="1"/>
    <n v="5.0999999999999996"/>
    <n v="100695"/>
    <x v="298"/>
    <n v="2021"/>
    <x v="1"/>
    <m/>
    <x v="1"/>
    <s v="In Progress"/>
    <x v="3"/>
    <n v="5"/>
    <n v="3.8"/>
    <m/>
    <x v="1"/>
    <x v="1"/>
    <s v="On-site"/>
    <s v="No"/>
    <s v="Female"/>
  </r>
  <r>
    <s v="EMP0282"/>
    <x v="0"/>
    <x v="3"/>
    <x v="2"/>
    <n v="7.7"/>
    <n v="145445"/>
    <x v="285"/>
    <n v="2021"/>
    <x v="0"/>
    <s v="Personal"/>
    <x v="0"/>
    <s v="Not Started"/>
    <x v="0"/>
    <n v="3"/>
    <n v="1.8"/>
    <n v="2"/>
    <x v="115"/>
    <x v="3"/>
    <s v="On-site"/>
    <s v="No"/>
    <s v="Female"/>
  </r>
  <r>
    <s v="EMP0494"/>
    <x v="2"/>
    <x v="4"/>
    <x v="2"/>
    <n v="5.9"/>
    <n v="93885"/>
    <x v="299"/>
    <n v="2021"/>
    <x v="0"/>
    <s v="Personal"/>
    <x v="0"/>
    <s v="Not Started"/>
    <x v="3"/>
    <n v="1"/>
    <n v="2.4"/>
    <n v="2"/>
    <x v="116"/>
    <x v="7"/>
    <s v="Hybrid"/>
    <s v="No"/>
    <s v="Male"/>
  </r>
  <r>
    <s v="EMP0403"/>
    <x v="1"/>
    <x v="1"/>
    <x v="3"/>
    <n v="7.3"/>
    <n v="99194"/>
    <x v="300"/>
    <n v="2021"/>
    <x v="1"/>
    <m/>
    <x v="2"/>
    <s v="Not Started"/>
    <x v="1"/>
    <n v="2"/>
    <n v="3.6"/>
    <m/>
    <x v="1"/>
    <x v="1"/>
    <s v="On-site"/>
    <s v="No"/>
    <s v="Male"/>
  </r>
  <r>
    <s v="EMP0394"/>
    <x v="1"/>
    <x v="2"/>
    <x v="2"/>
    <n v="8.6"/>
    <n v="149272"/>
    <x v="301"/>
    <n v="2021"/>
    <x v="1"/>
    <m/>
    <x v="1"/>
    <s v="Completed"/>
    <x v="1"/>
    <n v="5"/>
    <n v="3.5"/>
    <m/>
    <x v="1"/>
    <x v="1"/>
    <s v="On-site"/>
    <s v="Yes"/>
    <s v="Male"/>
  </r>
  <r>
    <s v="EMP0393"/>
    <x v="0"/>
    <x v="2"/>
    <x v="1"/>
    <n v="2.8"/>
    <n v="82412"/>
    <x v="302"/>
    <n v="2021"/>
    <x v="1"/>
    <m/>
    <x v="1"/>
    <s v="Completed"/>
    <x v="3"/>
    <n v="4"/>
    <n v="3.6"/>
    <m/>
    <x v="1"/>
    <x v="1"/>
    <s v="On-site"/>
    <s v="Yes"/>
    <s v="Female"/>
  </r>
  <r>
    <s v="EMP0383"/>
    <x v="0"/>
    <x v="0"/>
    <x v="1"/>
    <n v="7.8"/>
    <n v="63696"/>
    <x v="303"/>
    <n v="2024"/>
    <x v="1"/>
    <m/>
    <x v="0"/>
    <s v="In Progress"/>
    <x v="3"/>
    <n v="3"/>
    <n v="3.5"/>
    <m/>
    <x v="1"/>
    <x v="1"/>
    <s v="Remote"/>
    <s v="No"/>
    <s v="Prefer not to say"/>
  </r>
  <r>
    <s v="EMP0014"/>
    <x v="0"/>
    <x v="1"/>
    <x v="2"/>
    <n v="7.1"/>
    <n v="60206"/>
    <x v="304"/>
    <n v="2020"/>
    <x v="0"/>
    <s v="Personal"/>
    <x v="1"/>
    <s v="Not Started"/>
    <x v="1"/>
    <n v="3"/>
    <n v="3"/>
    <n v="3"/>
    <x v="117"/>
    <x v="3"/>
    <s v="On-site"/>
    <s v="No"/>
    <s v="Male"/>
  </r>
  <r>
    <s v="EMP0407"/>
    <x v="1"/>
    <x v="2"/>
    <x v="2"/>
    <n v="2"/>
    <n v="70808"/>
    <x v="305"/>
    <n v="2025"/>
    <x v="1"/>
    <m/>
    <x v="1"/>
    <s v="In Progress"/>
    <x v="3"/>
    <n v="2"/>
    <n v="2"/>
    <m/>
    <x v="1"/>
    <x v="1"/>
    <s v="On-site"/>
    <s v="No"/>
    <s v="Non-binary"/>
  </r>
  <r>
    <s v="EMP0409"/>
    <x v="2"/>
    <x v="0"/>
    <x v="0"/>
    <n v="7.2"/>
    <n v="135277"/>
    <x v="306"/>
    <n v="2018"/>
    <x v="1"/>
    <m/>
    <x v="1"/>
    <s v="Completed"/>
    <x v="0"/>
    <n v="4"/>
    <n v="6.7"/>
    <m/>
    <x v="9"/>
    <x v="2"/>
    <s v="Hybrid"/>
    <s v="Yes"/>
    <s v="Prefer not to say"/>
  </r>
  <r>
    <s v="EMP0411"/>
    <x v="1"/>
    <x v="4"/>
    <x v="1"/>
    <n v="4.5"/>
    <n v="61988"/>
    <x v="307"/>
    <n v="2021"/>
    <x v="1"/>
    <m/>
    <x v="1"/>
    <s v="In Progress"/>
    <x v="0"/>
    <n v="3"/>
    <n v="4.3"/>
    <m/>
    <x v="1"/>
    <x v="1"/>
    <s v="Hybrid"/>
    <s v="No"/>
    <s v="Male"/>
  </r>
  <r>
    <s v="EMP0412"/>
    <x v="0"/>
    <x v="3"/>
    <x v="1"/>
    <n v="3.2"/>
    <n v="105833"/>
    <x v="308"/>
    <n v="2024"/>
    <x v="1"/>
    <m/>
    <x v="1"/>
    <s v="Completed"/>
    <x v="1"/>
    <n v="3"/>
    <n v="7"/>
    <m/>
    <x v="1"/>
    <x v="1"/>
    <s v="Hybrid"/>
    <s v="Yes"/>
    <s v="Male"/>
  </r>
  <r>
    <s v="EMP0344"/>
    <x v="2"/>
    <x v="1"/>
    <x v="2"/>
    <n v="5"/>
    <n v="70207"/>
    <x v="309"/>
    <n v="2021"/>
    <x v="0"/>
    <s v="Personal"/>
    <x v="1"/>
    <s v="Not Started"/>
    <x v="3"/>
    <n v="2"/>
    <n v="2.7"/>
    <n v="3"/>
    <x v="67"/>
    <x v="7"/>
    <s v="Remote"/>
    <s v="No"/>
    <s v="Non-binary"/>
  </r>
  <r>
    <s v="EMP0064"/>
    <x v="1"/>
    <x v="3"/>
    <x v="0"/>
    <n v="2.7"/>
    <n v="85470"/>
    <x v="310"/>
    <n v="2021"/>
    <x v="1"/>
    <m/>
    <x v="2"/>
    <s v="In Progress"/>
    <x v="1"/>
    <n v="3"/>
    <n v="3.5"/>
    <m/>
    <x v="118"/>
    <x v="2"/>
    <s v="On-site"/>
    <s v="No"/>
    <s v="Male"/>
  </r>
  <r>
    <s v="EMP0015"/>
    <x v="2"/>
    <x v="2"/>
    <x v="1"/>
    <n v="8.6"/>
    <n v="140356"/>
    <x v="311"/>
    <n v="2021"/>
    <x v="1"/>
    <m/>
    <x v="2"/>
    <s v="In Progress"/>
    <x v="1"/>
    <n v="3"/>
    <n v="3.4"/>
    <m/>
    <x v="1"/>
    <x v="1"/>
    <s v="On-site"/>
    <s v="No"/>
    <s v="Female"/>
  </r>
  <r>
    <s v="EMP0196"/>
    <x v="2"/>
    <x v="2"/>
    <x v="2"/>
    <n v="6"/>
    <n v="148009"/>
    <x v="51"/>
    <n v="2021"/>
    <x v="1"/>
    <m/>
    <x v="0"/>
    <s v="Completed"/>
    <x v="0"/>
    <n v="3"/>
    <n v="3.4"/>
    <m/>
    <x v="1"/>
    <x v="1"/>
    <s v="On-site"/>
    <s v="Yes"/>
    <s v="Non-binary"/>
  </r>
  <r>
    <s v="EMP0443"/>
    <x v="0"/>
    <x v="1"/>
    <x v="1"/>
    <n v="4.3"/>
    <n v="132309"/>
    <x v="312"/>
    <n v="2022"/>
    <x v="1"/>
    <m/>
    <x v="1"/>
    <s v="In Progress"/>
    <x v="0"/>
    <n v="3"/>
    <n v="2.5"/>
    <m/>
    <x v="1"/>
    <x v="1"/>
    <s v="On-site"/>
    <s v="No"/>
    <s v="Male"/>
  </r>
  <r>
    <s v="EMP0112"/>
    <x v="1"/>
    <x v="4"/>
    <x v="1"/>
    <n v="4.0999999999999996"/>
    <n v="128244"/>
    <x v="313"/>
    <n v="2021"/>
    <x v="0"/>
    <s v="Better Offer"/>
    <x v="0"/>
    <s v="In Progress"/>
    <x v="1"/>
    <n v="3"/>
    <n v="3.3"/>
    <n v="3"/>
    <x v="2"/>
    <x v="2"/>
    <s v="Hybrid"/>
    <s v="No"/>
    <s v="Non-binary"/>
  </r>
  <r>
    <s v="EMP0265"/>
    <x v="0"/>
    <x v="1"/>
    <x v="3"/>
    <n v="5.3"/>
    <n v="143820"/>
    <x v="314"/>
    <n v="2019"/>
    <x v="1"/>
    <m/>
    <x v="2"/>
    <s v="In Progress"/>
    <x v="3"/>
    <n v="3"/>
    <n v="5.8"/>
    <m/>
    <x v="1"/>
    <x v="1"/>
    <s v="On-site"/>
    <s v="No"/>
    <s v="Prefer not to say"/>
  </r>
  <r>
    <s v="EMP0449"/>
    <x v="2"/>
    <x v="4"/>
    <x v="1"/>
    <n v="5.5"/>
    <n v="152067"/>
    <x v="315"/>
    <n v="2021"/>
    <x v="1"/>
    <m/>
    <x v="1"/>
    <s v="Completed"/>
    <x v="0"/>
    <n v="3"/>
    <n v="4.0999999999999996"/>
    <m/>
    <x v="1"/>
    <x v="1"/>
    <s v="Hybrid"/>
    <s v="Yes"/>
    <s v="Prefer not to say"/>
  </r>
  <r>
    <s v="EMP0228"/>
    <x v="1"/>
    <x v="3"/>
    <x v="3"/>
    <n v="5.2"/>
    <n v="74716"/>
    <x v="316"/>
    <n v="2021"/>
    <x v="1"/>
    <m/>
    <x v="0"/>
    <s v="Completed"/>
    <x v="1"/>
    <n v="3"/>
    <n v="3.3"/>
    <m/>
    <x v="1"/>
    <x v="1"/>
    <s v="On-site"/>
    <s v="Yes"/>
    <s v="Non-binary"/>
  </r>
  <r>
    <s v="EMP0132"/>
    <x v="0"/>
    <x v="4"/>
    <x v="3"/>
    <n v="5.5"/>
    <n v="71555"/>
    <x v="33"/>
    <n v="2021"/>
    <x v="0"/>
    <s v="Relocation"/>
    <x v="1"/>
    <s v="Completed"/>
    <x v="0"/>
    <n v="3"/>
    <n v="3.5"/>
    <n v="4"/>
    <x v="82"/>
    <x v="2"/>
    <s v="On-site"/>
    <s v="Yes"/>
    <s v="Non-binary"/>
  </r>
  <r>
    <s v="EMP0468"/>
    <x v="1"/>
    <x v="2"/>
    <x v="0"/>
    <n v="4"/>
    <n v="157790"/>
    <x v="317"/>
    <n v="2024"/>
    <x v="1"/>
    <m/>
    <x v="1"/>
    <s v="In Progress"/>
    <x v="1"/>
    <n v="3"/>
    <n v="1"/>
    <m/>
    <x v="22"/>
    <x v="2"/>
    <s v="On-site"/>
    <s v="No"/>
    <s v="Male"/>
  </r>
  <r>
    <s v="EMP0469"/>
    <x v="2"/>
    <x v="0"/>
    <x v="0"/>
    <n v="6.1"/>
    <n v="69941"/>
    <x v="318"/>
    <n v="2022"/>
    <x v="1"/>
    <m/>
    <x v="1"/>
    <s v="In Progress"/>
    <x v="0"/>
    <n v="4"/>
    <n v="2.4"/>
    <m/>
    <x v="119"/>
    <x v="2"/>
    <s v="Remote"/>
    <s v="No"/>
    <s v="Non-binary"/>
  </r>
  <r>
    <s v="EMP0197"/>
    <x v="1"/>
    <x v="0"/>
    <x v="3"/>
    <n v="5.4"/>
    <n v="91890"/>
    <x v="319"/>
    <n v="2021"/>
    <x v="1"/>
    <m/>
    <x v="1"/>
    <s v="Not Started"/>
    <x v="0"/>
    <n v="3"/>
    <n v="3.7"/>
    <m/>
    <x v="1"/>
    <x v="1"/>
    <s v="Remote"/>
    <s v="No"/>
    <s v="Female"/>
  </r>
  <r>
    <s v="EMP0168"/>
    <x v="1"/>
    <x v="1"/>
    <x v="3"/>
    <n v="5.5"/>
    <n v="79982"/>
    <x v="320"/>
    <n v="2021"/>
    <x v="0"/>
    <s v="No Growth"/>
    <x v="2"/>
    <s v="In Progress"/>
    <x v="0"/>
    <n v="1"/>
    <n v="1.8"/>
    <n v="2"/>
    <x v="120"/>
    <x v="0"/>
    <s v="On-site"/>
    <s v="No"/>
    <s v="Prefer not to say"/>
  </r>
  <r>
    <s v="EMP0421"/>
    <x v="2"/>
    <x v="1"/>
    <x v="3"/>
    <n v="5.7"/>
    <n v="114318"/>
    <x v="321"/>
    <n v="2020"/>
    <x v="0"/>
    <s v="No Growth"/>
    <x v="2"/>
    <s v="Completed"/>
    <x v="0"/>
    <n v="3"/>
    <n v="3.5"/>
    <n v="4"/>
    <x v="121"/>
    <x v="7"/>
    <s v="On-site"/>
    <s v="Yes"/>
    <s v="Non-binary"/>
  </r>
  <r>
    <s v="EMP0029"/>
    <x v="1"/>
    <x v="1"/>
    <x v="2"/>
    <n v="6.7"/>
    <n v="62557"/>
    <x v="322"/>
    <n v="2022"/>
    <x v="1"/>
    <m/>
    <x v="2"/>
    <s v="Not Started"/>
    <x v="1"/>
    <n v="1"/>
    <n v="3.2"/>
    <m/>
    <x v="1"/>
    <x v="1"/>
    <s v="Hybrid"/>
    <s v="No"/>
    <s v="Male"/>
  </r>
  <r>
    <s v="EMP0192"/>
    <x v="0"/>
    <x v="1"/>
    <x v="3"/>
    <n v="5.9"/>
    <n v="151428"/>
    <x v="323"/>
    <n v="2020"/>
    <x v="0"/>
    <s v="Unknown"/>
    <x v="0"/>
    <s v="In Progress"/>
    <x v="0"/>
    <n v="3"/>
    <n v="2"/>
    <n v="2"/>
    <x v="122"/>
    <x v="0"/>
    <s v="On-site"/>
    <s v="No"/>
    <s v="Non-binary"/>
  </r>
  <r>
    <s v="EMP0484"/>
    <x v="2"/>
    <x v="4"/>
    <x v="1"/>
    <n v="2.9"/>
    <n v="77618"/>
    <x v="324"/>
    <n v="2019"/>
    <x v="1"/>
    <m/>
    <x v="1"/>
    <s v="In Progress"/>
    <x v="0"/>
    <n v="4"/>
    <n v="6.1"/>
    <m/>
    <x v="1"/>
    <x v="1"/>
    <s v="Remote"/>
    <s v="No"/>
    <s v="Prefer not to say"/>
  </r>
  <r>
    <s v="EMP0491"/>
    <x v="2"/>
    <x v="2"/>
    <x v="0"/>
    <n v="2.4"/>
    <n v="144899"/>
    <x v="325"/>
    <n v="2019"/>
    <x v="1"/>
    <m/>
    <x v="1"/>
    <s v="Completed"/>
    <x v="1"/>
    <n v="2"/>
    <n v="6"/>
    <m/>
    <x v="82"/>
    <x v="2"/>
    <s v="Hybrid"/>
    <s v="Yes"/>
    <s v="Prefer not to say"/>
  </r>
  <r>
    <s v="EMP0153"/>
    <x v="2"/>
    <x v="3"/>
    <x v="3"/>
    <n v="5.4"/>
    <n v="119720"/>
    <x v="326"/>
    <n v="2019"/>
    <x v="1"/>
    <m/>
    <x v="2"/>
    <s v="Completed"/>
    <x v="1"/>
    <n v="2"/>
    <n v="5.7"/>
    <m/>
    <x v="1"/>
    <x v="1"/>
    <s v="On-site"/>
    <s v="Yes"/>
    <s v="Prefer not to say"/>
  </r>
  <r>
    <s v="EMP0417"/>
    <x v="2"/>
    <x v="0"/>
    <x v="3"/>
    <n v="7.1"/>
    <n v="101243"/>
    <x v="327"/>
    <n v="2022"/>
    <x v="0"/>
    <s v="No Growth"/>
    <x v="1"/>
    <s v="In Progress"/>
    <x v="1"/>
    <n v="3"/>
    <n v="0.6"/>
    <n v="1"/>
    <x v="123"/>
    <x v="0"/>
    <s v="On-site"/>
    <s v="No"/>
    <s v="Female"/>
  </r>
  <r>
    <s v="EMP0246"/>
    <x v="0"/>
    <x v="2"/>
    <x v="0"/>
    <n v="3.2"/>
    <n v="65978"/>
    <x v="328"/>
    <n v="2021"/>
    <x v="0"/>
    <s v="No Growth"/>
    <x v="2"/>
    <s v="In Progress"/>
    <x v="0"/>
    <n v="3"/>
    <n v="3.2"/>
    <n v="3"/>
    <x v="121"/>
    <x v="7"/>
    <s v="Remote"/>
    <s v="No"/>
    <s v="Non-binary"/>
  </r>
  <r>
    <s v="EMP0011"/>
    <x v="0"/>
    <x v="0"/>
    <x v="0"/>
    <n v="6.9"/>
    <n v="72666"/>
    <x v="329"/>
    <n v="2022"/>
    <x v="1"/>
    <m/>
    <x v="2"/>
    <s v="Completed"/>
    <x v="3"/>
    <n v="3"/>
    <n v="2.4"/>
    <m/>
    <x v="35"/>
    <x v="2"/>
    <s v="On-site"/>
    <s v="Yes"/>
    <s v="Prefer not to say"/>
  </r>
  <r>
    <s v="EMP0413"/>
    <x v="2"/>
    <x v="2"/>
    <x v="1"/>
    <n v="3.6"/>
    <n v="154876"/>
    <x v="330"/>
    <n v="2022"/>
    <x v="1"/>
    <m/>
    <x v="0"/>
    <s v="Not Started"/>
    <x v="0"/>
    <n v="3"/>
    <n v="3.1"/>
    <m/>
    <x v="1"/>
    <x v="1"/>
    <s v="On-site"/>
    <s v="No"/>
    <s v="Male"/>
  </r>
  <r>
    <s v="EMP0020"/>
    <x v="0"/>
    <x v="0"/>
    <x v="0"/>
    <n v="4.7"/>
    <n v="111005"/>
    <x v="331"/>
    <n v="2022"/>
    <x v="1"/>
    <m/>
    <x v="1"/>
    <s v="Not Started"/>
    <x v="0"/>
    <n v="3"/>
    <n v="3.1"/>
    <m/>
    <x v="124"/>
    <x v="2"/>
    <s v="On-site"/>
    <s v="No"/>
    <s v="Female"/>
  </r>
  <r>
    <s v="EMP0316"/>
    <x v="1"/>
    <x v="2"/>
    <x v="1"/>
    <n v="5.6"/>
    <n v="122068"/>
    <x v="332"/>
    <n v="2022"/>
    <x v="1"/>
    <m/>
    <x v="1"/>
    <s v="In Progress"/>
    <x v="0"/>
    <n v="4"/>
    <n v="3.1"/>
    <m/>
    <x v="1"/>
    <x v="1"/>
    <s v="Hybrid"/>
    <s v="No"/>
    <s v="Male"/>
  </r>
  <r>
    <s v="EMP0105"/>
    <x v="0"/>
    <x v="2"/>
    <x v="0"/>
    <n v="4.3"/>
    <n v="119201"/>
    <x v="333"/>
    <n v="2022"/>
    <x v="1"/>
    <m/>
    <x v="2"/>
    <s v="Completed"/>
    <x v="3"/>
    <n v="4"/>
    <n v="3.1"/>
    <m/>
    <x v="82"/>
    <x v="2"/>
    <s v="On-site"/>
    <s v="Yes"/>
    <s v="Female"/>
  </r>
  <r>
    <s v="EMP0099"/>
    <x v="2"/>
    <x v="0"/>
    <x v="0"/>
    <n v="5.3"/>
    <n v="144555"/>
    <x v="334"/>
    <n v="2022"/>
    <x v="1"/>
    <m/>
    <x v="0"/>
    <s v="Completed"/>
    <x v="1"/>
    <n v="4"/>
    <n v="3"/>
    <m/>
    <x v="44"/>
    <x v="2"/>
    <s v="On-site"/>
    <s v="Yes"/>
    <s v="Prefer not to say"/>
  </r>
  <r>
    <s v="EMP0340"/>
    <x v="1"/>
    <x v="2"/>
    <x v="4"/>
    <n v="4.5"/>
    <n v="112887"/>
    <x v="334"/>
    <n v="2022"/>
    <x v="0"/>
    <s v="Personal"/>
    <x v="0"/>
    <s v="Not Started"/>
    <x v="1"/>
    <n v="5"/>
    <n v="2"/>
    <n v="2"/>
    <x v="121"/>
    <x v="7"/>
    <s v="Hybrid"/>
    <s v="No"/>
    <s v="Prefer not to say"/>
  </r>
  <r>
    <s v="EMP0124"/>
    <x v="1"/>
    <x v="4"/>
    <x v="3"/>
    <n v="4.9000000000000004"/>
    <n v="101874"/>
    <x v="335"/>
    <n v="2022"/>
    <x v="1"/>
    <m/>
    <x v="1"/>
    <s v="In Progress"/>
    <x v="3"/>
    <n v="4"/>
    <n v="3"/>
    <m/>
    <x v="1"/>
    <x v="1"/>
    <s v="Hybrid"/>
    <s v="No"/>
    <s v="Male"/>
  </r>
  <r>
    <s v="EMP0034"/>
    <x v="1"/>
    <x v="1"/>
    <x v="1"/>
    <n v="10.4"/>
    <n v="78589"/>
    <x v="272"/>
    <n v="2019"/>
    <x v="1"/>
    <m/>
    <x v="2"/>
    <s v="Completed"/>
    <x v="0"/>
    <n v="4"/>
    <n v="6"/>
    <m/>
    <x v="1"/>
    <x v="1"/>
    <s v="On-site"/>
    <s v="Yes"/>
    <s v="Female"/>
  </r>
  <r>
    <s v="EMP0291"/>
    <x v="2"/>
    <x v="0"/>
    <x v="3"/>
    <n v="7.4"/>
    <n v="60155"/>
    <x v="336"/>
    <n v="2020"/>
    <x v="0"/>
    <s v="Personal"/>
    <x v="1"/>
    <s v="Not Started"/>
    <x v="3"/>
    <n v="4"/>
    <n v="3.6"/>
    <n v="4"/>
    <x v="125"/>
    <x v="7"/>
    <s v="On-site"/>
    <s v="No"/>
    <s v="Male"/>
  </r>
  <r>
    <s v="EMP0022"/>
    <x v="1"/>
    <x v="0"/>
    <x v="3"/>
    <n v="5.7"/>
    <n v="147455"/>
    <x v="337"/>
    <n v="2018"/>
    <x v="1"/>
    <m/>
    <x v="0"/>
    <s v="In Progress"/>
    <x v="0"/>
    <n v="4"/>
    <n v="6.6"/>
    <m/>
    <x v="1"/>
    <x v="1"/>
    <s v="Hybrid"/>
    <s v="No"/>
    <s v="Prefer not to say"/>
  </r>
  <r>
    <s v="EMP0042"/>
    <x v="0"/>
    <x v="1"/>
    <x v="2"/>
    <n v="5.2"/>
    <n v="108747"/>
    <x v="338"/>
    <n v="2018"/>
    <x v="1"/>
    <m/>
    <x v="2"/>
    <s v="Completed"/>
    <x v="1"/>
    <n v="4"/>
    <n v="7.3"/>
    <m/>
    <x v="1"/>
    <x v="1"/>
    <s v="On-site"/>
    <s v="Yes"/>
    <s v="Non-binary"/>
  </r>
  <r>
    <s v="EMP0045"/>
    <x v="1"/>
    <x v="4"/>
    <x v="1"/>
    <n v="2.5"/>
    <n v="63343"/>
    <x v="339"/>
    <n v="2021"/>
    <x v="1"/>
    <m/>
    <x v="2"/>
    <s v="Completed"/>
    <x v="1"/>
    <n v="3"/>
    <n v="4"/>
    <m/>
    <x v="1"/>
    <x v="1"/>
    <s v="Remote"/>
    <s v="Yes"/>
    <s v="Male"/>
  </r>
  <r>
    <s v="EMP0285"/>
    <x v="0"/>
    <x v="1"/>
    <x v="3"/>
    <n v="5.7"/>
    <n v="116481"/>
    <x v="138"/>
    <n v="2021"/>
    <x v="1"/>
    <m/>
    <x v="1"/>
    <s v="Not Started"/>
    <x v="1"/>
    <n v="5"/>
    <n v="3.8"/>
    <m/>
    <x v="1"/>
    <x v="1"/>
    <s v="On-site"/>
    <s v="No"/>
    <s v="Female"/>
  </r>
  <r>
    <s v="EMP0049"/>
    <x v="2"/>
    <x v="2"/>
    <x v="2"/>
    <n v="7.3"/>
    <n v="69540"/>
    <x v="26"/>
    <n v="2019"/>
    <x v="1"/>
    <m/>
    <x v="2"/>
    <s v="In Progress"/>
    <x v="1"/>
    <n v="5"/>
    <n v="5.9"/>
    <m/>
    <x v="1"/>
    <x v="1"/>
    <s v="On-site"/>
    <s v="No"/>
    <s v="Non-binary"/>
  </r>
  <r>
    <s v="EMP0053"/>
    <x v="0"/>
    <x v="0"/>
    <x v="2"/>
    <n v="8.9"/>
    <n v="98513"/>
    <x v="340"/>
    <n v="2022"/>
    <x v="1"/>
    <m/>
    <x v="2"/>
    <s v="In Progress"/>
    <x v="3"/>
    <n v="1"/>
    <n v="3.1"/>
    <m/>
    <x v="1"/>
    <x v="1"/>
    <s v="On-site"/>
    <s v="No"/>
    <s v="Prefer not to say"/>
  </r>
  <r>
    <s v="EMP0060"/>
    <x v="1"/>
    <x v="2"/>
    <x v="0"/>
    <n v="3.6"/>
    <n v="132592"/>
    <x v="341"/>
    <n v="2021"/>
    <x v="1"/>
    <m/>
    <x v="2"/>
    <s v="Not Started"/>
    <x v="0"/>
    <n v="3"/>
    <n v="3.8"/>
    <m/>
    <x v="126"/>
    <x v="2"/>
    <s v="Remote"/>
    <s v="No"/>
    <s v="Prefer not to say"/>
  </r>
  <r>
    <s v="EMP0061"/>
    <x v="2"/>
    <x v="3"/>
    <x v="1"/>
    <n v="5.0999999999999996"/>
    <n v="114693"/>
    <x v="342"/>
    <n v="2018"/>
    <x v="1"/>
    <m/>
    <x v="2"/>
    <s v="Completed"/>
    <x v="0"/>
    <n v="4"/>
    <n v="6.4"/>
    <m/>
    <x v="1"/>
    <x v="1"/>
    <s v="On-site"/>
    <s v="Yes"/>
    <s v="Prefer not to say"/>
  </r>
  <r>
    <s v="EMP0214"/>
    <x v="0"/>
    <x v="3"/>
    <x v="2"/>
    <n v="5.5"/>
    <n v="154018"/>
    <x v="343"/>
    <n v="2022"/>
    <x v="1"/>
    <m/>
    <x v="2"/>
    <s v="Not Started"/>
    <x v="3"/>
    <n v="4"/>
    <n v="3"/>
    <m/>
    <x v="1"/>
    <x v="1"/>
    <s v="Remote"/>
    <s v="No"/>
    <s v="Female"/>
  </r>
  <r>
    <s v="EMP0186"/>
    <x v="1"/>
    <x v="2"/>
    <x v="3"/>
    <n v="7.8"/>
    <n v="148397"/>
    <x v="344"/>
    <n v="2018"/>
    <x v="0"/>
    <s v="Unknown"/>
    <x v="1"/>
    <s v="In Progress"/>
    <x v="0"/>
    <n v="4"/>
    <n v="2.8"/>
    <n v="3"/>
    <x v="127"/>
    <x v="4"/>
    <s v="On-site"/>
    <s v="No"/>
    <s v="Non-binary"/>
  </r>
  <r>
    <s v="EMP0065"/>
    <x v="2"/>
    <x v="3"/>
    <x v="3"/>
    <n v="5.0999999999999996"/>
    <n v="127641"/>
    <x v="345"/>
    <n v="2024"/>
    <x v="1"/>
    <m/>
    <x v="2"/>
    <s v="In Progress"/>
    <x v="1"/>
    <n v="3"/>
    <n v="3"/>
    <m/>
    <x v="1"/>
    <x v="1"/>
    <s v="Remote"/>
    <s v="No"/>
    <s v="Male"/>
  </r>
  <r>
    <s v="EMP0434"/>
    <x v="1"/>
    <x v="4"/>
    <x v="1"/>
    <n v="6.7"/>
    <n v="61700"/>
    <x v="346"/>
    <n v="2022"/>
    <x v="0"/>
    <s v="Better Offer"/>
    <x v="2"/>
    <s v="Completed"/>
    <x v="1"/>
    <n v="3"/>
    <n v="2.4"/>
    <n v="2"/>
    <x v="128"/>
    <x v="7"/>
    <s v="Remote"/>
    <s v="Yes"/>
    <s v="Male"/>
  </r>
  <r>
    <s v="EMP0052"/>
    <x v="2"/>
    <x v="4"/>
    <x v="3"/>
    <n v="5.9"/>
    <n v="87350"/>
    <x v="347"/>
    <n v="2020"/>
    <x v="1"/>
    <m/>
    <x v="0"/>
    <s v="Not Started"/>
    <x v="0"/>
    <n v="3"/>
    <n v="5"/>
    <m/>
    <x v="1"/>
    <x v="1"/>
    <s v="On-site"/>
    <s v="No"/>
    <s v="Male"/>
  </r>
  <r>
    <s v="EMP0109"/>
    <x v="0"/>
    <x v="2"/>
    <x v="0"/>
    <n v="9.9"/>
    <n v="116942"/>
    <x v="40"/>
    <n v="2022"/>
    <x v="1"/>
    <m/>
    <x v="0"/>
    <s v="Completed"/>
    <x v="0"/>
    <n v="5"/>
    <n v="2.8"/>
    <m/>
    <x v="17"/>
    <x v="2"/>
    <s v="Remote"/>
    <s v="Yes"/>
    <s v="Prefer not to say"/>
  </r>
  <r>
    <s v="EMP0072"/>
    <x v="1"/>
    <x v="0"/>
    <x v="0"/>
    <n v="2.7"/>
    <n v="66970"/>
    <x v="348"/>
    <n v="2020"/>
    <x v="1"/>
    <m/>
    <x v="2"/>
    <s v="Completed"/>
    <x v="0"/>
    <n v="2"/>
    <n v="5.0999999999999996"/>
    <m/>
    <x v="48"/>
    <x v="2"/>
    <s v="On-site"/>
    <s v="Yes"/>
    <s v="Prefer not to say"/>
  </r>
  <r>
    <s v="EMP0080"/>
    <x v="2"/>
    <x v="2"/>
    <x v="2"/>
    <n v="7.7"/>
    <n v="79963"/>
    <x v="349"/>
    <n v="2023"/>
    <x v="1"/>
    <m/>
    <x v="2"/>
    <s v="Not Started"/>
    <x v="3"/>
    <n v="5"/>
    <n v="2.2000000000000002"/>
    <m/>
    <x v="1"/>
    <x v="1"/>
    <s v="Remote"/>
    <s v="No"/>
    <s v="Prefer not to say"/>
  </r>
  <r>
    <s v="EMP0084"/>
    <x v="1"/>
    <x v="1"/>
    <x v="0"/>
    <n v="7.1"/>
    <n v="151865"/>
    <x v="350"/>
    <n v="2023"/>
    <x v="1"/>
    <m/>
    <x v="2"/>
    <s v="Not Started"/>
    <x v="1"/>
    <n v="2"/>
    <n v="2.2999999999999998"/>
    <m/>
    <x v="68"/>
    <x v="2"/>
    <s v="On-site"/>
    <s v="No"/>
    <s v="Non-binary"/>
  </r>
  <r>
    <s v="EMP0307"/>
    <x v="2"/>
    <x v="0"/>
    <x v="3"/>
    <n v="4.5999999999999996"/>
    <n v="135868"/>
    <x v="351"/>
    <n v="2022"/>
    <x v="1"/>
    <m/>
    <x v="1"/>
    <s v="Completed"/>
    <x v="0"/>
    <n v="2"/>
    <n v="2.8"/>
    <m/>
    <x v="1"/>
    <x v="1"/>
    <s v="Remote"/>
    <s v="Yes"/>
    <s v="Female"/>
  </r>
  <r>
    <s v="EMP0089"/>
    <x v="0"/>
    <x v="3"/>
    <x v="1"/>
    <n v="3.6"/>
    <n v="66168"/>
    <x v="352"/>
    <n v="2022"/>
    <x v="1"/>
    <m/>
    <x v="2"/>
    <s v="In Progress"/>
    <x v="0"/>
    <n v="3"/>
    <n v="2.9"/>
    <m/>
    <x v="1"/>
    <x v="1"/>
    <s v="Remote"/>
    <s v="No"/>
    <s v="Prefer not to say"/>
  </r>
  <r>
    <s v="EMP0090"/>
    <x v="2"/>
    <x v="1"/>
    <x v="2"/>
    <n v="2.6"/>
    <n v="72910"/>
    <x v="188"/>
    <n v="2022"/>
    <x v="1"/>
    <m/>
    <x v="2"/>
    <s v="In Progress"/>
    <x v="0"/>
    <n v="3"/>
    <n v="2.4"/>
    <m/>
    <x v="1"/>
    <x v="1"/>
    <s v="On-site"/>
    <s v="No"/>
    <s v="Prefer not to say"/>
  </r>
  <r>
    <s v="EMP0450"/>
    <x v="1"/>
    <x v="1"/>
    <x v="3"/>
    <n v="8"/>
    <n v="137299"/>
    <x v="353"/>
    <n v="2022"/>
    <x v="0"/>
    <s v="Personal"/>
    <x v="2"/>
    <s v="Not Started"/>
    <x v="3"/>
    <n v="3"/>
    <n v="2.5"/>
    <n v="3"/>
    <x v="68"/>
    <x v="2"/>
    <s v="On-site"/>
    <s v="No"/>
    <s v="Prefer not to say"/>
  </r>
  <r>
    <s v="EMP0355"/>
    <x v="1"/>
    <x v="2"/>
    <x v="3"/>
    <n v="5.9"/>
    <n v="131854"/>
    <x v="354"/>
    <n v="2018"/>
    <x v="1"/>
    <m/>
    <x v="2"/>
    <s v="Completed"/>
    <x v="3"/>
    <n v="4"/>
    <n v="7.2"/>
    <m/>
    <x v="1"/>
    <x v="1"/>
    <s v="Remote"/>
    <s v="Yes"/>
    <s v="Prefer not to say"/>
  </r>
  <r>
    <s v="EMP0100"/>
    <x v="1"/>
    <x v="3"/>
    <x v="2"/>
    <n v="5.2"/>
    <n v="118596"/>
    <x v="355"/>
    <n v="2018"/>
    <x v="1"/>
    <m/>
    <x v="2"/>
    <s v="In Progress"/>
    <x v="1"/>
    <n v="4"/>
    <n v="6.6"/>
    <m/>
    <x v="1"/>
    <x v="1"/>
    <s v="On-site"/>
    <s v="No"/>
    <s v="Prefer not to say"/>
  </r>
  <r>
    <s v="EMP0199"/>
    <x v="2"/>
    <x v="4"/>
    <x v="1"/>
    <n v="3.8"/>
    <n v="89165"/>
    <x v="356"/>
    <n v="2022"/>
    <x v="1"/>
    <m/>
    <x v="0"/>
    <s v="In Progress"/>
    <x v="0"/>
    <n v="4"/>
    <n v="2.7"/>
    <m/>
    <x v="1"/>
    <x v="1"/>
    <s v="On-site"/>
    <s v="No"/>
    <s v="Female"/>
  </r>
  <r>
    <s v="EMP0104"/>
    <x v="2"/>
    <x v="3"/>
    <x v="0"/>
    <n v="7.9"/>
    <n v="85053"/>
    <x v="357"/>
    <n v="2021"/>
    <x v="1"/>
    <m/>
    <x v="2"/>
    <s v="In Progress"/>
    <x v="3"/>
    <n v="5"/>
    <n v="3.9"/>
    <m/>
    <x v="23"/>
    <x v="2"/>
    <s v="On-site"/>
    <s v="No"/>
    <s v="Female"/>
  </r>
  <r>
    <s v="EMP0267"/>
    <x v="1"/>
    <x v="1"/>
    <x v="2"/>
    <n v="4.5"/>
    <n v="127155"/>
    <x v="193"/>
    <n v="2022"/>
    <x v="1"/>
    <m/>
    <x v="1"/>
    <s v="Completed"/>
    <x v="0"/>
    <n v="1"/>
    <n v="2.7"/>
    <m/>
    <x v="1"/>
    <x v="1"/>
    <s v="Hybrid"/>
    <s v="Yes"/>
    <s v="Male"/>
  </r>
  <r>
    <s v="EMP0498"/>
    <x v="0"/>
    <x v="0"/>
    <x v="3"/>
    <n v="6"/>
    <n v="135476"/>
    <x v="358"/>
    <n v="2023"/>
    <x v="1"/>
    <m/>
    <x v="2"/>
    <s v="Not Started"/>
    <x v="1"/>
    <n v="5"/>
    <n v="2.2000000000000002"/>
    <m/>
    <x v="1"/>
    <x v="1"/>
    <s v="Remote"/>
    <s v="No"/>
    <s v="Prefer not to say"/>
  </r>
  <r>
    <s v="EMP0133"/>
    <x v="2"/>
    <x v="3"/>
    <x v="3"/>
    <n v="6.1"/>
    <n v="88769"/>
    <x v="27"/>
    <n v="2018"/>
    <x v="1"/>
    <m/>
    <x v="0"/>
    <s v="In Progress"/>
    <x v="0"/>
    <n v="5"/>
    <n v="7.2"/>
    <m/>
    <x v="1"/>
    <x v="1"/>
    <s v="Hybrid"/>
    <s v="No"/>
    <s v="Male"/>
  </r>
  <r>
    <s v="EMP0330"/>
    <x v="1"/>
    <x v="0"/>
    <x v="3"/>
    <n v="6.1"/>
    <n v="90654"/>
    <x v="111"/>
    <n v="2021"/>
    <x v="1"/>
    <m/>
    <x v="0"/>
    <s v="Not Started"/>
    <x v="0"/>
    <n v="2"/>
    <n v="3.7"/>
    <m/>
    <x v="1"/>
    <x v="1"/>
    <s v="Remote"/>
    <s v="No"/>
    <s v="Non-binary"/>
  </r>
  <r>
    <s v="EMP0122"/>
    <x v="0"/>
    <x v="0"/>
    <x v="2"/>
    <n v="2.2000000000000002"/>
    <n v="133506"/>
    <x v="19"/>
    <n v="2018"/>
    <x v="1"/>
    <m/>
    <x v="2"/>
    <s v="Not Started"/>
    <x v="0"/>
    <n v="3"/>
    <n v="7"/>
    <m/>
    <x v="1"/>
    <x v="1"/>
    <s v="On-site"/>
    <s v="No"/>
    <s v="Non-binary"/>
  </r>
  <r>
    <s v="EMP0274"/>
    <x v="0"/>
    <x v="2"/>
    <x v="2"/>
    <n v="8.3000000000000007"/>
    <n v="78474"/>
    <x v="359"/>
    <n v="2022"/>
    <x v="1"/>
    <m/>
    <x v="1"/>
    <s v="Completed"/>
    <x v="3"/>
    <n v="3"/>
    <n v="2.6"/>
    <m/>
    <x v="1"/>
    <x v="1"/>
    <s v="Hybrid"/>
    <s v="Yes"/>
    <s v="Non-binary"/>
  </r>
  <r>
    <s v="EMP0318"/>
    <x v="0"/>
    <x v="4"/>
    <x v="3"/>
    <n v="8.1"/>
    <n v="110583"/>
    <x v="360"/>
    <n v="2022"/>
    <x v="0"/>
    <s v="Personal"/>
    <x v="0"/>
    <s v="In Progress"/>
    <x v="0"/>
    <n v="3"/>
    <n v="2.2000000000000002"/>
    <n v="2"/>
    <x v="129"/>
    <x v="7"/>
    <s v="On-site"/>
    <s v="No"/>
    <s v="Prefer not to say"/>
  </r>
  <r>
    <s v="EMP0150"/>
    <x v="2"/>
    <x v="1"/>
    <x v="3"/>
    <n v="6.3"/>
    <n v="101844"/>
    <x v="361"/>
    <n v="2021"/>
    <x v="1"/>
    <m/>
    <x v="0"/>
    <s v="Completed"/>
    <x v="1"/>
    <n v="3"/>
    <n v="3.8"/>
    <m/>
    <x v="1"/>
    <x v="1"/>
    <s v="Remote"/>
    <s v="Yes"/>
    <s v="Male"/>
  </r>
  <r>
    <s v="EMP0140"/>
    <x v="1"/>
    <x v="4"/>
    <x v="2"/>
    <n v="5.4"/>
    <n v="140559"/>
    <x v="362"/>
    <n v="2023"/>
    <x v="1"/>
    <m/>
    <x v="2"/>
    <s v="Not Started"/>
    <x v="1"/>
    <n v="5"/>
    <n v="2.2000000000000002"/>
    <m/>
    <x v="1"/>
    <x v="1"/>
    <s v="Hybrid"/>
    <s v="No"/>
    <s v="Female"/>
  </r>
  <r>
    <s v="EMP0145"/>
    <x v="0"/>
    <x v="3"/>
    <x v="1"/>
    <n v="4"/>
    <n v="133972"/>
    <x v="202"/>
    <n v="2020"/>
    <x v="1"/>
    <m/>
    <x v="2"/>
    <s v="Not Started"/>
    <x v="0"/>
    <n v="4"/>
    <n v="5.3"/>
    <m/>
    <x v="1"/>
    <x v="1"/>
    <s v="On-site"/>
    <s v="No"/>
    <s v="Male"/>
  </r>
  <r>
    <s v="EMP0161"/>
    <x v="0"/>
    <x v="0"/>
    <x v="3"/>
    <n v="6.3"/>
    <n v="91966"/>
    <x v="363"/>
    <n v="2020"/>
    <x v="1"/>
    <m/>
    <x v="1"/>
    <s v="In Progress"/>
    <x v="3"/>
    <n v="3"/>
    <n v="4.9000000000000004"/>
    <m/>
    <x v="1"/>
    <x v="1"/>
    <s v="Hybrid"/>
    <s v="No"/>
    <s v="Female"/>
  </r>
  <r>
    <s v="EMP0346"/>
    <x v="1"/>
    <x v="3"/>
    <x v="3"/>
    <n v="6.3"/>
    <n v="128487"/>
    <x v="364"/>
    <n v="2021"/>
    <x v="1"/>
    <m/>
    <x v="1"/>
    <s v="In Progress"/>
    <x v="0"/>
    <n v="3"/>
    <n v="3.9"/>
    <m/>
    <x v="1"/>
    <x v="1"/>
    <s v="Remote"/>
    <s v="No"/>
    <s v="Female"/>
  </r>
  <r>
    <s v="EMP0154"/>
    <x v="1"/>
    <x v="0"/>
    <x v="0"/>
    <n v="2"/>
    <n v="125160"/>
    <x v="365"/>
    <n v="2021"/>
    <x v="1"/>
    <m/>
    <x v="2"/>
    <s v="Not Started"/>
    <x v="0"/>
    <n v="4"/>
    <n v="4"/>
    <m/>
    <x v="43"/>
    <x v="2"/>
    <s v="Hybrid"/>
    <s v="No"/>
    <s v="Male"/>
  </r>
  <r>
    <s v="EMP0347"/>
    <x v="2"/>
    <x v="4"/>
    <x v="3"/>
    <n v="6.3"/>
    <n v="93204"/>
    <x v="366"/>
    <n v="2020"/>
    <x v="1"/>
    <m/>
    <x v="1"/>
    <s v="Not Started"/>
    <x v="1"/>
    <n v="3"/>
    <n v="5.2"/>
    <m/>
    <x v="1"/>
    <x v="1"/>
    <s v="Remote"/>
    <s v="No"/>
    <s v="Female"/>
  </r>
  <r>
    <s v="EMP0160"/>
    <x v="1"/>
    <x v="4"/>
    <x v="1"/>
    <n v="6.2"/>
    <n v="137236"/>
    <x v="367"/>
    <n v="2024"/>
    <x v="1"/>
    <m/>
    <x v="2"/>
    <s v="In Progress"/>
    <x v="0"/>
    <n v="1"/>
    <n v="2.7"/>
    <m/>
    <x v="1"/>
    <x v="1"/>
    <s v="Remote"/>
    <s v="No"/>
    <s v="Non-binary"/>
  </r>
  <r>
    <s v="EMP0166"/>
    <x v="1"/>
    <x v="2"/>
    <x v="0"/>
    <n v="4.9000000000000004"/>
    <n v="128878"/>
    <x v="368"/>
    <n v="2024"/>
    <x v="1"/>
    <m/>
    <x v="2"/>
    <s v="In Progress"/>
    <x v="1"/>
    <n v="3"/>
    <n v="0.8"/>
    <m/>
    <x v="130"/>
    <x v="2"/>
    <s v="Remote"/>
    <s v="No"/>
    <s v="Non-binary"/>
  </r>
  <r>
    <s v="EMP0167"/>
    <x v="1"/>
    <x v="4"/>
    <x v="0"/>
    <n v="5.9"/>
    <n v="88602"/>
    <x v="369"/>
    <n v="2018"/>
    <x v="1"/>
    <m/>
    <x v="2"/>
    <s v="Completed"/>
    <x v="3"/>
    <n v="3"/>
    <n v="7.1"/>
    <m/>
    <x v="131"/>
    <x v="2"/>
    <s v="On-site"/>
    <s v="Yes"/>
    <s v="Male"/>
  </r>
  <r>
    <s v="EMP0169"/>
    <x v="1"/>
    <x v="2"/>
    <x v="2"/>
    <n v="6"/>
    <n v="99341"/>
    <x v="370"/>
    <n v="2020"/>
    <x v="1"/>
    <m/>
    <x v="2"/>
    <s v="In Progress"/>
    <x v="1"/>
    <n v="4"/>
    <n v="4.5999999999999996"/>
    <m/>
    <x v="1"/>
    <x v="1"/>
    <s v="Remote"/>
    <s v="No"/>
    <s v="Non-binary"/>
  </r>
  <r>
    <s v="EMP0172"/>
    <x v="1"/>
    <x v="0"/>
    <x v="0"/>
    <n v="6.2"/>
    <n v="142503"/>
    <x v="371"/>
    <n v="2024"/>
    <x v="1"/>
    <m/>
    <x v="2"/>
    <s v="In Progress"/>
    <x v="1"/>
    <n v="2"/>
    <n v="1"/>
    <m/>
    <x v="132"/>
    <x v="2"/>
    <s v="On-site"/>
    <s v="No"/>
    <s v="Prefer not to say"/>
  </r>
  <r>
    <s v="EMP0299"/>
    <x v="2"/>
    <x v="1"/>
    <x v="3"/>
    <n v="3.9"/>
    <n v="158344"/>
    <x v="372"/>
    <n v="2022"/>
    <x v="0"/>
    <s v="Personal"/>
    <x v="2"/>
    <s v="Completed"/>
    <x v="1"/>
    <n v="4"/>
    <n v="1.6"/>
    <n v="2"/>
    <x v="133"/>
    <x v="7"/>
    <s v="On-site"/>
    <s v="Yes"/>
    <s v="Non-binary"/>
  </r>
  <r>
    <s v="EMP0179"/>
    <x v="1"/>
    <x v="2"/>
    <x v="0"/>
    <n v="8.5"/>
    <n v="75313"/>
    <x v="373"/>
    <n v="2020"/>
    <x v="1"/>
    <m/>
    <x v="2"/>
    <s v="Not Started"/>
    <x v="3"/>
    <n v="3"/>
    <n v="4.5"/>
    <m/>
    <x v="61"/>
    <x v="2"/>
    <s v="On-site"/>
    <s v="No"/>
    <s v="Male"/>
  </r>
  <r>
    <s v="EMP0181"/>
    <x v="0"/>
    <x v="1"/>
    <x v="2"/>
    <n v="3.1"/>
    <n v="62920"/>
    <x v="157"/>
    <n v="2020"/>
    <x v="1"/>
    <m/>
    <x v="2"/>
    <s v="Not Started"/>
    <x v="1"/>
    <n v="2"/>
    <n v="4.3"/>
    <m/>
    <x v="1"/>
    <x v="1"/>
    <s v="On-site"/>
    <s v="No"/>
    <s v="Non-binary"/>
  </r>
  <r>
    <s v="EMP0191"/>
    <x v="2"/>
    <x v="1"/>
    <x v="1"/>
    <n v="5.8"/>
    <n v="143310"/>
    <x v="374"/>
    <n v="2022"/>
    <x v="1"/>
    <m/>
    <x v="2"/>
    <s v="Not Started"/>
    <x v="2"/>
    <n v="3"/>
    <n v="2.5"/>
    <m/>
    <x v="1"/>
    <x v="1"/>
    <s v="On-site"/>
    <s v="No"/>
    <s v="Female"/>
  </r>
  <r>
    <s v="EMP0227"/>
    <x v="0"/>
    <x v="3"/>
    <x v="3"/>
    <n v="6.4"/>
    <n v="134520"/>
    <x v="375"/>
    <n v="2018"/>
    <x v="1"/>
    <m/>
    <x v="0"/>
    <s v="In Progress"/>
    <x v="0"/>
    <n v="5"/>
    <n v="6.6"/>
    <m/>
    <x v="1"/>
    <x v="1"/>
    <s v="Remote"/>
    <s v="No"/>
    <s v="Non-binary"/>
  </r>
  <r>
    <s v="EMP0069"/>
    <x v="0"/>
    <x v="2"/>
    <x v="2"/>
    <n v="5.7"/>
    <n v="138752"/>
    <x v="376"/>
    <n v="2022"/>
    <x v="1"/>
    <m/>
    <x v="2"/>
    <s v="Completed"/>
    <x v="2"/>
    <n v="3"/>
    <n v="2.5"/>
    <m/>
    <x v="1"/>
    <x v="1"/>
    <s v="Remote"/>
    <s v="Yes"/>
    <s v="Male"/>
  </r>
  <r>
    <s v="EMP0288"/>
    <x v="0"/>
    <x v="4"/>
    <x v="3"/>
    <n v="3"/>
    <n v="103732"/>
    <x v="377"/>
    <n v="2022"/>
    <x v="1"/>
    <m/>
    <x v="0"/>
    <s v="In Progress"/>
    <x v="2"/>
    <n v="4"/>
    <n v="2.5"/>
    <m/>
    <x v="1"/>
    <x v="1"/>
    <s v="Hybrid"/>
    <s v="No"/>
    <s v="Prefer not to say"/>
  </r>
  <r>
    <s v="EMP0182"/>
    <x v="1"/>
    <x v="1"/>
    <x v="3"/>
    <n v="6.5"/>
    <n v="158656"/>
    <x v="378"/>
    <n v="2020"/>
    <x v="1"/>
    <m/>
    <x v="2"/>
    <s v="Not Started"/>
    <x v="0"/>
    <n v="4"/>
    <n v="4.8"/>
    <m/>
    <x v="1"/>
    <x v="1"/>
    <s v="Hybrid"/>
    <s v="No"/>
    <s v="Male"/>
  </r>
  <r>
    <s v="EMP0210"/>
    <x v="1"/>
    <x v="3"/>
    <x v="0"/>
    <n v="6.1"/>
    <n v="135388"/>
    <x v="379"/>
    <n v="2020"/>
    <x v="1"/>
    <m/>
    <x v="2"/>
    <s v="Completed"/>
    <x v="1"/>
    <n v="3"/>
    <m/>
    <m/>
    <x v="1"/>
    <x v="1"/>
    <s v="On-site"/>
    <s v="Yes"/>
    <s v="Non-binary"/>
  </r>
  <r>
    <s v="EMP0185"/>
    <x v="0"/>
    <x v="1"/>
    <x v="1"/>
    <n v="8"/>
    <n v="144878"/>
    <x v="380"/>
    <n v="2022"/>
    <x v="0"/>
    <s v="Better Offer"/>
    <x v="2"/>
    <s v="Not Started"/>
    <x v="2"/>
    <n v="4"/>
    <n v="2.5"/>
    <n v="3"/>
    <x v="134"/>
    <x v="2"/>
    <s v="Remote"/>
    <s v="No"/>
    <s v="Female"/>
  </r>
  <r>
    <s v="EMP0314"/>
    <x v="1"/>
    <x v="4"/>
    <x v="2"/>
    <n v="6.2"/>
    <n v="155344"/>
    <x v="380"/>
    <n v="2022"/>
    <x v="1"/>
    <m/>
    <x v="1"/>
    <s v="Not Started"/>
    <x v="2"/>
    <n v="3"/>
    <n v="2.5"/>
    <m/>
    <x v="1"/>
    <x v="1"/>
    <s v="Remote"/>
    <s v="No"/>
    <s v="Prefer not to say"/>
  </r>
  <r>
    <s v="EMP0087"/>
    <x v="2"/>
    <x v="3"/>
    <x v="1"/>
    <n v="6.7"/>
    <n v="115658"/>
    <x v="381"/>
    <n v="2022"/>
    <x v="0"/>
    <s v="No Growth"/>
    <x v="1"/>
    <s v="Not Started"/>
    <x v="2"/>
    <n v="4"/>
    <n v="2.4"/>
    <n v="2"/>
    <x v="135"/>
    <x v="2"/>
    <s v="Hybrid"/>
    <s v="No"/>
    <s v="Non-binary"/>
  </r>
  <r>
    <s v="EMP0229"/>
    <x v="1"/>
    <x v="2"/>
    <x v="0"/>
    <n v="5.0999999999999996"/>
    <n v="67967"/>
    <x v="382"/>
    <n v="2018"/>
    <x v="1"/>
    <m/>
    <x v="2"/>
    <s v="Not Started"/>
    <x v="3"/>
    <n v="3"/>
    <n v="7"/>
    <m/>
    <x v="136"/>
    <x v="2"/>
    <s v="On-site"/>
    <s v="No"/>
    <s v="Non-binary"/>
  </r>
  <r>
    <s v="EMP0331"/>
    <x v="2"/>
    <x v="4"/>
    <x v="3"/>
    <n v="3.2"/>
    <n v="134965"/>
    <x v="383"/>
    <n v="2022"/>
    <x v="1"/>
    <m/>
    <x v="1"/>
    <s v="Completed"/>
    <x v="2"/>
    <n v="3"/>
    <n v="2.4"/>
    <m/>
    <x v="1"/>
    <x v="1"/>
    <s v="Remote"/>
    <s v="Yes"/>
    <s v="Male"/>
  </r>
  <r>
    <s v="EMP0237"/>
    <x v="0"/>
    <x v="0"/>
    <x v="0"/>
    <n v="4.8"/>
    <n v="113744"/>
    <x v="311"/>
    <n v="2021"/>
    <x v="1"/>
    <m/>
    <x v="2"/>
    <s v="Not Started"/>
    <x v="1"/>
    <n v="3"/>
    <m/>
    <m/>
    <x v="1"/>
    <x v="1"/>
    <s v="On-site"/>
    <s v="No"/>
    <s v="Female"/>
  </r>
  <r>
    <s v="EMP0189"/>
    <x v="0"/>
    <x v="3"/>
    <x v="0"/>
    <n v="1.2"/>
    <n v="131260"/>
    <x v="384"/>
    <n v="2022"/>
    <x v="1"/>
    <m/>
    <x v="0"/>
    <s v="In Progress"/>
    <x v="2"/>
    <n v="2"/>
    <n v="2.4"/>
    <m/>
    <x v="47"/>
    <x v="2"/>
    <s v="On-site"/>
    <s v="No"/>
    <s v="Female"/>
  </r>
  <r>
    <s v="EMP0253"/>
    <x v="2"/>
    <x v="4"/>
    <x v="3"/>
    <n v="7"/>
    <n v="89806"/>
    <x v="385"/>
    <n v="2024"/>
    <x v="1"/>
    <m/>
    <x v="1"/>
    <s v="In Progress"/>
    <x v="1"/>
    <n v="1"/>
    <n v="6.9"/>
    <m/>
    <x v="1"/>
    <x v="1"/>
    <s v="On-site"/>
    <s v="No"/>
    <s v="Non-binary"/>
  </r>
  <r>
    <s v="EMP0332"/>
    <x v="1"/>
    <x v="2"/>
    <x v="3"/>
    <n v="7.1"/>
    <n v="95428"/>
    <x v="386"/>
    <n v="2018"/>
    <x v="1"/>
    <m/>
    <x v="1"/>
    <s v="Completed"/>
    <x v="0"/>
    <n v="2"/>
    <n v="6.9"/>
    <m/>
    <x v="1"/>
    <x v="1"/>
    <s v="On-site"/>
    <s v="Yes"/>
    <s v="Female"/>
  </r>
  <r>
    <s v="EMP0249"/>
    <x v="2"/>
    <x v="4"/>
    <x v="2"/>
    <n v="6.5"/>
    <n v="97643"/>
    <x v="16"/>
    <n v="2021"/>
    <x v="1"/>
    <m/>
    <x v="2"/>
    <s v="In Progress"/>
    <x v="0"/>
    <n v="3"/>
    <n v="3.9"/>
    <m/>
    <x v="1"/>
    <x v="1"/>
    <s v="Remote"/>
    <s v="No"/>
    <s v="Non-binary"/>
  </r>
  <r>
    <s v="EMP0030"/>
    <x v="2"/>
    <x v="3"/>
    <x v="3"/>
    <n v="8.6"/>
    <n v="121135"/>
    <x v="387"/>
    <n v="2020"/>
    <x v="0"/>
    <s v="Unknown"/>
    <x v="0"/>
    <s v="Completed"/>
    <x v="0"/>
    <n v="4"/>
    <n v="4.2"/>
    <n v="4"/>
    <x v="137"/>
    <x v="7"/>
    <s v="On-site"/>
    <s v="Yes"/>
    <s v="Male"/>
  </r>
  <r>
    <s v="EMP0231"/>
    <x v="2"/>
    <x v="1"/>
    <x v="0"/>
    <n v="4.5999999999999996"/>
    <n v="115677"/>
    <x v="388"/>
    <n v="2022"/>
    <x v="1"/>
    <m/>
    <x v="2"/>
    <s v="Not Started"/>
    <x v="2"/>
    <n v="3"/>
    <n v="2.4"/>
    <m/>
    <x v="23"/>
    <x v="2"/>
    <s v="Remote"/>
    <s v="No"/>
    <s v="Non-binary"/>
  </r>
  <r>
    <s v="EMP0144"/>
    <x v="2"/>
    <x v="2"/>
    <x v="0"/>
    <n v="2"/>
    <n v="89430"/>
    <x v="151"/>
    <n v="2022"/>
    <x v="1"/>
    <m/>
    <x v="1"/>
    <s v="Completed"/>
    <x v="2"/>
    <n v="5"/>
    <n v="2.4"/>
    <m/>
    <x v="61"/>
    <x v="2"/>
    <s v="Remote"/>
    <s v="Yes"/>
    <s v="Non-binary"/>
  </r>
  <r>
    <s v="EMP0236"/>
    <x v="2"/>
    <x v="0"/>
    <x v="0"/>
    <n v="2.7"/>
    <n v="84022"/>
    <x v="74"/>
    <n v="2021"/>
    <x v="0"/>
    <s v="Unknown"/>
    <x v="1"/>
    <s v="Not Started"/>
    <x v="2"/>
    <n v="3"/>
    <n v="2.2000000000000002"/>
    <n v="2"/>
    <x v="98"/>
    <x v="3"/>
    <s v="On-site"/>
    <s v="No"/>
    <s v="Male"/>
  </r>
  <r>
    <s v="EMP0260"/>
    <x v="0"/>
    <x v="2"/>
    <x v="2"/>
    <n v="1.7"/>
    <n v="71005"/>
    <x v="389"/>
    <n v="2019"/>
    <x v="1"/>
    <m/>
    <x v="2"/>
    <s v="Completed"/>
    <x v="0"/>
    <n v="4"/>
    <n v="5.8"/>
    <m/>
    <x v="1"/>
    <x v="1"/>
    <s v="Remote"/>
    <s v="Yes"/>
    <s v="Non-binary"/>
  </r>
  <r>
    <s v="EMP0226"/>
    <x v="0"/>
    <x v="4"/>
    <x v="3"/>
    <n v="4.0999999999999996"/>
    <n v="112290"/>
    <x v="390"/>
    <n v="2022"/>
    <x v="0"/>
    <s v="No Growth"/>
    <x v="1"/>
    <s v="Not Started"/>
    <x v="0"/>
    <n v="4"/>
    <n v="2.2000000000000002"/>
    <n v="2"/>
    <x v="138"/>
    <x v="7"/>
    <s v="Remote"/>
    <s v="No"/>
    <s v="Non-binary"/>
  </r>
  <r>
    <s v="EMP0264"/>
    <x v="1"/>
    <x v="0"/>
    <x v="1"/>
    <n v="3.9"/>
    <n v="74472"/>
    <x v="391"/>
    <n v="2019"/>
    <x v="1"/>
    <m/>
    <x v="2"/>
    <s v="Not Started"/>
    <x v="0"/>
    <n v="2"/>
    <n v="5.7"/>
    <m/>
    <x v="1"/>
    <x v="1"/>
    <s v="Hybrid"/>
    <s v="No"/>
    <s v="Female"/>
  </r>
  <r>
    <s v="EMP0380"/>
    <x v="2"/>
    <x v="3"/>
    <x v="3"/>
    <n v="7.4"/>
    <n v="78020"/>
    <x v="392"/>
    <n v="2022"/>
    <x v="1"/>
    <m/>
    <x v="1"/>
    <s v="Completed"/>
    <x v="1"/>
    <n v="4"/>
    <n v="3.1"/>
    <m/>
    <x v="1"/>
    <x v="1"/>
    <s v="On-site"/>
    <s v="Yes"/>
    <s v="Non-binary"/>
  </r>
  <r>
    <s v="EMP0268"/>
    <x v="0"/>
    <x v="0"/>
    <x v="2"/>
    <n v="3"/>
    <n v="60162"/>
    <x v="393"/>
    <n v="2023"/>
    <x v="1"/>
    <m/>
    <x v="2"/>
    <s v="In Progress"/>
    <x v="1"/>
    <n v="3"/>
    <n v="1.9"/>
    <m/>
    <x v="1"/>
    <x v="1"/>
    <s v="Remote"/>
    <s v="No"/>
    <s v="Female"/>
  </r>
  <r>
    <s v="EMP0269"/>
    <x v="0"/>
    <x v="0"/>
    <x v="1"/>
    <n v="3.9"/>
    <n v="62643"/>
    <x v="394"/>
    <n v="2023"/>
    <x v="1"/>
    <m/>
    <x v="2"/>
    <s v="In Progress"/>
    <x v="0"/>
    <n v="2"/>
    <n v="2.2000000000000002"/>
    <m/>
    <x v="1"/>
    <x v="1"/>
    <s v="Hybrid"/>
    <s v="No"/>
    <s v="Prefer not to say"/>
  </r>
  <r>
    <s v="EMP0271"/>
    <x v="2"/>
    <x v="0"/>
    <x v="1"/>
    <n v="4.8"/>
    <n v="82669"/>
    <x v="395"/>
    <n v="2021"/>
    <x v="1"/>
    <m/>
    <x v="2"/>
    <s v="In Progress"/>
    <x v="0"/>
    <n v="5"/>
    <n v="3.6"/>
    <m/>
    <x v="1"/>
    <x v="1"/>
    <s v="Hybrid"/>
    <s v="No"/>
    <s v="Prefer not to say"/>
  </r>
  <r>
    <s v="EMP0414"/>
    <x v="2"/>
    <x v="4"/>
    <x v="3"/>
    <n v="5.4"/>
    <n v="86990"/>
    <x v="396"/>
    <n v="2023"/>
    <x v="1"/>
    <m/>
    <x v="2"/>
    <s v="In Progress"/>
    <x v="2"/>
    <n v="1"/>
    <n v="2.2000000000000002"/>
    <m/>
    <x v="1"/>
    <x v="1"/>
    <s v="On-site"/>
    <s v="No"/>
    <s v="Non-binary"/>
  </r>
  <r>
    <s v="EMP0010"/>
    <x v="0"/>
    <x v="2"/>
    <x v="3"/>
    <n v="8.3000000000000007"/>
    <n v="108984"/>
    <x v="397"/>
    <n v="2023"/>
    <x v="1"/>
    <m/>
    <x v="1"/>
    <s v="In Progress"/>
    <x v="2"/>
    <n v="3"/>
    <n v="2.2000000000000002"/>
    <m/>
    <x v="1"/>
    <x v="1"/>
    <s v="Remote"/>
    <s v="No"/>
    <s v="Prefer not to say"/>
  </r>
  <r>
    <s v="EMP0078"/>
    <x v="1"/>
    <x v="0"/>
    <x v="2"/>
    <n v="3.7"/>
    <n v="115393"/>
    <x v="394"/>
    <n v="2023"/>
    <x v="1"/>
    <m/>
    <x v="0"/>
    <s v="Not Started"/>
    <x v="2"/>
    <n v="3"/>
    <n v="2.2000000000000002"/>
    <m/>
    <x v="1"/>
    <x v="1"/>
    <s v="Remote"/>
    <s v="No"/>
    <s v="Non-binary"/>
  </r>
  <r>
    <s v="EMP0096"/>
    <x v="2"/>
    <x v="3"/>
    <x v="1"/>
    <n v="6.3"/>
    <n v="92254"/>
    <x v="398"/>
    <n v="2023"/>
    <x v="1"/>
    <m/>
    <x v="1"/>
    <s v="Not Started"/>
    <x v="2"/>
    <n v="3"/>
    <n v="2.1"/>
    <m/>
    <x v="1"/>
    <x v="1"/>
    <s v="On-site"/>
    <s v="No"/>
    <s v="Prefer not to say"/>
  </r>
  <r>
    <s v="EMP0173"/>
    <x v="0"/>
    <x v="4"/>
    <x v="3"/>
    <n v="7.4"/>
    <n v="111195"/>
    <x v="399"/>
    <n v="2024"/>
    <x v="1"/>
    <m/>
    <x v="2"/>
    <s v="Completed"/>
    <x v="0"/>
    <n v="4"/>
    <n v="7"/>
    <m/>
    <x v="1"/>
    <x v="1"/>
    <s v="Remote"/>
    <s v="Yes"/>
    <s v="Female"/>
  </r>
  <r>
    <s v="EMP0304"/>
    <x v="0"/>
    <x v="2"/>
    <x v="0"/>
    <n v="5.5"/>
    <n v="140404"/>
    <x v="400"/>
    <n v="2023"/>
    <x v="1"/>
    <m/>
    <x v="2"/>
    <s v="Completed"/>
    <x v="3"/>
    <n v="4"/>
    <n v="2.2999999999999998"/>
    <m/>
    <x v="74"/>
    <x v="2"/>
    <s v="Remote"/>
    <s v="Yes"/>
    <s v="Non-binary"/>
  </r>
  <r>
    <s v="EMP0306"/>
    <x v="0"/>
    <x v="0"/>
    <x v="1"/>
    <n v="3.7"/>
    <n v="145925"/>
    <x v="401"/>
    <n v="2024"/>
    <x v="1"/>
    <m/>
    <x v="2"/>
    <s v="In Progress"/>
    <x v="0"/>
    <n v="1"/>
    <n v="3.8"/>
    <m/>
    <x v="1"/>
    <x v="1"/>
    <s v="Hybrid"/>
    <s v="No"/>
    <s v="Prefer not to say"/>
  </r>
  <r>
    <s v="EMP0309"/>
    <x v="1"/>
    <x v="0"/>
    <x v="1"/>
    <n v="7.2"/>
    <n v="77087"/>
    <x v="402"/>
    <n v="2018"/>
    <x v="1"/>
    <m/>
    <x v="2"/>
    <s v="In Progress"/>
    <x v="1"/>
    <n v="1"/>
    <n v="6.4"/>
    <m/>
    <x v="1"/>
    <x v="1"/>
    <s v="On-site"/>
    <s v="No"/>
    <s v="Male"/>
  </r>
  <r>
    <s v="EMP0313"/>
    <x v="0"/>
    <x v="2"/>
    <x v="1"/>
    <n v="4.2"/>
    <n v="98211"/>
    <x v="403"/>
    <n v="2020"/>
    <x v="1"/>
    <m/>
    <x v="2"/>
    <s v="Completed"/>
    <x v="1"/>
    <n v="3"/>
    <n v="4.5999999999999996"/>
    <m/>
    <x v="1"/>
    <x v="1"/>
    <s v="On-site"/>
    <s v="Yes"/>
    <s v="Non-binary"/>
  </r>
  <r>
    <s v="EMP0044"/>
    <x v="2"/>
    <x v="2"/>
    <x v="3"/>
    <n v="4"/>
    <n v="134740"/>
    <x v="404"/>
    <n v="2020"/>
    <x v="0"/>
    <s v="No Growth"/>
    <x v="0"/>
    <s v="Not Started"/>
    <x v="0"/>
    <n v="2"/>
    <n v="2.7"/>
    <n v="3"/>
    <x v="79"/>
    <x v="3"/>
    <s v="Remote"/>
    <s v="No"/>
    <s v="Prefer not to say"/>
  </r>
  <r>
    <s v="EMP0244"/>
    <x v="1"/>
    <x v="1"/>
    <x v="3"/>
    <n v="7.6"/>
    <n v="136295"/>
    <x v="405"/>
    <n v="2021"/>
    <x v="1"/>
    <m/>
    <x v="2"/>
    <s v="Not Started"/>
    <x v="3"/>
    <n v="2"/>
    <n v="3.6"/>
    <m/>
    <x v="1"/>
    <x v="1"/>
    <s v="Remote"/>
    <s v="No"/>
    <s v="Female"/>
  </r>
  <r>
    <s v="EMP0437"/>
    <x v="1"/>
    <x v="4"/>
    <x v="2"/>
    <n v="3.4"/>
    <n v="107221"/>
    <x v="406"/>
    <n v="2023"/>
    <x v="1"/>
    <m/>
    <x v="0"/>
    <s v="Completed"/>
    <x v="2"/>
    <n v="3"/>
    <n v="2"/>
    <m/>
    <x v="1"/>
    <x v="1"/>
    <s v="On-site"/>
    <s v="Yes"/>
    <s v="Female"/>
  </r>
  <r>
    <s v="EMP0322"/>
    <x v="2"/>
    <x v="3"/>
    <x v="1"/>
    <n v="4.2"/>
    <n v="100379"/>
    <x v="407"/>
    <n v="2024"/>
    <x v="1"/>
    <m/>
    <x v="2"/>
    <s v="Not Started"/>
    <x v="1"/>
    <n v="3"/>
    <n v="4.8"/>
    <m/>
    <x v="1"/>
    <x v="1"/>
    <s v="Hybrid"/>
    <s v="No"/>
    <s v="Male"/>
  </r>
  <r>
    <s v="EMP0324"/>
    <x v="2"/>
    <x v="3"/>
    <x v="2"/>
    <n v="8.1999999999999993"/>
    <n v="67069"/>
    <x v="408"/>
    <n v="2021"/>
    <x v="1"/>
    <m/>
    <x v="2"/>
    <s v="Not Started"/>
    <x v="1"/>
    <n v="3"/>
    <n v="3.5"/>
    <m/>
    <x v="1"/>
    <x v="1"/>
    <s v="On-site"/>
    <s v="No"/>
    <s v="Female"/>
  </r>
  <r>
    <s v="EMP0325"/>
    <x v="0"/>
    <x v="4"/>
    <x v="2"/>
    <n v="4.7"/>
    <n v="137362"/>
    <x v="409"/>
    <n v="2024"/>
    <x v="1"/>
    <m/>
    <x v="2"/>
    <s v="Not Started"/>
    <x v="1"/>
    <n v="2"/>
    <n v="2.2999999999999998"/>
    <m/>
    <x v="1"/>
    <x v="1"/>
    <s v="On-site"/>
    <s v="No"/>
    <s v="Prefer not to say"/>
  </r>
  <r>
    <s v="EMP0463"/>
    <x v="0"/>
    <x v="2"/>
    <x v="3"/>
    <n v="7.7"/>
    <n v="125206"/>
    <x v="410"/>
    <n v="2018"/>
    <x v="1"/>
    <m/>
    <x v="0"/>
    <s v="Not Started"/>
    <x v="0"/>
    <n v="1"/>
    <n v="6.7"/>
    <m/>
    <x v="1"/>
    <x v="1"/>
    <s v="On-site"/>
    <s v="No"/>
    <s v="Non-binary"/>
  </r>
  <r>
    <s v="EMP0404"/>
    <x v="0"/>
    <x v="4"/>
    <x v="3"/>
    <n v="7.7"/>
    <n v="64986"/>
    <x v="411"/>
    <n v="2022"/>
    <x v="1"/>
    <m/>
    <x v="1"/>
    <s v="In Progress"/>
    <x v="3"/>
    <n v="2"/>
    <n v="3"/>
    <m/>
    <x v="1"/>
    <x v="1"/>
    <s v="On-site"/>
    <s v="No"/>
    <s v="Non-binary"/>
  </r>
  <r>
    <s v="EMP0336"/>
    <x v="0"/>
    <x v="1"/>
    <x v="2"/>
    <n v="1.2"/>
    <n v="96304"/>
    <x v="412"/>
    <n v="2022"/>
    <x v="1"/>
    <m/>
    <x v="2"/>
    <s v="Completed"/>
    <x v="1"/>
    <n v="3"/>
    <n v="2.6"/>
    <m/>
    <x v="1"/>
    <x v="1"/>
    <s v="On-site"/>
    <s v="Yes"/>
    <s v="Prefer not to say"/>
  </r>
  <r>
    <s v="EMP0337"/>
    <x v="2"/>
    <x v="1"/>
    <x v="2"/>
    <n v="4.8"/>
    <n v="108456"/>
    <x v="413"/>
    <n v="2025"/>
    <x v="1"/>
    <m/>
    <x v="2"/>
    <s v="In Progress"/>
    <x v="3"/>
    <n v="3"/>
    <n v="2.2000000000000002"/>
    <m/>
    <x v="1"/>
    <x v="1"/>
    <s v="Hybrid"/>
    <s v="No"/>
    <s v="Non-binary"/>
  </r>
  <r>
    <s v="EMP0024"/>
    <x v="2"/>
    <x v="2"/>
    <x v="3"/>
    <n v="7.8"/>
    <n v="109811"/>
    <x v="414"/>
    <n v="2020"/>
    <x v="1"/>
    <m/>
    <x v="1"/>
    <s v="Not Started"/>
    <x v="0"/>
    <n v="1"/>
    <n v="5.2"/>
    <m/>
    <x v="1"/>
    <x v="1"/>
    <s v="On-site"/>
    <s v="No"/>
    <s v="Female"/>
  </r>
  <r>
    <s v="EMP0038"/>
    <x v="1"/>
    <x v="4"/>
    <x v="3"/>
    <n v="7.8"/>
    <n v="114748"/>
    <x v="415"/>
    <n v="2022"/>
    <x v="1"/>
    <m/>
    <x v="2"/>
    <s v="In Progress"/>
    <x v="1"/>
    <n v="4"/>
    <n v="2.6"/>
    <m/>
    <x v="1"/>
    <x v="1"/>
    <s v="Remote"/>
    <s v="No"/>
    <s v="Male"/>
  </r>
  <r>
    <s v="EMP0352"/>
    <x v="2"/>
    <x v="2"/>
    <x v="1"/>
    <n v="4.5999999999999996"/>
    <n v="139623"/>
    <x v="416"/>
    <n v="2023"/>
    <x v="1"/>
    <m/>
    <x v="2"/>
    <s v="Not Started"/>
    <x v="1"/>
    <n v="5"/>
    <n v="1.9"/>
    <m/>
    <x v="1"/>
    <x v="1"/>
    <s v="On-site"/>
    <s v="No"/>
    <s v="Prefer not to say"/>
  </r>
  <r>
    <s v="EMP0353"/>
    <x v="1"/>
    <x v="0"/>
    <x v="1"/>
    <n v="5.4"/>
    <n v="65793"/>
    <x v="417"/>
    <n v="2019"/>
    <x v="1"/>
    <m/>
    <x v="2"/>
    <s v="Completed"/>
    <x v="0"/>
    <n v="5"/>
    <n v="6.1"/>
    <m/>
    <x v="1"/>
    <x v="1"/>
    <s v="Hybrid"/>
    <s v="Yes"/>
    <s v="Male"/>
  </r>
  <r>
    <s v="EMP0294"/>
    <x v="2"/>
    <x v="0"/>
    <x v="3"/>
    <n v="4"/>
    <n v="146661"/>
    <x v="418"/>
    <n v="2021"/>
    <x v="0"/>
    <s v="Better Offer"/>
    <x v="0"/>
    <s v="Not Started"/>
    <x v="0"/>
    <n v="2"/>
    <n v="2.8"/>
    <n v="3"/>
    <x v="139"/>
    <x v="7"/>
    <s v="Remote"/>
    <s v="No"/>
    <s v="Prefer not to say"/>
  </r>
  <r>
    <s v="EMP0356"/>
    <x v="0"/>
    <x v="2"/>
    <x v="1"/>
    <n v="6.8"/>
    <n v="153635"/>
    <x v="419"/>
    <n v="2019"/>
    <x v="1"/>
    <m/>
    <x v="2"/>
    <s v="In Progress"/>
    <x v="3"/>
    <n v="3"/>
    <n v="6.1"/>
    <m/>
    <x v="1"/>
    <x v="1"/>
    <s v="Hybrid"/>
    <s v="No"/>
    <s v="Non-binary"/>
  </r>
  <r>
    <s v="EMP0007"/>
    <x v="2"/>
    <x v="4"/>
    <x v="3"/>
    <n v="4.0999999999999996"/>
    <n v="138953"/>
    <x v="420"/>
    <n v="2022"/>
    <x v="0"/>
    <s v="Unknown"/>
    <x v="1"/>
    <s v="Not Started"/>
    <x v="3"/>
    <n v="5"/>
    <n v="2.4"/>
    <n v="2"/>
    <x v="124"/>
    <x v="2"/>
    <s v="Remote"/>
    <s v="No"/>
    <s v="Male"/>
  </r>
  <r>
    <s v="EMP0366"/>
    <x v="0"/>
    <x v="2"/>
    <x v="3"/>
    <n v="5.4"/>
    <n v="80093"/>
    <x v="282"/>
    <n v="2018"/>
    <x v="0"/>
    <s v="Unknown"/>
    <x v="2"/>
    <s v="Completed"/>
    <x v="0"/>
    <n v="3"/>
    <n v="1"/>
    <n v="1"/>
    <x v="140"/>
    <x v="5"/>
    <s v="Remote"/>
    <s v="Yes"/>
    <s v="Male"/>
  </r>
  <r>
    <s v="EMP0368"/>
    <x v="1"/>
    <x v="3"/>
    <x v="2"/>
    <n v="6.4"/>
    <n v="91131"/>
    <x v="421"/>
    <n v="2024"/>
    <x v="1"/>
    <m/>
    <x v="2"/>
    <s v="In Progress"/>
    <x v="3"/>
    <n v="3"/>
    <n v="3.9"/>
    <m/>
    <x v="1"/>
    <x v="1"/>
    <s v="Hybrid"/>
    <s v="No"/>
    <s v="Prefer not to say"/>
  </r>
  <r>
    <s v="EMP0369"/>
    <x v="2"/>
    <x v="1"/>
    <x v="2"/>
    <n v="6.1"/>
    <n v="115835"/>
    <x v="422"/>
    <n v="2025"/>
    <x v="1"/>
    <m/>
    <x v="2"/>
    <s v="Completed"/>
    <x v="0"/>
    <n v="3"/>
    <n v="6.5"/>
    <m/>
    <x v="1"/>
    <x v="1"/>
    <s v="On-site"/>
    <s v="Yes"/>
    <s v="Female"/>
  </r>
  <r>
    <s v="EMP0241"/>
    <x v="2"/>
    <x v="3"/>
    <x v="0"/>
    <n v="5.6"/>
    <n v="109230"/>
    <x v="423"/>
    <n v="2023"/>
    <x v="0"/>
    <s v="Relocation"/>
    <x v="1"/>
    <s v="Not Started"/>
    <x v="2"/>
    <n v="3"/>
    <n v="2"/>
    <n v="2"/>
    <x v="58"/>
    <x v="2"/>
    <s v="On-site"/>
    <s v="No"/>
    <s v="Male"/>
  </r>
  <r>
    <s v="EMP0379"/>
    <x v="1"/>
    <x v="3"/>
    <x v="2"/>
    <n v="7.8"/>
    <s v="N/A"/>
    <x v="424"/>
    <n v="2022"/>
    <x v="1"/>
    <m/>
    <x v="2"/>
    <s v="In Progress"/>
    <x v="0"/>
    <n v="4"/>
    <n v="2.9"/>
    <m/>
    <x v="1"/>
    <x v="1"/>
    <s v="Remote"/>
    <s v="No"/>
    <s v="Prefer not to say"/>
  </r>
  <r>
    <s v="EMP0232"/>
    <x v="0"/>
    <x v="1"/>
    <x v="3"/>
    <n v="8"/>
    <n v="121588"/>
    <x v="425"/>
    <n v="2024"/>
    <x v="1"/>
    <m/>
    <x v="0"/>
    <s v="Completed"/>
    <x v="0"/>
    <n v="3"/>
    <n v="3.6"/>
    <m/>
    <x v="1"/>
    <x v="1"/>
    <s v="Remote"/>
    <s v="Yes"/>
    <s v="Non-binary"/>
  </r>
  <r>
    <s v="EMP0386"/>
    <x v="0"/>
    <x v="1"/>
    <x v="2"/>
    <n v="6.3"/>
    <n v="62871"/>
    <x v="426"/>
    <n v="2020"/>
    <x v="1"/>
    <m/>
    <x v="2"/>
    <s v="Not Started"/>
    <x v="0"/>
    <n v="3"/>
    <n v="4.7"/>
    <m/>
    <x v="1"/>
    <x v="1"/>
    <s v="On-site"/>
    <s v="No"/>
    <s v="Female"/>
  </r>
  <r>
    <s v="EMP0389"/>
    <x v="1"/>
    <x v="2"/>
    <x v="1"/>
    <n v="3.2"/>
    <n v="105095"/>
    <x v="427"/>
    <n v="2023"/>
    <x v="1"/>
    <m/>
    <x v="2"/>
    <s v="Completed"/>
    <x v="0"/>
    <n v="3"/>
    <n v="1.9"/>
    <m/>
    <x v="1"/>
    <x v="1"/>
    <s v="Hybrid"/>
    <s v="Yes"/>
    <s v="Female"/>
  </r>
  <r>
    <s v="EMP0088"/>
    <x v="1"/>
    <x v="2"/>
    <x v="3"/>
    <n v="5.9"/>
    <n v="98518"/>
    <x v="428"/>
    <n v="2019"/>
    <x v="0"/>
    <s v="No Growth"/>
    <x v="0"/>
    <s v="Completed"/>
    <x v="1"/>
    <n v="3"/>
    <n v="0.5"/>
    <n v="1"/>
    <x v="141"/>
    <x v="5"/>
    <s v="Remote"/>
    <s v="Yes"/>
    <s v="Prefer not to say"/>
  </r>
  <r>
    <s v="EMP0392"/>
    <x v="1"/>
    <x v="1"/>
    <x v="1"/>
    <n v="6.7"/>
    <n v="113459"/>
    <x v="429"/>
    <n v="2022"/>
    <x v="1"/>
    <m/>
    <x v="2"/>
    <s v="In Progress"/>
    <x v="0"/>
    <n v="2"/>
    <n v="3.1"/>
    <m/>
    <x v="1"/>
    <x v="1"/>
    <s v="On-site"/>
    <s v="No"/>
    <s v="Non-binary"/>
  </r>
  <r>
    <s v="EMP0396"/>
    <x v="0"/>
    <x v="2"/>
    <x v="0"/>
    <n v="5.3"/>
    <n v="134704"/>
    <x v="79"/>
    <n v="2022"/>
    <x v="1"/>
    <m/>
    <x v="2"/>
    <s v="Completed"/>
    <x v="1"/>
    <n v="3"/>
    <n v="2.7"/>
    <m/>
    <x v="35"/>
    <x v="2"/>
    <s v="On-site"/>
    <s v="Yes"/>
    <s v="Female"/>
  </r>
  <r>
    <s v="EMP0230"/>
    <x v="1"/>
    <x v="0"/>
    <x v="3"/>
    <n v="6.1"/>
    <n v="138213"/>
    <x v="430"/>
    <n v="2019"/>
    <x v="0"/>
    <s v="Better Offer"/>
    <x v="1"/>
    <s v="Not Started"/>
    <x v="0"/>
    <n v="3"/>
    <n v="3.5"/>
    <n v="4"/>
    <x v="142"/>
    <x v="3"/>
    <s v="Remote"/>
    <s v="No"/>
    <s v="Prefer not to say"/>
  </r>
  <r>
    <s v="EMP0401"/>
    <x v="1"/>
    <x v="2"/>
    <x v="2"/>
    <n v="0.1"/>
    <n v="133155"/>
    <x v="431"/>
    <n v="2023"/>
    <x v="0"/>
    <s v="Personal"/>
    <x v="2"/>
    <s v="Completed"/>
    <x v="2"/>
    <n v="4"/>
    <n v="1.5"/>
    <n v="2"/>
    <x v="143"/>
    <x v="7"/>
    <s v="On-site"/>
    <s v="Yes"/>
    <s v="Non-binary"/>
  </r>
  <r>
    <s v="EMP0436"/>
    <x v="0"/>
    <x v="4"/>
    <x v="3"/>
    <n v="8.5"/>
    <n v="159977"/>
    <x v="432"/>
    <n v="2024"/>
    <x v="1"/>
    <m/>
    <x v="0"/>
    <s v="In Progress"/>
    <x v="3"/>
    <n v="2"/>
    <n v="4.5"/>
    <m/>
    <x v="1"/>
    <x v="1"/>
    <s v="On-site"/>
    <s v="No"/>
    <s v="Male"/>
  </r>
  <r>
    <s v="EMP0136"/>
    <x v="2"/>
    <x v="3"/>
    <x v="3"/>
    <n v="8.5"/>
    <n v="145469"/>
    <x v="433"/>
    <n v="2018"/>
    <x v="1"/>
    <m/>
    <x v="2"/>
    <s v="In Progress"/>
    <x v="1"/>
    <n v="3"/>
    <n v="7"/>
    <m/>
    <x v="1"/>
    <x v="1"/>
    <s v="Remote"/>
    <s v="No"/>
    <s v="Non-binary"/>
  </r>
  <r>
    <s v="EMP0023"/>
    <x v="2"/>
    <x v="3"/>
    <x v="3"/>
    <n v="7.8"/>
    <n v="94698"/>
    <x v="434"/>
    <n v="2022"/>
    <x v="0"/>
    <s v="Better Offer"/>
    <x v="0"/>
    <s v="Not Started"/>
    <x v="0"/>
    <n v="4"/>
    <n v="1"/>
    <n v="1"/>
    <x v="66"/>
    <x v="3"/>
    <s v="Remote"/>
    <s v="No"/>
    <s v="Male"/>
  </r>
  <r>
    <s v="EMP0272"/>
    <x v="0"/>
    <x v="0"/>
    <x v="2"/>
    <n v="3.8"/>
    <n v="86928"/>
    <x v="435"/>
    <n v="2023"/>
    <x v="1"/>
    <m/>
    <x v="2"/>
    <s v="In Progress"/>
    <x v="2"/>
    <n v="5"/>
    <n v="2"/>
    <m/>
    <x v="1"/>
    <x v="1"/>
    <s v="On-site"/>
    <s v="No"/>
    <s v="Male"/>
  </r>
  <r>
    <s v="EMP0426"/>
    <x v="2"/>
    <x v="4"/>
    <x v="1"/>
    <n v="5.6"/>
    <n v="64458"/>
    <x v="436"/>
    <n v="2025"/>
    <x v="1"/>
    <m/>
    <x v="2"/>
    <s v="Not Started"/>
    <x v="0"/>
    <n v="3"/>
    <n v="7"/>
    <m/>
    <x v="1"/>
    <x v="1"/>
    <s v="Hybrid"/>
    <s v="No"/>
    <s v="Non-binary"/>
  </r>
  <r>
    <s v="EMP0427"/>
    <x v="2"/>
    <x v="3"/>
    <x v="1"/>
    <n v="4"/>
    <n v="67352"/>
    <x v="421"/>
    <n v="2024"/>
    <x v="1"/>
    <m/>
    <x v="2"/>
    <s v="In Progress"/>
    <x v="1"/>
    <n v="3"/>
    <n v="3.9"/>
    <m/>
    <x v="1"/>
    <x v="1"/>
    <s v="Hybrid"/>
    <s v="No"/>
    <s v="Non-binary"/>
  </r>
  <r>
    <s v="EMP0430"/>
    <x v="2"/>
    <x v="1"/>
    <x v="2"/>
    <n v="2.9"/>
    <n v="137243"/>
    <x v="437"/>
    <n v="2018"/>
    <x v="1"/>
    <m/>
    <x v="2"/>
    <s v="Not Started"/>
    <x v="0"/>
    <n v="3"/>
    <n v="6.5"/>
    <m/>
    <x v="1"/>
    <x v="1"/>
    <s v="On-site"/>
    <s v="No"/>
    <s v="Non-binary"/>
  </r>
  <r>
    <s v="EMP0431"/>
    <x v="1"/>
    <x v="2"/>
    <x v="1"/>
    <n v="3.7"/>
    <n v="62591"/>
    <x v="143"/>
    <n v="2019"/>
    <x v="1"/>
    <m/>
    <x v="2"/>
    <s v="Completed"/>
    <x v="0"/>
    <n v="3"/>
    <n v="5.8"/>
    <m/>
    <x v="1"/>
    <x v="1"/>
    <s v="On-site"/>
    <s v="Yes"/>
    <s v="Female"/>
  </r>
  <r>
    <s v="EMP0070"/>
    <x v="1"/>
    <x v="1"/>
    <x v="3"/>
    <n v="8.8000000000000007"/>
    <n v="116178"/>
    <x v="438"/>
    <n v="2024"/>
    <x v="1"/>
    <m/>
    <x v="2"/>
    <s v="Not Started"/>
    <x v="1"/>
    <n v="5"/>
    <n v="6.6"/>
    <m/>
    <x v="1"/>
    <x v="1"/>
    <s v="Remote"/>
    <s v="No"/>
    <s v="Male"/>
  </r>
  <r>
    <s v="EMP0009"/>
    <x v="0"/>
    <x v="4"/>
    <x v="2"/>
    <n v="5.5"/>
    <n v="146807"/>
    <x v="439"/>
    <n v="2024"/>
    <x v="1"/>
    <m/>
    <x v="2"/>
    <s v="Not Started"/>
    <x v="2"/>
    <n v="3"/>
    <n v="2"/>
    <m/>
    <x v="1"/>
    <x v="1"/>
    <s v="Remote"/>
    <s v="No"/>
    <s v="Male"/>
  </r>
  <r>
    <s v="EMP0439"/>
    <x v="2"/>
    <x v="3"/>
    <x v="3"/>
    <n v="9.5"/>
    <n v="129724"/>
    <x v="131"/>
    <n v="2025"/>
    <x v="1"/>
    <m/>
    <x v="0"/>
    <s v="In Progress"/>
    <x v="1"/>
    <n v="3"/>
    <n v="1.9"/>
    <m/>
    <x v="1"/>
    <x v="1"/>
    <s v="On-site"/>
    <s v="No"/>
    <s v="Non-binary"/>
  </r>
  <r>
    <s v="EMP0212"/>
    <x v="2"/>
    <x v="0"/>
    <x v="4"/>
    <n v="7.5"/>
    <n v="77633"/>
    <x v="440"/>
    <n v="2019"/>
    <x v="0"/>
    <s v="Better Offer"/>
    <x v="1"/>
    <s v="Completed"/>
    <x v="0"/>
    <n v="2"/>
    <n v="1.5"/>
    <n v="2"/>
    <x v="144"/>
    <x v="8"/>
    <s v="Remote"/>
    <s v="Yes"/>
    <s v="Male"/>
  </r>
  <r>
    <s v="EMP0441"/>
    <x v="1"/>
    <x v="2"/>
    <x v="2"/>
    <n v="6.1"/>
    <n v="99082"/>
    <x v="441"/>
    <n v="2022"/>
    <x v="1"/>
    <m/>
    <x v="2"/>
    <s v="Not Started"/>
    <x v="0"/>
    <n v="3"/>
    <n v="3"/>
    <m/>
    <x v="1"/>
    <x v="1"/>
    <s v="On-site"/>
    <s v="No"/>
    <s v="Prefer not to say"/>
  </r>
  <r>
    <s v="EMP0444"/>
    <x v="0"/>
    <x v="3"/>
    <x v="4"/>
    <n v="4.5"/>
    <n v="64234"/>
    <x v="442"/>
    <n v="2022"/>
    <x v="1"/>
    <m/>
    <x v="2"/>
    <s v="In Progress"/>
    <x v="0"/>
    <n v="3"/>
    <n v="2.6"/>
    <m/>
    <x v="1"/>
    <x v="1"/>
    <s v="On-site"/>
    <s v="No"/>
    <s v="Non-binary"/>
  </r>
  <r>
    <s v="EMP0175"/>
    <x v="2"/>
    <x v="0"/>
    <x v="3"/>
    <n v="7"/>
    <n v="143869"/>
    <x v="443"/>
    <n v="2023"/>
    <x v="1"/>
    <m/>
    <x v="1"/>
    <s v="Not Started"/>
    <x v="2"/>
    <n v="3"/>
    <n v="2"/>
    <m/>
    <x v="1"/>
    <x v="1"/>
    <s v="Hybrid"/>
    <s v="No"/>
    <s v="Male"/>
  </r>
  <r>
    <s v="EMP0453"/>
    <x v="1"/>
    <x v="1"/>
    <x v="1"/>
    <n v="2.5"/>
    <n v="100172"/>
    <x v="159"/>
    <n v="2024"/>
    <x v="1"/>
    <m/>
    <x v="2"/>
    <s v="Not Started"/>
    <x v="1"/>
    <n v="4"/>
    <n v="4.7"/>
    <m/>
    <x v="1"/>
    <x v="1"/>
    <s v="On-site"/>
    <s v="No"/>
    <s v="Male"/>
  </r>
  <r>
    <s v="EMP0258"/>
    <x v="2"/>
    <x v="1"/>
    <x v="4"/>
    <n v="1.7"/>
    <n v="133445"/>
    <x v="444"/>
    <n v="2024"/>
    <x v="0"/>
    <s v="Personal"/>
    <x v="0"/>
    <s v="In Progress"/>
    <x v="0"/>
    <n v="2"/>
    <n v="1.2"/>
    <n v="1"/>
    <x v="124"/>
    <x v="2"/>
    <s v="On-site"/>
    <s v="No"/>
    <s v="Non-binary"/>
  </r>
  <r>
    <s v="EMP0457"/>
    <x v="1"/>
    <x v="4"/>
    <x v="2"/>
    <n v="5.7"/>
    <n v="85939"/>
    <x v="445"/>
    <n v="2023"/>
    <x v="1"/>
    <m/>
    <x v="2"/>
    <s v="Completed"/>
    <x v="1"/>
    <n v="2"/>
    <n v="2.1"/>
    <m/>
    <x v="1"/>
    <x v="1"/>
    <s v="Remote"/>
    <s v="Yes"/>
    <s v="Female"/>
  </r>
  <r>
    <s v="EMP0459"/>
    <x v="0"/>
    <x v="2"/>
    <x v="1"/>
    <n v="2.2999999999999998"/>
    <n v="104535"/>
    <x v="446"/>
    <n v="2022"/>
    <x v="1"/>
    <m/>
    <x v="2"/>
    <s v="In Progress"/>
    <x v="0"/>
    <n v="3"/>
    <n v="2.5"/>
    <m/>
    <x v="1"/>
    <x v="1"/>
    <s v="Hybrid"/>
    <s v="No"/>
    <s v="Prefer not to say"/>
  </r>
  <r>
    <s v="EMP0097"/>
    <x v="2"/>
    <x v="3"/>
    <x v="4"/>
    <n v="2.2000000000000002"/>
    <n v="65287"/>
    <x v="447"/>
    <n v="2023"/>
    <x v="0"/>
    <s v="No Growth"/>
    <x v="2"/>
    <s v="In Progress"/>
    <x v="1"/>
    <n v="2"/>
    <n v="1.8"/>
    <n v="2"/>
    <x v="11"/>
    <x v="2"/>
    <s v="Remote"/>
    <s v="No"/>
    <s v="Female"/>
  </r>
  <r>
    <s v="EMP0462"/>
    <x v="0"/>
    <x v="1"/>
    <x v="2"/>
    <n v="5.6"/>
    <n v="121114"/>
    <x v="448"/>
    <n v="2020"/>
    <x v="1"/>
    <m/>
    <x v="2"/>
    <s v="Not Started"/>
    <x v="0"/>
    <n v="3"/>
    <n v="4.8"/>
    <m/>
    <x v="1"/>
    <x v="1"/>
    <s v="Remote"/>
    <s v="No"/>
    <s v="Prefer not to say"/>
  </r>
  <r>
    <s v="EMP0107"/>
    <x v="2"/>
    <x v="4"/>
    <x v="3"/>
    <n v="6.7"/>
    <n v="99666"/>
    <x v="449"/>
    <n v="2023"/>
    <x v="1"/>
    <m/>
    <x v="1"/>
    <s v="Completed"/>
    <x v="2"/>
    <n v="3"/>
    <n v="1.9"/>
    <m/>
    <x v="1"/>
    <x v="1"/>
    <s v="On-site"/>
    <s v="Yes"/>
    <s v="Male"/>
  </r>
  <r>
    <s v="EMP0471"/>
    <x v="0"/>
    <x v="3"/>
    <x v="0"/>
    <n v="0.1"/>
    <n v="79404"/>
    <x v="450"/>
    <n v="2021"/>
    <x v="1"/>
    <m/>
    <x v="2"/>
    <s v="Completed"/>
    <x v="1"/>
    <n v="3"/>
    <m/>
    <m/>
    <x v="1"/>
    <x v="1"/>
    <s v="On-site"/>
    <s v="Yes"/>
    <s v="Prefer not to say"/>
  </r>
  <r>
    <s v="EMP0067"/>
    <x v="2"/>
    <x v="2"/>
    <x v="1"/>
    <n v="3.2"/>
    <n v="101430"/>
    <x v="451"/>
    <n v="2023"/>
    <x v="1"/>
    <m/>
    <x v="2"/>
    <s v="Not Started"/>
    <x v="2"/>
    <n v="5"/>
    <n v="1.9"/>
    <m/>
    <x v="1"/>
    <x v="1"/>
    <s v="On-site"/>
    <s v="No"/>
    <s v="Female"/>
  </r>
  <r>
    <s v="EMP0485"/>
    <x v="2"/>
    <x v="3"/>
    <x v="2"/>
    <n v="4"/>
    <n v="94700"/>
    <x v="203"/>
    <n v="2020"/>
    <x v="1"/>
    <m/>
    <x v="2"/>
    <s v="In Progress"/>
    <x v="0"/>
    <n v="2"/>
    <n v="4.9000000000000004"/>
    <m/>
    <x v="1"/>
    <x v="1"/>
    <s v="Hybrid"/>
    <s v="No"/>
    <s v="Prefer not to say"/>
  </r>
  <r>
    <s v="EMP0488"/>
    <x v="1"/>
    <x v="0"/>
    <x v="2"/>
    <n v="5.6"/>
    <n v="132391"/>
    <x v="337"/>
    <n v="2018"/>
    <x v="1"/>
    <m/>
    <x v="2"/>
    <s v="In Progress"/>
    <x v="0"/>
    <n v="2"/>
    <n v="6.6"/>
    <m/>
    <x v="1"/>
    <x v="1"/>
    <s v="Remote"/>
    <s v="No"/>
    <s v="Non-binary"/>
  </r>
  <r>
    <s v="EMP0477"/>
    <x v="1"/>
    <x v="0"/>
    <x v="4"/>
    <n v="4.5"/>
    <n v="117124"/>
    <x v="452"/>
    <n v="2021"/>
    <x v="0"/>
    <s v="No Growth"/>
    <x v="1"/>
    <s v="Not Started"/>
    <x v="0"/>
    <n v="2"/>
    <n v="2.8"/>
    <n v="3"/>
    <x v="121"/>
    <x v="7"/>
    <s v="Remote"/>
    <s v="No"/>
    <s v="Male"/>
  </r>
  <r>
    <s v="EMP0493"/>
    <x v="0"/>
    <x v="3"/>
    <x v="0"/>
    <n v="3.8"/>
    <n v="153185"/>
    <x v="205"/>
    <n v="2020"/>
    <x v="1"/>
    <m/>
    <x v="2"/>
    <s v="Completed"/>
    <x v="0"/>
    <n v="3"/>
    <n v="5.2"/>
    <m/>
    <x v="17"/>
    <x v="2"/>
    <s v="Remote"/>
    <s v="Yes"/>
    <s v="Female"/>
  </r>
  <r>
    <s v="EMP0018"/>
    <x v="2"/>
    <x v="0"/>
    <x v="1"/>
    <n v="2.2000000000000002"/>
    <n v="126842"/>
    <x v="453"/>
    <n v="2023"/>
    <x v="0"/>
    <s v="No Growth"/>
    <x v="1"/>
    <s v="Not Started"/>
    <x v="2"/>
    <n v="3"/>
    <n v="1.9"/>
    <n v="2"/>
    <x v="48"/>
    <x v="2"/>
    <s v="On-site"/>
    <s v="No"/>
    <s v="Prefer not to s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6CBF8-01EE-48E1-BF37-0161BA720C1D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L35:M44" firstHeaderRow="1" firstDataRow="1" firstDataCol="1" rowPageCount="1" colPageCount="1"/>
  <pivotFields count="25">
    <pivotField dataField="1" showAll="0"/>
    <pivotField showAll="0"/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2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D38A5-F4B1-4B00-B89B-79F46F6FFC21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F199:G216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axis="axisRow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1"/>
        <item sd="0" x="2"/>
        <item sd="0" x="3"/>
        <item sd="0" x="4"/>
        <item x="5"/>
        <item x="0"/>
        <item t="default"/>
      </items>
    </pivotField>
    <pivotField axis="axisRow" showAll="0">
      <items count="11">
        <item sd="0" x="1"/>
        <item sd="0" x="2"/>
        <item sd="0" x="3"/>
        <item sd="0" x="4"/>
        <item sd="0" x="5"/>
        <item sd="0" x="6"/>
        <item x="7"/>
        <item x="8"/>
        <item x="9"/>
        <item x="0"/>
        <item t="default"/>
      </items>
    </pivotField>
  </pivotFields>
  <rowFields count="4">
    <field x="24"/>
    <field x="23"/>
    <field x="22"/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Employee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29832-9FAA-4E3D-B64A-E056A3E00C7C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5:B126" firstHeaderRow="1" firstDataRow="1" firstDataCol="1" rowPageCount="1" colPageCount="1"/>
  <pivotFields count="21">
    <pivotField dataField="1" showAll="0"/>
    <pivotField showAll="0"/>
    <pivotField showAll="0"/>
    <pivotField showAll="0"/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7">
        <item x="4"/>
        <item x="2"/>
        <item x="3"/>
        <item x="5"/>
        <item x="0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9"/>
    <field x="1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A74AF-6736-4EB5-9635-44BCC0E4F496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99:C224" firstHeaderRow="0" firstDataRow="1" firstDataCol="1"/>
  <pivotFields count="25"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2"/>
    <field x="3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loyee ID" fld="0" subtotal="count" baseField="0" baseItem="0"/>
    <dataField name="Average of Years of Experience" fld="4" subtotal="average" baseField="1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3EC42-68FE-4E76-81A7-66980341FFC8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6:G158" firstHeaderRow="1" firstDataRow="2" firstDataCol="1" rowPageCount="1" colPageCount="1"/>
  <pivotFields count="21"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axis="axisCol" showAll="0">
      <items count="7">
        <item x="4"/>
        <item x="2"/>
        <item x="3"/>
        <item x="5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D404A-2288-45A5-B48C-74310523008A}" name="Employees by Region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50:B60" firstHeaderRow="1" firstDataRow="1" firstDataCol="1"/>
  <pivotFields count="25">
    <pivotField dataField="1" showAll="0"/>
    <pivotField axis="axisRow" showAll="0">
      <items count="4">
        <item x="1"/>
        <item x="0"/>
        <item x="2"/>
        <item t="default" sd="0"/>
      </items>
    </pivotField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"/>
    <field x="8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15FCD-1DBC-42CF-8BDE-D03E5C5FD706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82:B187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4E121-A880-4F4B-8804-FD2CD52BC4E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82:B88" firstHeaderRow="1" firstDataRow="1" firstDataCol="1" rowPageCount="3" colPageCount="1"/>
  <pivotFields count="21">
    <pivotField dataField="1" showAll="0"/>
    <pivotField showAll="0"/>
    <pivotField showAll="0"/>
    <pivotField showAll="0"/>
    <pivotField showAll="0"/>
    <pivotField showAll="0"/>
    <pivotField numFmtId="164"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7">
        <item x="4"/>
        <item x="2"/>
        <item x="3"/>
        <item x="5"/>
        <item x="0"/>
        <item x="1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3">
    <pageField fld="8" item="1" hier="-1"/>
    <pageField fld="19" hier="-1"/>
    <pageField fld="11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43AFE6-3C4F-4F9C-A86E-5BCF891BB9B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K42" firstHeaderRow="1" firstDataRow="2" firstDataCol="1" rowPageCount="1" colPageCount="1"/>
  <pivotFields count="21">
    <pivotField dataField="1" showAll="0">
      <items count="501">
        <item x="180"/>
        <item x="264"/>
        <item x="211"/>
        <item x="75"/>
        <item x="182"/>
        <item x="1"/>
        <item x="457"/>
        <item x="2"/>
        <item x="480"/>
        <item x="433"/>
        <item x="348"/>
        <item x="273"/>
        <item x="3"/>
        <item x="321"/>
        <item x="328"/>
        <item x="277"/>
        <item x="4"/>
        <item x="499"/>
        <item x="60"/>
        <item x="350"/>
        <item x="187"/>
        <item x="358"/>
        <item x="473"/>
        <item x="451"/>
        <item x="189"/>
        <item x="313"/>
        <item x="248"/>
        <item x="64"/>
        <item x="341"/>
        <item x="421"/>
        <item x="168"/>
        <item x="9"/>
        <item x="260"/>
        <item x="356"/>
        <item x="91"/>
        <item x="193"/>
        <item x="66"/>
        <item x="452"/>
        <item x="195"/>
        <item x="302"/>
        <item x="196"/>
        <item x="359"/>
        <item x="197"/>
        <item x="441"/>
        <item x="360"/>
        <item x="198"/>
        <item x="247"/>
        <item x="199"/>
        <item x="362"/>
        <item x="200"/>
        <item x="98"/>
        <item x="370"/>
        <item x="363"/>
        <item x="109"/>
        <item x="172"/>
        <item x="203"/>
        <item x="204"/>
        <item x="205"/>
        <item x="14"/>
        <item x="364"/>
        <item x="365"/>
        <item x="281"/>
        <item x="127"/>
        <item x="327"/>
        <item x="368"/>
        <item x="95"/>
        <item x="494"/>
        <item x="274"/>
        <item x="407"/>
        <item x="479"/>
        <item x="253"/>
        <item x="372"/>
        <item x="18"/>
        <item x="240"/>
        <item x="20"/>
        <item x="207"/>
        <item x="21"/>
        <item x="434"/>
        <item x="23"/>
        <item x="373"/>
        <item x="38"/>
        <item x="24"/>
        <item x="39"/>
        <item x="374"/>
        <item x="268"/>
        <item x="61"/>
        <item x="413"/>
        <item x="466"/>
        <item x="376"/>
        <item x="377"/>
        <item x="212"/>
        <item x="26"/>
        <item x="224"/>
        <item x="213"/>
        <item x="54"/>
        <item x="435"/>
        <item x="490"/>
        <item x="216"/>
        <item x="353"/>
        <item x="380"/>
        <item x="48"/>
        <item x="28"/>
        <item x="217"/>
        <item x="382"/>
        <item x="352"/>
        <item x="234"/>
        <item x="492"/>
        <item x="219"/>
        <item x="371"/>
        <item x="278"/>
        <item x="309"/>
        <item x="331"/>
        <item x="100"/>
        <item x="103"/>
        <item x="221"/>
        <item x="222"/>
        <item x="186"/>
        <item x="33"/>
        <item x="225"/>
        <item x="35"/>
        <item x="307"/>
        <item x="387"/>
        <item x="37"/>
        <item x="355"/>
        <item x="218"/>
        <item x="114"/>
        <item x="141"/>
        <item x="12"/>
        <item x="226"/>
        <item x="227"/>
        <item x="192"/>
        <item x="335"/>
        <item x="385"/>
        <item x="243"/>
        <item x="40"/>
        <item x="472"/>
        <item x="297"/>
        <item x="42"/>
        <item x="43"/>
        <item x="391"/>
        <item x="44"/>
        <item x="230"/>
        <item x="231"/>
        <item x="423"/>
        <item x="392"/>
        <item x="79"/>
        <item x="25"/>
        <item x="73"/>
        <item x="76"/>
        <item x="390"/>
        <item x="235"/>
        <item x="236"/>
        <item x="345"/>
        <item x="395"/>
        <item x="237"/>
        <item x="184"/>
        <item x="188"/>
        <item x="53"/>
        <item x="49"/>
        <item x="397"/>
        <item x="393"/>
        <item x="16"/>
        <item x="294"/>
        <item x="52"/>
        <item x="175"/>
        <item x="398"/>
        <item x="399"/>
        <item x="339"/>
        <item x="400"/>
        <item x="241"/>
        <item x="265"/>
        <item x="401"/>
        <item x="436"/>
        <item x="97"/>
        <item x="485"/>
        <item x="280"/>
        <item x="55"/>
        <item x="152"/>
        <item x="403"/>
        <item x="238"/>
        <item x="404"/>
        <item x="409"/>
        <item x="239"/>
        <item x="57"/>
        <item x="411"/>
        <item x="367"/>
        <item x="58"/>
        <item x="15"/>
        <item x="417"/>
        <item x="202"/>
        <item x="405"/>
        <item x="342"/>
        <item x="62"/>
        <item x="63"/>
        <item x="183"/>
        <item x="329"/>
        <item x="338"/>
        <item x="65"/>
        <item x="381"/>
        <item x="242"/>
        <item x="249"/>
        <item x="67"/>
        <item x="68"/>
        <item x="93"/>
        <item x="251"/>
        <item x="252"/>
        <item x="288"/>
        <item x="254"/>
        <item x="255"/>
        <item x="410"/>
        <item x="0"/>
        <item x="482"/>
        <item x="34"/>
        <item x="366"/>
        <item x="257"/>
        <item x="123"/>
        <item x="156"/>
        <item x="259"/>
        <item x="250"/>
        <item x="27"/>
        <item x="176"/>
        <item x="5"/>
        <item x="262"/>
        <item x="72"/>
        <item x="13"/>
        <item x="426"/>
        <item x="406"/>
        <item x="334"/>
        <item x="414"/>
        <item x="469"/>
        <item x="422"/>
        <item x="463"/>
        <item x="71"/>
        <item x="78"/>
        <item x="94"/>
        <item x="424"/>
        <item x="416"/>
        <item x="86"/>
        <item x="267"/>
        <item x="279"/>
        <item x="461"/>
        <item x="266"/>
        <item x="80"/>
        <item x="442"/>
        <item x="69"/>
        <item x="347"/>
        <item x="82"/>
        <item x="83"/>
        <item x="420"/>
        <item x="194"/>
        <item x="139"/>
        <item x="111"/>
        <item x="418"/>
        <item x="272"/>
        <item x="84"/>
        <item x="261"/>
        <item x="59"/>
        <item x="487"/>
        <item x="292"/>
        <item x="425"/>
        <item x="275"/>
        <item x="153"/>
        <item x="293"/>
        <item x="427"/>
        <item x="332"/>
        <item x="22"/>
        <item x="383"/>
        <item x="429"/>
        <item x="430"/>
        <item x="208"/>
        <item x="431"/>
        <item x="474"/>
        <item x="87"/>
        <item x="388"/>
        <item x="8"/>
        <item x="107"/>
        <item x="81"/>
        <item x="245"/>
        <item x="89"/>
        <item x="90"/>
        <item x="149"/>
        <item x="315"/>
        <item x="92"/>
        <item x="296"/>
        <item x="361"/>
        <item x="32"/>
        <item x="170"/>
        <item x="408"/>
        <item x="77"/>
        <item x="96"/>
        <item x="357"/>
        <item x="285"/>
        <item x="116"/>
        <item x="455"/>
        <item x="286"/>
        <item x="287"/>
        <item x="167"/>
        <item x="126"/>
        <item x="402"/>
        <item x="50"/>
        <item x="289"/>
        <item x="45"/>
        <item x="101"/>
        <item x="437"/>
        <item x="102"/>
        <item x="438"/>
        <item x="375"/>
        <item x="70"/>
        <item x="439"/>
        <item x="104"/>
        <item x="7"/>
        <item x="291"/>
        <item x="440"/>
        <item x="412"/>
        <item x="88"/>
        <item x="351"/>
        <item x="106"/>
        <item x="389"/>
        <item x="282"/>
        <item x="108"/>
        <item x="132"/>
        <item x="444"/>
        <item x="246"/>
        <item x="445"/>
        <item x="446"/>
        <item x="295"/>
        <item x="155"/>
        <item x="47"/>
        <item x="232"/>
        <item x="386"/>
        <item x="415"/>
        <item x="419"/>
        <item x="178"/>
        <item x="112"/>
        <item x="290"/>
        <item x="449"/>
        <item x="450"/>
        <item x="113"/>
        <item x="299"/>
        <item x="354"/>
        <item x="150"/>
        <item x="115"/>
        <item x="143"/>
        <item x="326"/>
        <item x="283"/>
        <item x="394"/>
        <item x="396"/>
        <item x="117"/>
        <item x="303"/>
        <item x="161"/>
        <item x="304"/>
        <item x="453"/>
        <item x="454"/>
        <item x="56"/>
        <item x="379"/>
        <item x="456"/>
        <item x="305"/>
        <item x="306"/>
        <item x="119"/>
        <item x="120"/>
        <item x="209"/>
        <item x="122"/>
        <item x="121"/>
        <item x="124"/>
        <item x="171"/>
        <item x="458"/>
        <item x="270"/>
        <item x="459"/>
        <item x="460"/>
        <item x="135"/>
        <item x="308"/>
        <item x="215"/>
        <item x="206"/>
        <item x="310"/>
        <item x="311"/>
        <item x="105"/>
        <item x="312"/>
        <item x="128"/>
        <item x="462"/>
        <item x="428"/>
        <item x="99"/>
        <item x="314"/>
        <item x="320"/>
        <item x="130"/>
        <item x="229"/>
        <item x="464"/>
        <item x="131"/>
        <item x="165"/>
        <item x="465"/>
        <item x="269"/>
        <item x="148"/>
        <item x="467"/>
        <item x="319"/>
        <item x="318"/>
        <item x="133"/>
        <item x="468"/>
        <item x="134"/>
        <item x="74"/>
        <item x="284"/>
        <item x="298"/>
        <item x="470"/>
        <item x="160"/>
        <item x="317"/>
        <item x="448"/>
        <item x="136"/>
        <item x="181"/>
        <item x="322"/>
        <item x="137"/>
        <item x="323"/>
        <item x="138"/>
        <item x="324"/>
        <item x="325"/>
        <item x="349"/>
        <item x="432"/>
        <item x="140"/>
        <item x="220"/>
        <item x="346"/>
        <item x="276"/>
        <item x="142"/>
        <item x="228"/>
        <item x="340"/>
        <item x="233"/>
        <item x="144"/>
        <item x="145"/>
        <item x="146"/>
        <item x="475"/>
        <item x="476"/>
        <item x="147"/>
        <item x="256"/>
        <item x="477"/>
        <item x="478"/>
        <item x="201"/>
        <item x="46"/>
        <item x="369"/>
        <item x="214"/>
        <item x="471"/>
        <item x="443"/>
        <item x="151"/>
        <item x="481"/>
        <item x="31"/>
        <item x="483"/>
        <item x="10"/>
        <item x="330"/>
        <item x="484"/>
        <item x="154"/>
        <item x="159"/>
        <item x="29"/>
        <item x="51"/>
        <item x="333"/>
        <item x="378"/>
        <item x="41"/>
        <item x="157"/>
        <item x="486"/>
        <item x="118"/>
        <item x="190"/>
        <item x="158"/>
        <item x="488"/>
        <item x="301"/>
        <item x="489"/>
        <item x="6"/>
        <item x="223"/>
        <item x="491"/>
        <item x="447"/>
        <item x="30"/>
        <item x="162"/>
        <item x="36"/>
        <item x="163"/>
        <item x="336"/>
        <item x="337"/>
        <item x="164"/>
        <item x="493"/>
        <item x="244"/>
        <item x="166"/>
        <item x="17"/>
        <item x="300"/>
        <item x="125"/>
        <item x="497"/>
        <item x="210"/>
        <item x="85"/>
        <item x="19"/>
        <item x="169"/>
        <item x="191"/>
        <item x="185"/>
        <item x="343"/>
        <item x="495"/>
        <item x="258"/>
        <item x="11"/>
        <item x="496"/>
        <item x="173"/>
        <item x="174"/>
        <item x="344"/>
        <item x="263"/>
        <item x="498"/>
        <item x="316"/>
        <item x="129"/>
        <item x="177"/>
        <item x="271"/>
        <item x="384"/>
        <item x="110"/>
        <item x="179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7"/>
        <item x="6"/>
        <item x="4"/>
        <item x="8"/>
        <item x="0"/>
        <item x="3"/>
        <item x="5"/>
        <item x="2"/>
        <item x="1"/>
        <item t="default"/>
      </items>
    </pivotField>
    <pivotField showAll="0"/>
    <pivotField showAll="0"/>
    <pivotField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17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8" hier="-1"/>
  </pageFields>
  <dataFields count="1">
    <dataField name="Count of Employee ID" fld="0" subtotal="count" baseField="0" baseItem="0"/>
  </dataFields>
  <formats count="6">
    <format dxfId="26">
      <pivotArea collapsedLevelsAreSubtotals="1" fieldPosition="0">
        <references count="3">
          <reference field="1" count="1">
            <x v="2"/>
          </reference>
          <reference field="2" count="1" selected="0">
            <x v="3"/>
          </reference>
          <reference field="17" count="1" selected="0">
            <x v="6"/>
          </reference>
        </references>
      </pivotArea>
    </format>
    <format dxfId="25">
      <pivotArea collapsedLevelsAreSubtotals="1" fieldPosition="0">
        <references count="3">
          <reference field="1" count="1">
            <x v="2"/>
          </reference>
          <reference field="2" count="1" selected="0">
            <x v="3"/>
          </reference>
          <reference field="17" count="1" selected="0">
            <x v="7"/>
          </reference>
        </references>
      </pivotArea>
    </format>
    <format dxfId="24">
      <pivotArea collapsedLevelsAreSubtotals="1" fieldPosition="0">
        <references count="3">
          <reference field="1" count="1">
            <x v="2"/>
          </reference>
          <reference field="2" count="1" selected="0">
            <x v="4"/>
          </reference>
          <reference field="17" count="1" selected="0">
            <x v="6"/>
          </reference>
        </references>
      </pivotArea>
    </format>
    <format dxfId="23">
      <pivotArea collapsedLevelsAreSubtotals="1" fieldPosition="0">
        <references count="3">
          <reference field="1" count="1">
            <x v="1"/>
          </reference>
          <reference field="2" count="1" selected="0">
            <x v="0"/>
          </reference>
          <reference field="17" count="1" selected="0">
            <x v="7"/>
          </reference>
        </references>
      </pivotArea>
    </format>
    <format dxfId="22">
      <pivotArea collapsedLevelsAreSubtotals="1" fieldPosition="0">
        <references count="3">
          <reference field="1" count="1">
            <x v="1"/>
          </reference>
          <reference field="2" count="1" selected="0">
            <x v="1"/>
          </reference>
          <reference field="17" count="1" selected="0">
            <x v="7"/>
          </reference>
        </references>
      </pivotArea>
    </format>
    <format dxfId="21">
      <pivotArea collapsedLevelsAreSubtotals="1" fieldPosition="0">
        <references count="3">
          <reference field="1" count="1">
            <x v="2"/>
          </reference>
          <reference field="2" count="1" selected="0">
            <x v="1"/>
          </reference>
          <reference field="17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D5515-9BA2-4F9D-986C-343DF072335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1:J63" firstHeaderRow="1" firstDataRow="2" firstDataCol="1" rowPageCount="1" colPageCount="1"/>
  <pivotFields count="21">
    <pivotField dataField="1" showAll="0"/>
    <pivotField showAll="0"/>
    <pivotField showAll="0"/>
    <pivotField showAll="0"/>
    <pivotField showAll="0"/>
    <pivotField showAll="0"/>
    <pivotField numFmtId="165" showAll="0">
      <items count="455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x="27"/>
        <item x="30"/>
        <item x="31"/>
        <item x="46"/>
        <item x="369"/>
        <item x="19"/>
        <item x="433"/>
        <item x="278"/>
        <item x="54"/>
        <item x="121"/>
        <item x="382"/>
        <item x="59"/>
        <item x="26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x="9"/>
        <item x="268"/>
        <item x="337"/>
        <item x="375"/>
        <item x="355"/>
        <item x="172"/>
        <item x="437"/>
        <item x="247"/>
        <item x="248"/>
        <item x="402"/>
        <item x="126"/>
        <item x="85"/>
        <item x="342"/>
        <item x="78"/>
        <item x="133"/>
        <item x="80"/>
        <item x="97"/>
        <item x="208"/>
        <item x="171"/>
        <item x="209"/>
        <item x="41"/>
        <item x="286"/>
        <item x="288"/>
        <item x="227"/>
        <item x="294"/>
        <item x="417"/>
        <item x="419"/>
        <item x="25"/>
        <item x="324"/>
        <item x="102"/>
        <item x="241"/>
        <item x="106"/>
        <item x="145"/>
        <item x="123"/>
        <item x="259"/>
        <item x="272"/>
        <item x="325"/>
        <item x="428"/>
        <item x="62"/>
        <item x="222"/>
        <item x="91"/>
        <item x="115"/>
        <item x="26"/>
        <item x="39"/>
        <item x="389"/>
        <item x="290"/>
        <item x="114"/>
        <item x="182"/>
        <item x="136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x="155"/>
        <item x="178"/>
        <item x="274"/>
        <item x="179"/>
        <item x="430"/>
        <item x="440"/>
        <item x="47"/>
        <item x="183"/>
        <item x="60"/>
        <item x="229"/>
        <item x="184"/>
        <item x="156"/>
        <item x="70"/>
        <item x="55"/>
        <item x="61"/>
        <item x="280"/>
        <item x="198"/>
        <item x="170"/>
        <item x="202"/>
        <item x="205"/>
        <item x="284"/>
        <item x="414"/>
        <item x="240"/>
        <item x="149"/>
        <item x="366"/>
        <item x="236"/>
        <item x="206"/>
        <item x="348"/>
        <item x="177"/>
        <item x="212"/>
        <item x="2"/>
        <item x="211"/>
        <item x="189"/>
        <item x="204"/>
        <item x="347"/>
        <item x="99"/>
        <item x="0"/>
        <item x="214"/>
        <item x="104"/>
        <item x="363"/>
        <item x="127"/>
        <item x="203"/>
        <item x="194"/>
        <item x="118"/>
        <item x="195"/>
        <item x="291"/>
        <item x="6"/>
        <item x="65"/>
        <item x="378"/>
        <item x="238"/>
        <item x="219"/>
        <item x="448"/>
        <item x="124"/>
        <item x="404"/>
        <item x="223"/>
        <item x="37"/>
        <item x="224"/>
        <item x="426"/>
        <item x="225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x="83"/>
        <item x="251"/>
        <item x="304"/>
        <item x="323"/>
        <item x="379"/>
        <item x="258"/>
        <item x="253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x="283"/>
        <item x="307"/>
        <item x="103"/>
        <item x="58"/>
        <item x="267"/>
        <item x="201"/>
        <item x="218"/>
        <item x="74"/>
        <item x="116"/>
        <item x="450"/>
        <item x="23"/>
        <item x="174"/>
        <item x="8"/>
        <item x="265"/>
        <item x="264"/>
        <item x="328"/>
        <item x="141"/>
        <item x="249"/>
        <item x="270"/>
        <item x="210"/>
        <item x="315"/>
        <item x="231"/>
        <item x="146"/>
        <item x="320"/>
        <item x="139"/>
        <item x="100"/>
        <item x="63"/>
        <item x="271"/>
        <item x="339"/>
        <item x="220"/>
        <item x="365"/>
        <item x="72"/>
        <item x="53"/>
        <item x="364"/>
        <item x="279"/>
        <item x="262"/>
        <item x="92"/>
        <item x="357"/>
        <item x="261"/>
        <item x="16"/>
        <item x="361"/>
        <item x="298"/>
        <item x="418"/>
        <item x="341"/>
        <item x="166"/>
        <item x="138"/>
        <item x="285"/>
        <item x="452"/>
        <item x="175"/>
        <item x="245"/>
        <item x="111"/>
        <item x="319"/>
        <item x="309"/>
        <item x="297"/>
        <item x="68"/>
        <item x="395"/>
        <item x="405"/>
        <item x="110"/>
        <item x="242"/>
        <item x="300"/>
        <item x="299"/>
        <item x="302"/>
        <item x="233"/>
        <item x="20"/>
        <item x="176"/>
        <item x="120"/>
        <item x="187"/>
        <item x="71"/>
        <item x="310"/>
        <item x="33"/>
        <item x="408"/>
        <item x="301"/>
        <item x="164"/>
        <item x="200"/>
        <item x="311"/>
        <item x="153"/>
        <item x="51"/>
        <item x="277"/>
        <item x="207"/>
        <item x="15"/>
        <item x="87"/>
        <item x="313"/>
        <item x="191"/>
        <item x="316"/>
        <item x="45"/>
        <item x="235"/>
        <item x="327"/>
        <item x="11"/>
        <item x="3"/>
        <item x="130"/>
        <item x="197"/>
        <item x="322"/>
        <item x="35"/>
        <item x="390"/>
        <item x="167"/>
        <item x="296"/>
        <item x="340"/>
        <item x="330"/>
        <item x="331"/>
        <item x="18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113"/>
        <item x="441"/>
        <item x="168"/>
        <item x="273"/>
        <item x="334"/>
        <item x="335"/>
        <item x="343"/>
        <item x="411"/>
        <item x="36"/>
        <item x="84"/>
        <item x="352"/>
        <item x="275"/>
        <item x="295"/>
        <item x="424"/>
        <item x="346"/>
        <item x="190"/>
        <item x="234"/>
        <item x="173"/>
        <item x="40"/>
        <item x="351"/>
        <item x="67"/>
        <item x="77"/>
        <item x="154"/>
        <item x="356"/>
        <item x="79"/>
        <item x="254"/>
        <item x="38"/>
        <item x="193"/>
        <item x="81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x="377"/>
        <item x="180"/>
        <item x="380"/>
        <item x="256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x="32"/>
        <item x="186"/>
        <item x="43"/>
        <item x="287"/>
        <item x="350"/>
        <item x="400"/>
        <item x="396"/>
        <item x="397"/>
        <item x="362"/>
        <item x="394"/>
        <item x="349"/>
        <item x="358"/>
        <item x="398"/>
        <item x="445"/>
        <item x="406"/>
        <item x="423"/>
        <item x="431"/>
        <item x="435"/>
        <item x="443"/>
        <item x="449"/>
        <item x="416"/>
        <item x="393"/>
        <item x="451"/>
        <item x="453"/>
        <item x="427"/>
        <item x="447"/>
        <item x="105"/>
        <item x="135"/>
        <item x="409"/>
        <item x="1"/>
        <item x="371"/>
        <item x="444"/>
        <item x="150"/>
        <item x="5"/>
        <item x="22"/>
        <item x="226"/>
        <item x="50"/>
        <item x="216"/>
        <item x="48"/>
        <item x="14"/>
        <item x="108"/>
        <item x="308"/>
        <item x="399"/>
        <item x="125"/>
        <item x="345"/>
        <item x="439"/>
        <item x="21"/>
        <item x="24"/>
        <item x="317"/>
        <item x="421"/>
        <item x="129"/>
        <item x="385"/>
        <item x="98"/>
        <item x="64"/>
        <item x="368"/>
        <item x="56"/>
        <item x="407"/>
        <item x="401"/>
        <item x="152"/>
        <item x="159"/>
        <item x="367"/>
        <item x="438"/>
        <item x="425"/>
        <item x="303"/>
        <item x="82"/>
        <item x="432"/>
        <item x="107"/>
        <item x="217"/>
        <item x="28"/>
        <item x="185"/>
        <item x="252"/>
        <item x="132"/>
        <item x="34"/>
        <item x="413"/>
        <item x="13"/>
        <item x="29"/>
        <item x="12"/>
        <item x="305"/>
        <item x="436"/>
        <item x="131"/>
        <item x="134"/>
        <item x="243"/>
        <item x="4"/>
        <item x="199"/>
        <item x="422"/>
        <item x="76"/>
        <item x="101"/>
        <item t="default"/>
      </items>
    </pivotField>
    <pivotField axis="axisCol" showAll="0">
      <items count="9">
        <item x="4"/>
        <item x="6"/>
        <item x="0"/>
        <item x="5"/>
        <item x="2"/>
        <item x="7"/>
        <item x="1"/>
        <item x="3"/>
        <item t="default"/>
      </items>
    </pivotField>
    <pivotField showAll="0"/>
    <pivotField showAll="0"/>
    <pivotField showAll="0"/>
    <pivotField showAll="0"/>
    <pivotField axis="axisPage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2" item="0" hier="-1"/>
  </pageFields>
  <dataFields count="1">
    <dataField name="Count of Employee ID" fld="0" subtotal="count" baseField="0" baseItem="0"/>
  </dataFields>
  <formats count="1">
    <format dxfId="6">
      <pivotArea outline="0" collapsedLevelsAreSubtotals="1" fieldPosition="0">
        <references count="1">
          <reference field="7" count="2" selected="0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A9880-D639-4275-AD1C-23C2FAA6E9A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B54" firstHeaderRow="1" firstDataRow="1" firstDataCol="1"/>
  <pivotFields count="21"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2"/>
    <field x="3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Employee ID" fld="0" subtotal="count" baseField="0" baseItem="0"/>
  </dataFields>
  <formats count="6">
    <format dxfId="12">
      <pivotArea collapsedLevelsAreSubtotals="1" fieldPosition="0">
        <references count="2">
          <reference field="3" count="1">
            <x v="3"/>
          </reference>
          <reference field="12" count="1" selected="0">
            <x v="0"/>
          </reference>
        </references>
      </pivotArea>
    </format>
    <format dxfId="11">
      <pivotArea collapsedLevelsAreSubtotals="1" fieldPosition="0">
        <references count="2">
          <reference field="3" count="1">
            <x v="2"/>
          </reference>
          <reference field="12" count="1" selected="0">
            <x v="0"/>
          </reference>
        </references>
      </pivotArea>
    </format>
    <format dxfId="10">
      <pivotArea collapsedLevelsAreSubtotals="1" fieldPosition="0">
        <references count="2">
          <reference field="3" count="1">
            <x v="3"/>
          </reference>
          <reference field="12" count="1" selected="0">
            <x v="1"/>
          </reference>
        </references>
      </pivotArea>
    </format>
    <format dxfId="9">
      <pivotArea collapsedLevelsAreSubtotals="1" fieldPosition="0">
        <references count="2">
          <reference field="3" count="1">
            <x v="1"/>
          </reference>
          <reference field="12" count="1" selected="0">
            <x v="2"/>
          </reference>
        </references>
      </pivotArea>
    </format>
    <format dxfId="8">
      <pivotArea collapsedLevelsAreSubtotals="1" fieldPosition="0">
        <references count="2">
          <reference field="3" count="1">
            <x v="2"/>
          </reference>
          <reference field="12" count="1" selected="0">
            <x v="2"/>
          </reference>
        </references>
      </pivotArea>
    </format>
    <format dxfId="7">
      <pivotArea collapsedLevelsAreSubtotals="1" fieldPosition="0">
        <references count="2">
          <reference field="3" count="1">
            <x v="0"/>
          </reference>
          <reference field="12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31B1A-2568-48BE-9F0B-D6F2F91782ED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H70:I78" firstHeaderRow="1" firstDataRow="1" firstDataCol="1" rowPageCount="2" colPageCount="1"/>
  <pivotFields count="25">
    <pivotField dataField="1" showAll="0"/>
    <pivotField showAll="0"/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axis="axisPage" multipleItemSelectionAllowed="1" showAll="0">
      <items count="10">
        <item x="6"/>
        <item x="5"/>
        <item x="4"/>
        <item x="8"/>
        <item x="0"/>
        <item x="3"/>
        <item x="7"/>
        <item h="1" x="2"/>
        <item h="1" x="1"/>
        <item t="default"/>
      </items>
    </pivotField>
    <pivotField showAll="0"/>
    <pivotField showAll="0"/>
    <pivotField showAll="0"/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2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8" item="1" hier="-1"/>
    <pageField fld="17" hier="-1"/>
  </pageFields>
  <dataFields count="1">
    <dataField name="Count of Employee ID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8AC94-3BA4-4D17-8D9B-6D292E84933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28:B133" firstHeaderRow="1" firstDataRow="1" firstDataCol="1"/>
  <pivotFields count="21">
    <pivotField dataField="1"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 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506B5-FACC-4784-9861-F4714B8360F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5:F125" firstHeaderRow="1" firstDataRow="2" firstDataCol="1"/>
  <pivotFields count="21"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loyee ID" fld="0" subtotal="count" baseField="0" baseItem="0"/>
  </dataFields>
  <formats count="7">
    <format dxfId="19">
      <pivotArea collapsedLevelsAreSubtotals="1" fieldPosition="0">
        <references count="3">
          <reference field="1" count="1" selected="0">
            <x v="0"/>
          </reference>
          <reference field="2" count="1">
            <x v="3"/>
          </reference>
          <reference field="12" count="1" selected="0">
            <x v="1"/>
          </reference>
        </references>
      </pivotArea>
    </format>
    <format dxfId="18">
      <pivotArea collapsedLevelsAreSubtotals="1" fieldPosition="0">
        <references count="3">
          <reference field="1" count="1" selected="0">
            <x v="0"/>
          </reference>
          <reference field="2" count="1">
            <x v="4"/>
          </reference>
          <reference field="12" count="1" selected="0">
            <x v="3"/>
          </reference>
        </references>
      </pivotArea>
    </format>
    <format dxfId="17">
      <pivotArea collapsedLevelsAreSubtotals="1" fieldPosition="0">
        <references count="3">
          <reference field="1" count="1" selected="0">
            <x v="1"/>
          </reference>
          <reference field="2" count="1">
            <x v="1"/>
          </reference>
          <reference field="12" count="1" selected="0">
            <x v="1"/>
          </reference>
        </references>
      </pivotArea>
    </format>
    <format dxfId="16">
      <pivotArea collapsedLevelsAreSubtotals="1" fieldPosition="0">
        <references count="3">
          <reference field="1" count="1" selected="0">
            <x v="2"/>
          </reference>
          <reference field="2" count="1">
            <x v="0"/>
          </reference>
          <reference field="12" count="1" selected="0">
            <x v="1"/>
          </reference>
        </references>
      </pivotArea>
    </format>
    <format dxfId="15">
      <pivotArea collapsedLevelsAreSubtotals="1" fieldPosition="0">
        <references count="3">
          <reference field="1" count="1" selected="0">
            <x v="2"/>
          </reference>
          <reference field="2" count="1">
            <x v="1"/>
          </reference>
          <reference field="12" count="1" selected="0">
            <x v="2"/>
          </reference>
        </references>
      </pivotArea>
    </format>
    <format dxfId="14">
      <pivotArea collapsedLevelsAreSubtotals="1" fieldPosition="0">
        <references count="3">
          <reference field="1" count="1" selected="0">
            <x v="1"/>
          </reference>
          <reference field="2" count="1">
            <x v="2"/>
          </reference>
          <reference field="12" count="1" selected="0">
            <x v="3"/>
          </reference>
        </references>
      </pivotArea>
    </format>
    <format dxfId="13">
      <pivotArea collapsedLevelsAreSubtotals="1" fieldPosition="0">
        <references count="3">
          <reference field="1" count="1" selected="0">
            <x v="2"/>
          </reference>
          <reference field="2" count="1">
            <x v="4"/>
          </reference>
          <reference field="12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B4355-BF15-446A-B5B8-860BFAAC0F0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9:B94" firstHeaderRow="1" firstDataRow="1" firstDataCol="1"/>
  <pivotFields count="21">
    <pivotField showAll="0"/>
    <pivotField showAll="0"/>
    <pivotField showAll="0"/>
    <pivotField showAll="0"/>
    <pivotField dataField="1" showAll="0">
      <items count="87">
        <item x="52"/>
        <item x="18"/>
        <item x="51"/>
        <item x="3"/>
        <item x="72"/>
        <item x="78"/>
        <item x="19"/>
        <item x="60"/>
        <item x="79"/>
        <item x="63"/>
        <item x="74"/>
        <item x="36"/>
        <item x="70"/>
        <item x="85"/>
        <item x="10"/>
        <item x="55"/>
        <item x="49"/>
        <item x="56"/>
        <item x="7"/>
        <item x="40"/>
        <item x="5"/>
        <item x="34"/>
        <item x="15"/>
        <item x="42"/>
        <item x="32"/>
        <item x="43"/>
        <item x="6"/>
        <item x="62"/>
        <item x="25"/>
        <item x="27"/>
        <item x="20"/>
        <item x="45"/>
        <item x="4"/>
        <item x="28"/>
        <item x="0"/>
        <item x="33"/>
        <item x="41"/>
        <item x="26"/>
        <item x="21"/>
        <item x="29"/>
        <item x="59"/>
        <item x="12"/>
        <item x="13"/>
        <item x="22"/>
        <item x="17"/>
        <item x="38"/>
        <item x="11"/>
        <item x="14"/>
        <item x="8"/>
        <item x="30"/>
        <item x="64"/>
        <item x="65"/>
        <item x="16"/>
        <item x="23"/>
        <item x="73"/>
        <item x="37"/>
        <item x="46"/>
        <item x="1"/>
        <item x="68"/>
        <item x="31"/>
        <item x="69"/>
        <item x="35"/>
        <item x="53"/>
        <item x="50"/>
        <item x="67"/>
        <item x="84"/>
        <item x="80"/>
        <item x="9"/>
        <item x="24"/>
        <item x="54"/>
        <item x="2"/>
        <item x="44"/>
        <item x="81"/>
        <item x="66"/>
        <item x="57"/>
        <item x="75"/>
        <item x="71"/>
        <item x="82"/>
        <item x="39"/>
        <item x="47"/>
        <item x="83"/>
        <item x="58"/>
        <item x="61"/>
        <item x="77"/>
        <item x="48"/>
        <item x="76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Years of Experience" fld="4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00465-A1DF-4380-B68E-D28AC61A1BB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7:B102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erformance Rating" fld="13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59E64-FC96-4723-8FDF-CF69FAEB6BC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1:E87" firstHeaderRow="1" firstDataRow="2" firstDataCol="1"/>
  <pivotFields count="21">
    <pivotField dataField="1"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Employee ID" fld="0" subtotal="count" baseField="0" baseItem="0"/>
  </dataFields>
  <formats count="1">
    <format dxfId="20">
      <pivotArea dataOnly="0" labelOnly="1" fieldPosition="0">
        <references count="1">
          <reference field="10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49B8D-D701-4405-AA61-74D6EDF18C0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68:B77" firstHeaderRow="1" firstDataRow="1" firstDataCol="1"/>
  <pivotFields count="21">
    <pivotField dataField="1" showAll="0"/>
    <pivotField showAll="0"/>
    <pivotField showAll="0"/>
    <pivotField showAll="0"/>
    <pivotField showAll="0"/>
    <pivotField showAll="0"/>
    <pivotField numFmtId="165" showAll="0"/>
    <pivotField axis="axisRow" showAll="0">
      <items count="9">
        <item x="4"/>
        <item x="6"/>
        <item x="0"/>
        <item x="5"/>
        <item x="2"/>
        <item x="7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Employee ID" fld="0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17F0F-495D-4F35-A6A4-159F24A07FF1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H35:I44" firstHeaderRow="1" firstDataRow="1" firstDataCol="1" rowPageCount="1" colPageCount="1"/>
  <pivotFields count="25">
    <pivotField dataField="1" showAll="0"/>
    <pivotField showAll="0"/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2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F47E-0501-47F2-AF85-8E20D7FB1F77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66:E69" firstHeaderRow="1" firstDataRow="2" firstDataCol="1"/>
  <pivotFields count="25"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Row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8"/>
  </rowFields>
  <rowItems count="2"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Employee ID" fld="0" subtotal="count" baseField="0" baseItem="0"/>
  </dataFields>
  <chartFormats count="6"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B7DF6-05CA-439B-A2E4-4DFAF8A96660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2">
  <location ref="A161:D168" firstHeaderRow="1" firstDataRow="2" firstDataCol="1"/>
  <pivotFields count="25"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Employee 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E6340-3BEE-4A5B-AA5D-111DDD7ED2C3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50:B281" firstHeaderRow="1" firstDataRow="1" firstDataCol="1"/>
  <pivotFields count="25">
    <pivotField dataField="1" showAll="0"/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2"/>
    <field x="3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8DED0-0631-4A72-8FC5-613EA736C23A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29:B246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2"/>
    <field x="10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C67A7-49E7-4287-8E67-8AA44C4A5D31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5:B99" firstHeaderRow="1" firstDataRow="1" firstDataCol="1" rowPageCount="1" colPageCount="1"/>
  <pivotFields count="21">
    <pivotField dataField="1" showAll="0"/>
    <pivotField showAll="0"/>
    <pivotField showAll="0"/>
    <pivotField showAll="0"/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E4AA1-DB96-45BE-902C-D9DA1F9DEF53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E229:F245" firstHeaderRow="1" firstDataRow="1" firstDataCol="1"/>
  <pivotFields count="25"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"/>
    <field x="1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75B7CC-A018-4FFF-B3F9-DE87D285CCE8}" name="Cleaned_Dataset" displayName="Cleaned_Dataset" ref="A1:U501" totalsRowShown="0" headerRowBorderDxfId="41" tableBorderDxfId="40">
  <autoFilter ref="A1:U501" xr:uid="{2A5F8621-4495-4244-B4BD-A5E3516D28E9}"/>
  <sortState xmlns:xlrd2="http://schemas.microsoft.com/office/spreadsheetml/2017/richdata2" ref="A2:U501">
    <sortCondition descending="1" ref="T1:T501"/>
  </sortState>
  <tableColumns count="21">
    <tableColumn id="1" xr3:uid="{7EB032E2-FD3D-40D8-AAE3-153A69DCBF49}" name="Employee ID"/>
    <tableColumn id="2" xr3:uid="{C15F8240-49F3-4A4F-A176-09B7ECD76A5F}" name="Region" dataDxfId="39"/>
    <tableColumn id="3" xr3:uid="{7DFC1925-7D91-493D-B6DA-97F9FACA9272}" name="Department" dataDxfId="38"/>
    <tableColumn id="4" xr3:uid="{9065315C-D2F1-4058-8FD0-E38B34B75253}" name="Role" dataDxfId="37"/>
    <tableColumn id="5" xr3:uid="{CF5ADD83-DD4C-40A2-8F5A-DFD2DD20040D}" name="Years of Experience"/>
    <tableColumn id="6" xr3:uid="{9B6CAE0F-4A33-4272-A080-A721D8EB1B0B}" name="Salary"/>
    <tableColumn id="7" xr3:uid="{56922C18-E0E1-4A64-AE8B-1CAB528754A6}" name="Hire Date" dataDxfId="36"/>
    <tableColumn id="21" xr3:uid="{4D18499F-9DC7-4D7C-A5CE-E1104F0C6F3A}" name="Hire Year" dataDxfId="35">
      <calculatedColumnFormula>YEAR(Cleaned_Dataset[[#This Row],[Hire Date]])</calculatedColumnFormula>
    </tableColumn>
    <tableColumn id="8" xr3:uid="{A7930A2D-6C63-439D-BE9C-B0C03305A18A}" name="Left Company" dataDxfId="34"/>
    <tableColumn id="9" xr3:uid="{52050C33-0B91-4551-BB1D-8924CBDDA936}" name="Attrition Reason" dataDxfId="33"/>
    <tableColumn id="10" xr3:uid="{CEEBB444-41DA-4DE4-B07F-02BCE561D35E}" name="Education Level"/>
    <tableColumn id="11" xr3:uid="{E1C4C3AF-6B2D-4983-A648-5DCCF29F87D2}" name="Training Status"/>
    <tableColumn id="12" xr3:uid="{5B122D12-3B4E-4131-A960-6FB4C2171F45}" name="Hiring Channel" dataDxfId="32"/>
    <tableColumn id="13" xr3:uid="{4C0B07DB-2A68-4F8F-9A01-10BEC8F66159}" name="Performance Rating"/>
    <tableColumn id="14" xr3:uid="{45B5A479-9F63-418B-AC00-C1DA4CB75FDE}" name="Tenure (Years)" dataDxfId="31"/>
    <tableColumn id="15" xr3:uid="{C2AEA9A2-E1A9-4F3A-8FD8-9FC7A74BB604}" name="Tenure (Years Rounded)" dataDxfId="30"/>
    <tableColumn id="16" xr3:uid="{FC91182C-64B8-4DC7-977A-E8C961D1D4B0}" name="Leaving Date" dataDxfId="29"/>
    <tableColumn id="22" xr3:uid="{3B086D7F-D6AB-4900-972F-5CCF11A776D6}" name="Leaving Year" dataDxfId="28">
      <calculatedColumnFormula>YEAR(Q2)</calculatedColumnFormula>
    </tableColumn>
    <tableColumn id="17" xr3:uid="{844EDAA5-B5A3-433B-A2F2-69FB9D549640}" name="Work Arrangement" dataDxfId="27"/>
    <tableColumn id="18" xr3:uid="{F76158D0-7402-4E1D-82D6-779DB19790A5}" name="Upskilled"/>
    <tableColumn id="19" xr3:uid="{A30A1910-7543-4C86-975B-7EF162418F8F}" name="Gend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5.xml"/><Relationship Id="rId3" Type="http://schemas.openxmlformats.org/officeDocument/2006/relationships/pivotTable" Target="../pivotTables/pivotTable20.xml"/><Relationship Id="rId7" Type="http://schemas.openxmlformats.org/officeDocument/2006/relationships/pivotTable" Target="../pivotTables/pivotTable24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6" Type="http://schemas.openxmlformats.org/officeDocument/2006/relationships/pivotTable" Target="../pivotTables/pivotTable23.xml"/><Relationship Id="rId5" Type="http://schemas.openxmlformats.org/officeDocument/2006/relationships/pivotTable" Target="../pivotTables/pivotTable22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21.xm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4352-9D5F-44FE-ABBC-151949A624DA}">
  <dimension ref="A1:A55"/>
  <sheetViews>
    <sheetView zoomScaleNormal="100" workbookViewId="0">
      <selection activeCell="A3" sqref="A3"/>
    </sheetView>
  </sheetViews>
  <sheetFormatPr defaultRowHeight="14.5"/>
  <cols>
    <col min="1" max="1" width="15.54296875" customWidth="1"/>
    <col min="2" max="2" width="7.6328125" customWidth="1"/>
  </cols>
  <sheetData>
    <row r="1" spans="1:1" ht="23.5">
      <c r="A1" s="52" t="s">
        <v>683</v>
      </c>
    </row>
    <row r="2" spans="1:1">
      <c r="A2" t="s">
        <v>688</v>
      </c>
    </row>
    <row r="3" spans="1:1" ht="17.5">
      <c r="A3" s="53"/>
    </row>
    <row r="7" spans="1:1" ht="17.5">
      <c r="A7" s="53"/>
    </row>
    <row r="8" spans="1:1">
      <c r="A8" s="54"/>
    </row>
    <row r="9" spans="1:1">
      <c r="A9" s="55"/>
    </row>
    <row r="10" spans="1:1">
      <c r="A10" s="54"/>
    </row>
    <row r="11" spans="1:1">
      <c r="A11" s="55"/>
    </row>
    <row r="12" spans="1:1">
      <c r="A12" s="54"/>
    </row>
    <row r="13" spans="1:1">
      <c r="A13" s="54"/>
    </row>
    <row r="14" spans="1:1">
      <c r="A14" s="54"/>
    </row>
    <row r="15" spans="1:1">
      <c r="A15" s="54"/>
    </row>
    <row r="17" spans="1:1">
      <c r="A17" s="16"/>
    </row>
    <row r="19" spans="1:1" ht="17.5">
      <c r="A19" s="53"/>
    </row>
    <row r="20" spans="1:1">
      <c r="A20" s="54"/>
    </row>
    <row r="21" spans="1:1">
      <c r="A21" s="55"/>
    </row>
    <row r="22" spans="1:1">
      <c r="A22" s="54"/>
    </row>
    <row r="23" spans="1:1">
      <c r="A23" s="54"/>
    </row>
    <row r="24" spans="1:1">
      <c r="A24" s="54"/>
    </row>
    <row r="25" spans="1:1">
      <c r="A25" s="55"/>
    </row>
    <row r="27" spans="1:1">
      <c r="A27" s="16"/>
    </row>
    <row r="29" spans="1:1" ht="17.5">
      <c r="A29" s="53"/>
    </row>
    <row r="30" spans="1:1">
      <c r="A30" s="54"/>
    </row>
    <row r="31" spans="1:1">
      <c r="A31" s="54"/>
    </row>
    <row r="32" spans="1:1">
      <c r="A32" s="54"/>
    </row>
    <row r="33" spans="1:1">
      <c r="A33" s="54"/>
    </row>
    <row r="35" spans="1:1">
      <c r="A35" s="16"/>
    </row>
    <row r="37" spans="1:1" ht="17.5">
      <c r="A37" s="53"/>
    </row>
    <row r="38" spans="1:1">
      <c r="A38" s="54"/>
    </row>
    <row r="39" spans="1:1">
      <c r="A39" s="55"/>
    </row>
    <row r="40" spans="1:1">
      <c r="A40" s="54"/>
    </row>
    <row r="41" spans="1:1">
      <c r="A41" s="55"/>
    </row>
    <row r="42" spans="1:1">
      <c r="A42" s="54"/>
    </row>
    <row r="43" spans="1:1">
      <c r="A43" s="54"/>
    </row>
    <row r="45" spans="1:1">
      <c r="A45" s="16"/>
    </row>
    <row r="47" spans="1:1" ht="23.5">
      <c r="A47" s="52"/>
    </row>
    <row r="48" spans="1:1">
      <c r="A48" s="54"/>
    </row>
    <row r="49" spans="1:1">
      <c r="A49" s="54" t="s">
        <v>684</v>
      </c>
    </row>
    <row r="50" spans="1:1">
      <c r="A50" s="54"/>
    </row>
    <row r="51" spans="1:1">
      <c r="A51" s="54" t="s">
        <v>685</v>
      </c>
    </row>
    <row r="52" spans="1:1">
      <c r="A52" s="54"/>
    </row>
    <row r="53" spans="1:1">
      <c r="A53" s="54" t="s">
        <v>686</v>
      </c>
    </row>
    <row r="54" spans="1:1">
      <c r="A54" s="54"/>
    </row>
    <row r="55" spans="1:1">
      <c r="A55" s="54" t="s">
        <v>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8621-4495-4244-B4BD-A5E3516D28E9}">
  <dimension ref="A1:U501"/>
  <sheetViews>
    <sheetView topLeftCell="J1" zoomScaleNormal="100" workbookViewId="0">
      <selection activeCell="B7" sqref="B7"/>
    </sheetView>
  </sheetViews>
  <sheetFormatPr defaultRowHeight="14.5"/>
  <cols>
    <col min="1" max="1" width="16.08984375" bestFit="1" customWidth="1"/>
    <col min="2" max="2" width="13.36328125" style="12" bestFit="1" customWidth="1"/>
    <col min="3" max="3" width="17.7265625" style="12" bestFit="1" customWidth="1"/>
    <col min="4" max="4" width="16.7265625" style="12" bestFit="1" customWidth="1"/>
    <col min="5" max="5" width="22.36328125" bestFit="1" customWidth="1"/>
    <col min="6" max="6" width="10.453125" style="33" bestFit="1" customWidth="1"/>
    <col min="7" max="7" width="17.81640625" style="21" bestFit="1" customWidth="1"/>
    <col min="8" max="8" width="17.81640625" customWidth="1"/>
    <col min="9" max="9" width="17.1796875" style="12" bestFit="1" customWidth="1"/>
    <col min="10" max="10" width="19.36328125" style="12" bestFit="1" customWidth="1"/>
    <col min="11" max="11" width="18.81640625" bestFit="1" customWidth="1"/>
    <col min="12" max="12" width="18" bestFit="1" customWidth="1"/>
    <col min="13" max="13" width="18" style="12" bestFit="1" customWidth="1"/>
    <col min="14" max="14" width="22.36328125" bestFit="1" customWidth="1"/>
    <col min="15" max="15" width="18" style="12" bestFit="1" customWidth="1"/>
    <col min="16" max="16" width="26.26953125" style="23" bestFit="1" customWidth="1"/>
    <col min="17" max="17" width="17.81640625" style="24" bestFit="1" customWidth="1"/>
    <col min="18" max="18" width="17.81640625" customWidth="1"/>
    <col min="19" max="19" width="21.90625" style="12" bestFit="1" customWidth="1"/>
    <col min="20" max="20" width="13.453125" bestFit="1" customWidth="1"/>
    <col min="21" max="21" width="15" bestFit="1" customWidth="1"/>
  </cols>
  <sheetData>
    <row r="1" spans="1:21">
      <c r="A1" s="27" t="s">
        <v>0</v>
      </c>
      <c r="B1" s="28" t="s">
        <v>1</v>
      </c>
      <c r="C1" s="28" t="s">
        <v>2</v>
      </c>
      <c r="D1" s="28" t="s">
        <v>3</v>
      </c>
      <c r="E1" s="27" t="s">
        <v>4</v>
      </c>
      <c r="F1" s="32" t="s">
        <v>5</v>
      </c>
      <c r="G1" s="29" t="s">
        <v>6</v>
      </c>
      <c r="H1" s="27" t="s">
        <v>630</v>
      </c>
      <c r="I1" s="28" t="s">
        <v>7</v>
      </c>
      <c r="J1" s="28" t="s">
        <v>8</v>
      </c>
      <c r="K1" s="27" t="s">
        <v>9</v>
      </c>
      <c r="L1" s="27" t="s">
        <v>10</v>
      </c>
      <c r="M1" s="28" t="s">
        <v>11</v>
      </c>
      <c r="N1" s="27" t="s">
        <v>12</v>
      </c>
      <c r="O1" s="28" t="s">
        <v>13</v>
      </c>
      <c r="P1" s="30" t="s">
        <v>581</v>
      </c>
      <c r="Q1" s="31" t="s">
        <v>602</v>
      </c>
      <c r="R1" s="27" t="s">
        <v>633</v>
      </c>
      <c r="S1" s="28" t="s">
        <v>14</v>
      </c>
      <c r="T1" s="27" t="s">
        <v>15</v>
      </c>
      <c r="U1" s="27" t="s">
        <v>16</v>
      </c>
    </row>
    <row r="2" spans="1:21">
      <c r="A2" t="s">
        <v>29</v>
      </c>
      <c r="B2" s="12" t="s">
        <v>518</v>
      </c>
      <c r="C2" s="12" t="s">
        <v>524</v>
      </c>
      <c r="D2" s="12" t="s">
        <v>527</v>
      </c>
      <c r="E2">
        <v>0.9</v>
      </c>
      <c r="F2">
        <v>68110</v>
      </c>
      <c r="G2" s="21">
        <v>44586</v>
      </c>
      <c r="H2">
        <f>YEAR(Cleaned_Dataset[[#This Row],[Hire Date]])</f>
        <v>2022</v>
      </c>
      <c r="I2" s="12" t="b">
        <v>0</v>
      </c>
      <c r="K2" t="s">
        <v>536</v>
      </c>
      <c r="L2" t="s">
        <v>541</v>
      </c>
      <c r="M2" s="12" t="s">
        <v>542</v>
      </c>
      <c r="N2">
        <v>4</v>
      </c>
      <c r="O2" s="12">
        <v>3.2</v>
      </c>
      <c r="Q2" s="24">
        <f>EDATE(G2,O2*12)</f>
        <v>45741</v>
      </c>
      <c r="R2">
        <f>YEAR(Q2)</f>
        <v>2025</v>
      </c>
      <c r="S2" s="12" t="s">
        <v>546</v>
      </c>
      <c r="T2" t="s">
        <v>550</v>
      </c>
      <c r="U2" t="s">
        <v>554</v>
      </c>
    </row>
    <row r="3" spans="1:21">
      <c r="A3" t="s">
        <v>238</v>
      </c>
      <c r="B3" s="12" t="s">
        <v>519</v>
      </c>
      <c r="C3" s="12" t="s">
        <v>520</v>
      </c>
      <c r="D3" s="12" t="s">
        <v>528</v>
      </c>
      <c r="E3">
        <v>3</v>
      </c>
      <c r="F3">
        <v>145957</v>
      </c>
      <c r="G3" s="21">
        <v>45332</v>
      </c>
      <c r="H3">
        <f>YEAR(Cleaned_Dataset[[#This Row],[Hire Date]])</f>
        <v>2024</v>
      </c>
      <c r="I3" s="12" t="b">
        <v>1</v>
      </c>
      <c r="J3" s="12" t="s">
        <v>530</v>
      </c>
      <c r="K3" t="s">
        <v>535</v>
      </c>
      <c r="L3" t="s">
        <v>541</v>
      </c>
      <c r="M3" s="12" t="s">
        <v>542</v>
      </c>
      <c r="N3">
        <v>4</v>
      </c>
      <c r="O3" s="12">
        <v>1</v>
      </c>
      <c r="P3" s="23">
        <f>ROUND(O3,0)</f>
        <v>1</v>
      </c>
      <c r="Q3" s="24">
        <f>EDATE(G3,O3*12)</f>
        <v>45698</v>
      </c>
      <c r="R3">
        <f>YEAR(Q3)</f>
        <v>2025</v>
      </c>
      <c r="S3" s="12" t="s">
        <v>548</v>
      </c>
      <c r="T3" t="s">
        <v>550</v>
      </c>
      <c r="U3" t="s">
        <v>553</v>
      </c>
    </row>
    <row r="4" spans="1:21">
      <c r="A4" t="s">
        <v>241</v>
      </c>
      <c r="B4" s="12" t="s">
        <v>519</v>
      </c>
      <c r="C4" s="12" t="s">
        <v>520</v>
      </c>
      <c r="D4" s="12" t="s">
        <v>528</v>
      </c>
      <c r="E4">
        <v>5.0999999999999996</v>
      </c>
      <c r="F4">
        <v>158864</v>
      </c>
      <c r="G4" s="21">
        <v>45699</v>
      </c>
      <c r="H4">
        <f>YEAR(Cleaned_Dataset[[#This Row],[Hire Date]])</f>
        <v>2025</v>
      </c>
      <c r="I4" s="12" t="b">
        <v>0</v>
      </c>
      <c r="K4" t="s">
        <v>536</v>
      </c>
      <c r="L4" t="s">
        <v>541</v>
      </c>
      <c r="M4" s="12" t="s">
        <v>543</v>
      </c>
      <c r="N4">
        <v>3</v>
      </c>
      <c r="O4" s="12">
        <v>7.2</v>
      </c>
      <c r="Q4" s="23"/>
      <c r="S4" s="12" t="s">
        <v>546</v>
      </c>
      <c r="T4" t="s">
        <v>550</v>
      </c>
      <c r="U4" t="s">
        <v>553</v>
      </c>
    </row>
    <row r="5" spans="1:21">
      <c r="A5" t="s">
        <v>204</v>
      </c>
      <c r="B5" s="12" t="s">
        <v>518</v>
      </c>
      <c r="C5" s="12" t="s">
        <v>522</v>
      </c>
      <c r="D5" s="12" t="s">
        <v>528</v>
      </c>
      <c r="E5">
        <v>5.7</v>
      </c>
      <c r="F5">
        <v>73760</v>
      </c>
      <c r="G5" s="21">
        <v>44548</v>
      </c>
      <c r="H5">
        <f>YEAR(Cleaned_Dataset[[#This Row],[Hire Date]])</f>
        <v>2021</v>
      </c>
      <c r="I5" s="12" t="b">
        <v>0</v>
      </c>
      <c r="K5" t="s">
        <v>537</v>
      </c>
      <c r="L5" t="s">
        <v>541</v>
      </c>
      <c r="M5" s="12" t="s">
        <v>542</v>
      </c>
      <c r="N5">
        <v>3</v>
      </c>
      <c r="O5" s="12">
        <v>3.3</v>
      </c>
      <c r="Q5" s="23"/>
      <c r="S5" s="12" t="s">
        <v>548</v>
      </c>
      <c r="T5" t="s">
        <v>550</v>
      </c>
      <c r="U5" t="s">
        <v>552</v>
      </c>
    </row>
    <row r="6" spans="1:21">
      <c r="A6" t="s">
        <v>178</v>
      </c>
      <c r="B6" s="12" t="s">
        <v>519</v>
      </c>
      <c r="C6" s="12" t="s">
        <v>520</v>
      </c>
      <c r="D6" s="12" t="s">
        <v>528</v>
      </c>
      <c r="E6">
        <v>3.2</v>
      </c>
      <c r="F6" s="33">
        <v>89257</v>
      </c>
      <c r="G6" s="21">
        <v>44357</v>
      </c>
      <c r="H6">
        <f>YEAR($G6)</f>
        <v>2021</v>
      </c>
      <c r="I6" s="12" t="b">
        <v>0</v>
      </c>
      <c r="K6" t="s">
        <v>536</v>
      </c>
      <c r="L6" t="s">
        <v>541</v>
      </c>
      <c r="M6" s="12" t="s">
        <v>544</v>
      </c>
      <c r="N6">
        <v>3</v>
      </c>
      <c r="O6" s="12">
        <v>3.9</v>
      </c>
      <c r="Q6" s="23"/>
      <c r="S6" s="12" t="s">
        <v>546</v>
      </c>
      <c r="T6" t="s">
        <v>550</v>
      </c>
      <c r="U6" t="s">
        <v>553</v>
      </c>
    </row>
    <row r="7" spans="1:21">
      <c r="A7" t="s">
        <v>95</v>
      </c>
      <c r="B7" s="12" t="s">
        <v>518</v>
      </c>
      <c r="C7" s="12" t="s">
        <v>520</v>
      </c>
      <c r="D7" s="12" t="s">
        <v>527</v>
      </c>
      <c r="E7">
        <v>4</v>
      </c>
      <c r="F7">
        <v>130390</v>
      </c>
      <c r="G7" s="21">
        <v>44230</v>
      </c>
      <c r="H7">
        <f>YEAR(Cleaned_Dataset[[#This Row],[Hire Date]])</f>
        <v>2021</v>
      </c>
      <c r="I7" s="12" t="b">
        <v>0</v>
      </c>
      <c r="K7" t="s">
        <v>536</v>
      </c>
      <c r="L7" t="s">
        <v>541</v>
      </c>
      <c r="M7" s="12" t="s">
        <v>542</v>
      </c>
      <c r="N7">
        <v>5</v>
      </c>
      <c r="O7" s="12">
        <v>4.2</v>
      </c>
      <c r="Q7" s="24">
        <f>EDATE(G7,O7*12)</f>
        <v>45750</v>
      </c>
      <c r="R7">
        <f>YEAR(Q7)</f>
        <v>2025</v>
      </c>
      <c r="S7" s="12" t="s">
        <v>546</v>
      </c>
      <c r="T7" t="s">
        <v>550</v>
      </c>
      <c r="U7" t="s">
        <v>552</v>
      </c>
    </row>
    <row r="8" spans="1:21">
      <c r="A8" t="s">
        <v>108</v>
      </c>
      <c r="B8" s="12" t="s">
        <v>519</v>
      </c>
      <c r="C8" s="12" t="s">
        <v>523</v>
      </c>
      <c r="D8" s="12" t="s">
        <v>525</v>
      </c>
      <c r="E8">
        <v>6.2</v>
      </c>
      <c r="F8">
        <v>132303</v>
      </c>
      <c r="G8" s="21">
        <v>43616</v>
      </c>
      <c r="H8">
        <f>YEAR(Cleaned_Dataset[[#This Row],[Hire Date]])</f>
        <v>2019</v>
      </c>
      <c r="I8" s="12" t="b">
        <v>0</v>
      </c>
      <c r="K8" t="s">
        <v>536</v>
      </c>
      <c r="L8" t="s">
        <v>541</v>
      </c>
      <c r="M8" s="12" t="s">
        <v>542</v>
      </c>
      <c r="N8">
        <v>2</v>
      </c>
      <c r="O8" s="12">
        <v>5.9</v>
      </c>
      <c r="Q8" s="23"/>
      <c r="S8" s="12" t="s">
        <v>548</v>
      </c>
      <c r="T8" t="s">
        <v>550</v>
      </c>
      <c r="U8" t="s">
        <v>551</v>
      </c>
    </row>
    <row r="9" spans="1:21">
      <c r="A9" t="s">
        <v>118</v>
      </c>
      <c r="B9" s="12" t="s">
        <v>517</v>
      </c>
      <c r="C9" s="12" t="s">
        <v>524</v>
      </c>
      <c r="D9" s="12" t="s">
        <v>526</v>
      </c>
      <c r="E9">
        <v>6.2</v>
      </c>
      <c r="F9" s="33">
        <v>131520</v>
      </c>
      <c r="G9" s="21">
        <v>45608</v>
      </c>
      <c r="H9">
        <f>YEAR($G9)</f>
        <v>2024</v>
      </c>
      <c r="I9" s="12" t="b">
        <v>0</v>
      </c>
      <c r="K9" t="s">
        <v>536</v>
      </c>
      <c r="L9" t="s">
        <v>541</v>
      </c>
      <c r="M9" s="12" t="s">
        <v>545</v>
      </c>
      <c r="N9">
        <v>3</v>
      </c>
      <c r="O9" s="12">
        <v>4.4000000000000004</v>
      </c>
      <c r="Q9" s="23"/>
      <c r="S9" s="12" t="s">
        <v>547</v>
      </c>
      <c r="T9" t="s">
        <v>550</v>
      </c>
      <c r="U9" t="s">
        <v>554</v>
      </c>
    </row>
    <row r="10" spans="1:21">
      <c r="A10" t="s">
        <v>480</v>
      </c>
      <c r="B10" s="12" t="s">
        <v>518</v>
      </c>
      <c r="C10" s="12" t="s">
        <v>521</v>
      </c>
      <c r="D10" s="12" t="s">
        <v>528</v>
      </c>
      <c r="E10">
        <v>6.3</v>
      </c>
      <c r="F10">
        <v>136312</v>
      </c>
      <c r="G10" s="21">
        <v>43168</v>
      </c>
      <c r="H10">
        <f>YEAR(Cleaned_Dataset[[#This Row],[Hire Date]])</f>
        <v>2018</v>
      </c>
      <c r="I10" s="12" t="b">
        <v>0</v>
      </c>
      <c r="K10" t="s">
        <v>537</v>
      </c>
      <c r="L10" t="s">
        <v>541</v>
      </c>
      <c r="M10" s="12" t="s">
        <v>543</v>
      </c>
      <c r="N10">
        <v>4</v>
      </c>
      <c r="O10" s="12">
        <v>7.1</v>
      </c>
      <c r="Q10" s="23"/>
      <c r="S10" s="12" t="s">
        <v>546</v>
      </c>
      <c r="T10" t="s">
        <v>550</v>
      </c>
      <c r="U10" t="s">
        <v>551</v>
      </c>
    </row>
    <row r="11" spans="1:21">
      <c r="A11" t="s">
        <v>302</v>
      </c>
      <c r="B11" s="12" t="s">
        <v>518</v>
      </c>
      <c r="C11" s="12" t="s">
        <v>520</v>
      </c>
      <c r="D11" s="12" t="s">
        <v>528</v>
      </c>
      <c r="E11">
        <v>3.8</v>
      </c>
      <c r="F11" s="33">
        <v>115426</v>
      </c>
      <c r="G11" s="21">
        <v>44914</v>
      </c>
      <c r="H11">
        <f>YEAR($G11)</f>
        <v>2022</v>
      </c>
      <c r="I11" s="12" t="b">
        <v>1</v>
      </c>
      <c r="J11" s="12" t="s">
        <v>533</v>
      </c>
      <c r="K11" t="s">
        <v>536</v>
      </c>
      <c r="L11" t="s">
        <v>541</v>
      </c>
      <c r="M11" s="12" t="s">
        <v>545</v>
      </c>
      <c r="N11">
        <v>4</v>
      </c>
      <c r="O11" s="12">
        <v>0.7</v>
      </c>
      <c r="P11" s="23">
        <f>ROUND(O11,0)</f>
        <v>1</v>
      </c>
      <c r="Q11" s="24">
        <f>EDATE(G11,O11*12)</f>
        <v>45157</v>
      </c>
      <c r="R11">
        <f>YEAR(Q11)</f>
        <v>2023</v>
      </c>
      <c r="S11" s="12" t="s">
        <v>548</v>
      </c>
      <c r="T11" t="s">
        <v>550</v>
      </c>
      <c r="U11" t="s">
        <v>552</v>
      </c>
    </row>
    <row r="12" spans="1:21">
      <c r="A12" t="s">
        <v>97</v>
      </c>
      <c r="B12" s="12" t="s">
        <v>519</v>
      </c>
      <c r="C12" s="12" t="s">
        <v>524</v>
      </c>
      <c r="D12" s="12" t="s">
        <v>528</v>
      </c>
      <c r="E12">
        <v>4.8</v>
      </c>
      <c r="F12">
        <v>77144</v>
      </c>
      <c r="G12" s="21">
        <v>44787</v>
      </c>
      <c r="H12">
        <f>YEAR(Cleaned_Dataset[[#This Row],[Hire Date]])</f>
        <v>2022</v>
      </c>
      <c r="I12" s="12" t="b">
        <v>1</v>
      </c>
      <c r="J12" s="12" t="s">
        <v>532</v>
      </c>
      <c r="K12" t="s">
        <v>535</v>
      </c>
      <c r="L12" t="s">
        <v>541</v>
      </c>
      <c r="M12" s="12" t="s">
        <v>542</v>
      </c>
      <c r="N12">
        <v>2</v>
      </c>
      <c r="O12" s="12">
        <v>1.7</v>
      </c>
      <c r="P12" s="23">
        <f>ROUND(O12,0)</f>
        <v>2</v>
      </c>
      <c r="Q12" s="24">
        <f>EDATE(G12,O12*12)</f>
        <v>45396</v>
      </c>
      <c r="R12">
        <f>YEAR(Q12)</f>
        <v>2024</v>
      </c>
      <c r="S12" s="12" t="s">
        <v>548</v>
      </c>
      <c r="T12" t="s">
        <v>550</v>
      </c>
      <c r="U12" t="s">
        <v>552</v>
      </c>
    </row>
    <row r="13" spans="1:21">
      <c r="A13" t="s">
        <v>99</v>
      </c>
      <c r="B13" s="12" t="s">
        <v>519</v>
      </c>
      <c r="C13" s="12" t="s">
        <v>524</v>
      </c>
      <c r="D13" s="12" t="s">
        <v>527</v>
      </c>
      <c r="E13">
        <v>4</v>
      </c>
      <c r="F13">
        <v>96668</v>
      </c>
      <c r="G13" s="21">
        <v>43634</v>
      </c>
      <c r="H13">
        <f>YEAR(Cleaned_Dataset[[#This Row],[Hire Date]])</f>
        <v>2019</v>
      </c>
      <c r="I13" s="12" t="b">
        <v>1</v>
      </c>
      <c r="J13" s="12" t="s">
        <v>534</v>
      </c>
      <c r="K13" t="s">
        <v>535</v>
      </c>
      <c r="L13" t="s">
        <v>541</v>
      </c>
      <c r="M13" s="12" t="s">
        <v>542</v>
      </c>
      <c r="N13">
        <v>2</v>
      </c>
      <c r="O13" s="12">
        <v>2</v>
      </c>
      <c r="P13" s="23">
        <f>ROUND(O13,0)</f>
        <v>2</v>
      </c>
      <c r="Q13" s="24">
        <f>EDATE(G13,O13*12)</f>
        <v>44365</v>
      </c>
      <c r="R13">
        <f>YEAR(Q13)</f>
        <v>2021</v>
      </c>
      <c r="S13" s="12" t="s">
        <v>546</v>
      </c>
      <c r="T13" t="s">
        <v>550</v>
      </c>
      <c r="U13" t="s">
        <v>551</v>
      </c>
    </row>
    <row r="14" spans="1:21">
      <c r="A14" t="s">
        <v>151</v>
      </c>
      <c r="B14" s="12" t="s">
        <v>519</v>
      </c>
      <c r="C14" s="12" t="s">
        <v>520</v>
      </c>
      <c r="D14" s="12" t="s">
        <v>527</v>
      </c>
      <c r="E14">
        <v>4.9000000000000004</v>
      </c>
      <c r="F14">
        <v>134666</v>
      </c>
      <c r="G14" s="21">
        <v>44740</v>
      </c>
      <c r="H14">
        <f>YEAR(Cleaned_Dataset[[#This Row],[Hire Date]])</f>
        <v>2022</v>
      </c>
      <c r="I14" s="12" t="b">
        <v>0</v>
      </c>
      <c r="K14" t="s">
        <v>536</v>
      </c>
      <c r="L14" t="s">
        <v>541</v>
      </c>
      <c r="M14" s="12" t="s">
        <v>542</v>
      </c>
      <c r="N14">
        <v>3</v>
      </c>
      <c r="O14" s="12">
        <v>2.8</v>
      </c>
      <c r="Q14" s="24">
        <f>EDATE(G14,O14*12)</f>
        <v>45744</v>
      </c>
      <c r="R14">
        <f>YEAR(Q14)</f>
        <v>2025</v>
      </c>
      <c r="S14" s="12" t="s">
        <v>547</v>
      </c>
      <c r="T14" t="s">
        <v>550</v>
      </c>
      <c r="U14" t="s">
        <v>552</v>
      </c>
    </row>
    <row r="15" spans="1:21">
      <c r="A15" t="s">
        <v>154</v>
      </c>
      <c r="B15" s="12" t="s">
        <v>518</v>
      </c>
      <c r="C15" s="12" t="s">
        <v>520</v>
      </c>
      <c r="D15" s="12" t="s">
        <v>525</v>
      </c>
      <c r="E15">
        <v>6.2</v>
      </c>
      <c r="F15" s="33">
        <v>127957</v>
      </c>
      <c r="G15" s="21">
        <v>44076</v>
      </c>
      <c r="H15">
        <f>YEAR($G15)</f>
        <v>2020</v>
      </c>
      <c r="I15" s="12" t="b">
        <v>0</v>
      </c>
      <c r="K15" t="s">
        <v>536</v>
      </c>
      <c r="L15" t="s">
        <v>541</v>
      </c>
      <c r="M15" s="12" t="s">
        <v>545</v>
      </c>
      <c r="N15">
        <v>3</v>
      </c>
      <c r="O15" s="12">
        <v>4.5999999999999996</v>
      </c>
      <c r="Q15" s="23"/>
      <c r="S15" s="12" t="s">
        <v>546</v>
      </c>
      <c r="T15" t="s">
        <v>550</v>
      </c>
      <c r="U15" t="s">
        <v>554</v>
      </c>
    </row>
    <row r="16" spans="1:21">
      <c r="A16" t="s">
        <v>157</v>
      </c>
      <c r="B16" s="12" t="s">
        <v>518</v>
      </c>
      <c r="C16" s="12" t="s">
        <v>523</v>
      </c>
      <c r="D16" s="12" t="s">
        <v>527</v>
      </c>
      <c r="E16">
        <v>6.9</v>
      </c>
      <c r="F16" s="33">
        <v>147312</v>
      </c>
      <c r="G16" s="21">
        <v>44650</v>
      </c>
      <c r="H16">
        <f>YEAR($G16)</f>
        <v>2022</v>
      </c>
      <c r="I16" s="12" t="b">
        <v>0</v>
      </c>
      <c r="K16" t="s">
        <v>536</v>
      </c>
      <c r="L16" t="s">
        <v>541</v>
      </c>
      <c r="M16" s="12" t="s">
        <v>545</v>
      </c>
      <c r="N16">
        <v>3</v>
      </c>
      <c r="O16" s="12">
        <v>3.1</v>
      </c>
      <c r="Q16" s="24">
        <f>EDATE(G16,O16*12)</f>
        <v>45777</v>
      </c>
      <c r="R16">
        <f>YEAR(Q16)</f>
        <v>2025</v>
      </c>
      <c r="S16" s="12" t="s">
        <v>548</v>
      </c>
      <c r="T16" t="s">
        <v>550</v>
      </c>
      <c r="U16" t="s">
        <v>552</v>
      </c>
    </row>
    <row r="17" spans="1:21">
      <c r="A17" t="s">
        <v>316</v>
      </c>
      <c r="B17" s="12" t="s">
        <v>518</v>
      </c>
      <c r="C17" s="12" t="s">
        <v>522</v>
      </c>
      <c r="D17" s="12" t="s">
        <v>528</v>
      </c>
      <c r="E17">
        <v>5.9</v>
      </c>
      <c r="F17" s="33">
        <v>123095</v>
      </c>
      <c r="G17" s="21">
        <v>45346</v>
      </c>
      <c r="H17">
        <f>YEAR($G17)</f>
        <v>2024</v>
      </c>
      <c r="I17" s="12" t="b">
        <v>0</v>
      </c>
      <c r="K17" t="s">
        <v>535</v>
      </c>
      <c r="L17" t="s">
        <v>541</v>
      </c>
      <c r="M17" s="12" t="s">
        <v>544</v>
      </c>
      <c r="N17">
        <v>3</v>
      </c>
      <c r="O17" s="12">
        <v>4.2</v>
      </c>
      <c r="Q17" s="23"/>
      <c r="S17" s="12" t="s">
        <v>548</v>
      </c>
      <c r="T17" t="s">
        <v>550</v>
      </c>
      <c r="U17" t="s">
        <v>551</v>
      </c>
    </row>
    <row r="18" spans="1:21">
      <c r="A18" t="s">
        <v>370</v>
      </c>
      <c r="B18" s="12" t="s">
        <v>519</v>
      </c>
      <c r="C18" s="12" t="s">
        <v>521</v>
      </c>
      <c r="D18" s="12" t="s">
        <v>528</v>
      </c>
      <c r="E18">
        <v>3.9</v>
      </c>
      <c r="F18">
        <v>108695</v>
      </c>
      <c r="G18" s="21">
        <v>45462</v>
      </c>
      <c r="H18">
        <f>YEAR(Cleaned_Dataset[[#This Row],[Hire Date]])</f>
        <v>2024</v>
      </c>
      <c r="I18" s="12" t="b">
        <v>0</v>
      </c>
      <c r="K18" t="s">
        <v>535</v>
      </c>
      <c r="L18" t="s">
        <v>541</v>
      </c>
      <c r="M18" s="12" t="s">
        <v>542</v>
      </c>
      <c r="N18">
        <v>2</v>
      </c>
      <c r="O18" s="12">
        <v>1.8</v>
      </c>
      <c r="Q18" s="23"/>
      <c r="S18" s="12" t="s">
        <v>547</v>
      </c>
      <c r="T18" t="s">
        <v>550</v>
      </c>
      <c r="U18" t="s">
        <v>554</v>
      </c>
    </row>
    <row r="19" spans="1:21">
      <c r="A19" t="s">
        <v>53</v>
      </c>
      <c r="B19" s="12" t="s">
        <v>517</v>
      </c>
      <c r="C19" s="12" t="s">
        <v>523</v>
      </c>
      <c r="D19" s="12" t="s">
        <v>528</v>
      </c>
      <c r="E19">
        <v>4.7</v>
      </c>
      <c r="F19">
        <v>116958</v>
      </c>
      <c r="G19" s="21">
        <v>43255</v>
      </c>
      <c r="H19">
        <f>YEAR(Cleaned_Dataset[[#This Row],[Hire Date]])</f>
        <v>2018</v>
      </c>
      <c r="I19" s="12" t="b">
        <v>0</v>
      </c>
      <c r="K19" t="s">
        <v>535</v>
      </c>
      <c r="L19" t="s">
        <v>541</v>
      </c>
      <c r="M19" s="12" t="s">
        <v>543</v>
      </c>
      <c r="N19">
        <v>3</v>
      </c>
      <c r="O19" s="12">
        <v>6.9</v>
      </c>
      <c r="Q19" s="23"/>
      <c r="S19" s="12" t="s">
        <v>547</v>
      </c>
      <c r="T19" t="s">
        <v>550</v>
      </c>
      <c r="U19" t="s">
        <v>553</v>
      </c>
    </row>
    <row r="20" spans="1:21">
      <c r="A20" t="s">
        <v>218</v>
      </c>
      <c r="B20" s="12" t="s">
        <v>518</v>
      </c>
      <c r="C20" s="12" t="s">
        <v>523</v>
      </c>
      <c r="D20" s="12" t="s">
        <v>526</v>
      </c>
      <c r="E20">
        <v>7.1</v>
      </c>
      <c r="F20" s="33">
        <v>136743</v>
      </c>
      <c r="G20" s="21">
        <v>44746</v>
      </c>
      <c r="H20">
        <f>YEAR($G20)</f>
        <v>2022</v>
      </c>
      <c r="I20" s="12" t="b">
        <v>0</v>
      </c>
      <c r="K20" t="s">
        <v>536</v>
      </c>
      <c r="L20" t="s">
        <v>541</v>
      </c>
      <c r="M20" s="12" t="s">
        <v>545</v>
      </c>
      <c r="N20">
        <v>4</v>
      </c>
      <c r="O20" s="12">
        <v>2.8</v>
      </c>
      <c r="Q20" s="23"/>
      <c r="S20" s="12" t="s">
        <v>548</v>
      </c>
      <c r="T20" t="s">
        <v>550</v>
      </c>
      <c r="U20" t="s">
        <v>551</v>
      </c>
    </row>
    <row r="21" spans="1:21">
      <c r="A21" t="s">
        <v>164</v>
      </c>
      <c r="B21" s="12" t="s">
        <v>519</v>
      </c>
      <c r="C21" s="12" t="s">
        <v>521</v>
      </c>
      <c r="D21" s="12" t="s">
        <v>526</v>
      </c>
      <c r="E21">
        <v>3.5</v>
      </c>
      <c r="F21">
        <v>157419</v>
      </c>
      <c r="G21" s="21">
        <v>43287</v>
      </c>
      <c r="H21">
        <f>YEAR(Cleaned_Dataset[[#This Row],[Hire Date]])</f>
        <v>2018</v>
      </c>
      <c r="I21" s="12" t="b">
        <v>0</v>
      </c>
      <c r="K21" t="s">
        <v>535</v>
      </c>
      <c r="L21" t="s">
        <v>541</v>
      </c>
      <c r="M21" s="12" t="s">
        <v>543</v>
      </c>
      <c r="N21">
        <v>4</v>
      </c>
      <c r="O21" s="12">
        <v>6.8</v>
      </c>
      <c r="Q21" s="23"/>
      <c r="S21" s="12" t="s">
        <v>546</v>
      </c>
      <c r="T21" t="s">
        <v>550</v>
      </c>
      <c r="U21" t="s">
        <v>554</v>
      </c>
    </row>
    <row r="22" spans="1:21">
      <c r="A22" t="s">
        <v>414</v>
      </c>
      <c r="B22" s="12" t="s">
        <v>517</v>
      </c>
      <c r="C22" s="12" t="s">
        <v>520</v>
      </c>
      <c r="D22" s="12" t="s">
        <v>528</v>
      </c>
      <c r="E22">
        <v>4.9000000000000004</v>
      </c>
      <c r="F22" s="33">
        <v>145774</v>
      </c>
      <c r="G22" s="21">
        <v>44220</v>
      </c>
      <c r="H22">
        <f>YEAR($G22)</f>
        <v>2021</v>
      </c>
      <c r="I22" s="12" t="b">
        <v>1</v>
      </c>
      <c r="J22" s="12" t="s">
        <v>533</v>
      </c>
      <c r="K22" t="s">
        <v>535</v>
      </c>
      <c r="L22" t="s">
        <v>541</v>
      </c>
      <c r="M22" s="12" t="s">
        <v>545</v>
      </c>
      <c r="N22">
        <v>4</v>
      </c>
      <c r="O22" s="12">
        <v>1.2</v>
      </c>
      <c r="P22" s="23">
        <f>ROUND(O22,0)</f>
        <v>1</v>
      </c>
      <c r="Q22" s="24">
        <f t="shared" ref="Q22:Q27" si="0">EDATE(G22,O22*12)</f>
        <v>44644</v>
      </c>
      <c r="R22">
        <f t="shared" ref="R22:R27" si="1">YEAR(Q22)</f>
        <v>2022</v>
      </c>
      <c r="S22" s="12" t="s">
        <v>546</v>
      </c>
      <c r="T22" t="s">
        <v>550</v>
      </c>
      <c r="U22" t="s">
        <v>554</v>
      </c>
    </row>
    <row r="23" spans="1:21">
      <c r="A23" t="s">
        <v>165</v>
      </c>
      <c r="B23" s="12" t="s">
        <v>519</v>
      </c>
      <c r="C23" s="12" t="s">
        <v>522</v>
      </c>
      <c r="D23" s="12" t="s">
        <v>527</v>
      </c>
      <c r="E23">
        <v>4.9000000000000004</v>
      </c>
      <c r="F23">
        <v>94636</v>
      </c>
      <c r="G23" s="21">
        <v>44787</v>
      </c>
      <c r="H23">
        <f>YEAR(Cleaned_Dataset[[#This Row],[Hire Date]])</f>
        <v>2022</v>
      </c>
      <c r="I23" s="12" t="b">
        <v>1</v>
      </c>
      <c r="J23" s="12" t="s">
        <v>533</v>
      </c>
      <c r="K23" t="s">
        <v>536</v>
      </c>
      <c r="L23" t="s">
        <v>541</v>
      </c>
      <c r="M23" s="12" t="s">
        <v>543</v>
      </c>
      <c r="N23">
        <v>5</v>
      </c>
      <c r="O23" s="12">
        <v>1.1000000000000001</v>
      </c>
      <c r="P23" s="23">
        <f>ROUND(O23,0)</f>
        <v>1</v>
      </c>
      <c r="Q23" s="24">
        <f t="shared" si="0"/>
        <v>45183</v>
      </c>
      <c r="R23">
        <f t="shared" si="1"/>
        <v>2023</v>
      </c>
      <c r="S23" s="12" t="s">
        <v>546</v>
      </c>
      <c r="T23" t="s">
        <v>550</v>
      </c>
      <c r="U23" t="s">
        <v>552</v>
      </c>
    </row>
    <row r="24" spans="1:21">
      <c r="A24" t="s">
        <v>259</v>
      </c>
      <c r="B24" s="12" t="s">
        <v>517</v>
      </c>
      <c r="C24" s="12" t="s">
        <v>524</v>
      </c>
      <c r="D24" s="12" t="s">
        <v>527</v>
      </c>
      <c r="E24">
        <v>3.4</v>
      </c>
      <c r="F24">
        <v>108355</v>
      </c>
      <c r="G24" s="21">
        <v>44775</v>
      </c>
      <c r="H24">
        <f>YEAR(Cleaned_Dataset[[#This Row],[Hire Date]])</f>
        <v>2022</v>
      </c>
      <c r="I24" s="12" t="b">
        <v>0</v>
      </c>
      <c r="K24" t="s">
        <v>536</v>
      </c>
      <c r="L24" t="s">
        <v>541</v>
      </c>
      <c r="M24" s="12" t="s">
        <v>542</v>
      </c>
      <c r="N24">
        <v>5</v>
      </c>
      <c r="O24" s="12">
        <v>2.7</v>
      </c>
      <c r="Q24" s="24">
        <f t="shared" si="0"/>
        <v>45749</v>
      </c>
      <c r="R24">
        <f t="shared" si="1"/>
        <v>2025</v>
      </c>
      <c r="S24" s="12" t="s">
        <v>546</v>
      </c>
      <c r="T24" t="s">
        <v>550</v>
      </c>
      <c r="U24" t="s">
        <v>551</v>
      </c>
    </row>
    <row r="25" spans="1:21">
      <c r="A25" t="s">
        <v>295</v>
      </c>
      <c r="B25" s="12" t="s">
        <v>517</v>
      </c>
      <c r="C25" s="12" t="s">
        <v>523</v>
      </c>
      <c r="D25" s="12" t="s">
        <v>527</v>
      </c>
      <c r="E25">
        <v>4.9000000000000004</v>
      </c>
      <c r="F25" s="33">
        <v>102951</v>
      </c>
      <c r="G25" s="21">
        <v>44168</v>
      </c>
      <c r="H25">
        <f>YEAR($G25)</f>
        <v>2020</v>
      </c>
      <c r="I25" s="12" t="b">
        <v>0</v>
      </c>
      <c r="K25" t="s">
        <v>536</v>
      </c>
      <c r="L25" t="s">
        <v>541</v>
      </c>
      <c r="M25" s="12" t="s">
        <v>544</v>
      </c>
      <c r="N25">
        <v>3</v>
      </c>
      <c r="O25" s="12">
        <v>4.4000000000000004</v>
      </c>
      <c r="Q25" s="24">
        <f t="shared" si="0"/>
        <v>45750</v>
      </c>
      <c r="R25">
        <f t="shared" si="1"/>
        <v>2025</v>
      </c>
      <c r="S25" s="12" t="s">
        <v>548</v>
      </c>
      <c r="T25" t="s">
        <v>550</v>
      </c>
      <c r="U25" t="s">
        <v>551</v>
      </c>
    </row>
    <row r="26" spans="1:21">
      <c r="A26" t="s">
        <v>220</v>
      </c>
      <c r="B26" s="12" t="s">
        <v>518</v>
      </c>
      <c r="C26" s="12" t="s">
        <v>522</v>
      </c>
      <c r="D26" s="12" t="s">
        <v>527</v>
      </c>
      <c r="E26">
        <v>2.6</v>
      </c>
      <c r="F26">
        <v>118348</v>
      </c>
      <c r="G26" s="21">
        <v>43121</v>
      </c>
      <c r="H26">
        <f>YEAR(Cleaned_Dataset[[#This Row],[Hire Date]])</f>
        <v>2018</v>
      </c>
      <c r="I26" s="12" t="b">
        <v>1</v>
      </c>
      <c r="J26" s="12" t="s">
        <v>532</v>
      </c>
      <c r="K26" t="s">
        <v>535</v>
      </c>
      <c r="L26" t="s">
        <v>541</v>
      </c>
      <c r="M26" s="12" t="s">
        <v>542</v>
      </c>
      <c r="N26">
        <v>1</v>
      </c>
      <c r="O26" s="12">
        <v>1.2</v>
      </c>
      <c r="P26" s="23">
        <f>ROUND(O26,0)</f>
        <v>1</v>
      </c>
      <c r="Q26" s="24">
        <f t="shared" si="0"/>
        <v>43545</v>
      </c>
      <c r="R26">
        <f t="shared" si="1"/>
        <v>2019</v>
      </c>
      <c r="S26" s="12" t="s">
        <v>547</v>
      </c>
      <c r="T26" t="s">
        <v>550</v>
      </c>
      <c r="U26" t="s">
        <v>554</v>
      </c>
    </row>
    <row r="27" spans="1:21">
      <c r="A27" t="s">
        <v>251</v>
      </c>
      <c r="B27" s="12" t="s">
        <v>517</v>
      </c>
      <c r="C27" s="12" t="s">
        <v>523</v>
      </c>
      <c r="D27" s="12" t="s">
        <v>527</v>
      </c>
      <c r="E27">
        <v>4.2</v>
      </c>
      <c r="F27" s="33">
        <v>129252</v>
      </c>
      <c r="G27" s="21">
        <v>43610</v>
      </c>
      <c r="H27">
        <f>YEAR($G27)</f>
        <v>2019</v>
      </c>
      <c r="I27" s="12" t="b">
        <v>1</v>
      </c>
      <c r="J27" s="12" t="s">
        <v>531</v>
      </c>
      <c r="K27" t="s">
        <v>537</v>
      </c>
      <c r="L27" t="s">
        <v>541</v>
      </c>
      <c r="M27" s="12" t="s">
        <v>545</v>
      </c>
      <c r="N27">
        <v>2</v>
      </c>
      <c r="O27" s="12">
        <v>1.9</v>
      </c>
      <c r="P27" s="23">
        <f>ROUND(O27,0)</f>
        <v>2</v>
      </c>
      <c r="Q27" s="24">
        <f t="shared" si="0"/>
        <v>44280</v>
      </c>
      <c r="R27">
        <f t="shared" si="1"/>
        <v>2021</v>
      </c>
      <c r="S27" s="12" t="s">
        <v>547</v>
      </c>
      <c r="T27" t="s">
        <v>550</v>
      </c>
      <c r="U27" t="s">
        <v>552</v>
      </c>
    </row>
    <row r="28" spans="1:21">
      <c r="A28" t="s">
        <v>82</v>
      </c>
      <c r="B28" s="12" t="s">
        <v>517</v>
      </c>
      <c r="C28" s="12" t="s">
        <v>524</v>
      </c>
      <c r="D28" s="12" t="s">
        <v>528</v>
      </c>
      <c r="E28">
        <v>3.3</v>
      </c>
      <c r="F28">
        <v>136539</v>
      </c>
      <c r="G28" s="21">
        <v>44353</v>
      </c>
      <c r="H28">
        <f>YEAR(Cleaned_Dataset[[#This Row],[Hire Date]])</f>
        <v>2021</v>
      </c>
      <c r="I28" s="12" t="b">
        <v>0</v>
      </c>
      <c r="K28" t="s">
        <v>536</v>
      </c>
      <c r="L28" t="s">
        <v>541</v>
      </c>
      <c r="M28" s="12" t="s">
        <v>542</v>
      </c>
      <c r="N28">
        <v>3</v>
      </c>
      <c r="O28" s="12">
        <v>3.9</v>
      </c>
      <c r="Q28" s="23"/>
      <c r="S28" s="12" t="s">
        <v>546</v>
      </c>
      <c r="T28" t="s">
        <v>550</v>
      </c>
      <c r="U28" t="s">
        <v>553</v>
      </c>
    </row>
    <row r="29" spans="1:21">
      <c r="A29" t="s">
        <v>333</v>
      </c>
      <c r="B29" s="12" t="s">
        <v>517</v>
      </c>
      <c r="C29" s="12" t="s">
        <v>521</v>
      </c>
      <c r="D29" s="12" t="s">
        <v>526</v>
      </c>
      <c r="E29">
        <v>0.1</v>
      </c>
      <c r="F29" s="33">
        <v>108438</v>
      </c>
      <c r="G29" s="21">
        <v>44207</v>
      </c>
      <c r="H29">
        <f>YEAR($G29)</f>
        <v>2021</v>
      </c>
      <c r="I29" s="12" t="b">
        <v>0</v>
      </c>
      <c r="K29" t="s">
        <v>536</v>
      </c>
      <c r="L29" t="s">
        <v>541</v>
      </c>
      <c r="M29" s="12" t="s">
        <v>544</v>
      </c>
      <c r="N29">
        <v>5</v>
      </c>
      <c r="O29" s="12">
        <v>2.2999999999999998</v>
      </c>
      <c r="Q29" s="23"/>
      <c r="S29" s="12" t="s">
        <v>548</v>
      </c>
      <c r="T29" t="s">
        <v>550</v>
      </c>
      <c r="U29" t="s">
        <v>553</v>
      </c>
    </row>
    <row r="30" spans="1:21">
      <c r="A30" t="s">
        <v>268</v>
      </c>
      <c r="B30" s="12" t="s">
        <v>517</v>
      </c>
      <c r="C30" s="12" t="s">
        <v>524</v>
      </c>
      <c r="D30" s="12" t="s">
        <v>525</v>
      </c>
      <c r="E30">
        <v>5.6</v>
      </c>
      <c r="F30">
        <v>89739</v>
      </c>
      <c r="G30" s="21">
        <v>45388</v>
      </c>
      <c r="H30">
        <f>YEAR(Cleaned_Dataset[[#This Row],[Hire Date]])</f>
        <v>2024</v>
      </c>
      <c r="I30" s="12" t="b">
        <v>0</v>
      </c>
      <c r="K30" t="s">
        <v>537</v>
      </c>
      <c r="L30" t="s">
        <v>541</v>
      </c>
      <c r="M30" s="12" t="s">
        <v>543</v>
      </c>
      <c r="N30">
        <v>4</v>
      </c>
      <c r="O30" s="12">
        <v>6</v>
      </c>
      <c r="Q30" s="23"/>
      <c r="S30" s="12" t="s">
        <v>547</v>
      </c>
      <c r="T30" t="s">
        <v>550</v>
      </c>
      <c r="U30" t="s">
        <v>553</v>
      </c>
    </row>
    <row r="31" spans="1:21">
      <c r="A31" t="s">
        <v>309</v>
      </c>
      <c r="B31" s="12" t="s">
        <v>517</v>
      </c>
      <c r="C31" s="12" t="s">
        <v>521</v>
      </c>
      <c r="D31" s="12" t="s">
        <v>525</v>
      </c>
      <c r="E31">
        <v>7.9</v>
      </c>
      <c r="F31">
        <v>115267</v>
      </c>
      <c r="G31" s="21">
        <v>44656</v>
      </c>
      <c r="H31">
        <f>YEAR(Cleaned_Dataset[[#This Row],[Hire Date]])</f>
        <v>2022</v>
      </c>
      <c r="I31" s="12" t="b">
        <v>1</v>
      </c>
      <c r="J31" s="12" t="s">
        <v>531</v>
      </c>
      <c r="K31" t="s">
        <v>536</v>
      </c>
      <c r="L31" t="s">
        <v>541</v>
      </c>
      <c r="M31" s="12" t="s">
        <v>542</v>
      </c>
      <c r="N31">
        <v>4</v>
      </c>
      <c r="O31" s="12">
        <v>3</v>
      </c>
      <c r="P31" s="23">
        <f>ROUND(O31,0)</f>
        <v>3</v>
      </c>
      <c r="Q31" s="24">
        <f>EDATE(G31,O31*12)</f>
        <v>45752</v>
      </c>
      <c r="R31">
        <f>YEAR(Q31)</f>
        <v>2025</v>
      </c>
      <c r="S31" s="12" t="s">
        <v>548</v>
      </c>
      <c r="T31" t="s">
        <v>550</v>
      </c>
      <c r="U31" t="s">
        <v>551</v>
      </c>
    </row>
    <row r="32" spans="1:21">
      <c r="A32" t="s">
        <v>364</v>
      </c>
      <c r="B32" s="12" t="s">
        <v>518</v>
      </c>
      <c r="C32" s="12" t="s">
        <v>522</v>
      </c>
      <c r="D32" s="12" t="s">
        <v>525</v>
      </c>
      <c r="E32">
        <v>2.5</v>
      </c>
      <c r="F32" s="33">
        <v>67190</v>
      </c>
      <c r="G32" s="21">
        <v>43644</v>
      </c>
      <c r="H32">
        <f t="shared" ref="H32:H37" si="2">YEAR($G32)</f>
        <v>2019</v>
      </c>
      <c r="I32" s="12" t="b">
        <v>0</v>
      </c>
      <c r="K32" t="s">
        <v>536</v>
      </c>
      <c r="L32" t="s">
        <v>541</v>
      </c>
      <c r="M32" s="12" t="s">
        <v>544</v>
      </c>
      <c r="N32">
        <v>3</v>
      </c>
      <c r="O32" s="12">
        <v>5.8</v>
      </c>
      <c r="Q32" s="23"/>
      <c r="S32" s="12" t="s">
        <v>547</v>
      </c>
      <c r="T32" t="s">
        <v>550</v>
      </c>
      <c r="U32" t="s">
        <v>551</v>
      </c>
    </row>
    <row r="33" spans="1:21">
      <c r="A33" t="s">
        <v>470</v>
      </c>
      <c r="B33" s="12" t="s">
        <v>517</v>
      </c>
      <c r="C33" s="12" t="s">
        <v>523</v>
      </c>
      <c r="D33" s="12" t="s">
        <v>525</v>
      </c>
      <c r="E33">
        <v>5.7</v>
      </c>
      <c r="F33" s="33">
        <v>112953</v>
      </c>
      <c r="G33" s="21">
        <v>43614</v>
      </c>
      <c r="H33">
        <f t="shared" si="2"/>
        <v>2019</v>
      </c>
      <c r="I33" s="12" t="b">
        <v>1</v>
      </c>
      <c r="J33" s="12" t="s">
        <v>531</v>
      </c>
      <c r="K33" t="s">
        <v>535</v>
      </c>
      <c r="L33" t="s">
        <v>541</v>
      </c>
      <c r="M33" s="12" t="s">
        <v>545</v>
      </c>
      <c r="N33">
        <v>3</v>
      </c>
      <c r="O33" s="12">
        <v>1</v>
      </c>
      <c r="P33" s="23">
        <f>ROUND(O33,0)</f>
        <v>1</v>
      </c>
      <c r="Q33" s="24">
        <f>EDATE(G33,O33*12)</f>
        <v>43980</v>
      </c>
      <c r="R33">
        <f>YEAR(Q33)</f>
        <v>2020</v>
      </c>
      <c r="S33" s="12" t="s">
        <v>547</v>
      </c>
      <c r="T33" t="s">
        <v>550</v>
      </c>
      <c r="U33" t="s">
        <v>552</v>
      </c>
    </row>
    <row r="34" spans="1:21">
      <c r="A34" t="s">
        <v>376</v>
      </c>
      <c r="B34" s="12" t="s">
        <v>517</v>
      </c>
      <c r="C34" s="12" t="s">
        <v>521</v>
      </c>
      <c r="D34" s="12" t="s">
        <v>526</v>
      </c>
      <c r="E34">
        <v>4.3</v>
      </c>
      <c r="F34" s="33">
        <v>107377</v>
      </c>
      <c r="G34" s="21">
        <v>44127</v>
      </c>
      <c r="H34">
        <f t="shared" si="2"/>
        <v>2020</v>
      </c>
      <c r="I34" s="12" t="b">
        <v>0</v>
      </c>
      <c r="K34" t="s">
        <v>536</v>
      </c>
      <c r="L34" t="s">
        <v>541</v>
      </c>
      <c r="M34" s="12" t="s">
        <v>545</v>
      </c>
      <c r="N34">
        <v>3</v>
      </c>
      <c r="O34" s="12">
        <v>4.5</v>
      </c>
      <c r="Q34" s="23"/>
      <c r="S34" s="12" t="s">
        <v>548</v>
      </c>
      <c r="T34" t="s">
        <v>550</v>
      </c>
      <c r="U34" t="s">
        <v>554</v>
      </c>
    </row>
    <row r="35" spans="1:21">
      <c r="A35" t="s">
        <v>379</v>
      </c>
      <c r="B35" s="12" t="s">
        <v>517</v>
      </c>
      <c r="C35" s="12" t="s">
        <v>523</v>
      </c>
      <c r="D35" s="12" t="s">
        <v>525</v>
      </c>
      <c r="E35">
        <v>0.1</v>
      </c>
      <c r="F35" s="33">
        <v>96021</v>
      </c>
      <c r="G35" s="21">
        <v>43984</v>
      </c>
      <c r="H35">
        <f t="shared" si="2"/>
        <v>2020</v>
      </c>
      <c r="I35" s="12" t="b">
        <v>1</v>
      </c>
      <c r="J35" s="12" t="s">
        <v>533</v>
      </c>
      <c r="K35" t="s">
        <v>535</v>
      </c>
      <c r="L35" t="s">
        <v>541</v>
      </c>
      <c r="M35" s="12" t="s">
        <v>545</v>
      </c>
      <c r="N35">
        <v>3</v>
      </c>
      <c r="O35" s="12">
        <v>0.5</v>
      </c>
      <c r="P35" s="23">
        <f>ROUND(O35,0)</f>
        <v>1</v>
      </c>
      <c r="Q35" s="24">
        <f>EDATE(G35,O35*12)</f>
        <v>44167</v>
      </c>
      <c r="R35">
        <f>YEAR(Q35)</f>
        <v>2020</v>
      </c>
      <c r="S35" s="12" t="s">
        <v>546</v>
      </c>
      <c r="T35" t="s">
        <v>550</v>
      </c>
      <c r="U35" t="s">
        <v>553</v>
      </c>
    </row>
    <row r="36" spans="1:21">
      <c r="A36" t="s">
        <v>378</v>
      </c>
      <c r="B36" s="12" t="s">
        <v>519</v>
      </c>
      <c r="C36" s="12" t="s">
        <v>522</v>
      </c>
      <c r="D36" s="12" t="s">
        <v>530</v>
      </c>
      <c r="E36">
        <v>6.2</v>
      </c>
      <c r="F36" s="33">
        <v>121997</v>
      </c>
      <c r="G36" s="21">
        <v>44649</v>
      </c>
      <c r="H36">
        <f t="shared" si="2"/>
        <v>2022</v>
      </c>
      <c r="I36" s="12" t="b">
        <v>0</v>
      </c>
      <c r="K36" t="s">
        <v>536</v>
      </c>
      <c r="L36" t="s">
        <v>541</v>
      </c>
      <c r="M36" s="12" t="s">
        <v>544</v>
      </c>
      <c r="N36">
        <v>3</v>
      </c>
      <c r="O36" s="12">
        <v>3.1</v>
      </c>
      <c r="Q36" s="23"/>
      <c r="S36" s="12" t="s">
        <v>546</v>
      </c>
      <c r="T36" t="s">
        <v>550</v>
      </c>
      <c r="U36" t="s">
        <v>553</v>
      </c>
    </row>
    <row r="37" spans="1:21">
      <c r="A37" t="s">
        <v>232</v>
      </c>
      <c r="B37" s="12" t="s">
        <v>518</v>
      </c>
      <c r="C37" s="12" t="s">
        <v>524</v>
      </c>
      <c r="D37" s="12" t="s">
        <v>525</v>
      </c>
      <c r="E37">
        <v>3.9</v>
      </c>
      <c r="F37" s="33">
        <v>91367</v>
      </c>
      <c r="G37" s="21">
        <v>44477</v>
      </c>
      <c r="H37">
        <f t="shared" si="2"/>
        <v>2021</v>
      </c>
      <c r="I37" s="12" t="b">
        <v>1</v>
      </c>
      <c r="J37" s="12" t="s">
        <v>530</v>
      </c>
      <c r="K37" t="s">
        <v>535</v>
      </c>
      <c r="L37" t="s">
        <v>541</v>
      </c>
      <c r="M37" s="12" t="s">
        <v>544</v>
      </c>
      <c r="N37">
        <v>3</v>
      </c>
      <c r="O37" s="12">
        <v>2.5</v>
      </c>
      <c r="P37" s="23">
        <f>ROUND(O37,0)</f>
        <v>3</v>
      </c>
      <c r="Q37" s="24">
        <f>EDATE(G37,O37*12)</f>
        <v>45390</v>
      </c>
      <c r="R37">
        <f>YEAR(Q37)</f>
        <v>2024</v>
      </c>
      <c r="S37" s="12" t="s">
        <v>546</v>
      </c>
      <c r="T37" t="s">
        <v>550</v>
      </c>
      <c r="U37" t="s">
        <v>552</v>
      </c>
    </row>
    <row r="38" spans="1:21">
      <c r="A38" t="s">
        <v>380</v>
      </c>
      <c r="B38" s="12" t="s">
        <v>517</v>
      </c>
      <c r="C38" s="12" t="s">
        <v>520</v>
      </c>
      <c r="D38" s="12" t="s">
        <v>527</v>
      </c>
      <c r="E38">
        <v>4.5999999999999996</v>
      </c>
      <c r="F38">
        <v>80307</v>
      </c>
      <c r="G38" s="21">
        <v>43219</v>
      </c>
      <c r="H38">
        <f>YEAR(Cleaned_Dataset[[#This Row],[Hire Date]])</f>
        <v>2018</v>
      </c>
      <c r="I38" s="12" t="b">
        <v>0</v>
      </c>
      <c r="K38" t="s">
        <v>536</v>
      </c>
      <c r="L38" t="s">
        <v>541</v>
      </c>
      <c r="M38" s="12" t="s">
        <v>542</v>
      </c>
      <c r="N38">
        <v>4</v>
      </c>
      <c r="O38" s="12">
        <v>7</v>
      </c>
      <c r="Q38" s="24">
        <f>EDATE(G38,O38*12)</f>
        <v>45776</v>
      </c>
      <c r="R38">
        <f>YEAR(Q38)</f>
        <v>2025</v>
      </c>
      <c r="S38" s="12" t="s">
        <v>548</v>
      </c>
      <c r="T38" t="s">
        <v>550</v>
      </c>
      <c r="U38" t="s">
        <v>551</v>
      </c>
    </row>
    <row r="39" spans="1:21">
      <c r="A39" t="s">
        <v>492</v>
      </c>
      <c r="B39" s="12" t="s">
        <v>519</v>
      </c>
      <c r="C39" s="12" t="s">
        <v>521</v>
      </c>
      <c r="D39" s="12" t="s">
        <v>525</v>
      </c>
      <c r="E39">
        <v>4.5999999999999996</v>
      </c>
      <c r="F39" s="33">
        <v>147985</v>
      </c>
      <c r="G39" s="21">
        <v>44195</v>
      </c>
      <c r="H39">
        <f>YEAR($G39)</f>
        <v>2020</v>
      </c>
      <c r="I39" s="12" t="b">
        <v>1</v>
      </c>
      <c r="J39" s="12" t="s">
        <v>533</v>
      </c>
      <c r="K39" t="s">
        <v>535</v>
      </c>
      <c r="L39" t="s">
        <v>541</v>
      </c>
      <c r="M39" s="12" t="s">
        <v>545</v>
      </c>
      <c r="N39">
        <v>3</v>
      </c>
      <c r="O39" s="12">
        <v>1.3</v>
      </c>
      <c r="P39" s="23">
        <f>ROUND(O39,0)</f>
        <v>1</v>
      </c>
      <c r="Q39" s="24">
        <f>EDATE(G39,O39*12)</f>
        <v>44650</v>
      </c>
      <c r="R39">
        <f>YEAR(Q39)</f>
        <v>2022</v>
      </c>
      <c r="S39" s="12" t="s">
        <v>546</v>
      </c>
      <c r="T39" t="s">
        <v>550</v>
      </c>
      <c r="U39" t="s">
        <v>551</v>
      </c>
    </row>
    <row r="40" spans="1:21">
      <c r="A40" t="s">
        <v>314</v>
      </c>
      <c r="B40" s="12" t="s">
        <v>517</v>
      </c>
      <c r="C40" s="12" t="s">
        <v>522</v>
      </c>
      <c r="D40" s="12" t="s">
        <v>528</v>
      </c>
      <c r="E40">
        <v>7.2</v>
      </c>
      <c r="F40">
        <v>91655</v>
      </c>
      <c r="G40" s="21">
        <v>43565</v>
      </c>
      <c r="H40">
        <f>YEAR(Cleaned_Dataset[[#This Row],[Hire Date]])</f>
        <v>2019</v>
      </c>
      <c r="I40" s="12" t="b">
        <v>1</v>
      </c>
      <c r="J40" s="12" t="s">
        <v>531</v>
      </c>
      <c r="K40" t="s">
        <v>536</v>
      </c>
      <c r="L40" t="s">
        <v>541</v>
      </c>
      <c r="M40" s="12" t="s">
        <v>543</v>
      </c>
      <c r="N40">
        <v>1</v>
      </c>
      <c r="O40" s="12">
        <v>0.5</v>
      </c>
      <c r="P40" s="23">
        <f>ROUND(O40,0)</f>
        <v>1</v>
      </c>
      <c r="Q40" s="24">
        <f>EDATE(G40,O40*12)</f>
        <v>43748</v>
      </c>
      <c r="R40">
        <f>YEAR(Q40)</f>
        <v>2019</v>
      </c>
      <c r="S40" s="12" t="s">
        <v>546</v>
      </c>
      <c r="T40" t="s">
        <v>550</v>
      </c>
      <c r="U40" t="s">
        <v>551</v>
      </c>
    </row>
    <row r="41" spans="1:21">
      <c r="A41" t="s">
        <v>79</v>
      </c>
      <c r="B41" s="12" t="s">
        <v>519</v>
      </c>
      <c r="C41" s="12" t="s">
        <v>523</v>
      </c>
      <c r="D41" s="12" t="s">
        <v>528</v>
      </c>
      <c r="E41">
        <v>3.4</v>
      </c>
      <c r="F41" s="33">
        <v>75485</v>
      </c>
      <c r="G41" s="21">
        <v>44575</v>
      </c>
      <c r="H41">
        <f t="shared" ref="H41:H47" si="3">YEAR($G41)</f>
        <v>2022</v>
      </c>
      <c r="I41" s="12" t="b">
        <v>0</v>
      </c>
      <c r="K41" t="s">
        <v>536</v>
      </c>
      <c r="L41" t="s">
        <v>541</v>
      </c>
      <c r="M41" s="12" t="s">
        <v>544</v>
      </c>
      <c r="N41">
        <v>3</v>
      </c>
      <c r="O41" s="12">
        <v>3.3</v>
      </c>
      <c r="Q41" s="23"/>
      <c r="S41" s="12" t="s">
        <v>546</v>
      </c>
      <c r="T41" t="s">
        <v>550</v>
      </c>
      <c r="U41" t="s">
        <v>551</v>
      </c>
    </row>
    <row r="42" spans="1:21">
      <c r="A42" t="s">
        <v>403</v>
      </c>
      <c r="B42" s="12" t="s">
        <v>519</v>
      </c>
      <c r="C42" s="12" t="s">
        <v>523</v>
      </c>
      <c r="D42" s="12" t="s">
        <v>527</v>
      </c>
      <c r="E42">
        <v>7.8</v>
      </c>
      <c r="F42" s="33">
        <v>103798</v>
      </c>
      <c r="G42" s="21">
        <v>43974</v>
      </c>
      <c r="H42">
        <f t="shared" si="3"/>
        <v>2020</v>
      </c>
      <c r="I42" s="12" t="b">
        <v>0</v>
      </c>
      <c r="K42" t="s">
        <v>536</v>
      </c>
      <c r="L42" t="s">
        <v>541</v>
      </c>
      <c r="M42" s="12" t="s">
        <v>544</v>
      </c>
      <c r="N42">
        <v>3</v>
      </c>
      <c r="O42" s="12">
        <v>4.9000000000000004</v>
      </c>
      <c r="Q42" s="24">
        <f>EDATE(G42,O42*12)</f>
        <v>45739</v>
      </c>
      <c r="R42">
        <f>YEAR(Q42)</f>
        <v>2025</v>
      </c>
      <c r="S42" s="12" t="s">
        <v>548</v>
      </c>
      <c r="T42" t="s">
        <v>550</v>
      </c>
      <c r="U42" t="s">
        <v>552</v>
      </c>
    </row>
    <row r="43" spans="1:21">
      <c r="A43" t="s">
        <v>337</v>
      </c>
      <c r="B43" s="12" t="s">
        <v>518</v>
      </c>
      <c r="C43" s="12" t="s">
        <v>524</v>
      </c>
      <c r="D43" s="12" t="s">
        <v>525</v>
      </c>
      <c r="E43">
        <v>2.8</v>
      </c>
      <c r="F43" s="33">
        <v>136708</v>
      </c>
      <c r="G43" s="21">
        <v>43107</v>
      </c>
      <c r="H43">
        <f t="shared" si="3"/>
        <v>2018</v>
      </c>
      <c r="I43" s="12" t="b">
        <v>1</v>
      </c>
      <c r="J43" s="12" t="s">
        <v>530</v>
      </c>
      <c r="K43" t="s">
        <v>537</v>
      </c>
      <c r="L43" t="s">
        <v>541</v>
      </c>
      <c r="M43" s="12" t="s">
        <v>545</v>
      </c>
      <c r="N43">
        <v>4</v>
      </c>
      <c r="O43" s="12">
        <v>3.3</v>
      </c>
      <c r="P43" s="23">
        <f>ROUND(O43,0)</f>
        <v>3</v>
      </c>
      <c r="Q43" s="24">
        <f>EDATE(G43,O43*12)</f>
        <v>44293</v>
      </c>
      <c r="R43">
        <f>YEAR(Q43)</f>
        <v>2021</v>
      </c>
      <c r="S43" s="12" t="s">
        <v>548</v>
      </c>
      <c r="T43" t="s">
        <v>550</v>
      </c>
      <c r="U43" t="s">
        <v>552</v>
      </c>
    </row>
    <row r="44" spans="1:21">
      <c r="A44" t="s">
        <v>424</v>
      </c>
      <c r="B44" s="12" t="s">
        <v>517</v>
      </c>
      <c r="C44" s="12" t="s">
        <v>522</v>
      </c>
      <c r="D44" s="12" t="s">
        <v>525</v>
      </c>
      <c r="E44">
        <v>7.2</v>
      </c>
      <c r="F44" s="33">
        <v>141938</v>
      </c>
      <c r="G44" s="21">
        <v>45653</v>
      </c>
      <c r="H44">
        <f t="shared" si="3"/>
        <v>2024</v>
      </c>
      <c r="I44" s="12" t="b">
        <v>0</v>
      </c>
      <c r="K44" t="s">
        <v>536</v>
      </c>
      <c r="L44" t="s">
        <v>541</v>
      </c>
      <c r="M44" s="12" t="s">
        <v>545</v>
      </c>
      <c r="N44">
        <v>2</v>
      </c>
      <c r="O44" s="12">
        <v>5.3</v>
      </c>
      <c r="Q44" s="23"/>
      <c r="S44" s="12" t="s">
        <v>548</v>
      </c>
      <c r="T44" t="s">
        <v>550</v>
      </c>
      <c r="U44" t="s">
        <v>552</v>
      </c>
    </row>
    <row r="45" spans="1:21">
      <c r="A45" t="s">
        <v>426</v>
      </c>
      <c r="B45" s="12" t="s">
        <v>518</v>
      </c>
      <c r="C45" s="12" t="s">
        <v>524</v>
      </c>
      <c r="D45" s="12" t="s">
        <v>525</v>
      </c>
      <c r="E45">
        <v>7.9</v>
      </c>
      <c r="F45" s="33">
        <v>111913</v>
      </c>
      <c r="G45" s="21">
        <v>43461</v>
      </c>
      <c r="H45">
        <f t="shared" si="3"/>
        <v>2018</v>
      </c>
      <c r="I45" s="12" t="b">
        <v>0</v>
      </c>
      <c r="K45" t="s">
        <v>536</v>
      </c>
      <c r="L45" t="s">
        <v>541</v>
      </c>
      <c r="M45" s="12" t="s">
        <v>545</v>
      </c>
      <c r="N45">
        <v>2</v>
      </c>
      <c r="O45" s="12">
        <v>6.3</v>
      </c>
      <c r="Q45" s="23"/>
      <c r="S45" s="12" t="s">
        <v>546</v>
      </c>
      <c r="T45" t="s">
        <v>550</v>
      </c>
      <c r="U45" t="s">
        <v>552</v>
      </c>
    </row>
    <row r="46" spans="1:21">
      <c r="A46" t="s">
        <v>439</v>
      </c>
      <c r="B46" s="12" t="s">
        <v>519</v>
      </c>
      <c r="C46" s="12" t="s">
        <v>523</v>
      </c>
      <c r="D46" s="12" t="s">
        <v>527</v>
      </c>
      <c r="E46">
        <v>5.8</v>
      </c>
      <c r="F46" s="33">
        <v>129906</v>
      </c>
      <c r="G46" s="21">
        <v>44288</v>
      </c>
      <c r="H46">
        <f t="shared" si="3"/>
        <v>2021</v>
      </c>
      <c r="I46" s="12" t="b">
        <v>0</v>
      </c>
      <c r="K46" t="s">
        <v>536</v>
      </c>
      <c r="L46" t="s">
        <v>541</v>
      </c>
      <c r="M46" s="12" t="s">
        <v>545</v>
      </c>
      <c r="N46">
        <v>3</v>
      </c>
      <c r="O46" s="12">
        <v>4</v>
      </c>
      <c r="Q46" s="24">
        <f>EDATE(G46,O46*12)</f>
        <v>45749</v>
      </c>
      <c r="R46">
        <f>YEAR(Q46)</f>
        <v>2025</v>
      </c>
      <c r="S46" s="12" t="s">
        <v>547</v>
      </c>
      <c r="T46" t="s">
        <v>550</v>
      </c>
      <c r="U46" t="s">
        <v>553</v>
      </c>
    </row>
    <row r="47" spans="1:21">
      <c r="A47" t="s">
        <v>441</v>
      </c>
      <c r="B47" s="12" t="s">
        <v>519</v>
      </c>
      <c r="C47" s="12" t="s">
        <v>523</v>
      </c>
      <c r="D47" s="12" t="s">
        <v>525</v>
      </c>
      <c r="E47">
        <v>1.6</v>
      </c>
      <c r="F47" s="33">
        <v>103803</v>
      </c>
      <c r="G47" s="21">
        <v>43965</v>
      </c>
      <c r="H47">
        <f t="shared" si="3"/>
        <v>2020</v>
      </c>
      <c r="I47" s="12" t="b">
        <v>0</v>
      </c>
      <c r="K47" t="s">
        <v>536</v>
      </c>
      <c r="L47" t="s">
        <v>541</v>
      </c>
      <c r="M47" s="12" t="s">
        <v>544</v>
      </c>
      <c r="N47">
        <v>3</v>
      </c>
      <c r="O47" s="12">
        <v>4.9000000000000004</v>
      </c>
      <c r="Q47" s="23"/>
      <c r="S47" s="12" t="s">
        <v>546</v>
      </c>
      <c r="T47" t="s">
        <v>550</v>
      </c>
      <c r="U47" t="s">
        <v>552</v>
      </c>
    </row>
    <row r="48" spans="1:21">
      <c r="A48" t="s">
        <v>454</v>
      </c>
      <c r="B48" s="12" t="s">
        <v>518</v>
      </c>
      <c r="C48" s="12" t="s">
        <v>522</v>
      </c>
      <c r="D48" s="12" t="s">
        <v>527</v>
      </c>
      <c r="E48">
        <v>3.2</v>
      </c>
      <c r="F48">
        <v>96320</v>
      </c>
      <c r="G48" s="21">
        <v>43119</v>
      </c>
      <c r="H48">
        <f>YEAR(Cleaned_Dataset[[#This Row],[Hire Date]])</f>
        <v>2018</v>
      </c>
      <c r="I48" s="12" t="b">
        <v>0</v>
      </c>
      <c r="K48" t="s">
        <v>536</v>
      </c>
      <c r="L48" t="s">
        <v>541</v>
      </c>
      <c r="M48" s="12" t="s">
        <v>542</v>
      </c>
      <c r="N48">
        <v>3</v>
      </c>
      <c r="O48" s="12">
        <v>7.3</v>
      </c>
      <c r="Q48" s="24">
        <f>EDATE(G48,O48*12)</f>
        <v>45766</v>
      </c>
      <c r="R48">
        <f>YEAR(Q48)</f>
        <v>2025</v>
      </c>
      <c r="S48" s="12" t="s">
        <v>546</v>
      </c>
      <c r="T48" t="s">
        <v>550</v>
      </c>
      <c r="U48" t="s">
        <v>551</v>
      </c>
    </row>
    <row r="49" spans="1:21">
      <c r="A49" t="s">
        <v>194</v>
      </c>
      <c r="B49" s="12" t="s">
        <v>518</v>
      </c>
      <c r="C49" s="12" t="s">
        <v>521</v>
      </c>
      <c r="D49" s="12" t="s">
        <v>528</v>
      </c>
      <c r="E49">
        <v>3.7</v>
      </c>
      <c r="F49">
        <v>86630</v>
      </c>
      <c r="G49" s="21">
        <v>43559</v>
      </c>
      <c r="H49">
        <f>YEAR(Cleaned_Dataset[[#This Row],[Hire Date]])</f>
        <v>2019</v>
      </c>
      <c r="I49" s="12" t="b">
        <v>0</v>
      </c>
      <c r="K49" t="s">
        <v>536</v>
      </c>
      <c r="L49" t="s">
        <v>541</v>
      </c>
      <c r="M49" s="12" t="s">
        <v>542</v>
      </c>
      <c r="N49">
        <v>3</v>
      </c>
      <c r="O49" s="12">
        <v>6</v>
      </c>
      <c r="Q49" s="23"/>
      <c r="S49" s="12" t="s">
        <v>547</v>
      </c>
      <c r="T49" t="s">
        <v>550</v>
      </c>
      <c r="U49" t="s">
        <v>551</v>
      </c>
    </row>
    <row r="50" spans="1:21">
      <c r="A50" t="s">
        <v>278</v>
      </c>
      <c r="B50" s="12" t="s">
        <v>517</v>
      </c>
      <c r="C50" s="12" t="s">
        <v>523</v>
      </c>
      <c r="D50" s="12" t="s">
        <v>528</v>
      </c>
      <c r="E50">
        <v>3.7</v>
      </c>
      <c r="F50">
        <v>136256</v>
      </c>
      <c r="G50" s="21">
        <v>44270</v>
      </c>
      <c r="H50">
        <f>YEAR(Cleaned_Dataset[[#This Row],[Hire Date]])</f>
        <v>2021</v>
      </c>
      <c r="I50" s="12" t="b">
        <v>0</v>
      </c>
      <c r="K50" t="s">
        <v>535</v>
      </c>
      <c r="L50" t="s">
        <v>541</v>
      </c>
      <c r="M50" s="12" t="s">
        <v>542</v>
      </c>
      <c r="N50">
        <v>2</v>
      </c>
      <c r="O50" s="12">
        <v>4.0999999999999996</v>
      </c>
      <c r="Q50" s="23"/>
      <c r="S50" s="12" t="s">
        <v>546</v>
      </c>
      <c r="T50" t="s">
        <v>550</v>
      </c>
      <c r="U50" t="s">
        <v>552</v>
      </c>
    </row>
    <row r="51" spans="1:21">
      <c r="A51" t="s">
        <v>343</v>
      </c>
      <c r="B51" s="12" t="s">
        <v>518</v>
      </c>
      <c r="C51" s="12" t="s">
        <v>524</v>
      </c>
      <c r="D51" s="12" t="s">
        <v>525</v>
      </c>
      <c r="E51">
        <v>5.4</v>
      </c>
      <c r="F51">
        <v>74973</v>
      </c>
      <c r="G51" s="21">
        <v>44624</v>
      </c>
      <c r="H51">
        <f>YEAR(Cleaned_Dataset[[#This Row],[Hire Date]])</f>
        <v>2022</v>
      </c>
      <c r="I51" s="12" t="b">
        <v>1</v>
      </c>
      <c r="J51" s="12" t="s">
        <v>533</v>
      </c>
      <c r="K51" t="s">
        <v>537</v>
      </c>
      <c r="L51" t="s">
        <v>541</v>
      </c>
      <c r="M51" s="12" t="s">
        <v>542</v>
      </c>
      <c r="N51">
        <v>5</v>
      </c>
      <c r="O51" s="12">
        <v>1.1000000000000001</v>
      </c>
      <c r="P51" s="23">
        <f>ROUND(O51,0)</f>
        <v>1</v>
      </c>
      <c r="Q51" s="24">
        <f>EDATE(G51,O51*12)</f>
        <v>45020</v>
      </c>
      <c r="R51">
        <f>YEAR(Q51)</f>
        <v>2023</v>
      </c>
      <c r="S51" s="12" t="s">
        <v>546</v>
      </c>
      <c r="T51" t="s">
        <v>550</v>
      </c>
      <c r="U51" t="s">
        <v>554</v>
      </c>
    </row>
    <row r="52" spans="1:21">
      <c r="A52" t="s">
        <v>418</v>
      </c>
      <c r="B52" s="12" t="s">
        <v>519</v>
      </c>
      <c r="C52" s="12" t="s">
        <v>521</v>
      </c>
      <c r="D52" s="12" t="s">
        <v>525</v>
      </c>
      <c r="E52">
        <v>5.3</v>
      </c>
      <c r="F52" s="33">
        <v>130305</v>
      </c>
      <c r="G52" s="21">
        <v>44532</v>
      </c>
      <c r="H52">
        <f>YEAR($G52)</f>
        <v>2021</v>
      </c>
      <c r="I52" s="12" t="b">
        <v>1</v>
      </c>
      <c r="J52" s="12" t="s">
        <v>531</v>
      </c>
      <c r="K52" t="s">
        <v>537</v>
      </c>
      <c r="L52" t="s">
        <v>541</v>
      </c>
      <c r="M52" s="12" t="s">
        <v>545</v>
      </c>
      <c r="N52">
        <v>3</v>
      </c>
      <c r="O52" s="12">
        <v>0.5</v>
      </c>
      <c r="P52" s="23">
        <f>ROUND(O52,0)</f>
        <v>1</v>
      </c>
      <c r="Q52" s="24">
        <f>EDATE(G52,O52*12)</f>
        <v>44714</v>
      </c>
      <c r="R52">
        <f>YEAR(Q52)</f>
        <v>2022</v>
      </c>
      <c r="S52" s="12" t="s">
        <v>548</v>
      </c>
      <c r="T52" t="s">
        <v>550</v>
      </c>
      <c r="U52" t="s">
        <v>554</v>
      </c>
    </row>
    <row r="53" spans="1:21">
      <c r="A53" t="s">
        <v>404</v>
      </c>
      <c r="B53" s="12" t="s">
        <v>519</v>
      </c>
      <c r="C53" s="12" t="s">
        <v>521</v>
      </c>
      <c r="D53" s="12" t="s">
        <v>528</v>
      </c>
      <c r="E53">
        <v>3.9</v>
      </c>
      <c r="F53">
        <v>154319</v>
      </c>
      <c r="G53" s="21">
        <v>43715</v>
      </c>
      <c r="H53">
        <f>YEAR(Cleaned_Dataset[[#This Row],[Hire Date]])</f>
        <v>2019</v>
      </c>
      <c r="I53" s="12" t="b">
        <v>1</v>
      </c>
      <c r="J53" s="12" t="s">
        <v>531</v>
      </c>
      <c r="K53" t="s">
        <v>535</v>
      </c>
      <c r="L53" t="s">
        <v>541</v>
      </c>
      <c r="M53" s="12" t="s">
        <v>543</v>
      </c>
      <c r="N53">
        <v>3</v>
      </c>
      <c r="O53" s="12">
        <v>0.5</v>
      </c>
      <c r="P53" s="23">
        <f>ROUND(O53,0)</f>
        <v>1</v>
      </c>
      <c r="Q53" s="24">
        <f>EDATE(G53,O53*12)</f>
        <v>43897</v>
      </c>
      <c r="R53">
        <f>YEAR(Q53)</f>
        <v>2020</v>
      </c>
      <c r="S53" s="12" t="s">
        <v>546</v>
      </c>
      <c r="T53" t="s">
        <v>550</v>
      </c>
      <c r="U53" t="s">
        <v>553</v>
      </c>
    </row>
    <row r="54" spans="1:21">
      <c r="A54" t="s">
        <v>313</v>
      </c>
      <c r="B54" s="12" t="s">
        <v>517</v>
      </c>
      <c r="C54" s="12" t="s">
        <v>522</v>
      </c>
      <c r="D54" s="12" t="s">
        <v>526</v>
      </c>
      <c r="E54">
        <v>3.1</v>
      </c>
      <c r="F54">
        <v>139222</v>
      </c>
      <c r="G54" s="21">
        <v>43733</v>
      </c>
      <c r="H54">
        <f>YEAR(Cleaned_Dataset[[#This Row],[Hire Date]])</f>
        <v>2019</v>
      </c>
      <c r="I54" s="12" t="b">
        <v>0</v>
      </c>
      <c r="K54" t="s">
        <v>537</v>
      </c>
      <c r="L54" t="s">
        <v>541</v>
      </c>
      <c r="M54" s="12" t="s">
        <v>543</v>
      </c>
      <c r="N54">
        <v>4</v>
      </c>
      <c r="O54" s="12">
        <v>5.6</v>
      </c>
      <c r="Q54" s="23"/>
      <c r="S54" s="12" t="s">
        <v>547</v>
      </c>
      <c r="T54" t="s">
        <v>550</v>
      </c>
      <c r="U54" t="s">
        <v>554</v>
      </c>
    </row>
    <row r="55" spans="1:21">
      <c r="A55" t="s">
        <v>505</v>
      </c>
      <c r="B55" s="12" t="s">
        <v>517</v>
      </c>
      <c r="C55" s="12" t="s">
        <v>521</v>
      </c>
      <c r="D55" s="12" t="s">
        <v>530</v>
      </c>
      <c r="E55">
        <v>5.2</v>
      </c>
      <c r="F55">
        <v>109500</v>
      </c>
      <c r="G55" s="21">
        <v>44379</v>
      </c>
      <c r="H55">
        <f>YEAR(Cleaned_Dataset[[#This Row],[Hire Date]])</f>
        <v>2021</v>
      </c>
      <c r="I55" s="12" t="b">
        <v>0</v>
      </c>
      <c r="K55" t="s">
        <v>536</v>
      </c>
      <c r="L55" t="s">
        <v>541</v>
      </c>
      <c r="M55" s="12" t="s">
        <v>542</v>
      </c>
      <c r="N55">
        <v>5</v>
      </c>
      <c r="O55" s="12">
        <v>3.8</v>
      </c>
      <c r="Q55" s="23"/>
      <c r="S55" s="12" t="s">
        <v>547</v>
      </c>
      <c r="T55" t="s">
        <v>550</v>
      </c>
      <c r="U55" t="s">
        <v>551</v>
      </c>
    </row>
    <row r="56" spans="1:21">
      <c r="A56" t="s">
        <v>512</v>
      </c>
      <c r="B56" s="12" t="s">
        <v>518</v>
      </c>
      <c r="C56" s="12" t="s">
        <v>523</v>
      </c>
      <c r="D56" s="12" t="s">
        <v>525</v>
      </c>
      <c r="E56">
        <v>5.4</v>
      </c>
      <c r="F56">
        <v>134795</v>
      </c>
      <c r="G56" s="21">
        <v>43839</v>
      </c>
      <c r="H56">
        <f>YEAR(Cleaned_Dataset[[#This Row],[Hire Date]])</f>
        <v>2020</v>
      </c>
      <c r="I56" s="12" t="b">
        <v>0</v>
      </c>
      <c r="K56" t="s">
        <v>536</v>
      </c>
      <c r="L56" t="s">
        <v>541</v>
      </c>
      <c r="M56" s="12" t="s">
        <v>542</v>
      </c>
      <c r="N56">
        <v>3</v>
      </c>
      <c r="O56" s="12">
        <v>5.3</v>
      </c>
      <c r="Q56" s="23"/>
      <c r="S56" s="12" t="s">
        <v>546</v>
      </c>
      <c r="T56" t="s">
        <v>550</v>
      </c>
      <c r="U56" t="s">
        <v>553</v>
      </c>
    </row>
    <row r="57" spans="1:21">
      <c r="A57" t="s">
        <v>21</v>
      </c>
      <c r="B57" s="12" t="s">
        <v>518</v>
      </c>
      <c r="C57" s="12" t="s">
        <v>523</v>
      </c>
      <c r="D57" s="12" t="s">
        <v>525</v>
      </c>
      <c r="E57">
        <v>5.8</v>
      </c>
      <c r="F57" s="33">
        <v>140038</v>
      </c>
      <c r="G57" s="21">
        <v>44398</v>
      </c>
      <c r="H57">
        <f>YEAR($G57)</f>
        <v>2021</v>
      </c>
      <c r="I57" s="12" t="b">
        <v>0</v>
      </c>
      <c r="K57" t="s">
        <v>535</v>
      </c>
      <c r="L57" t="s">
        <v>541</v>
      </c>
      <c r="M57" s="12" t="s">
        <v>544</v>
      </c>
      <c r="N57">
        <v>5</v>
      </c>
      <c r="O57" s="12">
        <v>3.7</v>
      </c>
      <c r="Q57" s="23"/>
      <c r="S57" s="12" t="s">
        <v>546</v>
      </c>
      <c r="T57" t="s">
        <v>550</v>
      </c>
      <c r="U57" t="s">
        <v>554</v>
      </c>
    </row>
    <row r="58" spans="1:21">
      <c r="A58" t="s">
        <v>172</v>
      </c>
      <c r="B58" s="12" t="s">
        <v>519</v>
      </c>
      <c r="C58" s="12" t="s">
        <v>524</v>
      </c>
      <c r="D58" s="12" t="s">
        <v>528</v>
      </c>
      <c r="E58">
        <v>3.4</v>
      </c>
      <c r="F58" s="33">
        <v>63020</v>
      </c>
      <c r="G58" s="21">
        <v>43896</v>
      </c>
      <c r="H58">
        <f>YEAR($G58)</f>
        <v>2020</v>
      </c>
      <c r="I58" s="12" t="b">
        <v>1</v>
      </c>
      <c r="J58" s="12" t="s">
        <v>533</v>
      </c>
      <c r="K58" t="s">
        <v>536</v>
      </c>
      <c r="L58" t="s">
        <v>541</v>
      </c>
      <c r="M58" s="12" t="s">
        <v>545</v>
      </c>
      <c r="N58">
        <v>4</v>
      </c>
      <c r="O58" s="12">
        <v>1</v>
      </c>
      <c r="P58" s="23">
        <f>ROUND(O58,0)</f>
        <v>1</v>
      </c>
      <c r="Q58" s="24">
        <f>EDATE(G58,O58*12)</f>
        <v>44261</v>
      </c>
      <c r="R58">
        <f>YEAR(Q58)</f>
        <v>2021</v>
      </c>
      <c r="S58" s="12" t="s">
        <v>546</v>
      </c>
      <c r="T58" t="s">
        <v>550</v>
      </c>
      <c r="U58" t="s">
        <v>552</v>
      </c>
    </row>
    <row r="59" spans="1:21">
      <c r="A59" t="s">
        <v>498</v>
      </c>
      <c r="B59" s="12" t="s">
        <v>517</v>
      </c>
      <c r="C59" s="12" t="s">
        <v>524</v>
      </c>
      <c r="D59" s="12" t="s">
        <v>526</v>
      </c>
      <c r="E59">
        <v>7.1</v>
      </c>
      <c r="F59">
        <v>130744</v>
      </c>
      <c r="G59" s="21">
        <v>43788</v>
      </c>
      <c r="H59">
        <f>YEAR(Cleaned_Dataset[[#This Row],[Hire Date]])</f>
        <v>2019</v>
      </c>
      <c r="I59" s="12" t="b">
        <v>0</v>
      </c>
      <c r="K59" t="s">
        <v>536</v>
      </c>
      <c r="L59" t="s">
        <v>541</v>
      </c>
      <c r="M59" s="12" t="s">
        <v>543</v>
      </c>
      <c r="N59">
        <v>5</v>
      </c>
      <c r="O59" s="12">
        <v>5.4</v>
      </c>
      <c r="Q59" s="23"/>
      <c r="S59" s="12" t="s">
        <v>547</v>
      </c>
      <c r="T59" t="s">
        <v>550</v>
      </c>
      <c r="U59" t="s">
        <v>551</v>
      </c>
    </row>
    <row r="60" spans="1:21">
      <c r="A60" t="s">
        <v>266</v>
      </c>
      <c r="B60" s="12" t="s">
        <v>518</v>
      </c>
      <c r="C60" s="12" t="s">
        <v>524</v>
      </c>
      <c r="D60" s="12" t="s">
        <v>528</v>
      </c>
      <c r="E60">
        <v>4.3</v>
      </c>
      <c r="F60" s="33">
        <v>115533</v>
      </c>
      <c r="G60" s="21">
        <v>44478</v>
      </c>
      <c r="H60">
        <f>YEAR($G60)</f>
        <v>2021</v>
      </c>
      <c r="I60" s="12" t="b">
        <v>1</v>
      </c>
      <c r="J60" s="12" t="s">
        <v>534</v>
      </c>
      <c r="K60" t="s">
        <v>537</v>
      </c>
      <c r="L60" t="s">
        <v>541</v>
      </c>
      <c r="M60" s="12" t="s">
        <v>545</v>
      </c>
      <c r="N60">
        <v>2</v>
      </c>
      <c r="O60" s="12">
        <v>1</v>
      </c>
      <c r="P60" s="23">
        <f>ROUND(O60,0)</f>
        <v>1</v>
      </c>
      <c r="Q60" s="24">
        <f>EDATE(G60,O60*12)</f>
        <v>44843</v>
      </c>
      <c r="R60">
        <f>YEAR(Q60)</f>
        <v>2022</v>
      </c>
      <c r="S60" s="12" t="s">
        <v>546</v>
      </c>
      <c r="T60" t="s">
        <v>550</v>
      </c>
      <c r="U60" t="s">
        <v>551</v>
      </c>
    </row>
    <row r="61" spans="1:21">
      <c r="A61" t="s">
        <v>55</v>
      </c>
      <c r="B61" s="12" t="s">
        <v>518</v>
      </c>
      <c r="C61" s="12" t="s">
        <v>524</v>
      </c>
      <c r="D61" s="12" t="s">
        <v>525</v>
      </c>
      <c r="E61">
        <v>7.9</v>
      </c>
      <c r="F61" s="33">
        <v>62368</v>
      </c>
      <c r="G61" s="21">
        <v>44900</v>
      </c>
      <c r="H61">
        <f>YEAR($G61)</f>
        <v>2022</v>
      </c>
      <c r="I61" s="12" t="b">
        <v>0</v>
      </c>
      <c r="K61" t="s">
        <v>535</v>
      </c>
      <c r="L61" t="s">
        <v>541</v>
      </c>
      <c r="M61" s="12" t="s">
        <v>544</v>
      </c>
      <c r="N61">
        <v>4</v>
      </c>
      <c r="O61" s="12">
        <v>2.4</v>
      </c>
      <c r="Q61" s="23"/>
      <c r="S61" s="12" t="s">
        <v>546</v>
      </c>
      <c r="T61" t="s">
        <v>550</v>
      </c>
      <c r="U61" t="s">
        <v>551</v>
      </c>
    </row>
    <row r="62" spans="1:21">
      <c r="A62" t="s">
        <v>66</v>
      </c>
      <c r="B62" s="12" t="s">
        <v>518</v>
      </c>
      <c r="C62" s="12" t="s">
        <v>522</v>
      </c>
      <c r="D62" s="12" t="s">
        <v>527</v>
      </c>
      <c r="E62">
        <v>5</v>
      </c>
      <c r="F62">
        <v>126387</v>
      </c>
      <c r="G62" s="21">
        <v>44788</v>
      </c>
      <c r="H62">
        <f>YEAR(Cleaned_Dataset[[#This Row],[Hire Date]])</f>
        <v>2022</v>
      </c>
      <c r="I62" s="12" t="b">
        <v>0</v>
      </c>
      <c r="K62" t="s">
        <v>535</v>
      </c>
      <c r="L62" t="s">
        <v>541</v>
      </c>
      <c r="M62" s="12" t="s">
        <v>542</v>
      </c>
      <c r="N62">
        <v>3</v>
      </c>
      <c r="O62" s="12">
        <v>2.7</v>
      </c>
      <c r="Q62" s="24">
        <f>EDATE(G62,O62*12)</f>
        <v>45762</v>
      </c>
      <c r="R62">
        <f>YEAR(Q62)</f>
        <v>2025</v>
      </c>
      <c r="S62" s="12" t="s">
        <v>546</v>
      </c>
      <c r="T62" t="s">
        <v>550</v>
      </c>
      <c r="U62" t="s">
        <v>552</v>
      </c>
    </row>
    <row r="63" spans="1:21">
      <c r="A63" t="s">
        <v>72</v>
      </c>
      <c r="B63" s="12" t="s">
        <v>518</v>
      </c>
      <c r="C63" s="12" t="s">
        <v>520</v>
      </c>
      <c r="D63" s="12" t="s">
        <v>527</v>
      </c>
      <c r="E63">
        <v>5.5</v>
      </c>
      <c r="F63">
        <v>74397</v>
      </c>
      <c r="G63" s="21">
        <v>43696</v>
      </c>
      <c r="H63">
        <f>YEAR(Cleaned_Dataset[[#This Row],[Hire Date]])</f>
        <v>2019</v>
      </c>
      <c r="I63" s="12" t="b">
        <v>0</v>
      </c>
      <c r="K63" t="s">
        <v>535</v>
      </c>
      <c r="L63" t="s">
        <v>541</v>
      </c>
      <c r="M63" s="12" t="s">
        <v>542</v>
      </c>
      <c r="N63">
        <v>3</v>
      </c>
      <c r="O63" s="12">
        <v>5.7</v>
      </c>
      <c r="Q63" s="24">
        <f>EDATE(G63,O63*12)</f>
        <v>45766</v>
      </c>
      <c r="R63">
        <f>YEAR(Q63)</f>
        <v>2025</v>
      </c>
      <c r="S63" s="12" t="s">
        <v>546</v>
      </c>
      <c r="T63" t="s">
        <v>550</v>
      </c>
      <c r="U63" t="s">
        <v>554</v>
      </c>
    </row>
    <row r="64" spans="1:21">
      <c r="A64" t="s">
        <v>389</v>
      </c>
      <c r="B64" s="12" t="s">
        <v>519</v>
      </c>
      <c r="C64" s="12" t="s">
        <v>522</v>
      </c>
      <c r="D64" s="12" t="s">
        <v>528</v>
      </c>
      <c r="E64">
        <v>5.0999999999999996</v>
      </c>
      <c r="F64">
        <v>107118</v>
      </c>
      <c r="G64" s="21">
        <v>43836</v>
      </c>
      <c r="H64">
        <f>YEAR(Cleaned_Dataset[[#This Row],[Hire Date]])</f>
        <v>2020</v>
      </c>
      <c r="I64" s="12" t="b">
        <v>0</v>
      </c>
      <c r="K64" t="s">
        <v>536</v>
      </c>
      <c r="L64" t="s">
        <v>541</v>
      </c>
      <c r="M64" s="12" t="s">
        <v>543</v>
      </c>
      <c r="N64">
        <v>3</v>
      </c>
      <c r="O64" s="12">
        <v>5.3</v>
      </c>
      <c r="Q64" s="23"/>
      <c r="S64" s="12" t="s">
        <v>547</v>
      </c>
      <c r="T64" t="s">
        <v>550</v>
      </c>
      <c r="U64" t="s">
        <v>551</v>
      </c>
    </row>
    <row r="65" spans="1:21">
      <c r="A65" t="s">
        <v>92</v>
      </c>
      <c r="B65" s="12" t="s">
        <v>517</v>
      </c>
      <c r="C65" s="12" t="s">
        <v>520</v>
      </c>
      <c r="D65" s="12" t="s">
        <v>525</v>
      </c>
      <c r="E65">
        <v>6</v>
      </c>
      <c r="F65" s="33">
        <v>92049</v>
      </c>
      <c r="G65" s="21">
        <v>45925</v>
      </c>
      <c r="H65">
        <f>YEAR($G65)</f>
        <v>2025</v>
      </c>
      <c r="I65" s="12" t="b">
        <v>0</v>
      </c>
      <c r="K65" t="s">
        <v>535</v>
      </c>
      <c r="L65" t="s">
        <v>541</v>
      </c>
      <c r="M65" s="12" t="s">
        <v>544</v>
      </c>
      <c r="N65">
        <v>5</v>
      </c>
      <c r="O65" s="12">
        <v>6.6</v>
      </c>
      <c r="Q65" s="23"/>
      <c r="S65" s="12" t="s">
        <v>548</v>
      </c>
      <c r="T65" t="s">
        <v>550</v>
      </c>
      <c r="U65" t="s">
        <v>552</v>
      </c>
    </row>
    <row r="66" spans="1:21">
      <c r="A66" t="s">
        <v>432</v>
      </c>
      <c r="B66" s="12" t="s">
        <v>517</v>
      </c>
      <c r="C66" s="12" t="s">
        <v>523</v>
      </c>
      <c r="D66" s="12" t="s">
        <v>527</v>
      </c>
      <c r="E66">
        <v>8.1</v>
      </c>
      <c r="F66">
        <v>115561</v>
      </c>
      <c r="G66" s="21">
        <v>43921</v>
      </c>
      <c r="H66">
        <f>YEAR(Cleaned_Dataset[[#This Row],[Hire Date]])</f>
        <v>2020</v>
      </c>
      <c r="I66" s="12" t="b">
        <v>0</v>
      </c>
      <c r="K66" t="s">
        <v>536</v>
      </c>
      <c r="L66" t="s">
        <v>541</v>
      </c>
      <c r="M66" s="12" t="s">
        <v>543</v>
      </c>
      <c r="N66">
        <v>4</v>
      </c>
      <c r="O66" s="12">
        <v>5.0999999999999996</v>
      </c>
      <c r="Q66" s="24">
        <f>EDATE(G66,O66*12)</f>
        <v>45777</v>
      </c>
      <c r="R66">
        <f>YEAR(Q66)</f>
        <v>2025</v>
      </c>
      <c r="S66" s="12" t="s">
        <v>548</v>
      </c>
      <c r="T66" t="s">
        <v>550</v>
      </c>
      <c r="U66" t="s">
        <v>553</v>
      </c>
    </row>
    <row r="67" spans="1:21">
      <c r="A67" t="s">
        <v>132</v>
      </c>
      <c r="B67" s="12" t="s">
        <v>518</v>
      </c>
      <c r="C67" s="12" t="s">
        <v>524</v>
      </c>
      <c r="D67" s="12" t="s">
        <v>527</v>
      </c>
      <c r="E67">
        <v>7.3</v>
      </c>
      <c r="F67" s="33">
        <v>156731</v>
      </c>
      <c r="G67" s="21">
        <v>44187</v>
      </c>
      <c r="H67">
        <f>YEAR($G67)</f>
        <v>2020</v>
      </c>
      <c r="I67" s="12" t="b">
        <v>0</v>
      </c>
      <c r="K67" t="s">
        <v>535</v>
      </c>
      <c r="L67" t="s">
        <v>541</v>
      </c>
      <c r="M67" s="12" t="s">
        <v>544</v>
      </c>
      <c r="N67">
        <v>3</v>
      </c>
      <c r="O67" s="12">
        <v>4.3</v>
      </c>
      <c r="Q67" s="24">
        <f>EDATE(G67,O67*12)</f>
        <v>45738</v>
      </c>
      <c r="R67">
        <f>YEAR(Q67)</f>
        <v>2025</v>
      </c>
      <c r="S67" s="12" t="s">
        <v>546</v>
      </c>
      <c r="T67" t="s">
        <v>550</v>
      </c>
      <c r="U67" t="s">
        <v>551</v>
      </c>
    </row>
    <row r="68" spans="1:21">
      <c r="A68" t="s">
        <v>477</v>
      </c>
      <c r="B68" s="12" t="s">
        <v>519</v>
      </c>
      <c r="C68" s="12" t="s">
        <v>524</v>
      </c>
      <c r="D68" s="12" t="s">
        <v>526</v>
      </c>
      <c r="E68">
        <v>5.7</v>
      </c>
      <c r="F68">
        <v>97228</v>
      </c>
      <c r="G68" s="21">
        <v>43959</v>
      </c>
      <c r="H68">
        <f>YEAR(Cleaned_Dataset[[#This Row],[Hire Date]])</f>
        <v>2020</v>
      </c>
      <c r="I68" s="12" t="b">
        <v>1</v>
      </c>
      <c r="J68" s="12" t="s">
        <v>532</v>
      </c>
      <c r="K68" t="s">
        <v>537</v>
      </c>
      <c r="L68" t="s">
        <v>541</v>
      </c>
      <c r="M68" s="12" t="s">
        <v>542</v>
      </c>
      <c r="N68">
        <v>1</v>
      </c>
      <c r="O68" s="12">
        <v>3</v>
      </c>
      <c r="P68" s="23">
        <f>ROUND(O68,0)</f>
        <v>3</v>
      </c>
      <c r="Q68" s="24">
        <f>EDATE(G68,O68*12)</f>
        <v>45054</v>
      </c>
      <c r="R68">
        <f>YEAR(Q68)</f>
        <v>2023</v>
      </c>
      <c r="S68" s="12" t="s">
        <v>547</v>
      </c>
      <c r="T68" t="s">
        <v>550</v>
      </c>
      <c r="U68" t="s">
        <v>552</v>
      </c>
    </row>
    <row r="69" spans="1:21">
      <c r="A69" t="s">
        <v>135</v>
      </c>
      <c r="B69" s="12" t="s">
        <v>517</v>
      </c>
      <c r="C69" s="12" t="s">
        <v>524</v>
      </c>
      <c r="D69" s="12" t="s">
        <v>528</v>
      </c>
      <c r="E69">
        <v>4.3</v>
      </c>
      <c r="F69">
        <v>72342</v>
      </c>
      <c r="G69" s="21">
        <v>45361</v>
      </c>
      <c r="H69">
        <f>YEAR(Cleaned_Dataset[[#This Row],[Hire Date]])</f>
        <v>2024</v>
      </c>
      <c r="I69" s="12" t="b">
        <v>0</v>
      </c>
      <c r="K69" t="s">
        <v>536</v>
      </c>
      <c r="L69" t="s">
        <v>541</v>
      </c>
      <c r="M69" s="12" t="s">
        <v>542</v>
      </c>
      <c r="N69">
        <v>3</v>
      </c>
      <c r="O69" s="12">
        <v>2.1</v>
      </c>
      <c r="Q69" s="23"/>
      <c r="S69" s="12" t="s">
        <v>546</v>
      </c>
      <c r="T69" t="s">
        <v>550</v>
      </c>
      <c r="U69" t="s">
        <v>554</v>
      </c>
    </row>
    <row r="70" spans="1:21">
      <c r="A70" t="s">
        <v>146</v>
      </c>
      <c r="B70" s="12" t="s">
        <v>517</v>
      </c>
      <c r="C70" s="12" t="s">
        <v>523</v>
      </c>
      <c r="D70" s="12" t="s">
        <v>525</v>
      </c>
      <c r="E70">
        <v>7.7</v>
      </c>
      <c r="F70" s="33">
        <v>111226</v>
      </c>
      <c r="G70" s="21">
        <v>44219</v>
      </c>
      <c r="H70">
        <f>YEAR($G70)</f>
        <v>2021</v>
      </c>
      <c r="I70" s="12" t="b">
        <v>0</v>
      </c>
      <c r="K70" t="s">
        <v>535</v>
      </c>
      <c r="L70" t="s">
        <v>541</v>
      </c>
      <c r="M70" s="12" t="s">
        <v>545</v>
      </c>
      <c r="N70">
        <v>4</v>
      </c>
      <c r="O70" s="12">
        <v>2.2000000000000002</v>
      </c>
      <c r="Q70" s="23"/>
      <c r="S70" s="12" t="s">
        <v>547</v>
      </c>
      <c r="T70" t="s">
        <v>550</v>
      </c>
      <c r="U70" t="s">
        <v>551</v>
      </c>
    </row>
    <row r="71" spans="1:21">
      <c r="A71" t="s">
        <v>436</v>
      </c>
      <c r="B71" s="12" t="s">
        <v>517</v>
      </c>
      <c r="C71" s="12" t="s">
        <v>522</v>
      </c>
      <c r="D71" s="12" t="s">
        <v>527</v>
      </c>
      <c r="E71">
        <v>4.7</v>
      </c>
      <c r="F71">
        <v>150009</v>
      </c>
      <c r="G71" s="21">
        <v>44015</v>
      </c>
      <c r="H71">
        <f>YEAR(Cleaned_Dataset[[#This Row],[Hire Date]])</f>
        <v>2020</v>
      </c>
      <c r="I71" s="12" t="b">
        <v>0</v>
      </c>
      <c r="K71" t="s">
        <v>537</v>
      </c>
      <c r="L71" t="s">
        <v>541</v>
      </c>
      <c r="M71" s="12" t="s">
        <v>542</v>
      </c>
      <c r="N71">
        <v>3</v>
      </c>
      <c r="O71" s="12">
        <v>4.8</v>
      </c>
      <c r="Q71" s="24">
        <f>EDATE(G71,O71*12)</f>
        <v>45750</v>
      </c>
      <c r="R71">
        <f>YEAR(Q71)</f>
        <v>2025</v>
      </c>
      <c r="S71" s="12" t="s">
        <v>546</v>
      </c>
      <c r="T71" t="s">
        <v>550</v>
      </c>
      <c r="U71" t="s">
        <v>554</v>
      </c>
    </row>
    <row r="72" spans="1:21">
      <c r="A72" t="s">
        <v>158</v>
      </c>
      <c r="B72" s="12" t="s">
        <v>518</v>
      </c>
      <c r="C72" s="12" t="s">
        <v>521</v>
      </c>
      <c r="D72" s="12" t="s">
        <v>525</v>
      </c>
      <c r="E72">
        <v>4</v>
      </c>
      <c r="F72" s="33">
        <v>62983</v>
      </c>
      <c r="G72" s="21">
        <v>44086</v>
      </c>
      <c r="H72">
        <f>YEAR($G72)</f>
        <v>2020</v>
      </c>
      <c r="I72" s="12" t="b">
        <v>0</v>
      </c>
      <c r="K72" t="s">
        <v>535</v>
      </c>
      <c r="L72" t="s">
        <v>541</v>
      </c>
      <c r="M72" s="12" t="s">
        <v>544</v>
      </c>
      <c r="N72">
        <v>2</v>
      </c>
      <c r="O72" s="12">
        <v>4.5999999999999996</v>
      </c>
      <c r="Q72" s="23"/>
      <c r="S72" s="12" t="s">
        <v>546</v>
      </c>
      <c r="T72" t="s">
        <v>550</v>
      </c>
      <c r="U72" t="s">
        <v>551</v>
      </c>
    </row>
    <row r="73" spans="1:21">
      <c r="A73" t="s">
        <v>159</v>
      </c>
      <c r="B73" s="12" t="s">
        <v>519</v>
      </c>
      <c r="C73" s="12" t="s">
        <v>522</v>
      </c>
      <c r="D73" s="12" t="s">
        <v>530</v>
      </c>
      <c r="E73">
        <v>7.1</v>
      </c>
      <c r="F73" s="33">
        <v>154223</v>
      </c>
      <c r="G73" s="21">
        <v>43593</v>
      </c>
      <c r="H73">
        <f>YEAR($G73)</f>
        <v>2019</v>
      </c>
      <c r="I73" s="12" t="b">
        <v>0</v>
      </c>
      <c r="K73" t="s">
        <v>535</v>
      </c>
      <c r="L73" t="s">
        <v>541</v>
      </c>
      <c r="M73" s="12" t="s">
        <v>544</v>
      </c>
      <c r="N73">
        <v>3</v>
      </c>
      <c r="O73" s="12">
        <v>6</v>
      </c>
      <c r="Q73" s="23"/>
      <c r="S73" s="12" t="s">
        <v>547</v>
      </c>
      <c r="T73" t="s">
        <v>550</v>
      </c>
      <c r="U73" t="s">
        <v>552</v>
      </c>
    </row>
    <row r="74" spans="1:21">
      <c r="A74" t="s">
        <v>167</v>
      </c>
      <c r="B74" s="12" t="s">
        <v>517</v>
      </c>
      <c r="C74" s="12" t="s">
        <v>521</v>
      </c>
      <c r="D74" s="12" t="s">
        <v>525</v>
      </c>
      <c r="E74">
        <v>3.7</v>
      </c>
      <c r="F74" s="33">
        <v>110948</v>
      </c>
      <c r="G74" s="21">
        <v>45345</v>
      </c>
      <c r="H74">
        <f>YEAR($G74)</f>
        <v>2024</v>
      </c>
      <c r="I74" s="12" t="b">
        <v>0</v>
      </c>
      <c r="K74" t="s">
        <v>535</v>
      </c>
      <c r="L74" t="s">
        <v>541</v>
      </c>
      <c r="M74" s="12" t="s">
        <v>545</v>
      </c>
      <c r="N74">
        <v>4</v>
      </c>
      <c r="O74" s="12">
        <v>7.2</v>
      </c>
      <c r="Q74" s="23"/>
      <c r="S74" s="12" t="s">
        <v>546</v>
      </c>
      <c r="T74" t="s">
        <v>550</v>
      </c>
      <c r="U74" t="s">
        <v>553</v>
      </c>
    </row>
    <row r="75" spans="1:21">
      <c r="A75" t="s">
        <v>171</v>
      </c>
      <c r="B75" s="12" t="s">
        <v>518</v>
      </c>
      <c r="C75" s="12" t="s">
        <v>520</v>
      </c>
      <c r="D75" s="12" t="s">
        <v>525</v>
      </c>
      <c r="E75">
        <v>4.5999999999999996</v>
      </c>
      <c r="F75" s="33">
        <v>93742</v>
      </c>
      <c r="G75" s="21">
        <v>43138</v>
      </c>
      <c r="H75">
        <f>YEAR($G75)</f>
        <v>2018</v>
      </c>
      <c r="I75" s="12" t="b">
        <v>0</v>
      </c>
      <c r="K75" t="s">
        <v>535</v>
      </c>
      <c r="L75" t="s">
        <v>541</v>
      </c>
      <c r="M75" s="12" t="s">
        <v>544</v>
      </c>
      <c r="N75">
        <v>4</v>
      </c>
      <c r="O75" s="12">
        <v>7.2</v>
      </c>
      <c r="Q75" s="23"/>
      <c r="S75" s="12" t="s">
        <v>547</v>
      </c>
      <c r="T75" t="s">
        <v>550</v>
      </c>
      <c r="U75" t="s">
        <v>554</v>
      </c>
    </row>
    <row r="76" spans="1:21">
      <c r="A76" t="s">
        <v>196</v>
      </c>
      <c r="B76" s="12" t="s">
        <v>519</v>
      </c>
      <c r="C76" s="12" t="s">
        <v>523</v>
      </c>
      <c r="D76" s="12" t="s">
        <v>528</v>
      </c>
      <c r="E76">
        <v>5.4</v>
      </c>
      <c r="F76">
        <v>112579</v>
      </c>
      <c r="G76" s="21">
        <v>43785</v>
      </c>
      <c r="H76">
        <f>YEAR(Cleaned_Dataset[[#This Row],[Hire Date]])</f>
        <v>2019</v>
      </c>
      <c r="I76" s="12" t="b">
        <v>1</v>
      </c>
      <c r="J76" s="12" t="s">
        <v>532</v>
      </c>
      <c r="K76" t="s">
        <v>536</v>
      </c>
      <c r="L76" t="s">
        <v>541</v>
      </c>
      <c r="M76" s="12" t="s">
        <v>542</v>
      </c>
      <c r="N76">
        <v>4</v>
      </c>
      <c r="O76" s="12">
        <v>1.4</v>
      </c>
      <c r="P76" s="23">
        <f>ROUND(O76,0)</f>
        <v>1</v>
      </c>
      <c r="Q76" s="24">
        <f>EDATE(G76,O76*12)</f>
        <v>44271</v>
      </c>
      <c r="R76">
        <f>YEAR(Q76)</f>
        <v>2021</v>
      </c>
      <c r="S76" s="12" t="s">
        <v>546</v>
      </c>
      <c r="T76" t="s">
        <v>550</v>
      </c>
      <c r="U76" t="s">
        <v>554</v>
      </c>
    </row>
    <row r="77" spans="1:21">
      <c r="A77" t="s">
        <v>90</v>
      </c>
      <c r="B77" s="12" t="s">
        <v>519</v>
      </c>
      <c r="C77" s="12" t="s">
        <v>522</v>
      </c>
      <c r="D77" s="12" t="s">
        <v>526</v>
      </c>
      <c r="E77">
        <v>4</v>
      </c>
      <c r="F77" s="33">
        <v>113330</v>
      </c>
      <c r="G77" s="21">
        <v>44269</v>
      </c>
      <c r="H77">
        <f t="shared" ref="H77:H83" si="4">YEAR($G77)</f>
        <v>2021</v>
      </c>
      <c r="I77" s="12" t="b">
        <v>1</v>
      </c>
      <c r="J77" s="12" t="s">
        <v>532</v>
      </c>
      <c r="K77" t="s">
        <v>536</v>
      </c>
      <c r="L77" t="s">
        <v>541</v>
      </c>
      <c r="M77" s="12" t="s">
        <v>544</v>
      </c>
      <c r="N77">
        <v>3</v>
      </c>
      <c r="O77" s="12">
        <v>3</v>
      </c>
      <c r="P77" s="23">
        <f>ROUND(O77,0)</f>
        <v>3</v>
      </c>
      <c r="Q77" s="24">
        <f>EDATE(G77,O77*12)</f>
        <v>45365</v>
      </c>
      <c r="R77">
        <f>YEAR(Q77)</f>
        <v>2024</v>
      </c>
      <c r="S77" s="12" t="s">
        <v>546</v>
      </c>
      <c r="T77" t="s">
        <v>550</v>
      </c>
      <c r="U77" t="s">
        <v>552</v>
      </c>
    </row>
    <row r="78" spans="1:21">
      <c r="A78" t="s">
        <v>216</v>
      </c>
      <c r="B78" s="12" t="s">
        <v>519</v>
      </c>
      <c r="C78" s="12" t="s">
        <v>521</v>
      </c>
      <c r="D78" s="12" t="s">
        <v>528</v>
      </c>
      <c r="E78">
        <v>4.3</v>
      </c>
      <c r="F78" s="33">
        <v>63712</v>
      </c>
      <c r="G78" s="21">
        <v>44468</v>
      </c>
      <c r="H78">
        <f t="shared" si="4"/>
        <v>2021</v>
      </c>
      <c r="I78" s="12" t="b">
        <v>0</v>
      </c>
      <c r="K78" t="s">
        <v>537</v>
      </c>
      <c r="L78" t="s">
        <v>541</v>
      </c>
      <c r="M78" s="12" t="s">
        <v>545</v>
      </c>
      <c r="N78">
        <v>3</v>
      </c>
      <c r="O78" s="12">
        <v>3.6</v>
      </c>
      <c r="Q78" s="23"/>
      <c r="S78" s="12" t="s">
        <v>546</v>
      </c>
      <c r="T78" t="s">
        <v>550</v>
      </c>
      <c r="U78" t="s">
        <v>551</v>
      </c>
    </row>
    <row r="79" spans="1:21">
      <c r="A79" t="s">
        <v>150</v>
      </c>
      <c r="B79" s="12" t="s">
        <v>518</v>
      </c>
      <c r="C79" s="12" t="s">
        <v>524</v>
      </c>
      <c r="D79" s="12" t="s">
        <v>526</v>
      </c>
      <c r="E79">
        <v>1.5</v>
      </c>
      <c r="F79" s="33">
        <v>127298</v>
      </c>
      <c r="G79" s="21">
        <v>44733</v>
      </c>
      <c r="H79">
        <f t="shared" si="4"/>
        <v>2022</v>
      </c>
      <c r="I79" s="12" t="b">
        <v>1</v>
      </c>
      <c r="J79" s="12" t="s">
        <v>534</v>
      </c>
      <c r="K79" t="s">
        <v>536</v>
      </c>
      <c r="L79" t="s">
        <v>541</v>
      </c>
      <c r="M79" s="12" t="s">
        <v>545</v>
      </c>
      <c r="N79">
        <v>3</v>
      </c>
      <c r="O79" s="12">
        <v>1.8</v>
      </c>
      <c r="P79" s="23">
        <f>ROUND(O79,0)</f>
        <v>2</v>
      </c>
      <c r="Q79" s="24">
        <f>EDATE(G79,O79*12)</f>
        <v>45372</v>
      </c>
      <c r="R79">
        <f>YEAR(Q79)</f>
        <v>2024</v>
      </c>
      <c r="S79" s="12" t="s">
        <v>546</v>
      </c>
      <c r="T79" t="s">
        <v>550</v>
      </c>
      <c r="U79" t="s">
        <v>552</v>
      </c>
    </row>
    <row r="80" spans="1:21">
      <c r="A80" t="s">
        <v>488</v>
      </c>
      <c r="B80" s="12" t="s">
        <v>518</v>
      </c>
      <c r="C80" s="12" t="s">
        <v>524</v>
      </c>
      <c r="D80" s="12" t="s">
        <v>526</v>
      </c>
      <c r="E80">
        <v>4.4000000000000004</v>
      </c>
      <c r="F80" s="33">
        <v>82439</v>
      </c>
      <c r="G80" s="21">
        <v>44570</v>
      </c>
      <c r="H80">
        <f t="shared" si="4"/>
        <v>2022</v>
      </c>
      <c r="I80" s="12" t="b">
        <v>1</v>
      </c>
      <c r="J80" s="12" t="s">
        <v>534</v>
      </c>
      <c r="K80" t="s">
        <v>536</v>
      </c>
      <c r="L80" t="s">
        <v>541</v>
      </c>
      <c r="M80" s="12" t="s">
        <v>544</v>
      </c>
      <c r="N80">
        <v>1</v>
      </c>
      <c r="O80" s="12">
        <v>1.8</v>
      </c>
      <c r="P80" s="23">
        <f>ROUND(O80,0)</f>
        <v>2</v>
      </c>
      <c r="Q80" s="24">
        <f>EDATE(G80,O80*12)</f>
        <v>45208</v>
      </c>
      <c r="R80">
        <f>YEAR(Q80)</f>
        <v>2023</v>
      </c>
      <c r="S80" s="12" t="s">
        <v>547</v>
      </c>
      <c r="T80" t="s">
        <v>550</v>
      </c>
      <c r="U80" t="s">
        <v>554</v>
      </c>
    </row>
    <row r="81" spans="1:21">
      <c r="A81" t="s">
        <v>294</v>
      </c>
      <c r="B81" s="12" t="s">
        <v>519</v>
      </c>
      <c r="C81" s="12" t="s">
        <v>523</v>
      </c>
      <c r="D81" s="12" t="s">
        <v>526</v>
      </c>
      <c r="E81">
        <v>4.3</v>
      </c>
      <c r="F81" s="33">
        <v>74939</v>
      </c>
      <c r="G81" s="21">
        <v>43882</v>
      </c>
      <c r="H81">
        <f t="shared" si="4"/>
        <v>2020</v>
      </c>
      <c r="I81" s="12" t="b">
        <v>1</v>
      </c>
      <c r="J81" s="12" t="s">
        <v>532</v>
      </c>
      <c r="K81" t="s">
        <v>535</v>
      </c>
      <c r="L81" t="s">
        <v>541</v>
      </c>
      <c r="M81" s="12" t="s">
        <v>545</v>
      </c>
      <c r="N81">
        <v>3</v>
      </c>
      <c r="O81" s="12">
        <v>3.2</v>
      </c>
      <c r="P81" s="23">
        <f>ROUND(O81,0)</f>
        <v>3</v>
      </c>
      <c r="Q81" s="24">
        <f>EDATE(G81,O81*12)</f>
        <v>45037</v>
      </c>
      <c r="R81">
        <f>YEAR(Q81)</f>
        <v>2023</v>
      </c>
      <c r="S81" s="12" t="s">
        <v>546</v>
      </c>
      <c r="T81" t="s">
        <v>550</v>
      </c>
      <c r="U81" t="s">
        <v>554</v>
      </c>
    </row>
    <row r="82" spans="1:21">
      <c r="A82" t="s">
        <v>339</v>
      </c>
      <c r="B82" s="12" t="s">
        <v>517</v>
      </c>
      <c r="C82" s="12" t="s">
        <v>524</v>
      </c>
      <c r="D82" s="12" t="s">
        <v>526</v>
      </c>
      <c r="E82">
        <v>6.9</v>
      </c>
      <c r="F82" s="33">
        <v>60929</v>
      </c>
      <c r="G82" s="21">
        <v>44812</v>
      </c>
      <c r="H82">
        <f t="shared" si="4"/>
        <v>2022</v>
      </c>
      <c r="I82" s="12" t="b">
        <v>1</v>
      </c>
      <c r="J82" s="12" t="s">
        <v>533</v>
      </c>
      <c r="K82" t="s">
        <v>535</v>
      </c>
      <c r="L82" t="s">
        <v>541</v>
      </c>
      <c r="M82" s="12" t="s">
        <v>545</v>
      </c>
      <c r="N82">
        <v>5</v>
      </c>
      <c r="O82" s="12">
        <v>1.6</v>
      </c>
      <c r="P82" s="23">
        <f>ROUND(O82,0)</f>
        <v>2</v>
      </c>
      <c r="Q82" s="24">
        <f>EDATE(G82,O82*12)</f>
        <v>45390</v>
      </c>
      <c r="R82">
        <f>YEAR(Q82)</f>
        <v>2024</v>
      </c>
      <c r="S82" s="12" t="s">
        <v>546</v>
      </c>
      <c r="T82" t="s">
        <v>550</v>
      </c>
      <c r="U82" t="s">
        <v>554</v>
      </c>
    </row>
    <row r="83" spans="1:21">
      <c r="A83" t="s">
        <v>63</v>
      </c>
      <c r="B83" s="12" t="s">
        <v>518</v>
      </c>
      <c r="C83" s="12" t="s">
        <v>522</v>
      </c>
      <c r="D83" s="12" t="s">
        <v>526</v>
      </c>
      <c r="E83">
        <v>5.9</v>
      </c>
      <c r="F83" s="33">
        <v>155435</v>
      </c>
      <c r="G83" s="21">
        <v>44012</v>
      </c>
      <c r="H83">
        <f t="shared" si="4"/>
        <v>2020</v>
      </c>
      <c r="I83" s="12" t="b">
        <v>1</v>
      </c>
      <c r="J83" s="12" t="s">
        <v>533</v>
      </c>
      <c r="K83" t="s">
        <v>537</v>
      </c>
      <c r="L83" t="s">
        <v>541</v>
      </c>
      <c r="M83" s="12" t="s">
        <v>545</v>
      </c>
      <c r="N83">
        <v>3</v>
      </c>
      <c r="O83" s="12">
        <v>1.4</v>
      </c>
      <c r="P83" s="23">
        <f>ROUND(O83,0)</f>
        <v>1</v>
      </c>
      <c r="Q83" s="24">
        <f>EDATE(G83,O83*12)</f>
        <v>44499</v>
      </c>
      <c r="R83">
        <f>YEAR(Q83)</f>
        <v>2021</v>
      </c>
      <c r="S83" s="12" t="s">
        <v>546</v>
      </c>
      <c r="T83" t="s">
        <v>550</v>
      </c>
      <c r="U83" t="s">
        <v>553</v>
      </c>
    </row>
    <row r="84" spans="1:21">
      <c r="A84" t="s">
        <v>43</v>
      </c>
      <c r="B84" s="12" t="s">
        <v>517</v>
      </c>
      <c r="C84" s="12" t="s">
        <v>524</v>
      </c>
      <c r="D84" s="12" t="s">
        <v>528</v>
      </c>
      <c r="E84">
        <v>4.4000000000000004</v>
      </c>
      <c r="F84">
        <v>80932</v>
      </c>
      <c r="G84" s="21">
        <v>44161</v>
      </c>
      <c r="H84">
        <f>YEAR(Cleaned_Dataset[[#This Row],[Hire Date]])</f>
        <v>2020</v>
      </c>
      <c r="I84" s="12" t="b">
        <v>0</v>
      </c>
      <c r="K84" t="s">
        <v>536</v>
      </c>
      <c r="L84" t="s">
        <v>541</v>
      </c>
      <c r="M84" s="12" t="s">
        <v>542</v>
      </c>
      <c r="N84">
        <v>2</v>
      </c>
      <c r="O84" s="12">
        <v>4.4000000000000004</v>
      </c>
      <c r="Q84" s="23"/>
      <c r="S84" s="12" t="s">
        <v>547</v>
      </c>
      <c r="T84" t="s">
        <v>550</v>
      </c>
      <c r="U84" t="s">
        <v>552</v>
      </c>
    </row>
    <row r="85" spans="1:21">
      <c r="A85" t="s">
        <v>235</v>
      </c>
      <c r="B85" s="12" t="s">
        <v>518</v>
      </c>
      <c r="C85" s="12" t="s">
        <v>520</v>
      </c>
      <c r="D85" s="12" t="s">
        <v>526</v>
      </c>
      <c r="E85">
        <v>5.2</v>
      </c>
      <c r="F85" s="33">
        <v>120963</v>
      </c>
      <c r="G85" s="21">
        <v>43553</v>
      </c>
      <c r="H85">
        <f>YEAR($G85)</f>
        <v>2019</v>
      </c>
      <c r="I85" s="12" t="b">
        <v>1</v>
      </c>
      <c r="J85" s="12" t="s">
        <v>533</v>
      </c>
      <c r="K85" t="s">
        <v>537</v>
      </c>
      <c r="L85" t="s">
        <v>541</v>
      </c>
      <c r="M85" s="12" t="s">
        <v>544</v>
      </c>
      <c r="N85">
        <v>3</v>
      </c>
      <c r="O85" s="12">
        <v>2</v>
      </c>
      <c r="P85" s="23">
        <f>ROUND(O85,0)</f>
        <v>2</v>
      </c>
      <c r="Q85" s="24">
        <f>EDATE(G85,O85*12)</f>
        <v>44284</v>
      </c>
      <c r="R85">
        <f>YEAR(Q85)</f>
        <v>2021</v>
      </c>
      <c r="S85" s="12" t="s">
        <v>547</v>
      </c>
      <c r="T85" t="s">
        <v>550</v>
      </c>
      <c r="U85" t="s">
        <v>551</v>
      </c>
    </row>
    <row r="86" spans="1:21">
      <c r="A86" t="s">
        <v>221</v>
      </c>
      <c r="B86" s="12" t="s">
        <v>517</v>
      </c>
      <c r="C86" s="12" t="s">
        <v>521</v>
      </c>
      <c r="D86" s="12" t="s">
        <v>527</v>
      </c>
      <c r="E86">
        <v>4.5999999999999996</v>
      </c>
      <c r="F86" s="33">
        <v>106881</v>
      </c>
      <c r="G86" s="21">
        <v>44458</v>
      </c>
      <c r="H86">
        <f>YEAR($G86)</f>
        <v>2021</v>
      </c>
      <c r="I86" s="12" t="b">
        <v>0</v>
      </c>
      <c r="K86" t="s">
        <v>535</v>
      </c>
      <c r="L86" t="s">
        <v>541</v>
      </c>
      <c r="M86" s="12" t="s">
        <v>545</v>
      </c>
      <c r="N86">
        <v>3</v>
      </c>
      <c r="O86" s="12">
        <v>3.6</v>
      </c>
      <c r="Q86" s="24">
        <f>EDATE(G86,O86*12)</f>
        <v>45766</v>
      </c>
      <c r="R86">
        <f>YEAR(Q86)</f>
        <v>2025</v>
      </c>
      <c r="S86" s="12" t="s">
        <v>546</v>
      </c>
      <c r="T86" t="s">
        <v>550</v>
      </c>
      <c r="U86" t="s">
        <v>552</v>
      </c>
    </row>
    <row r="87" spans="1:21">
      <c r="A87" t="s">
        <v>502</v>
      </c>
      <c r="B87" s="12" t="s">
        <v>518</v>
      </c>
      <c r="C87" s="12" t="s">
        <v>523</v>
      </c>
      <c r="D87" s="12" t="s">
        <v>526</v>
      </c>
      <c r="E87">
        <v>5.7</v>
      </c>
      <c r="F87" s="33">
        <v>61630</v>
      </c>
      <c r="G87" s="21">
        <v>43410</v>
      </c>
      <c r="H87">
        <f>YEAR($G87)</f>
        <v>2018</v>
      </c>
      <c r="I87" s="12" t="b">
        <v>1</v>
      </c>
      <c r="J87" s="12" t="s">
        <v>534</v>
      </c>
      <c r="K87" t="s">
        <v>537</v>
      </c>
      <c r="L87" t="s">
        <v>541</v>
      </c>
      <c r="M87" s="12" t="s">
        <v>545</v>
      </c>
      <c r="N87">
        <v>3</v>
      </c>
      <c r="O87" s="12">
        <v>5.8</v>
      </c>
      <c r="P87" s="23">
        <f>ROUND(O87,0)</f>
        <v>6</v>
      </c>
      <c r="Q87" s="24">
        <f>EDATE(G87,O87*12)</f>
        <v>45510</v>
      </c>
      <c r="R87">
        <f>YEAR(Q87)</f>
        <v>2024</v>
      </c>
      <c r="S87" s="12" t="s">
        <v>548</v>
      </c>
      <c r="T87" t="s">
        <v>550</v>
      </c>
      <c r="U87" t="s">
        <v>551</v>
      </c>
    </row>
    <row r="88" spans="1:21">
      <c r="A88" t="s">
        <v>49</v>
      </c>
      <c r="B88" s="12" t="s">
        <v>518</v>
      </c>
      <c r="C88" s="12" t="s">
        <v>524</v>
      </c>
      <c r="D88" s="12" t="s">
        <v>530</v>
      </c>
      <c r="E88">
        <v>4.5</v>
      </c>
      <c r="F88" s="33">
        <v>154660</v>
      </c>
      <c r="G88" s="21">
        <v>44120</v>
      </c>
      <c r="H88">
        <f>YEAR($G88)</f>
        <v>2020</v>
      </c>
      <c r="I88" s="12" t="b">
        <v>0</v>
      </c>
      <c r="K88" t="s">
        <v>536</v>
      </c>
      <c r="L88" t="s">
        <v>541</v>
      </c>
      <c r="M88" s="12" t="s">
        <v>545</v>
      </c>
      <c r="N88">
        <v>3</v>
      </c>
      <c r="O88" s="12">
        <v>4.5</v>
      </c>
      <c r="Q88" s="23"/>
      <c r="S88" s="12" t="s">
        <v>547</v>
      </c>
      <c r="T88" t="s">
        <v>550</v>
      </c>
      <c r="U88" t="s">
        <v>551</v>
      </c>
    </row>
    <row r="89" spans="1:21">
      <c r="A89" t="s">
        <v>508</v>
      </c>
      <c r="B89" s="12" t="s">
        <v>519</v>
      </c>
      <c r="C89" s="12" t="s">
        <v>520</v>
      </c>
      <c r="D89" s="12" t="s">
        <v>526</v>
      </c>
      <c r="E89">
        <v>3.8</v>
      </c>
      <c r="F89" s="33">
        <v>137485</v>
      </c>
      <c r="G89" s="21">
        <v>44159</v>
      </c>
      <c r="H89">
        <f>YEAR($G89)</f>
        <v>2020</v>
      </c>
      <c r="I89" s="12" t="b">
        <v>1</v>
      </c>
      <c r="J89" s="12" t="s">
        <v>533</v>
      </c>
      <c r="K89" t="s">
        <v>537</v>
      </c>
      <c r="L89" t="s">
        <v>541</v>
      </c>
      <c r="M89" s="12" t="s">
        <v>545</v>
      </c>
      <c r="N89">
        <v>3</v>
      </c>
      <c r="O89" s="12">
        <v>2.4</v>
      </c>
      <c r="P89" s="23">
        <f>ROUND(O89,0)</f>
        <v>2</v>
      </c>
      <c r="Q89" s="24">
        <f>EDATE(G89,O89*12)</f>
        <v>45009</v>
      </c>
      <c r="R89">
        <f>YEAR(Q89)</f>
        <v>2023</v>
      </c>
      <c r="S89" s="12" t="s">
        <v>547</v>
      </c>
      <c r="T89" t="s">
        <v>550</v>
      </c>
      <c r="U89" t="s">
        <v>552</v>
      </c>
    </row>
    <row r="90" spans="1:21">
      <c r="A90" t="s">
        <v>513</v>
      </c>
      <c r="B90" s="12" t="s">
        <v>517</v>
      </c>
      <c r="C90" s="12" t="s">
        <v>524</v>
      </c>
      <c r="D90" s="12" t="s">
        <v>528</v>
      </c>
      <c r="E90">
        <v>5.4</v>
      </c>
      <c r="F90">
        <v>156362</v>
      </c>
      <c r="G90" s="21">
        <v>44356</v>
      </c>
      <c r="H90">
        <f>YEAR(Cleaned_Dataset[[#This Row],[Hire Date]])</f>
        <v>2021</v>
      </c>
      <c r="I90" s="12" t="b">
        <v>1</v>
      </c>
      <c r="J90" s="12" t="s">
        <v>530</v>
      </c>
      <c r="K90" t="s">
        <v>535</v>
      </c>
      <c r="L90" t="s">
        <v>541</v>
      </c>
      <c r="M90" s="12" t="s">
        <v>542</v>
      </c>
      <c r="N90">
        <v>2</v>
      </c>
      <c r="O90" s="12">
        <v>3.7</v>
      </c>
      <c r="P90" s="23">
        <f>ROUND(O90,0)</f>
        <v>4</v>
      </c>
      <c r="Q90" s="24">
        <f>EDATE(G90,O90*12)</f>
        <v>45697</v>
      </c>
      <c r="R90">
        <f>YEAR(Q90)</f>
        <v>2025</v>
      </c>
      <c r="S90" s="12" t="s">
        <v>546</v>
      </c>
      <c r="T90" t="s">
        <v>550</v>
      </c>
      <c r="U90" t="s">
        <v>551</v>
      </c>
    </row>
    <row r="91" spans="1:21">
      <c r="A91" t="s">
        <v>270</v>
      </c>
      <c r="B91" s="12" t="s">
        <v>517</v>
      </c>
      <c r="C91" s="12" t="s">
        <v>522</v>
      </c>
      <c r="D91" s="12" t="s">
        <v>525</v>
      </c>
      <c r="E91">
        <v>5.4</v>
      </c>
      <c r="F91">
        <v>122946</v>
      </c>
      <c r="G91" s="21">
        <v>44348</v>
      </c>
      <c r="H91">
        <f>YEAR(Cleaned_Dataset[[#This Row],[Hire Date]])</f>
        <v>2021</v>
      </c>
      <c r="I91" s="12" t="b">
        <v>0</v>
      </c>
      <c r="K91" t="s">
        <v>535</v>
      </c>
      <c r="L91" t="s">
        <v>541</v>
      </c>
      <c r="M91" s="12" t="s">
        <v>542</v>
      </c>
      <c r="N91">
        <v>3</v>
      </c>
      <c r="O91" s="12">
        <v>3.9</v>
      </c>
      <c r="Q91" s="23"/>
      <c r="S91" s="12" t="s">
        <v>548</v>
      </c>
      <c r="T91" t="s">
        <v>550</v>
      </c>
      <c r="U91" t="s">
        <v>552</v>
      </c>
    </row>
    <row r="92" spans="1:21">
      <c r="A92" t="s">
        <v>434</v>
      </c>
      <c r="B92" s="12" t="s">
        <v>518</v>
      </c>
      <c r="C92" s="12" t="s">
        <v>523</v>
      </c>
      <c r="D92" s="12" t="s">
        <v>526</v>
      </c>
      <c r="E92">
        <v>7.3</v>
      </c>
      <c r="F92">
        <v>137219</v>
      </c>
      <c r="G92" s="21">
        <v>44197</v>
      </c>
      <c r="H92">
        <f>YEAR(Cleaned_Dataset[[#This Row],[Hire Date]])</f>
        <v>2021</v>
      </c>
      <c r="I92" s="12" t="b">
        <v>0</v>
      </c>
      <c r="K92" t="s">
        <v>535</v>
      </c>
      <c r="L92" t="s">
        <v>541</v>
      </c>
      <c r="M92" s="12" t="s">
        <v>542</v>
      </c>
      <c r="N92">
        <v>2</v>
      </c>
      <c r="O92" s="12">
        <v>4.3</v>
      </c>
      <c r="Q92" s="23"/>
      <c r="S92" s="12" t="s">
        <v>546</v>
      </c>
      <c r="T92" t="s">
        <v>550</v>
      </c>
      <c r="U92" t="s">
        <v>553</v>
      </c>
    </row>
    <row r="93" spans="1:21">
      <c r="A93" t="s">
        <v>32</v>
      </c>
      <c r="B93" s="12" t="s">
        <v>517</v>
      </c>
      <c r="C93" s="12" t="s">
        <v>524</v>
      </c>
      <c r="D93" s="12" t="s">
        <v>525</v>
      </c>
      <c r="E93">
        <v>6.2</v>
      </c>
      <c r="F93">
        <v>153426</v>
      </c>
      <c r="G93" s="21">
        <v>44210</v>
      </c>
      <c r="H93">
        <f>YEAR(Cleaned_Dataset[[#This Row],[Hire Date]])</f>
        <v>2021</v>
      </c>
      <c r="I93" s="12" t="b">
        <v>0</v>
      </c>
      <c r="K93" t="s">
        <v>537</v>
      </c>
      <c r="L93" t="s">
        <v>541</v>
      </c>
      <c r="M93" s="12" t="s">
        <v>542</v>
      </c>
      <c r="N93">
        <v>3</v>
      </c>
      <c r="O93" s="12">
        <v>4.3</v>
      </c>
      <c r="Q93" s="23"/>
      <c r="S93" s="12" t="s">
        <v>546</v>
      </c>
      <c r="T93" t="s">
        <v>550</v>
      </c>
      <c r="U93" t="s">
        <v>553</v>
      </c>
    </row>
    <row r="94" spans="1:21">
      <c r="A94" t="s">
        <v>275</v>
      </c>
      <c r="B94" s="12" t="s">
        <v>518</v>
      </c>
      <c r="C94" s="12" t="s">
        <v>523</v>
      </c>
      <c r="D94" s="12" t="s">
        <v>525</v>
      </c>
      <c r="E94">
        <v>2.1</v>
      </c>
      <c r="F94" s="33">
        <v>128099</v>
      </c>
      <c r="G94" s="21">
        <v>44345</v>
      </c>
      <c r="H94">
        <f>YEAR($G94)</f>
        <v>2021</v>
      </c>
      <c r="I94" s="12" t="b">
        <v>0</v>
      </c>
      <c r="K94" t="s">
        <v>537</v>
      </c>
      <c r="L94" t="s">
        <v>541</v>
      </c>
      <c r="M94" s="12" t="s">
        <v>544</v>
      </c>
      <c r="N94">
        <v>2</v>
      </c>
      <c r="O94" s="12">
        <v>3.9</v>
      </c>
      <c r="Q94" s="23"/>
      <c r="S94" s="12" t="s">
        <v>548</v>
      </c>
      <c r="T94" t="s">
        <v>550</v>
      </c>
      <c r="U94" t="s">
        <v>554</v>
      </c>
    </row>
    <row r="95" spans="1:21">
      <c r="A95" t="s">
        <v>355</v>
      </c>
      <c r="B95" s="12" t="s">
        <v>519</v>
      </c>
      <c r="C95" s="12" t="s">
        <v>524</v>
      </c>
      <c r="D95" s="12" t="s">
        <v>527</v>
      </c>
      <c r="E95">
        <v>8.9</v>
      </c>
      <c r="F95">
        <v>146698</v>
      </c>
      <c r="G95" s="21">
        <v>43863</v>
      </c>
      <c r="H95">
        <f>YEAR(Cleaned_Dataset[[#This Row],[Hire Date]])</f>
        <v>2020</v>
      </c>
      <c r="I95" s="12" t="b">
        <v>0</v>
      </c>
      <c r="K95" t="s">
        <v>535</v>
      </c>
      <c r="L95" t="s">
        <v>541</v>
      </c>
      <c r="M95" s="12" t="s">
        <v>542</v>
      </c>
      <c r="N95">
        <v>2</v>
      </c>
      <c r="S95" s="12" t="s">
        <v>547</v>
      </c>
      <c r="T95" t="s">
        <v>550</v>
      </c>
      <c r="U95" t="s">
        <v>553</v>
      </c>
    </row>
    <row r="96" spans="1:21">
      <c r="A96" t="s">
        <v>474</v>
      </c>
      <c r="B96" s="12" t="s">
        <v>517</v>
      </c>
      <c r="C96" s="12" t="s">
        <v>520</v>
      </c>
      <c r="D96" s="12" t="s">
        <v>528</v>
      </c>
      <c r="E96">
        <v>4.9000000000000004</v>
      </c>
      <c r="F96" s="33">
        <v>140764</v>
      </c>
      <c r="G96" s="21">
        <v>43505</v>
      </c>
      <c r="H96">
        <f>YEAR($G96)</f>
        <v>2019</v>
      </c>
      <c r="I96" s="12" t="b">
        <v>0</v>
      </c>
      <c r="K96" t="s">
        <v>536</v>
      </c>
      <c r="L96" t="s">
        <v>541</v>
      </c>
      <c r="M96" s="12" t="s">
        <v>545</v>
      </c>
      <c r="N96">
        <v>4</v>
      </c>
      <c r="O96" s="12">
        <v>6.2</v>
      </c>
      <c r="Q96" s="23"/>
      <c r="S96" s="12" t="s">
        <v>547</v>
      </c>
      <c r="T96" t="s">
        <v>550</v>
      </c>
      <c r="U96" t="s">
        <v>553</v>
      </c>
    </row>
    <row r="97" spans="1:21">
      <c r="A97" t="s">
        <v>367</v>
      </c>
      <c r="B97" s="12" t="s">
        <v>518</v>
      </c>
      <c r="C97" s="12" t="s">
        <v>520</v>
      </c>
      <c r="D97" s="12" t="s">
        <v>526</v>
      </c>
      <c r="E97">
        <v>3.3</v>
      </c>
      <c r="F97" s="33">
        <v>118608</v>
      </c>
      <c r="G97" s="21">
        <v>44118</v>
      </c>
      <c r="H97">
        <f>YEAR($G97)</f>
        <v>2020</v>
      </c>
      <c r="I97" s="12" t="b">
        <v>0</v>
      </c>
      <c r="K97" t="s">
        <v>535</v>
      </c>
      <c r="L97" t="s">
        <v>541</v>
      </c>
      <c r="M97" s="12" t="s">
        <v>544</v>
      </c>
      <c r="N97">
        <v>4</v>
      </c>
      <c r="O97" s="12">
        <v>4.5</v>
      </c>
      <c r="Q97" s="23"/>
      <c r="S97" s="12" t="s">
        <v>546</v>
      </c>
      <c r="T97" t="s">
        <v>550</v>
      </c>
      <c r="U97" t="s">
        <v>552</v>
      </c>
    </row>
    <row r="98" spans="1:21">
      <c r="A98" t="s">
        <v>393</v>
      </c>
      <c r="B98" s="12" t="s">
        <v>519</v>
      </c>
      <c r="C98" s="12" t="s">
        <v>524</v>
      </c>
      <c r="D98" s="12" t="s">
        <v>526</v>
      </c>
      <c r="E98">
        <v>5.3</v>
      </c>
      <c r="F98">
        <v>118627</v>
      </c>
      <c r="G98" s="21">
        <v>43720</v>
      </c>
      <c r="H98">
        <f>YEAR(Cleaned_Dataset[[#This Row],[Hire Date]])</f>
        <v>2019</v>
      </c>
      <c r="I98" s="12" t="b">
        <v>0</v>
      </c>
      <c r="K98" t="s">
        <v>535</v>
      </c>
      <c r="L98" t="s">
        <v>541</v>
      </c>
      <c r="M98" s="12" t="s">
        <v>542</v>
      </c>
      <c r="N98">
        <v>5</v>
      </c>
      <c r="O98" s="12">
        <v>5.6</v>
      </c>
      <c r="Q98" s="23"/>
      <c r="S98" s="12" t="s">
        <v>547</v>
      </c>
      <c r="T98" t="s">
        <v>550</v>
      </c>
      <c r="U98" t="s">
        <v>551</v>
      </c>
    </row>
    <row r="99" spans="1:21">
      <c r="A99" t="s">
        <v>410</v>
      </c>
      <c r="B99" s="12" t="s">
        <v>519</v>
      </c>
      <c r="C99" s="12" t="s">
        <v>522</v>
      </c>
      <c r="D99" s="12" t="s">
        <v>526</v>
      </c>
      <c r="E99">
        <v>8.6</v>
      </c>
      <c r="F99" s="33">
        <v>149272</v>
      </c>
      <c r="G99" s="21">
        <v>44506</v>
      </c>
      <c r="H99">
        <f>YEAR($G99)</f>
        <v>2021</v>
      </c>
      <c r="I99" s="12" t="b">
        <v>0</v>
      </c>
      <c r="K99" t="s">
        <v>535</v>
      </c>
      <c r="L99" t="s">
        <v>541</v>
      </c>
      <c r="M99" s="12" t="s">
        <v>544</v>
      </c>
      <c r="N99">
        <v>5</v>
      </c>
      <c r="O99" s="12">
        <v>3.5</v>
      </c>
      <c r="Q99" s="23"/>
      <c r="S99" s="12" t="s">
        <v>546</v>
      </c>
      <c r="T99" t="s">
        <v>550</v>
      </c>
      <c r="U99" t="s">
        <v>552</v>
      </c>
    </row>
    <row r="100" spans="1:21">
      <c r="A100" t="s">
        <v>409</v>
      </c>
      <c r="B100" s="12" t="s">
        <v>517</v>
      </c>
      <c r="C100" s="12" t="s">
        <v>522</v>
      </c>
      <c r="D100" s="12" t="s">
        <v>525</v>
      </c>
      <c r="E100">
        <v>2.8</v>
      </c>
      <c r="F100" s="33">
        <v>82412</v>
      </c>
      <c r="G100" s="21">
        <v>44467</v>
      </c>
      <c r="H100">
        <f>YEAR($G100)</f>
        <v>2021</v>
      </c>
      <c r="I100" s="12" t="b">
        <v>0</v>
      </c>
      <c r="K100" t="s">
        <v>535</v>
      </c>
      <c r="L100" t="s">
        <v>541</v>
      </c>
      <c r="M100" s="12" t="s">
        <v>545</v>
      </c>
      <c r="N100">
        <v>4</v>
      </c>
      <c r="O100" s="12">
        <v>3.6</v>
      </c>
      <c r="Q100" s="23"/>
      <c r="S100" s="12" t="s">
        <v>546</v>
      </c>
      <c r="T100" t="s">
        <v>550</v>
      </c>
      <c r="U100" t="s">
        <v>551</v>
      </c>
    </row>
    <row r="101" spans="1:21">
      <c r="A101" t="s">
        <v>425</v>
      </c>
      <c r="B101" s="12" t="s">
        <v>518</v>
      </c>
      <c r="C101" s="12" t="s">
        <v>521</v>
      </c>
      <c r="D101" s="12" t="s">
        <v>527</v>
      </c>
      <c r="E101">
        <v>7.2</v>
      </c>
      <c r="F101">
        <v>135277</v>
      </c>
      <c r="G101" s="21">
        <v>43315</v>
      </c>
      <c r="H101">
        <f>YEAR(Cleaned_Dataset[[#This Row],[Hire Date]])</f>
        <v>2018</v>
      </c>
      <c r="I101" s="12" t="b">
        <v>0</v>
      </c>
      <c r="K101" t="s">
        <v>535</v>
      </c>
      <c r="L101" t="s">
        <v>541</v>
      </c>
      <c r="M101" s="12" t="s">
        <v>542</v>
      </c>
      <c r="N101">
        <v>4</v>
      </c>
      <c r="O101" s="12">
        <v>6.7</v>
      </c>
      <c r="Q101" s="24">
        <f>EDATE(G101,O101*12)</f>
        <v>45750</v>
      </c>
      <c r="R101">
        <f>YEAR(Q101)</f>
        <v>2025</v>
      </c>
      <c r="S101" s="12" t="s">
        <v>548</v>
      </c>
      <c r="T101" t="s">
        <v>550</v>
      </c>
      <c r="U101" t="s">
        <v>554</v>
      </c>
    </row>
    <row r="102" spans="1:21">
      <c r="A102" t="s">
        <v>428</v>
      </c>
      <c r="B102" s="12" t="s">
        <v>517</v>
      </c>
      <c r="C102" s="12" t="s">
        <v>524</v>
      </c>
      <c r="D102" s="12" t="s">
        <v>525</v>
      </c>
      <c r="E102">
        <v>3.2</v>
      </c>
      <c r="F102" s="33">
        <v>105833</v>
      </c>
      <c r="G102" s="21">
        <v>45390</v>
      </c>
      <c r="H102">
        <f>YEAR($G102)</f>
        <v>2024</v>
      </c>
      <c r="I102" s="12" t="b">
        <v>0</v>
      </c>
      <c r="K102" t="s">
        <v>535</v>
      </c>
      <c r="L102" t="s">
        <v>541</v>
      </c>
      <c r="M102" s="12" t="s">
        <v>544</v>
      </c>
      <c r="N102">
        <v>3</v>
      </c>
      <c r="O102" s="12">
        <v>7</v>
      </c>
      <c r="Q102" s="23"/>
      <c r="S102" s="12" t="s">
        <v>548</v>
      </c>
      <c r="T102" t="s">
        <v>550</v>
      </c>
      <c r="U102" t="s">
        <v>552</v>
      </c>
    </row>
    <row r="103" spans="1:21">
      <c r="A103" t="s">
        <v>212</v>
      </c>
      <c r="B103" s="12" t="s">
        <v>518</v>
      </c>
      <c r="C103" s="12" t="s">
        <v>522</v>
      </c>
      <c r="D103" s="12" t="s">
        <v>526</v>
      </c>
      <c r="E103">
        <v>6</v>
      </c>
      <c r="F103">
        <v>148009</v>
      </c>
      <c r="G103" s="21">
        <v>44538</v>
      </c>
      <c r="H103">
        <f>YEAR(Cleaned_Dataset[[#This Row],[Hire Date]])</f>
        <v>2021</v>
      </c>
      <c r="I103" s="12" t="b">
        <v>0</v>
      </c>
      <c r="K103" t="s">
        <v>536</v>
      </c>
      <c r="L103" t="s">
        <v>541</v>
      </c>
      <c r="M103" s="12" t="s">
        <v>542</v>
      </c>
      <c r="N103">
        <v>3</v>
      </c>
      <c r="O103" s="12">
        <v>3.4</v>
      </c>
      <c r="Q103" s="23"/>
      <c r="S103" s="12" t="s">
        <v>546</v>
      </c>
      <c r="T103" t="s">
        <v>550</v>
      </c>
      <c r="U103" t="s">
        <v>553</v>
      </c>
    </row>
    <row r="104" spans="1:21">
      <c r="A104" t="s">
        <v>465</v>
      </c>
      <c r="B104" s="12" t="s">
        <v>518</v>
      </c>
      <c r="C104" s="12" t="s">
        <v>520</v>
      </c>
      <c r="D104" s="12" t="s">
        <v>525</v>
      </c>
      <c r="E104">
        <v>5.5</v>
      </c>
      <c r="F104">
        <v>152067</v>
      </c>
      <c r="G104" s="21">
        <v>44260</v>
      </c>
      <c r="H104">
        <f>YEAR(Cleaned_Dataset[[#This Row],[Hire Date]])</f>
        <v>2021</v>
      </c>
      <c r="I104" s="12" t="b">
        <v>0</v>
      </c>
      <c r="K104" t="s">
        <v>535</v>
      </c>
      <c r="L104" t="s">
        <v>541</v>
      </c>
      <c r="M104" s="12" t="s">
        <v>542</v>
      </c>
      <c r="N104">
        <v>3</v>
      </c>
      <c r="O104" s="12">
        <v>4.0999999999999996</v>
      </c>
      <c r="Q104" s="23"/>
      <c r="S104" s="12" t="s">
        <v>548</v>
      </c>
      <c r="T104" t="s">
        <v>550</v>
      </c>
      <c r="U104" t="s">
        <v>554</v>
      </c>
    </row>
    <row r="105" spans="1:21">
      <c r="A105" t="s">
        <v>244</v>
      </c>
      <c r="B105" s="12" t="s">
        <v>519</v>
      </c>
      <c r="C105" s="12" t="s">
        <v>524</v>
      </c>
      <c r="D105" s="12" t="s">
        <v>528</v>
      </c>
      <c r="E105">
        <v>5.2</v>
      </c>
      <c r="F105" s="33">
        <v>74716</v>
      </c>
      <c r="G105" s="21">
        <v>44560</v>
      </c>
      <c r="H105">
        <f>YEAR($G105)</f>
        <v>2021</v>
      </c>
      <c r="I105" s="12" t="b">
        <v>0</v>
      </c>
      <c r="K105" t="s">
        <v>536</v>
      </c>
      <c r="L105" t="s">
        <v>541</v>
      </c>
      <c r="M105" s="12" t="s">
        <v>544</v>
      </c>
      <c r="N105">
        <v>3</v>
      </c>
      <c r="O105" s="12">
        <v>3.3</v>
      </c>
      <c r="Q105" s="23"/>
      <c r="S105" s="12" t="s">
        <v>546</v>
      </c>
      <c r="T105" t="s">
        <v>550</v>
      </c>
      <c r="U105" t="s">
        <v>553</v>
      </c>
    </row>
    <row r="106" spans="1:21">
      <c r="A106" t="s">
        <v>148</v>
      </c>
      <c r="B106" s="12" t="s">
        <v>517</v>
      </c>
      <c r="C106" s="12" t="s">
        <v>520</v>
      </c>
      <c r="D106" s="12" t="s">
        <v>528</v>
      </c>
      <c r="E106">
        <v>5.5</v>
      </c>
      <c r="F106">
        <v>71555</v>
      </c>
      <c r="G106" s="21">
        <v>44495</v>
      </c>
      <c r="H106">
        <f>YEAR(Cleaned_Dataset[[#This Row],[Hire Date]])</f>
        <v>2021</v>
      </c>
      <c r="I106" s="12" t="b">
        <v>1</v>
      </c>
      <c r="J106" s="12" t="s">
        <v>534</v>
      </c>
      <c r="K106" t="s">
        <v>535</v>
      </c>
      <c r="L106" t="s">
        <v>541</v>
      </c>
      <c r="M106" s="12" t="s">
        <v>542</v>
      </c>
      <c r="N106">
        <v>3</v>
      </c>
      <c r="O106" s="12">
        <v>3.5</v>
      </c>
      <c r="P106" s="23">
        <f>ROUND(O106,0)</f>
        <v>4</v>
      </c>
      <c r="Q106" s="24">
        <f>EDATE(G106,O106*12)</f>
        <v>45773</v>
      </c>
      <c r="R106">
        <f>YEAR(Q106)</f>
        <v>2025</v>
      </c>
      <c r="S106" s="12" t="s">
        <v>546</v>
      </c>
      <c r="T106" t="s">
        <v>550</v>
      </c>
      <c r="U106" t="s">
        <v>553</v>
      </c>
    </row>
    <row r="107" spans="1:21">
      <c r="A107" t="s">
        <v>437</v>
      </c>
      <c r="B107" s="12" t="s">
        <v>518</v>
      </c>
      <c r="C107" s="12" t="s">
        <v>523</v>
      </c>
      <c r="D107" s="12" t="s">
        <v>528</v>
      </c>
      <c r="E107">
        <v>5.7</v>
      </c>
      <c r="F107">
        <v>114318</v>
      </c>
      <c r="G107" s="21">
        <v>44124</v>
      </c>
      <c r="H107">
        <f>YEAR(Cleaned_Dataset[[#This Row],[Hire Date]])</f>
        <v>2020</v>
      </c>
      <c r="I107" s="12" t="b">
        <v>1</v>
      </c>
      <c r="J107" s="12" t="s">
        <v>533</v>
      </c>
      <c r="K107" t="s">
        <v>537</v>
      </c>
      <c r="L107" t="s">
        <v>541</v>
      </c>
      <c r="M107" s="12" t="s">
        <v>542</v>
      </c>
      <c r="N107">
        <v>3</v>
      </c>
      <c r="O107" s="12">
        <v>3.5</v>
      </c>
      <c r="P107" s="23">
        <f>ROUND(O107,0)</f>
        <v>4</v>
      </c>
      <c r="Q107" s="24">
        <f>EDATE(G107,O107*12)</f>
        <v>45402</v>
      </c>
      <c r="R107">
        <f>YEAR(Q107)</f>
        <v>2024</v>
      </c>
      <c r="S107" s="12" t="s">
        <v>546</v>
      </c>
      <c r="T107" t="s">
        <v>550</v>
      </c>
      <c r="U107" t="s">
        <v>553</v>
      </c>
    </row>
    <row r="108" spans="1:21">
      <c r="A108" t="s">
        <v>507</v>
      </c>
      <c r="B108" s="12" t="s">
        <v>518</v>
      </c>
      <c r="C108" s="12" t="s">
        <v>522</v>
      </c>
      <c r="D108" s="12" t="s">
        <v>527</v>
      </c>
      <c r="E108">
        <v>2.4</v>
      </c>
      <c r="F108" s="33">
        <v>144899</v>
      </c>
      <c r="G108" s="21">
        <v>43581</v>
      </c>
      <c r="H108">
        <f>YEAR($G108)</f>
        <v>2019</v>
      </c>
      <c r="I108" s="12" t="b">
        <v>0</v>
      </c>
      <c r="K108" t="s">
        <v>535</v>
      </c>
      <c r="L108" t="s">
        <v>541</v>
      </c>
      <c r="M108" s="12" t="s">
        <v>544</v>
      </c>
      <c r="N108">
        <v>2</v>
      </c>
      <c r="O108" s="12">
        <v>6</v>
      </c>
      <c r="Q108" s="24">
        <f>EDATE(G108,O108*12)</f>
        <v>45773</v>
      </c>
      <c r="R108">
        <f>YEAR(Q108)</f>
        <v>2025</v>
      </c>
      <c r="S108" s="12" t="s">
        <v>548</v>
      </c>
      <c r="T108" t="s">
        <v>550</v>
      </c>
      <c r="U108" t="s">
        <v>554</v>
      </c>
    </row>
    <row r="109" spans="1:21">
      <c r="A109" t="s">
        <v>169</v>
      </c>
      <c r="B109" s="12" t="s">
        <v>518</v>
      </c>
      <c r="C109" s="12" t="s">
        <v>524</v>
      </c>
      <c r="D109" s="12" t="s">
        <v>528</v>
      </c>
      <c r="E109">
        <v>5.4</v>
      </c>
      <c r="F109" s="33">
        <v>119720</v>
      </c>
      <c r="G109" s="21">
        <v>43680</v>
      </c>
      <c r="H109">
        <f>YEAR($G109)</f>
        <v>2019</v>
      </c>
      <c r="I109" s="12" t="b">
        <v>0</v>
      </c>
      <c r="K109" t="s">
        <v>537</v>
      </c>
      <c r="L109" t="s">
        <v>541</v>
      </c>
      <c r="M109" s="12" t="s">
        <v>544</v>
      </c>
      <c r="N109">
        <v>2</v>
      </c>
      <c r="O109" s="12">
        <v>5.7</v>
      </c>
      <c r="Q109" s="23"/>
      <c r="S109" s="12" t="s">
        <v>546</v>
      </c>
      <c r="T109" t="s">
        <v>550</v>
      </c>
      <c r="U109" t="s">
        <v>554</v>
      </c>
    </row>
    <row r="110" spans="1:21">
      <c r="A110" t="s">
        <v>27</v>
      </c>
      <c r="B110" s="12" t="s">
        <v>517</v>
      </c>
      <c r="C110" s="12" t="s">
        <v>521</v>
      </c>
      <c r="D110" s="12" t="s">
        <v>527</v>
      </c>
      <c r="E110">
        <v>6.9</v>
      </c>
      <c r="F110" s="33">
        <v>72666</v>
      </c>
      <c r="G110" s="21">
        <v>44897</v>
      </c>
      <c r="H110">
        <f>YEAR($G110)</f>
        <v>2022</v>
      </c>
      <c r="I110" s="12" t="b">
        <v>0</v>
      </c>
      <c r="K110" t="s">
        <v>537</v>
      </c>
      <c r="L110" t="s">
        <v>541</v>
      </c>
      <c r="M110" s="12" t="s">
        <v>545</v>
      </c>
      <c r="N110">
        <v>3</v>
      </c>
      <c r="O110" s="12">
        <v>2.4</v>
      </c>
      <c r="Q110" s="24">
        <f>EDATE(G110,O110*12)</f>
        <v>45749</v>
      </c>
      <c r="R110">
        <f>YEAR(Q110)</f>
        <v>2025</v>
      </c>
      <c r="S110" s="12" t="s">
        <v>546</v>
      </c>
      <c r="T110" t="s">
        <v>550</v>
      </c>
      <c r="U110" t="s">
        <v>554</v>
      </c>
    </row>
    <row r="111" spans="1:21">
      <c r="A111" t="s">
        <v>121</v>
      </c>
      <c r="B111" s="12" t="s">
        <v>517</v>
      </c>
      <c r="C111" s="12" t="s">
        <v>522</v>
      </c>
      <c r="D111" s="12" t="s">
        <v>527</v>
      </c>
      <c r="E111">
        <v>4.3</v>
      </c>
      <c r="F111" s="33">
        <v>119201</v>
      </c>
      <c r="G111" s="21">
        <v>44646</v>
      </c>
      <c r="H111">
        <f>YEAR($G111)</f>
        <v>2022</v>
      </c>
      <c r="I111" s="12" t="b">
        <v>0</v>
      </c>
      <c r="K111" t="s">
        <v>537</v>
      </c>
      <c r="L111" t="s">
        <v>541</v>
      </c>
      <c r="M111" s="12" t="s">
        <v>545</v>
      </c>
      <c r="N111">
        <v>4</v>
      </c>
      <c r="O111" s="12">
        <v>3.1</v>
      </c>
      <c r="Q111" s="24">
        <f>EDATE(G111,O111*12)</f>
        <v>45773</v>
      </c>
      <c r="R111">
        <f>YEAR(Q111)</f>
        <v>2025</v>
      </c>
      <c r="S111" s="12" t="s">
        <v>546</v>
      </c>
      <c r="T111" t="s">
        <v>550</v>
      </c>
      <c r="U111" t="s">
        <v>551</v>
      </c>
    </row>
    <row r="112" spans="1:21">
      <c r="A112" t="s">
        <v>115</v>
      </c>
      <c r="B112" s="12" t="s">
        <v>518</v>
      </c>
      <c r="C112" s="12" t="s">
        <v>521</v>
      </c>
      <c r="D112" s="12" t="s">
        <v>527</v>
      </c>
      <c r="E112">
        <v>5.3</v>
      </c>
      <c r="F112" s="33">
        <v>144555</v>
      </c>
      <c r="G112" s="21">
        <v>44671</v>
      </c>
      <c r="H112">
        <f>YEAR($G112)</f>
        <v>2022</v>
      </c>
      <c r="I112" s="12" t="b">
        <v>0</v>
      </c>
      <c r="K112" t="s">
        <v>536</v>
      </c>
      <c r="L112" t="s">
        <v>541</v>
      </c>
      <c r="M112" s="12" t="s">
        <v>544</v>
      </c>
      <c r="N112">
        <v>4</v>
      </c>
      <c r="O112" s="12">
        <v>3</v>
      </c>
      <c r="Q112" s="24">
        <f>EDATE(G112,O112*12)</f>
        <v>45767</v>
      </c>
      <c r="R112">
        <f>YEAR(Q112)</f>
        <v>2025</v>
      </c>
      <c r="S112" s="12" t="s">
        <v>546</v>
      </c>
      <c r="T112" t="s">
        <v>550</v>
      </c>
      <c r="U112" t="s">
        <v>554</v>
      </c>
    </row>
    <row r="113" spans="1:21">
      <c r="A113" t="s">
        <v>50</v>
      </c>
      <c r="B113" s="12" t="s">
        <v>519</v>
      </c>
      <c r="C113" s="12" t="s">
        <v>523</v>
      </c>
      <c r="D113" s="12" t="s">
        <v>525</v>
      </c>
      <c r="E113">
        <v>10.4</v>
      </c>
      <c r="F113">
        <v>78589</v>
      </c>
      <c r="G113" s="21">
        <v>43577</v>
      </c>
      <c r="H113">
        <f>YEAR(Cleaned_Dataset[[#This Row],[Hire Date]])</f>
        <v>2019</v>
      </c>
      <c r="I113" s="12" t="b">
        <v>0</v>
      </c>
      <c r="K113" t="s">
        <v>537</v>
      </c>
      <c r="L113" t="s">
        <v>541</v>
      </c>
      <c r="M113" s="12" t="s">
        <v>542</v>
      </c>
      <c r="N113">
        <v>4</v>
      </c>
      <c r="O113" s="12">
        <v>6</v>
      </c>
      <c r="Q113" s="23"/>
      <c r="S113" s="12" t="s">
        <v>546</v>
      </c>
      <c r="T113" t="s">
        <v>550</v>
      </c>
      <c r="U113" t="s">
        <v>551</v>
      </c>
    </row>
    <row r="114" spans="1:21">
      <c r="A114" t="s">
        <v>58</v>
      </c>
      <c r="B114" s="12" t="s">
        <v>517</v>
      </c>
      <c r="C114" s="12" t="s">
        <v>523</v>
      </c>
      <c r="D114" s="12" t="s">
        <v>526</v>
      </c>
      <c r="E114">
        <v>5.2</v>
      </c>
      <c r="F114" s="33">
        <v>108747</v>
      </c>
      <c r="G114" s="21">
        <v>43105</v>
      </c>
      <c r="H114">
        <f>YEAR($G114)</f>
        <v>2018</v>
      </c>
      <c r="I114" s="12" t="b">
        <v>0</v>
      </c>
      <c r="K114" t="s">
        <v>537</v>
      </c>
      <c r="L114" t="s">
        <v>541</v>
      </c>
      <c r="M114" s="12" t="s">
        <v>544</v>
      </c>
      <c r="N114">
        <v>4</v>
      </c>
      <c r="O114" s="12">
        <v>7.3</v>
      </c>
      <c r="Q114" s="23"/>
      <c r="S114" s="12" t="s">
        <v>546</v>
      </c>
      <c r="T114" t="s">
        <v>550</v>
      </c>
      <c r="U114" t="s">
        <v>553</v>
      </c>
    </row>
    <row r="115" spans="1:21">
      <c r="A115" t="s">
        <v>61</v>
      </c>
      <c r="B115" s="12" t="s">
        <v>519</v>
      </c>
      <c r="C115" s="12" t="s">
        <v>520</v>
      </c>
      <c r="D115" s="12" t="s">
        <v>525</v>
      </c>
      <c r="E115">
        <v>2.5</v>
      </c>
      <c r="F115" s="33">
        <v>63343</v>
      </c>
      <c r="G115" s="21">
        <v>44313</v>
      </c>
      <c r="H115">
        <f>YEAR($G115)</f>
        <v>2021</v>
      </c>
      <c r="I115" s="12" t="b">
        <v>0</v>
      </c>
      <c r="K115" t="s">
        <v>537</v>
      </c>
      <c r="L115" t="s">
        <v>541</v>
      </c>
      <c r="M115" s="12" t="s">
        <v>544</v>
      </c>
      <c r="N115">
        <v>3</v>
      </c>
      <c r="O115" s="12">
        <v>4</v>
      </c>
      <c r="Q115" s="23"/>
      <c r="S115" s="12" t="s">
        <v>547</v>
      </c>
      <c r="T115" t="s">
        <v>550</v>
      </c>
      <c r="U115" t="s">
        <v>552</v>
      </c>
    </row>
    <row r="116" spans="1:21">
      <c r="A116" t="s">
        <v>77</v>
      </c>
      <c r="B116" s="12" t="s">
        <v>518</v>
      </c>
      <c r="C116" s="12" t="s">
        <v>524</v>
      </c>
      <c r="D116" s="12" t="s">
        <v>525</v>
      </c>
      <c r="E116">
        <v>5.0999999999999996</v>
      </c>
      <c r="F116">
        <v>114693</v>
      </c>
      <c r="G116" s="21">
        <v>43439</v>
      </c>
      <c r="H116">
        <f>YEAR(Cleaned_Dataset[[#This Row],[Hire Date]])</f>
        <v>2018</v>
      </c>
      <c r="I116" s="12" t="b">
        <v>0</v>
      </c>
      <c r="K116" t="s">
        <v>537</v>
      </c>
      <c r="L116" t="s">
        <v>541</v>
      </c>
      <c r="M116" s="12" t="s">
        <v>542</v>
      </c>
      <c r="N116">
        <v>4</v>
      </c>
      <c r="O116" s="12">
        <v>6.4</v>
      </c>
      <c r="Q116" s="23"/>
      <c r="S116" s="12" t="s">
        <v>546</v>
      </c>
      <c r="T116" t="s">
        <v>550</v>
      </c>
      <c r="U116" t="s">
        <v>554</v>
      </c>
    </row>
    <row r="117" spans="1:21">
      <c r="A117" t="s">
        <v>450</v>
      </c>
      <c r="B117" s="12" t="s">
        <v>519</v>
      </c>
      <c r="C117" s="12" t="s">
        <v>520</v>
      </c>
      <c r="D117" s="12" t="s">
        <v>525</v>
      </c>
      <c r="E117">
        <v>6.7</v>
      </c>
      <c r="F117" s="33">
        <v>61700</v>
      </c>
      <c r="G117" s="21">
        <v>44723</v>
      </c>
      <c r="H117">
        <f>YEAR($G117)</f>
        <v>2022</v>
      </c>
      <c r="I117" s="12" t="b">
        <v>1</v>
      </c>
      <c r="J117" s="12" t="s">
        <v>531</v>
      </c>
      <c r="K117" t="s">
        <v>537</v>
      </c>
      <c r="L117" t="s">
        <v>541</v>
      </c>
      <c r="M117" s="12" t="s">
        <v>544</v>
      </c>
      <c r="N117">
        <v>3</v>
      </c>
      <c r="O117" s="12">
        <v>2.4</v>
      </c>
      <c r="P117" s="23">
        <f>ROUND(O117,0)</f>
        <v>2</v>
      </c>
      <c r="Q117" s="24">
        <f>EDATE(G117,O117*12)</f>
        <v>45576</v>
      </c>
      <c r="R117">
        <f>YEAR(Q117)</f>
        <v>2024</v>
      </c>
      <c r="S117" s="12" t="s">
        <v>547</v>
      </c>
      <c r="T117" t="s">
        <v>550</v>
      </c>
      <c r="U117" t="s">
        <v>552</v>
      </c>
    </row>
    <row r="118" spans="1:21">
      <c r="A118" t="s">
        <v>125</v>
      </c>
      <c r="B118" s="12" t="s">
        <v>517</v>
      </c>
      <c r="C118" s="12" t="s">
        <v>522</v>
      </c>
      <c r="D118" s="12" t="s">
        <v>527</v>
      </c>
      <c r="E118">
        <v>9.9</v>
      </c>
      <c r="F118">
        <v>116942</v>
      </c>
      <c r="G118" s="21">
        <v>44740</v>
      </c>
      <c r="H118">
        <f>YEAR(Cleaned_Dataset[[#This Row],[Hire Date]])</f>
        <v>2022</v>
      </c>
      <c r="I118" s="12" t="b">
        <v>0</v>
      </c>
      <c r="K118" t="s">
        <v>536</v>
      </c>
      <c r="L118" t="s">
        <v>541</v>
      </c>
      <c r="M118" s="12" t="s">
        <v>542</v>
      </c>
      <c r="N118">
        <v>5</v>
      </c>
      <c r="O118" s="12">
        <v>2.8</v>
      </c>
      <c r="Q118" s="24">
        <f>EDATE(G118,O118*12)</f>
        <v>45744</v>
      </c>
      <c r="R118">
        <f>YEAR(Q118)</f>
        <v>2025</v>
      </c>
      <c r="S118" s="12" t="s">
        <v>547</v>
      </c>
      <c r="T118" t="s">
        <v>550</v>
      </c>
      <c r="U118" t="s">
        <v>554</v>
      </c>
    </row>
    <row r="119" spans="1:21">
      <c r="A119" t="s">
        <v>88</v>
      </c>
      <c r="B119" s="12" t="s">
        <v>519</v>
      </c>
      <c r="C119" s="12" t="s">
        <v>521</v>
      </c>
      <c r="D119" s="12" t="s">
        <v>527</v>
      </c>
      <c r="E119">
        <v>2.7</v>
      </c>
      <c r="F119">
        <v>66970</v>
      </c>
      <c r="G119" s="21">
        <v>43895</v>
      </c>
      <c r="H119">
        <f>YEAR(Cleaned_Dataset[[#This Row],[Hire Date]])</f>
        <v>2020</v>
      </c>
      <c r="I119" s="12" t="b">
        <v>0</v>
      </c>
      <c r="K119" t="s">
        <v>537</v>
      </c>
      <c r="L119" t="s">
        <v>541</v>
      </c>
      <c r="M119" s="12" t="s">
        <v>542</v>
      </c>
      <c r="N119">
        <v>2</v>
      </c>
      <c r="O119" s="12">
        <v>5.0999999999999996</v>
      </c>
      <c r="Q119" s="24">
        <f>EDATE(G119,O119*12)</f>
        <v>45752</v>
      </c>
      <c r="R119">
        <f>YEAR(Q119)</f>
        <v>2025</v>
      </c>
      <c r="S119" s="12" t="s">
        <v>546</v>
      </c>
      <c r="T119" t="s">
        <v>550</v>
      </c>
      <c r="U119" t="s">
        <v>554</v>
      </c>
    </row>
    <row r="120" spans="1:21">
      <c r="A120" t="s">
        <v>323</v>
      </c>
      <c r="B120" s="12" t="s">
        <v>518</v>
      </c>
      <c r="C120" s="12" t="s">
        <v>521</v>
      </c>
      <c r="D120" s="12" t="s">
        <v>528</v>
      </c>
      <c r="E120">
        <v>4.5999999999999996</v>
      </c>
      <c r="F120">
        <v>135868</v>
      </c>
      <c r="G120" s="21">
        <v>44745</v>
      </c>
      <c r="H120">
        <f>YEAR(Cleaned_Dataset[[#This Row],[Hire Date]])</f>
        <v>2022</v>
      </c>
      <c r="I120" s="12" t="b">
        <v>0</v>
      </c>
      <c r="K120" t="s">
        <v>535</v>
      </c>
      <c r="L120" t="s">
        <v>541</v>
      </c>
      <c r="M120" s="12" t="s">
        <v>542</v>
      </c>
      <c r="N120">
        <v>2</v>
      </c>
      <c r="O120" s="12">
        <v>2.8</v>
      </c>
      <c r="Q120" s="23"/>
      <c r="S120" s="12" t="s">
        <v>547</v>
      </c>
      <c r="T120" t="s">
        <v>550</v>
      </c>
      <c r="U120" t="s">
        <v>551</v>
      </c>
    </row>
    <row r="121" spans="1:21">
      <c r="A121" t="s">
        <v>371</v>
      </c>
      <c r="B121" s="12" t="s">
        <v>519</v>
      </c>
      <c r="C121" s="12" t="s">
        <v>522</v>
      </c>
      <c r="D121" s="12" t="s">
        <v>528</v>
      </c>
      <c r="E121">
        <v>5.9</v>
      </c>
      <c r="F121" s="33">
        <v>131854</v>
      </c>
      <c r="G121" s="21">
        <v>43123</v>
      </c>
      <c r="H121">
        <f>YEAR($G121)</f>
        <v>2018</v>
      </c>
      <c r="I121" s="12" t="b">
        <v>0</v>
      </c>
      <c r="K121" t="s">
        <v>537</v>
      </c>
      <c r="L121" t="s">
        <v>541</v>
      </c>
      <c r="M121" s="12" t="s">
        <v>545</v>
      </c>
      <c r="N121">
        <v>4</v>
      </c>
      <c r="O121" s="12">
        <v>7.2</v>
      </c>
      <c r="Q121" s="23"/>
      <c r="S121" s="12" t="s">
        <v>547</v>
      </c>
      <c r="T121" t="s">
        <v>550</v>
      </c>
      <c r="U121" t="s">
        <v>554</v>
      </c>
    </row>
    <row r="122" spans="1:21">
      <c r="A122" t="s">
        <v>283</v>
      </c>
      <c r="B122" s="12" t="s">
        <v>519</v>
      </c>
      <c r="C122" s="12" t="s">
        <v>523</v>
      </c>
      <c r="D122" s="12" t="s">
        <v>526</v>
      </c>
      <c r="E122">
        <v>4.5</v>
      </c>
      <c r="F122">
        <v>127155</v>
      </c>
      <c r="G122" s="21">
        <v>44788</v>
      </c>
      <c r="H122">
        <f>YEAR(Cleaned_Dataset[[#This Row],[Hire Date]])</f>
        <v>2022</v>
      </c>
      <c r="I122" s="12" t="b">
        <v>0</v>
      </c>
      <c r="K122" t="s">
        <v>535</v>
      </c>
      <c r="L122" t="s">
        <v>541</v>
      </c>
      <c r="M122" s="12" t="s">
        <v>542</v>
      </c>
      <c r="N122">
        <v>1</v>
      </c>
      <c r="O122" s="12">
        <v>2.7</v>
      </c>
      <c r="Q122" s="23"/>
      <c r="S122" s="12" t="s">
        <v>548</v>
      </c>
      <c r="T122" t="s">
        <v>550</v>
      </c>
      <c r="U122" t="s">
        <v>552</v>
      </c>
    </row>
    <row r="123" spans="1:21">
      <c r="A123" t="s">
        <v>290</v>
      </c>
      <c r="B123" s="12" t="s">
        <v>517</v>
      </c>
      <c r="C123" s="12" t="s">
        <v>522</v>
      </c>
      <c r="D123" s="12" t="s">
        <v>526</v>
      </c>
      <c r="E123">
        <v>8.3000000000000007</v>
      </c>
      <c r="F123" s="33">
        <v>78474</v>
      </c>
      <c r="G123" s="21">
        <v>44805</v>
      </c>
      <c r="H123">
        <f>YEAR($G123)</f>
        <v>2022</v>
      </c>
      <c r="I123" s="12" t="b">
        <v>0</v>
      </c>
      <c r="K123" t="s">
        <v>535</v>
      </c>
      <c r="L123" t="s">
        <v>541</v>
      </c>
      <c r="M123" s="12" t="s">
        <v>545</v>
      </c>
      <c r="N123">
        <v>3</v>
      </c>
      <c r="O123" s="12">
        <v>2.6</v>
      </c>
      <c r="Q123" s="23"/>
      <c r="S123" s="12" t="s">
        <v>548</v>
      </c>
      <c r="T123" t="s">
        <v>550</v>
      </c>
      <c r="U123" t="s">
        <v>553</v>
      </c>
    </row>
    <row r="124" spans="1:21">
      <c r="A124" t="s">
        <v>166</v>
      </c>
      <c r="B124" s="12" t="s">
        <v>518</v>
      </c>
      <c r="C124" s="12" t="s">
        <v>523</v>
      </c>
      <c r="D124" s="12" t="s">
        <v>528</v>
      </c>
      <c r="E124">
        <v>6.3</v>
      </c>
      <c r="F124" s="33">
        <v>101844</v>
      </c>
      <c r="G124" s="21">
        <v>44367</v>
      </c>
      <c r="H124">
        <f>YEAR($G124)</f>
        <v>2021</v>
      </c>
      <c r="I124" s="12" t="b">
        <v>0</v>
      </c>
      <c r="K124" t="s">
        <v>536</v>
      </c>
      <c r="L124" t="s">
        <v>541</v>
      </c>
      <c r="M124" s="12" t="s">
        <v>544</v>
      </c>
      <c r="N124">
        <v>3</v>
      </c>
      <c r="O124" s="12">
        <v>3.8</v>
      </c>
      <c r="Q124" s="23"/>
      <c r="S124" s="12" t="s">
        <v>547</v>
      </c>
      <c r="T124" t="s">
        <v>550</v>
      </c>
      <c r="U124" t="s">
        <v>552</v>
      </c>
    </row>
    <row r="125" spans="1:21">
      <c r="A125" t="s">
        <v>183</v>
      </c>
      <c r="B125" s="12" t="s">
        <v>519</v>
      </c>
      <c r="C125" s="12" t="s">
        <v>520</v>
      </c>
      <c r="D125" s="12" t="s">
        <v>527</v>
      </c>
      <c r="E125">
        <v>5.9</v>
      </c>
      <c r="F125" s="33">
        <v>88602</v>
      </c>
      <c r="G125" s="21">
        <v>43184</v>
      </c>
      <c r="H125">
        <f>YEAR($G125)</f>
        <v>2018</v>
      </c>
      <c r="I125" s="12" t="b">
        <v>0</v>
      </c>
      <c r="K125" t="s">
        <v>537</v>
      </c>
      <c r="L125" t="s">
        <v>541</v>
      </c>
      <c r="M125" s="12" t="s">
        <v>545</v>
      </c>
      <c r="N125">
        <v>3</v>
      </c>
      <c r="O125" s="12">
        <v>7.1</v>
      </c>
      <c r="Q125" s="24">
        <f>EDATE(G125,O125*12)</f>
        <v>45772</v>
      </c>
      <c r="R125">
        <f>YEAR(Q125)</f>
        <v>2025</v>
      </c>
      <c r="S125" s="12" t="s">
        <v>546</v>
      </c>
      <c r="T125" t="s">
        <v>550</v>
      </c>
      <c r="U125" t="s">
        <v>552</v>
      </c>
    </row>
    <row r="126" spans="1:21">
      <c r="A126" t="s">
        <v>315</v>
      </c>
      <c r="B126" s="12" t="s">
        <v>518</v>
      </c>
      <c r="C126" s="12" t="s">
        <v>523</v>
      </c>
      <c r="D126" s="12" t="s">
        <v>528</v>
      </c>
      <c r="E126">
        <v>3.9</v>
      </c>
      <c r="F126" s="33">
        <v>158344</v>
      </c>
      <c r="G126" s="21">
        <v>44832</v>
      </c>
      <c r="H126">
        <f>YEAR($G126)</f>
        <v>2022</v>
      </c>
      <c r="I126" s="12" t="b">
        <v>1</v>
      </c>
      <c r="J126" s="12" t="s">
        <v>532</v>
      </c>
      <c r="K126" t="s">
        <v>537</v>
      </c>
      <c r="L126" t="s">
        <v>541</v>
      </c>
      <c r="M126" s="12" t="s">
        <v>544</v>
      </c>
      <c r="N126">
        <v>4</v>
      </c>
      <c r="O126" s="12">
        <v>1.6</v>
      </c>
      <c r="P126" s="23">
        <f>ROUND(O126,0)</f>
        <v>2</v>
      </c>
      <c r="Q126" s="24">
        <f>EDATE(G126,O126*12)</f>
        <v>45410</v>
      </c>
      <c r="R126">
        <f>YEAR(Q126)</f>
        <v>2024</v>
      </c>
      <c r="S126" s="12" t="s">
        <v>546</v>
      </c>
      <c r="T126" t="s">
        <v>550</v>
      </c>
      <c r="U126" t="s">
        <v>553</v>
      </c>
    </row>
    <row r="127" spans="1:21">
      <c r="A127" t="s">
        <v>85</v>
      </c>
      <c r="B127" s="12" t="s">
        <v>517</v>
      </c>
      <c r="C127" s="12" t="s">
        <v>522</v>
      </c>
      <c r="D127" s="12" t="s">
        <v>526</v>
      </c>
      <c r="E127">
        <v>5.7</v>
      </c>
      <c r="F127">
        <v>138752</v>
      </c>
      <c r="G127" s="21">
        <v>44848</v>
      </c>
      <c r="H127">
        <f>YEAR(Cleaned_Dataset[[#This Row],[Hire Date]])</f>
        <v>2022</v>
      </c>
      <c r="I127" s="12" t="b">
        <v>0</v>
      </c>
      <c r="K127" t="s">
        <v>537</v>
      </c>
      <c r="L127" t="s">
        <v>541</v>
      </c>
      <c r="M127" s="12" t="s">
        <v>543</v>
      </c>
      <c r="N127">
        <v>3</v>
      </c>
      <c r="O127" s="12">
        <v>2.5</v>
      </c>
      <c r="Q127" s="23"/>
      <c r="S127" s="12" t="s">
        <v>547</v>
      </c>
      <c r="T127" t="s">
        <v>550</v>
      </c>
      <c r="U127" t="s">
        <v>552</v>
      </c>
    </row>
    <row r="128" spans="1:21">
      <c r="A128" t="s">
        <v>226</v>
      </c>
      <c r="B128" s="12" t="s">
        <v>519</v>
      </c>
      <c r="C128" s="12" t="s">
        <v>524</v>
      </c>
      <c r="D128" s="12" t="s">
        <v>527</v>
      </c>
      <c r="E128">
        <v>6.1</v>
      </c>
      <c r="F128" s="33">
        <v>135388</v>
      </c>
      <c r="G128" s="21">
        <v>44148</v>
      </c>
      <c r="H128">
        <f>YEAR($G128)</f>
        <v>2020</v>
      </c>
      <c r="I128" s="12" t="b">
        <v>0</v>
      </c>
      <c r="K128" t="s">
        <v>537</v>
      </c>
      <c r="L128" t="s">
        <v>541</v>
      </c>
      <c r="M128" s="12" t="s">
        <v>544</v>
      </c>
      <c r="N128">
        <v>3</v>
      </c>
      <c r="S128" s="12" t="s">
        <v>546</v>
      </c>
      <c r="T128" t="s">
        <v>550</v>
      </c>
      <c r="U128" t="s">
        <v>553</v>
      </c>
    </row>
    <row r="129" spans="1:21">
      <c r="A129" t="s">
        <v>347</v>
      </c>
      <c r="B129" s="12" t="s">
        <v>518</v>
      </c>
      <c r="C129" s="12" t="s">
        <v>520</v>
      </c>
      <c r="D129" s="12" t="s">
        <v>528</v>
      </c>
      <c r="E129">
        <v>3.2</v>
      </c>
      <c r="F129">
        <v>134965</v>
      </c>
      <c r="G129" s="21">
        <v>44885</v>
      </c>
      <c r="H129">
        <f>YEAR(Cleaned_Dataset[[#This Row],[Hire Date]])</f>
        <v>2022</v>
      </c>
      <c r="I129" s="12" t="b">
        <v>0</v>
      </c>
      <c r="K129" t="s">
        <v>535</v>
      </c>
      <c r="L129" t="s">
        <v>541</v>
      </c>
      <c r="M129" s="12" t="s">
        <v>543</v>
      </c>
      <c r="N129">
        <v>3</v>
      </c>
      <c r="O129" s="12">
        <v>2.4</v>
      </c>
      <c r="Q129" s="23"/>
      <c r="S129" s="12" t="s">
        <v>547</v>
      </c>
      <c r="T129" t="s">
        <v>550</v>
      </c>
      <c r="U129" t="s">
        <v>552</v>
      </c>
    </row>
    <row r="130" spans="1:21">
      <c r="A130" t="s">
        <v>348</v>
      </c>
      <c r="B130" s="12" t="s">
        <v>519</v>
      </c>
      <c r="C130" s="12" t="s">
        <v>522</v>
      </c>
      <c r="D130" s="12" t="s">
        <v>528</v>
      </c>
      <c r="E130">
        <v>7.1</v>
      </c>
      <c r="F130">
        <v>95428</v>
      </c>
      <c r="G130" s="21">
        <v>43264</v>
      </c>
      <c r="H130">
        <f>YEAR(Cleaned_Dataset[[#This Row],[Hire Date]])</f>
        <v>2018</v>
      </c>
      <c r="I130" s="12" t="b">
        <v>0</v>
      </c>
      <c r="K130" t="s">
        <v>535</v>
      </c>
      <c r="L130" t="s">
        <v>541</v>
      </c>
      <c r="M130" s="12" t="s">
        <v>542</v>
      </c>
      <c r="N130">
        <v>2</v>
      </c>
      <c r="O130" s="12">
        <v>6.9</v>
      </c>
      <c r="Q130" s="23"/>
      <c r="S130" s="12" t="s">
        <v>546</v>
      </c>
      <c r="T130" t="s">
        <v>550</v>
      </c>
      <c r="U130" t="s">
        <v>551</v>
      </c>
    </row>
    <row r="131" spans="1:21">
      <c r="A131" t="s">
        <v>46</v>
      </c>
      <c r="B131" s="12" t="s">
        <v>518</v>
      </c>
      <c r="C131" s="12" t="s">
        <v>524</v>
      </c>
      <c r="D131" s="12" t="s">
        <v>528</v>
      </c>
      <c r="E131">
        <v>8.6</v>
      </c>
      <c r="F131">
        <v>121135</v>
      </c>
      <c r="G131" s="21">
        <v>44057</v>
      </c>
      <c r="H131">
        <f>YEAR(Cleaned_Dataset[[#This Row],[Hire Date]])</f>
        <v>2020</v>
      </c>
      <c r="I131" s="12" t="b">
        <v>1</v>
      </c>
      <c r="J131" s="12" t="s">
        <v>530</v>
      </c>
      <c r="K131" t="s">
        <v>536</v>
      </c>
      <c r="L131" t="s">
        <v>541</v>
      </c>
      <c r="M131" s="12" t="s">
        <v>542</v>
      </c>
      <c r="N131">
        <v>4</v>
      </c>
      <c r="O131" s="12">
        <v>4.2</v>
      </c>
      <c r="P131" s="23">
        <f>ROUND(O131,0)</f>
        <v>4</v>
      </c>
      <c r="Q131" s="24">
        <f>EDATE(G131,O131*12)</f>
        <v>45579</v>
      </c>
      <c r="R131">
        <f>YEAR(Q131)</f>
        <v>2024</v>
      </c>
      <c r="S131" s="12" t="s">
        <v>546</v>
      </c>
      <c r="T131" t="s">
        <v>550</v>
      </c>
      <c r="U131" t="s">
        <v>552</v>
      </c>
    </row>
    <row r="132" spans="1:21">
      <c r="A132" t="s">
        <v>160</v>
      </c>
      <c r="B132" s="12" t="s">
        <v>518</v>
      </c>
      <c r="C132" s="12" t="s">
        <v>522</v>
      </c>
      <c r="D132" s="12" t="s">
        <v>527</v>
      </c>
      <c r="E132">
        <v>2</v>
      </c>
      <c r="F132">
        <v>89430</v>
      </c>
      <c r="G132" s="21">
        <v>44905</v>
      </c>
      <c r="H132">
        <f>YEAR(Cleaned_Dataset[[#This Row],[Hire Date]])</f>
        <v>2022</v>
      </c>
      <c r="I132" s="12" t="b">
        <v>0</v>
      </c>
      <c r="K132" t="s">
        <v>535</v>
      </c>
      <c r="L132" t="s">
        <v>541</v>
      </c>
      <c r="M132" s="12" t="s">
        <v>543</v>
      </c>
      <c r="N132">
        <v>5</v>
      </c>
      <c r="O132" s="12">
        <v>2.4</v>
      </c>
      <c r="Q132" s="24">
        <f>EDATE(G132,O132*12)</f>
        <v>45757</v>
      </c>
      <c r="R132">
        <f>YEAR(Q132)</f>
        <v>2025</v>
      </c>
      <c r="S132" s="12" t="s">
        <v>547</v>
      </c>
      <c r="T132" t="s">
        <v>550</v>
      </c>
      <c r="U132" t="s">
        <v>553</v>
      </c>
    </row>
    <row r="133" spans="1:21">
      <c r="A133" t="s">
        <v>276</v>
      </c>
      <c r="B133" s="12" t="s">
        <v>517</v>
      </c>
      <c r="C133" s="12" t="s">
        <v>522</v>
      </c>
      <c r="D133" s="12" t="s">
        <v>526</v>
      </c>
      <c r="E133">
        <v>1.7</v>
      </c>
      <c r="F133">
        <v>71005</v>
      </c>
      <c r="G133" s="21">
        <v>43636</v>
      </c>
      <c r="H133">
        <f>YEAR(Cleaned_Dataset[[#This Row],[Hire Date]])</f>
        <v>2019</v>
      </c>
      <c r="I133" s="12" t="b">
        <v>0</v>
      </c>
      <c r="K133" t="s">
        <v>537</v>
      </c>
      <c r="L133" t="s">
        <v>541</v>
      </c>
      <c r="M133" s="12" t="s">
        <v>542</v>
      </c>
      <c r="N133">
        <v>4</v>
      </c>
      <c r="O133" s="12">
        <v>5.8</v>
      </c>
      <c r="Q133" s="23"/>
      <c r="S133" s="12" t="s">
        <v>547</v>
      </c>
      <c r="T133" t="s">
        <v>550</v>
      </c>
      <c r="U133" t="s">
        <v>553</v>
      </c>
    </row>
    <row r="134" spans="1:21">
      <c r="A134" t="s">
        <v>396</v>
      </c>
      <c r="B134" s="12" t="s">
        <v>518</v>
      </c>
      <c r="C134" s="12" t="s">
        <v>524</v>
      </c>
      <c r="D134" s="12" t="s">
        <v>528</v>
      </c>
      <c r="E134">
        <v>7.4</v>
      </c>
      <c r="F134" s="33">
        <v>78020</v>
      </c>
      <c r="G134" s="21">
        <v>44636</v>
      </c>
      <c r="H134">
        <f>YEAR($G134)</f>
        <v>2022</v>
      </c>
      <c r="I134" s="12" t="b">
        <v>0</v>
      </c>
      <c r="K134" t="s">
        <v>535</v>
      </c>
      <c r="L134" t="s">
        <v>541</v>
      </c>
      <c r="M134" s="12" t="s">
        <v>544</v>
      </c>
      <c r="N134">
        <v>4</v>
      </c>
      <c r="O134" s="12">
        <v>3.1</v>
      </c>
      <c r="Q134" s="23"/>
      <c r="S134" s="12" t="s">
        <v>546</v>
      </c>
      <c r="T134" t="s">
        <v>550</v>
      </c>
      <c r="U134" t="s">
        <v>553</v>
      </c>
    </row>
    <row r="135" spans="1:21">
      <c r="A135" t="s">
        <v>189</v>
      </c>
      <c r="B135" s="12" t="s">
        <v>517</v>
      </c>
      <c r="C135" s="12" t="s">
        <v>520</v>
      </c>
      <c r="D135" s="12" t="s">
        <v>528</v>
      </c>
      <c r="E135">
        <v>7.4</v>
      </c>
      <c r="F135">
        <v>111195</v>
      </c>
      <c r="G135" s="21">
        <v>45394</v>
      </c>
      <c r="H135">
        <f>YEAR(Cleaned_Dataset[[#This Row],[Hire Date]])</f>
        <v>2024</v>
      </c>
      <c r="I135" s="12" t="b">
        <v>0</v>
      </c>
      <c r="K135" t="s">
        <v>537</v>
      </c>
      <c r="L135" t="s">
        <v>541</v>
      </c>
      <c r="M135" s="12" t="s">
        <v>542</v>
      </c>
      <c r="N135">
        <v>4</v>
      </c>
      <c r="O135" s="12">
        <v>7</v>
      </c>
      <c r="Q135" s="23"/>
      <c r="S135" s="12" t="s">
        <v>547</v>
      </c>
      <c r="T135" t="s">
        <v>550</v>
      </c>
      <c r="U135" t="s">
        <v>551</v>
      </c>
    </row>
    <row r="136" spans="1:21">
      <c r="A136" t="s">
        <v>320</v>
      </c>
      <c r="B136" s="12" t="s">
        <v>517</v>
      </c>
      <c r="C136" s="12" t="s">
        <v>522</v>
      </c>
      <c r="D136" s="12" t="s">
        <v>527</v>
      </c>
      <c r="E136">
        <v>5.5</v>
      </c>
      <c r="F136" s="33">
        <v>140404</v>
      </c>
      <c r="G136" s="21">
        <v>44943</v>
      </c>
      <c r="H136">
        <f>YEAR($G136)</f>
        <v>2023</v>
      </c>
      <c r="I136" s="12" t="b">
        <v>0</v>
      </c>
      <c r="K136" t="s">
        <v>537</v>
      </c>
      <c r="L136" t="s">
        <v>541</v>
      </c>
      <c r="M136" s="12" t="s">
        <v>545</v>
      </c>
      <c r="N136">
        <v>4</v>
      </c>
      <c r="O136" s="12">
        <v>2.2999999999999998</v>
      </c>
      <c r="Q136" s="24">
        <f>EDATE(G136,O136*12)</f>
        <v>45764</v>
      </c>
      <c r="R136">
        <f>YEAR(Q136)</f>
        <v>2025</v>
      </c>
      <c r="S136" s="12" t="s">
        <v>547</v>
      </c>
      <c r="T136" t="s">
        <v>550</v>
      </c>
      <c r="U136" t="s">
        <v>553</v>
      </c>
    </row>
    <row r="137" spans="1:21">
      <c r="A137" t="s">
        <v>329</v>
      </c>
      <c r="B137" s="12" t="s">
        <v>517</v>
      </c>
      <c r="C137" s="12" t="s">
        <v>522</v>
      </c>
      <c r="D137" s="12" t="s">
        <v>525</v>
      </c>
      <c r="E137">
        <v>4.2</v>
      </c>
      <c r="F137" s="33">
        <v>98211</v>
      </c>
      <c r="G137" s="21">
        <v>44090</v>
      </c>
      <c r="H137">
        <f>YEAR($G137)</f>
        <v>2020</v>
      </c>
      <c r="I137" s="12" t="b">
        <v>0</v>
      </c>
      <c r="K137" t="s">
        <v>537</v>
      </c>
      <c r="L137" t="s">
        <v>541</v>
      </c>
      <c r="M137" s="12" t="s">
        <v>544</v>
      </c>
      <c r="N137">
        <v>3</v>
      </c>
      <c r="O137" s="12">
        <v>4.5999999999999996</v>
      </c>
      <c r="Q137" s="23"/>
      <c r="S137" s="12" t="s">
        <v>546</v>
      </c>
      <c r="T137" t="s">
        <v>550</v>
      </c>
      <c r="U137" t="s">
        <v>553</v>
      </c>
    </row>
    <row r="138" spans="1:21">
      <c r="A138" t="s">
        <v>453</v>
      </c>
      <c r="B138" s="12" t="s">
        <v>519</v>
      </c>
      <c r="C138" s="12" t="s">
        <v>520</v>
      </c>
      <c r="D138" s="12" t="s">
        <v>526</v>
      </c>
      <c r="E138">
        <v>3.4</v>
      </c>
      <c r="F138">
        <v>107221</v>
      </c>
      <c r="G138" s="21">
        <v>45035</v>
      </c>
      <c r="H138">
        <f>YEAR(Cleaned_Dataset[[#This Row],[Hire Date]])</f>
        <v>2023</v>
      </c>
      <c r="I138" s="12" t="b">
        <v>0</v>
      </c>
      <c r="K138" t="s">
        <v>536</v>
      </c>
      <c r="L138" t="s">
        <v>541</v>
      </c>
      <c r="M138" s="12" t="s">
        <v>543</v>
      </c>
      <c r="N138">
        <v>3</v>
      </c>
      <c r="O138" s="12">
        <v>2</v>
      </c>
      <c r="Q138" s="23"/>
      <c r="S138" s="12" t="s">
        <v>546</v>
      </c>
      <c r="T138" t="s">
        <v>550</v>
      </c>
      <c r="U138" t="s">
        <v>551</v>
      </c>
    </row>
    <row r="139" spans="1:21">
      <c r="A139" t="s">
        <v>352</v>
      </c>
      <c r="B139" s="12" t="s">
        <v>517</v>
      </c>
      <c r="C139" s="12" t="s">
        <v>523</v>
      </c>
      <c r="D139" s="12" t="s">
        <v>526</v>
      </c>
      <c r="E139">
        <v>1.2</v>
      </c>
      <c r="F139" s="33">
        <v>96304</v>
      </c>
      <c r="G139" s="21">
        <v>44815</v>
      </c>
      <c r="H139">
        <f>YEAR($G139)</f>
        <v>2022</v>
      </c>
      <c r="I139" s="12" t="b">
        <v>0</v>
      </c>
      <c r="K139" t="s">
        <v>537</v>
      </c>
      <c r="L139" t="s">
        <v>541</v>
      </c>
      <c r="M139" s="12" t="s">
        <v>544</v>
      </c>
      <c r="N139">
        <v>3</v>
      </c>
      <c r="O139" s="12">
        <v>2.6</v>
      </c>
      <c r="Q139" s="23"/>
      <c r="S139" s="12" t="s">
        <v>546</v>
      </c>
      <c r="T139" t="s">
        <v>550</v>
      </c>
      <c r="U139" t="s">
        <v>554</v>
      </c>
    </row>
    <row r="140" spans="1:21">
      <c r="A140" t="s">
        <v>369</v>
      </c>
      <c r="B140" s="12" t="s">
        <v>519</v>
      </c>
      <c r="C140" s="12" t="s">
        <v>521</v>
      </c>
      <c r="D140" s="12" t="s">
        <v>525</v>
      </c>
      <c r="E140">
        <v>5.4</v>
      </c>
      <c r="F140">
        <v>65793</v>
      </c>
      <c r="G140" s="21">
        <v>43528</v>
      </c>
      <c r="H140">
        <f>YEAR(Cleaned_Dataset[[#This Row],[Hire Date]])</f>
        <v>2019</v>
      </c>
      <c r="I140" s="12" t="b">
        <v>0</v>
      </c>
      <c r="K140" t="s">
        <v>537</v>
      </c>
      <c r="L140" t="s">
        <v>541</v>
      </c>
      <c r="M140" s="12" t="s">
        <v>542</v>
      </c>
      <c r="N140">
        <v>5</v>
      </c>
      <c r="O140" s="12">
        <v>6.1</v>
      </c>
      <c r="Q140" s="23"/>
      <c r="S140" s="12" t="s">
        <v>548</v>
      </c>
      <c r="T140" t="s">
        <v>550</v>
      </c>
      <c r="U140" t="s">
        <v>552</v>
      </c>
    </row>
    <row r="141" spans="1:21">
      <c r="A141" t="s">
        <v>382</v>
      </c>
      <c r="B141" s="12" t="s">
        <v>517</v>
      </c>
      <c r="C141" s="12" t="s">
        <v>522</v>
      </c>
      <c r="D141" s="12" t="s">
        <v>528</v>
      </c>
      <c r="E141">
        <v>5.4</v>
      </c>
      <c r="F141">
        <v>80093</v>
      </c>
      <c r="G141" s="21">
        <v>43112</v>
      </c>
      <c r="H141">
        <f>YEAR(Cleaned_Dataset[[#This Row],[Hire Date]])</f>
        <v>2018</v>
      </c>
      <c r="I141" s="12" t="b">
        <v>1</v>
      </c>
      <c r="J141" s="12" t="s">
        <v>530</v>
      </c>
      <c r="K141" t="s">
        <v>537</v>
      </c>
      <c r="L141" t="s">
        <v>541</v>
      </c>
      <c r="M141" s="12" t="s">
        <v>542</v>
      </c>
      <c r="N141">
        <v>3</v>
      </c>
      <c r="O141" s="12">
        <v>1</v>
      </c>
      <c r="P141" s="23">
        <f>ROUND(O141,0)</f>
        <v>1</v>
      </c>
      <c r="Q141" s="24">
        <f>EDATE(G141,O141*12)</f>
        <v>43477</v>
      </c>
      <c r="R141">
        <f>YEAR(Q141)</f>
        <v>2019</v>
      </c>
      <c r="S141" s="12" t="s">
        <v>547</v>
      </c>
      <c r="T141" t="s">
        <v>550</v>
      </c>
      <c r="U141" t="s">
        <v>552</v>
      </c>
    </row>
    <row r="142" spans="1:21">
      <c r="A142" t="s">
        <v>385</v>
      </c>
      <c r="B142" s="12" t="s">
        <v>518</v>
      </c>
      <c r="C142" s="12" t="s">
        <v>523</v>
      </c>
      <c r="D142" s="12" t="s">
        <v>526</v>
      </c>
      <c r="E142">
        <v>6.1</v>
      </c>
      <c r="F142">
        <v>115835</v>
      </c>
      <c r="G142" s="21">
        <v>45935</v>
      </c>
      <c r="H142">
        <f>YEAR(Cleaned_Dataset[[#This Row],[Hire Date]])</f>
        <v>2025</v>
      </c>
      <c r="I142" s="12" t="b">
        <v>0</v>
      </c>
      <c r="K142" t="s">
        <v>537</v>
      </c>
      <c r="L142" t="s">
        <v>541</v>
      </c>
      <c r="M142" s="12" t="s">
        <v>542</v>
      </c>
      <c r="N142">
        <v>3</v>
      </c>
      <c r="O142" s="12">
        <v>6.5</v>
      </c>
      <c r="Q142" s="23"/>
      <c r="S142" s="12" t="s">
        <v>546</v>
      </c>
      <c r="T142" t="s">
        <v>550</v>
      </c>
      <c r="U142" t="s">
        <v>551</v>
      </c>
    </row>
    <row r="143" spans="1:21">
      <c r="A143" t="s">
        <v>248</v>
      </c>
      <c r="B143" s="12" t="s">
        <v>517</v>
      </c>
      <c r="C143" s="12" t="s">
        <v>523</v>
      </c>
      <c r="D143" s="12" t="s">
        <v>528</v>
      </c>
      <c r="E143">
        <v>8</v>
      </c>
      <c r="F143">
        <v>121588</v>
      </c>
      <c r="G143" s="21">
        <v>45549</v>
      </c>
      <c r="H143">
        <f>YEAR(Cleaned_Dataset[[#This Row],[Hire Date]])</f>
        <v>2024</v>
      </c>
      <c r="I143" s="12" t="b">
        <v>0</v>
      </c>
      <c r="K143" t="s">
        <v>536</v>
      </c>
      <c r="L143" t="s">
        <v>541</v>
      </c>
      <c r="M143" s="12" t="s">
        <v>542</v>
      </c>
      <c r="N143">
        <v>3</v>
      </c>
      <c r="O143" s="12">
        <v>3.6</v>
      </c>
      <c r="Q143" s="23"/>
      <c r="S143" s="12" t="s">
        <v>547</v>
      </c>
      <c r="T143" t="s">
        <v>550</v>
      </c>
      <c r="U143" t="s">
        <v>553</v>
      </c>
    </row>
    <row r="144" spans="1:21">
      <c r="A144" t="s">
        <v>405</v>
      </c>
      <c r="B144" s="12" t="s">
        <v>519</v>
      </c>
      <c r="C144" s="12" t="s">
        <v>522</v>
      </c>
      <c r="D144" s="12" t="s">
        <v>525</v>
      </c>
      <c r="E144">
        <v>3.2</v>
      </c>
      <c r="F144">
        <v>105095</v>
      </c>
      <c r="G144" s="21">
        <v>45083</v>
      </c>
      <c r="H144">
        <f>YEAR(Cleaned_Dataset[[#This Row],[Hire Date]])</f>
        <v>2023</v>
      </c>
      <c r="I144" s="12" t="b">
        <v>0</v>
      </c>
      <c r="K144" t="s">
        <v>537</v>
      </c>
      <c r="L144" t="s">
        <v>541</v>
      </c>
      <c r="M144" s="12" t="s">
        <v>542</v>
      </c>
      <c r="N144">
        <v>3</v>
      </c>
      <c r="O144" s="12">
        <v>1.9</v>
      </c>
      <c r="Q144" s="23"/>
      <c r="S144" s="12" t="s">
        <v>548</v>
      </c>
      <c r="T144" t="s">
        <v>550</v>
      </c>
      <c r="U144" t="s">
        <v>551</v>
      </c>
    </row>
    <row r="145" spans="1:21">
      <c r="A145" t="s">
        <v>104</v>
      </c>
      <c r="B145" s="12" t="s">
        <v>519</v>
      </c>
      <c r="C145" s="12" t="s">
        <v>522</v>
      </c>
      <c r="D145" s="12" t="s">
        <v>528</v>
      </c>
      <c r="E145">
        <v>5.9</v>
      </c>
      <c r="F145" s="33">
        <v>98518</v>
      </c>
      <c r="G145" s="21">
        <v>43585</v>
      </c>
      <c r="H145">
        <f>YEAR($G145)</f>
        <v>2019</v>
      </c>
      <c r="I145" s="12" t="b">
        <v>1</v>
      </c>
      <c r="J145" s="12" t="s">
        <v>533</v>
      </c>
      <c r="K145" t="s">
        <v>536</v>
      </c>
      <c r="L145" t="s">
        <v>541</v>
      </c>
      <c r="M145" s="12" t="s">
        <v>544</v>
      </c>
      <c r="N145">
        <v>3</v>
      </c>
      <c r="O145" s="12">
        <v>0.5</v>
      </c>
      <c r="P145" s="23">
        <f>ROUND(O145,0)</f>
        <v>1</v>
      </c>
      <c r="Q145" s="24">
        <f>EDATE(G145,O145*12)</f>
        <v>43768</v>
      </c>
      <c r="R145">
        <f>YEAR(Q145)</f>
        <v>2019</v>
      </c>
      <c r="S145" s="12" t="s">
        <v>547</v>
      </c>
      <c r="T145" t="s">
        <v>550</v>
      </c>
      <c r="U145" t="s">
        <v>554</v>
      </c>
    </row>
    <row r="146" spans="1:21">
      <c r="A146" t="s">
        <v>412</v>
      </c>
      <c r="B146" s="12" t="s">
        <v>517</v>
      </c>
      <c r="C146" s="12" t="s">
        <v>522</v>
      </c>
      <c r="D146" s="12" t="s">
        <v>527</v>
      </c>
      <c r="E146">
        <v>5.3</v>
      </c>
      <c r="F146" s="33">
        <v>134704</v>
      </c>
      <c r="G146" s="21">
        <v>44775</v>
      </c>
      <c r="H146">
        <f>YEAR($G146)</f>
        <v>2022</v>
      </c>
      <c r="I146" s="12" t="b">
        <v>0</v>
      </c>
      <c r="K146" t="s">
        <v>537</v>
      </c>
      <c r="L146" t="s">
        <v>541</v>
      </c>
      <c r="M146" s="12" t="s">
        <v>544</v>
      </c>
      <c r="N146">
        <v>3</v>
      </c>
      <c r="O146" s="12">
        <v>2.7</v>
      </c>
      <c r="Q146" s="24">
        <f>EDATE(G146,O146*12)</f>
        <v>45749</v>
      </c>
      <c r="R146">
        <f>YEAR(Q146)</f>
        <v>2025</v>
      </c>
      <c r="S146" s="12" t="s">
        <v>546</v>
      </c>
      <c r="T146" t="s">
        <v>550</v>
      </c>
      <c r="U146" t="s">
        <v>551</v>
      </c>
    </row>
    <row r="147" spans="1:21">
      <c r="A147" t="s">
        <v>417</v>
      </c>
      <c r="B147" s="12" t="s">
        <v>519</v>
      </c>
      <c r="C147" s="12" t="s">
        <v>522</v>
      </c>
      <c r="D147" s="12" t="s">
        <v>526</v>
      </c>
      <c r="E147">
        <v>0.1</v>
      </c>
      <c r="F147">
        <v>133155</v>
      </c>
      <c r="G147" s="21">
        <v>45038</v>
      </c>
      <c r="H147">
        <f>YEAR(Cleaned_Dataset[[#This Row],[Hire Date]])</f>
        <v>2023</v>
      </c>
      <c r="I147" s="12" t="b">
        <v>1</v>
      </c>
      <c r="J147" s="12" t="s">
        <v>532</v>
      </c>
      <c r="K147" t="s">
        <v>537</v>
      </c>
      <c r="L147" t="s">
        <v>541</v>
      </c>
      <c r="M147" s="12" t="s">
        <v>543</v>
      </c>
      <c r="N147">
        <v>4</v>
      </c>
      <c r="O147" s="12">
        <v>1.5</v>
      </c>
      <c r="P147" s="23">
        <f>ROUND(O147,0)</f>
        <v>2</v>
      </c>
      <c r="Q147" s="24">
        <f>EDATE(G147,O147*12)</f>
        <v>45587</v>
      </c>
      <c r="R147">
        <f>YEAR(Q147)</f>
        <v>2024</v>
      </c>
      <c r="S147" s="12" t="s">
        <v>546</v>
      </c>
      <c r="T147" t="s">
        <v>550</v>
      </c>
      <c r="U147" t="s">
        <v>553</v>
      </c>
    </row>
    <row r="148" spans="1:21">
      <c r="A148" t="s">
        <v>447</v>
      </c>
      <c r="B148" s="12" t="s">
        <v>519</v>
      </c>
      <c r="C148" s="12" t="s">
        <v>522</v>
      </c>
      <c r="D148" s="12" t="s">
        <v>525</v>
      </c>
      <c r="E148">
        <v>3.7</v>
      </c>
      <c r="F148">
        <v>62591</v>
      </c>
      <c r="G148" s="21">
        <v>43667</v>
      </c>
      <c r="H148">
        <f>YEAR(Cleaned_Dataset[[#This Row],[Hire Date]])</f>
        <v>2019</v>
      </c>
      <c r="I148" s="12" t="b">
        <v>0</v>
      </c>
      <c r="K148" t="s">
        <v>537</v>
      </c>
      <c r="L148" t="s">
        <v>541</v>
      </c>
      <c r="M148" s="12" t="s">
        <v>542</v>
      </c>
      <c r="N148">
        <v>3</v>
      </c>
      <c r="O148" s="12">
        <v>5.8</v>
      </c>
      <c r="Q148" s="23"/>
      <c r="S148" s="12" t="s">
        <v>546</v>
      </c>
      <c r="T148" t="s">
        <v>550</v>
      </c>
      <c r="U148" t="s">
        <v>551</v>
      </c>
    </row>
    <row r="149" spans="1:21">
      <c r="A149" t="s">
        <v>228</v>
      </c>
      <c r="B149" s="12" t="s">
        <v>518</v>
      </c>
      <c r="C149" s="12" t="s">
        <v>521</v>
      </c>
      <c r="D149" s="12" t="s">
        <v>530</v>
      </c>
      <c r="E149">
        <v>7.5</v>
      </c>
      <c r="F149">
        <v>77633</v>
      </c>
      <c r="G149" s="21">
        <v>43773</v>
      </c>
      <c r="H149">
        <f>YEAR(Cleaned_Dataset[[#This Row],[Hire Date]])</f>
        <v>2019</v>
      </c>
      <c r="I149" s="12" t="b">
        <v>1</v>
      </c>
      <c r="J149" s="12" t="s">
        <v>531</v>
      </c>
      <c r="K149" t="s">
        <v>535</v>
      </c>
      <c r="L149" t="s">
        <v>541</v>
      </c>
      <c r="M149" s="12" t="s">
        <v>542</v>
      </c>
      <c r="N149">
        <v>2</v>
      </c>
      <c r="O149" s="12">
        <v>1.5</v>
      </c>
      <c r="P149" s="23">
        <f>ROUND(O149,0)</f>
        <v>2</v>
      </c>
      <c r="Q149" s="24">
        <f>EDATE(G149,O149*12)</f>
        <v>44320</v>
      </c>
      <c r="R149">
        <f>YEAR(Q149)</f>
        <v>2021</v>
      </c>
      <c r="S149" s="12" t="s">
        <v>547</v>
      </c>
      <c r="T149" t="s">
        <v>550</v>
      </c>
      <c r="U149" t="s">
        <v>552</v>
      </c>
    </row>
    <row r="150" spans="1:21">
      <c r="A150" t="s">
        <v>473</v>
      </c>
      <c r="B150" s="12" t="s">
        <v>519</v>
      </c>
      <c r="C150" s="12" t="s">
        <v>520</v>
      </c>
      <c r="D150" s="12" t="s">
        <v>526</v>
      </c>
      <c r="E150">
        <v>5.7</v>
      </c>
      <c r="F150" s="33">
        <v>85939</v>
      </c>
      <c r="G150" s="21">
        <v>44993</v>
      </c>
      <c r="H150">
        <f>YEAR($G150)</f>
        <v>2023</v>
      </c>
      <c r="I150" s="12" t="b">
        <v>0</v>
      </c>
      <c r="K150" t="s">
        <v>537</v>
      </c>
      <c r="L150" t="s">
        <v>541</v>
      </c>
      <c r="M150" s="12" t="s">
        <v>544</v>
      </c>
      <c r="N150">
        <v>2</v>
      </c>
      <c r="O150" s="12">
        <v>2.1</v>
      </c>
      <c r="Q150" s="23"/>
      <c r="S150" s="12" t="s">
        <v>547</v>
      </c>
      <c r="T150" t="s">
        <v>550</v>
      </c>
      <c r="U150" t="s">
        <v>551</v>
      </c>
    </row>
    <row r="151" spans="1:21">
      <c r="A151" t="s">
        <v>123</v>
      </c>
      <c r="B151" s="12" t="s">
        <v>518</v>
      </c>
      <c r="C151" s="12" t="s">
        <v>520</v>
      </c>
      <c r="D151" s="12" t="s">
        <v>528</v>
      </c>
      <c r="E151">
        <v>6.7</v>
      </c>
      <c r="F151">
        <v>99666</v>
      </c>
      <c r="G151" s="21">
        <v>45056</v>
      </c>
      <c r="H151">
        <f>YEAR(Cleaned_Dataset[[#This Row],[Hire Date]])</f>
        <v>2023</v>
      </c>
      <c r="I151" s="12" t="b">
        <v>0</v>
      </c>
      <c r="K151" t="s">
        <v>535</v>
      </c>
      <c r="L151" t="s">
        <v>541</v>
      </c>
      <c r="M151" s="12" t="s">
        <v>543</v>
      </c>
      <c r="N151">
        <v>3</v>
      </c>
      <c r="O151" s="12">
        <v>1.9</v>
      </c>
      <c r="Q151" s="23"/>
      <c r="S151" s="12" t="s">
        <v>546</v>
      </c>
      <c r="T151" t="s">
        <v>550</v>
      </c>
      <c r="U151" t="s">
        <v>552</v>
      </c>
    </row>
    <row r="152" spans="1:21">
      <c r="A152" t="s">
        <v>487</v>
      </c>
      <c r="B152" s="12" t="s">
        <v>517</v>
      </c>
      <c r="C152" s="12" t="s">
        <v>524</v>
      </c>
      <c r="D152" s="12" t="s">
        <v>527</v>
      </c>
      <c r="E152">
        <v>0.1</v>
      </c>
      <c r="F152" s="33">
        <v>79404</v>
      </c>
      <c r="G152" s="21">
        <v>44228</v>
      </c>
      <c r="H152">
        <f>YEAR($G152)</f>
        <v>2021</v>
      </c>
      <c r="I152" s="12" t="b">
        <v>0</v>
      </c>
      <c r="K152" t="s">
        <v>537</v>
      </c>
      <c r="L152" t="s">
        <v>541</v>
      </c>
      <c r="M152" s="12" t="s">
        <v>544</v>
      </c>
      <c r="N152">
        <v>3</v>
      </c>
      <c r="S152" s="12" t="s">
        <v>546</v>
      </c>
      <c r="T152" t="s">
        <v>550</v>
      </c>
      <c r="U152" t="s">
        <v>554</v>
      </c>
    </row>
    <row r="153" spans="1:21">
      <c r="A153" t="s">
        <v>509</v>
      </c>
      <c r="B153" s="12" t="s">
        <v>517</v>
      </c>
      <c r="C153" s="12" t="s">
        <v>524</v>
      </c>
      <c r="D153" s="12" t="s">
        <v>527</v>
      </c>
      <c r="E153">
        <v>3.8</v>
      </c>
      <c r="F153">
        <v>153185</v>
      </c>
      <c r="G153" s="21">
        <v>43858</v>
      </c>
      <c r="H153">
        <f>YEAR(Cleaned_Dataset[[#This Row],[Hire Date]])</f>
        <v>2020</v>
      </c>
      <c r="I153" s="12" t="b">
        <v>0</v>
      </c>
      <c r="K153" t="s">
        <v>537</v>
      </c>
      <c r="L153" t="s">
        <v>541</v>
      </c>
      <c r="M153" s="12" t="s">
        <v>542</v>
      </c>
      <c r="N153">
        <v>3</v>
      </c>
      <c r="O153" s="12">
        <v>5.2</v>
      </c>
      <c r="Q153" s="24">
        <f>EDATE(G153,O153*12)</f>
        <v>45744</v>
      </c>
      <c r="R153">
        <f>YEAR(Q153)</f>
        <v>2025</v>
      </c>
      <c r="S153" s="12" t="s">
        <v>547</v>
      </c>
      <c r="T153" t="s">
        <v>550</v>
      </c>
      <c r="U153" t="s">
        <v>551</v>
      </c>
    </row>
    <row r="154" spans="1:21">
      <c r="A154" t="s">
        <v>227</v>
      </c>
      <c r="B154" s="12" t="s">
        <v>517</v>
      </c>
      <c r="C154" s="12" t="s">
        <v>521</v>
      </c>
      <c r="D154" s="12" t="s">
        <v>527</v>
      </c>
      <c r="E154">
        <v>4.4000000000000004</v>
      </c>
      <c r="F154">
        <v>96041</v>
      </c>
      <c r="G154" s="21">
        <v>43957</v>
      </c>
      <c r="H154">
        <f>YEAR(Cleaned_Dataset[[#This Row],[Hire Date]])</f>
        <v>2020</v>
      </c>
      <c r="I154" s="12" t="b">
        <v>1</v>
      </c>
      <c r="J154" s="12" t="s">
        <v>530</v>
      </c>
      <c r="K154" t="s">
        <v>536</v>
      </c>
      <c r="L154" t="s">
        <v>538</v>
      </c>
      <c r="M154" s="12" t="s">
        <v>542</v>
      </c>
      <c r="N154">
        <v>3</v>
      </c>
      <c r="O154" s="12">
        <v>2</v>
      </c>
      <c r="P154" s="23">
        <f>ROUND(O154,0)</f>
        <v>2</v>
      </c>
      <c r="Q154" s="24">
        <f>EDATE(G154,O154*12)</f>
        <v>44687</v>
      </c>
      <c r="R154">
        <f>YEAR(Q154)</f>
        <v>2022</v>
      </c>
      <c r="S154" s="12" t="s">
        <v>548</v>
      </c>
      <c r="T154" t="s">
        <v>549</v>
      </c>
      <c r="U154" t="s">
        <v>551</v>
      </c>
    </row>
    <row r="155" spans="1:21">
      <c r="A155" t="s">
        <v>22</v>
      </c>
      <c r="B155" s="12" t="s">
        <v>519</v>
      </c>
      <c r="C155" s="12" t="s">
        <v>523</v>
      </c>
      <c r="D155" s="12" t="s">
        <v>525</v>
      </c>
      <c r="E155">
        <v>6.7</v>
      </c>
      <c r="F155" s="33">
        <v>83483</v>
      </c>
      <c r="G155" s="21">
        <v>45309</v>
      </c>
      <c r="H155">
        <f>YEAR($G155)</f>
        <v>2024</v>
      </c>
      <c r="I155" s="12" t="b">
        <v>0</v>
      </c>
      <c r="K155" t="s">
        <v>536</v>
      </c>
      <c r="L155" t="s">
        <v>538</v>
      </c>
      <c r="M155" s="12" t="s">
        <v>544</v>
      </c>
      <c r="N155">
        <v>4</v>
      </c>
      <c r="O155" s="12">
        <v>3.3</v>
      </c>
      <c r="Q155" s="23"/>
      <c r="S155" s="12" t="s">
        <v>546</v>
      </c>
      <c r="T155" t="s">
        <v>549</v>
      </c>
      <c r="U155" t="s">
        <v>552</v>
      </c>
    </row>
    <row r="156" spans="1:21">
      <c r="A156" t="s">
        <v>24</v>
      </c>
      <c r="B156" s="12" t="s">
        <v>517</v>
      </c>
      <c r="C156" s="12" t="s">
        <v>522</v>
      </c>
      <c r="D156" s="12" t="s">
        <v>525</v>
      </c>
      <c r="E156">
        <v>8</v>
      </c>
      <c r="F156" s="33">
        <v>92606</v>
      </c>
      <c r="G156" s="21">
        <v>43916</v>
      </c>
      <c r="H156">
        <f>YEAR($G156)</f>
        <v>2020</v>
      </c>
      <c r="I156" s="12" t="b">
        <v>0</v>
      </c>
      <c r="K156" t="s">
        <v>536</v>
      </c>
      <c r="L156" t="s">
        <v>540</v>
      </c>
      <c r="M156" s="12" t="s">
        <v>544</v>
      </c>
      <c r="N156">
        <v>3</v>
      </c>
      <c r="O156" s="12">
        <v>5.0999999999999996</v>
      </c>
      <c r="Q156" s="23"/>
      <c r="S156" s="12" t="s">
        <v>546</v>
      </c>
      <c r="T156" t="s">
        <v>549</v>
      </c>
      <c r="U156" t="s">
        <v>553</v>
      </c>
    </row>
    <row r="157" spans="1:21">
      <c r="A157" t="s">
        <v>33</v>
      </c>
      <c r="B157" s="12" t="s">
        <v>519</v>
      </c>
      <c r="C157" s="12" t="s">
        <v>522</v>
      </c>
      <c r="D157" s="12" t="s">
        <v>526</v>
      </c>
      <c r="E157">
        <v>4.2</v>
      </c>
      <c r="F157">
        <v>102941</v>
      </c>
      <c r="G157" s="21">
        <v>45916</v>
      </c>
      <c r="H157">
        <f>YEAR(Cleaned_Dataset[[#This Row],[Hire Date]])</f>
        <v>2025</v>
      </c>
      <c r="I157" s="12" t="b">
        <v>0</v>
      </c>
      <c r="K157" t="s">
        <v>536</v>
      </c>
      <c r="L157" t="s">
        <v>540</v>
      </c>
      <c r="M157" s="12" t="s">
        <v>542</v>
      </c>
      <c r="N157">
        <v>2</v>
      </c>
      <c r="O157" s="12">
        <v>3.6</v>
      </c>
      <c r="Q157" s="23"/>
      <c r="S157" s="12" t="s">
        <v>547</v>
      </c>
      <c r="T157" t="s">
        <v>549</v>
      </c>
      <c r="U157" t="s">
        <v>554</v>
      </c>
    </row>
    <row r="158" spans="1:21">
      <c r="A158" t="s">
        <v>476</v>
      </c>
      <c r="B158" s="12" t="s">
        <v>519</v>
      </c>
      <c r="C158" s="12" t="s">
        <v>522</v>
      </c>
      <c r="D158" s="12" t="s">
        <v>527</v>
      </c>
      <c r="E158">
        <v>4.4000000000000004</v>
      </c>
      <c r="F158" s="33">
        <v>110357</v>
      </c>
      <c r="G158" s="21">
        <v>43993</v>
      </c>
      <c r="H158">
        <f>YEAR($G158)</f>
        <v>2020</v>
      </c>
      <c r="I158" s="12" t="b">
        <v>1</v>
      </c>
      <c r="J158" s="12" t="s">
        <v>533</v>
      </c>
      <c r="K158" t="s">
        <v>536</v>
      </c>
      <c r="L158" t="s">
        <v>538</v>
      </c>
      <c r="M158" s="12" t="s">
        <v>544</v>
      </c>
      <c r="N158">
        <v>2</v>
      </c>
      <c r="O158" s="12">
        <v>1.9</v>
      </c>
      <c r="P158" s="23">
        <f>ROUND(O158,0)</f>
        <v>2</v>
      </c>
      <c r="Q158" s="24">
        <f>EDATE(G158,O158*12)</f>
        <v>44662</v>
      </c>
      <c r="R158">
        <f>YEAR(Q158)</f>
        <v>2022</v>
      </c>
      <c r="S158" s="12" t="s">
        <v>548</v>
      </c>
      <c r="T158" t="s">
        <v>549</v>
      </c>
      <c r="U158" t="s">
        <v>554</v>
      </c>
    </row>
    <row r="159" spans="1:21">
      <c r="A159" t="s">
        <v>327</v>
      </c>
      <c r="B159" s="12" t="s">
        <v>517</v>
      </c>
      <c r="C159" s="12" t="s">
        <v>522</v>
      </c>
      <c r="D159" s="12" t="s">
        <v>528</v>
      </c>
      <c r="E159">
        <v>3.6</v>
      </c>
      <c r="F159">
        <v>121035</v>
      </c>
      <c r="G159" s="21">
        <v>43119</v>
      </c>
      <c r="H159">
        <f>YEAR(Cleaned_Dataset[[#This Row],[Hire Date]])</f>
        <v>2018</v>
      </c>
      <c r="I159" s="12" t="b">
        <v>0</v>
      </c>
      <c r="K159" t="s">
        <v>536</v>
      </c>
      <c r="L159" t="s">
        <v>540</v>
      </c>
      <c r="M159" s="12" t="s">
        <v>543</v>
      </c>
      <c r="N159">
        <v>5</v>
      </c>
      <c r="O159" s="12">
        <v>7.3</v>
      </c>
      <c r="Q159" s="23"/>
      <c r="S159" s="12" t="s">
        <v>547</v>
      </c>
      <c r="T159" t="s">
        <v>549</v>
      </c>
      <c r="U159" t="s">
        <v>554</v>
      </c>
    </row>
    <row r="160" spans="1:21">
      <c r="A160" t="s">
        <v>291</v>
      </c>
      <c r="B160" s="12" t="s">
        <v>519</v>
      </c>
      <c r="C160" s="12" t="s">
        <v>522</v>
      </c>
      <c r="D160" s="12" t="s">
        <v>527</v>
      </c>
      <c r="E160">
        <v>2.8</v>
      </c>
      <c r="F160">
        <v>74357</v>
      </c>
      <c r="G160" s="21">
        <v>44236</v>
      </c>
      <c r="H160">
        <f>YEAR(Cleaned_Dataset[[#This Row],[Hire Date]])</f>
        <v>2021</v>
      </c>
      <c r="I160" s="12" t="b">
        <v>1</v>
      </c>
      <c r="J160" s="12" t="s">
        <v>532</v>
      </c>
      <c r="K160" t="s">
        <v>535</v>
      </c>
      <c r="L160" t="s">
        <v>538</v>
      </c>
      <c r="M160" s="12" t="s">
        <v>542</v>
      </c>
      <c r="N160">
        <v>2</v>
      </c>
      <c r="O160" s="12">
        <v>2.2000000000000002</v>
      </c>
      <c r="P160" s="23">
        <f>ROUND(O160,0)</f>
        <v>2</v>
      </c>
      <c r="Q160" s="24">
        <f>EDATE(G160,O160*12)</f>
        <v>45025</v>
      </c>
      <c r="R160">
        <f>YEAR(Q160)</f>
        <v>2023</v>
      </c>
      <c r="S160" s="12" t="s">
        <v>548</v>
      </c>
      <c r="T160" t="s">
        <v>549</v>
      </c>
      <c r="U160" t="s">
        <v>552</v>
      </c>
    </row>
    <row r="161" spans="1:21">
      <c r="A161" t="s">
        <v>48</v>
      </c>
      <c r="B161" s="12" t="s">
        <v>519</v>
      </c>
      <c r="C161" s="12" t="s">
        <v>523</v>
      </c>
      <c r="D161" s="12" t="s">
        <v>525</v>
      </c>
      <c r="E161">
        <v>5.8</v>
      </c>
      <c r="F161">
        <v>139909</v>
      </c>
      <c r="G161" s="21">
        <v>43330</v>
      </c>
      <c r="H161">
        <f>YEAR(Cleaned_Dataset[[#This Row],[Hire Date]])</f>
        <v>2018</v>
      </c>
      <c r="I161" s="12" t="b">
        <v>0</v>
      </c>
      <c r="K161" t="s">
        <v>536</v>
      </c>
      <c r="L161" t="s">
        <v>538</v>
      </c>
      <c r="M161" s="12" t="s">
        <v>542</v>
      </c>
      <c r="N161">
        <v>4</v>
      </c>
      <c r="O161" s="12">
        <v>6.7</v>
      </c>
      <c r="Q161" s="23"/>
      <c r="S161" s="12" t="s">
        <v>547</v>
      </c>
      <c r="T161" t="s">
        <v>549</v>
      </c>
      <c r="U161" t="s">
        <v>554</v>
      </c>
    </row>
    <row r="162" spans="1:21">
      <c r="A162" t="s">
        <v>458</v>
      </c>
      <c r="B162" s="12" t="s">
        <v>517</v>
      </c>
      <c r="C162" s="12" t="s">
        <v>521</v>
      </c>
      <c r="D162" s="12" t="s">
        <v>528</v>
      </c>
      <c r="E162">
        <v>7.7</v>
      </c>
      <c r="F162">
        <v>69359</v>
      </c>
      <c r="G162" s="21">
        <v>43125</v>
      </c>
      <c r="H162">
        <f>YEAR(Cleaned_Dataset[[#This Row],[Hire Date]])</f>
        <v>2018</v>
      </c>
      <c r="I162" s="12" t="b">
        <v>0</v>
      </c>
      <c r="K162" t="s">
        <v>536</v>
      </c>
      <c r="L162" t="s">
        <v>540</v>
      </c>
      <c r="M162" s="12" t="s">
        <v>543</v>
      </c>
      <c r="N162">
        <v>3</v>
      </c>
      <c r="O162" s="12">
        <v>7.2</v>
      </c>
      <c r="Q162" s="23"/>
      <c r="S162" s="12" t="s">
        <v>548</v>
      </c>
      <c r="T162" t="s">
        <v>549</v>
      </c>
      <c r="U162" t="s">
        <v>553</v>
      </c>
    </row>
    <row r="163" spans="1:21">
      <c r="A163" t="s">
        <v>503</v>
      </c>
      <c r="B163" s="12" t="s">
        <v>518</v>
      </c>
      <c r="C163" s="12" t="s">
        <v>521</v>
      </c>
      <c r="D163" s="12" t="s">
        <v>527</v>
      </c>
      <c r="E163">
        <v>2.4</v>
      </c>
      <c r="F163" s="33">
        <v>135485</v>
      </c>
      <c r="G163" s="21">
        <v>44575</v>
      </c>
      <c r="H163">
        <f>YEAR($G163)</f>
        <v>2022</v>
      </c>
      <c r="I163" s="12" t="b">
        <v>1</v>
      </c>
      <c r="J163" s="12" t="s">
        <v>531</v>
      </c>
      <c r="K163" t="s">
        <v>536</v>
      </c>
      <c r="L163" t="s">
        <v>540</v>
      </c>
      <c r="M163" s="12" t="s">
        <v>545</v>
      </c>
      <c r="N163">
        <v>2</v>
      </c>
      <c r="O163" s="12">
        <v>3.3</v>
      </c>
      <c r="P163" s="23">
        <f>ROUND(O163,0)</f>
        <v>3</v>
      </c>
      <c r="Q163" s="24">
        <f>EDATE(G163,O163*12)</f>
        <v>45761</v>
      </c>
      <c r="R163">
        <f>YEAR(Q163)</f>
        <v>2025</v>
      </c>
      <c r="S163" s="12" t="s">
        <v>548</v>
      </c>
      <c r="T163" t="s">
        <v>549</v>
      </c>
      <c r="U163" t="s">
        <v>551</v>
      </c>
    </row>
    <row r="164" spans="1:21">
      <c r="A164" t="s">
        <v>144</v>
      </c>
      <c r="B164" s="12" t="s">
        <v>519</v>
      </c>
      <c r="C164" s="12" t="s">
        <v>524</v>
      </c>
      <c r="D164" s="12" t="s">
        <v>528</v>
      </c>
      <c r="E164">
        <v>5.6</v>
      </c>
      <c r="F164" s="33">
        <v>115961</v>
      </c>
      <c r="G164" s="21">
        <v>45734</v>
      </c>
      <c r="H164">
        <f>YEAR($G164)</f>
        <v>2025</v>
      </c>
      <c r="I164" s="12" t="b">
        <v>0</v>
      </c>
      <c r="K164" t="s">
        <v>536</v>
      </c>
      <c r="L164" t="s">
        <v>540</v>
      </c>
      <c r="M164" s="12" t="s">
        <v>544</v>
      </c>
      <c r="N164">
        <v>3</v>
      </c>
      <c r="O164" s="12">
        <v>6.1</v>
      </c>
      <c r="Q164" s="23"/>
      <c r="S164" s="12" t="s">
        <v>546</v>
      </c>
      <c r="T164" t="s">
        <v>549</v>
      </c>
      <c r="U164" t="s">
        <v>552</v>
      </c>
    </row>
    <row r="165" spans="1:21">
      <c r="A165" t="s">
        <v>75</v>
      </c>
      <c r="B165" s="12" t="s">
        <v>517</v>
      </c>
      <c r="C165" s="12" t="s">
        <v>522</v>
      </c>
      <c r="D165" s="12" t="s">
        <v>525</v>
      </c>
      <c r="E165">
        <v>5.2</v>
      </c>
      <c r="F165" s="33">
        <v>69348</v>
      </c>
      <c r="G165" s="21">
        <v>45383</v>
      </c>
      <c r="H165">
        <f>YEAR($G165)</f>
        <v>2024</v>
      </c>
      <c r="I165" s="12" t="b">
        <v>0</v>
      </c>
      <c r="K165" t="s">
        <v>536</v>
      </c>
      <c r="L165" t="s">
        <v>538</v>
      </c>
      <c r="M165" s="12" t="s">
        <v>544</v>
      </c>
      <c r="N165">
        <v>3</v>
      </c>
      <c r="O165" s="12">
        <v>4.0999999999999996</v>
      </c>
      <c r="Q165" s="23"/>
      <c r="S165" s="12" t="s">
        <v>546</v>
      </c>
      <c r="T165" t="s">
        <v>549</v>
      </c>
      <c r="U165" t="s">
        <v>552</v>
      </c>
    </row>
    <row r="166" spans="1:21">
      <c r="A166" t="s">
        <v>490</v>
      </c>
      <c r="B166" s="12" t="s">
        <v>517</v>
      </c>
      <c r="C166" s="12" t="s">
        <v>524</v>
      </c>
      <c r="D166" s="12" t="s">
        <v>527</v>
      </c>
      <c r="E166">
        <v>6.2</v>
      </c>
      <c r="F166">
        <v>124418</v>
      </c>
      <c r="G166" s="21">
        <v>43279</v>
      </c>
      <c r="H166">
        <f>YEAR(Cleaned_Dataset[[#This Row],[Hire Date]])</f>
        <v>2018</v>
      </c>
      <c r="I166" s="12" t="b">
        <v>1</v>
      </c>
      <c r="J166" s="12" t="s">
        <v>533</v>
      </c>
      <c r="K166" t="s">
        <v>535</v>
      </c>
      <c r="L166" t="s">
        <v>540</v>
      </c>
      <c r="M166" s="12" t="s">
        <v>542</v>
      </c>
      <c r="N166">
        <v>4</v>
      </c>
      <c r="O166" s="12">
        <v>1.8</v>
      </c>
      <c r="P166" s="23">
        <f>ROUND(O166,0)</f>
        <v>2</v>
      </c>
      <c r="Q166" s="24">
        <f>EDATE(G166,O166*12)</f>
        <v>43918</v>
      </c>
      <c r="R166">
        <f>YEAR(Q166)</f>
        <v>2020</v>
      </c>
      <c r="S166" s="12" t="s">
        <v>548</v>
      </c>
      <c r="T166" t="s">
        <v>549</v>
      </c>
      <c r="U166" t="s">
        <v>551</v>
      </c>
    </row>
    <row r="167" spans="1:21">
      <c r="A167" t="s">
        <v>89</v>
      </c>
      <c r="B167" s="12" t="s">
        <v>517</v>
      </c>
      <c r="C167" s="12" t="s">
        <v>521</v>
      </c>
      <c r="D167" s="12" t="s">
        <v>527</v>
      </c>
      <c r="E167">
        <v>5.4</v>
      </c>
      <c r="F167" s="33">
        <v>120100</v>
      </c>
      <c r="G167" s="21">
        <v>44622</v>
      </c>
      <c r="H167">
        <f>YEAR($G167)</f>
        <v>2022</v>
      </c>
      <c r="I167" s="12" t="b">
        <v>0</v>
      </c>
      <c r="K167" t="s">
        <v>536</v>
      </c>
      <c r="L167" t="s">
        <v>540</v>
      </c>
      <c r="M167" s="12" t="s">
        <v>545</v>
      </c>
      <c r="N167">
        <v>5</v>
      </c>
      <c r="S167" s="12" t="s">
        <v>546</v>
      </c>
      <c r="T167" t="s">
        <v>549</v>
      </c>
      <c r="U167" t="s">
        <v>553</v>
      </c>
    </row>
    <row r="168" spans="1:21">
      <c r="A168" t="s">
        <v>496</v>
      </c>
      <c r="B168" s="12" t="s">
        <v>519</v>
      </c>
      <c r="C168" s="12" t="s">
        <v>523</v>
      </c>
      <c r="D168" s="12" t="s">
        <v>527</v>
      </c>
      <c r="E168">
        <v>5.7</v>
      </c>
      <c r="F168" s="33">
        <v>63373</v>
      </c>
      <c r="G168" s="21">
        <v>43196</v>
      </c>
      <c r="H168">
        <f>YEAR($G168)</f>
        <v>2018</v>
      </c>
      <c r="I168" s="12" t="b">
        <v>1</v>
      </c>
      <c r="J168" s="12" t="s">
        <v>533</v>
      </c>
      <c r="K168" t="s">
        <v>537</v>
      </c>
      <c r="L168" t="s">
        <v>540</v>
      </c>
      <c r="M168" s="12" t="s">
        <v>545</v>
      </c>
      <c r="N168">
        <v>3</v>
      </c>
      <c r="O168" s="12">
        <v>1</v>
      </c>
      <c r="P168" s="23">
        <f>ROUND(O168,0)</f>
        <v>1</v>
      </c>
      <c r="Q168" s="24">
        <f>EDATE(G168,O168*12)</f>
        <v>43561</v>
      </c>
      <c r="R168">
        <f>YEAR(Q168)</f>
        <v>2019</v>
      </c>
      <c r="S168" s="12" t="s">
        <v>548</v>
      </c>
      <c r="T168" t="s">
        <v>549</v>
      </c>
      <c r="U168" t="s">
        <v>554</v>
      </c>
    </row>
    <row r="169" spans="1:21">
      <c r="A169" t="s">
        <v>91</v>
      </c>
      <c r="B169" s="12" t="s">
        <v>519</v>
      </c>
      <c r="C169" s="12" t="s">
        <v>520</v>
      </c>
      <c r="D169" s="12" t="s">
        <v>525</v>
      </c>
      <c r="E169">
        <v>5.7</v>
      </c>
      <c r="F169">
        <v>152193</v>
      </c>
      <c r="G169" s="21">
        <v>44472</v>
      </c>
      <c r="H169">
        <f>YEAR(Cleaned_Dataset[[#This Row],[Hire Date]])</f>
        <v>2021</v>
      </c>
      <c r="I169" s="12" t="b">
        <v>0</v>
      </c>
      <c r="K169" t="s">
        <v>536</v>
      </c>
      <c r="L169" t="s">
        <v>538</v>
      </c>
      <c r="M169" s="12" t="s">
        <v>542</v>
      </c>
      <c r="N169">
        <v>1</v>
      </c>
      <c r="O169" s="12">
        <v>3.5</v>
      </c>
      <c r="Q169" s="23"/>
      <c r="S169" s="12" t="s">
        <v>547</v>
      </c>
      <c r="T169" t="s">
        <v>549</v>
      </c>
      <c r="U169" t="s">
        <v>554</v>
      </c>
    </row>
    <row r="170" spans="1:21">
      <c r="A170" t="s">
        <v>93</v>
      </c>
      <c r="B170" s="12" t="s">
        <v>519</v>
      </c>
      <c r="C170" s="12" t="s">
        <v>523</v>
      </c>
      <c r="D170" s="12" t="s">
        <v>525</v>
      </c>
      <c r="E170">
        <v>0.2</v>
      </c>
      <c r="F170" s="33">
        <v>61252</v>
      </c>
      <c r="G170" s="21">
        <v>45414</v>
      </c>
      <c r="H170">
        <f>YEAR($G170)</f>
        <v>2024</v>
      </c>
      <c r="I170" s="12" t="b">
        <v>0</v>
      </c>
      <c r="K170" t="s">
        <v>536</v>
      </c>
      <c r="L170" t="s">
        <v>538</v>
      </c>
      <c r="M170" s="12" t="s">
        <v>545</v>
      </c>
      <c r="N170">
        <v>4</v>
      </c>
      <c r="O170" s="12">
        <v>5</v>
      </c>
      <c r="Q170" s="23"/>
      <c r="S170" s="12" t="s">
        <v>547</v>
      </c>
      <c r="T170" t="s">
        <v>549</v>
      </c>
      <c r="U170" t="s">
        <v>551</v>
      </c>
    </row>
    <row r="171" spans="1:21">
      <c r="A171" t="s">
        <v>282</v>
      </c>
      <c r="B171" s="12" t="s">
        <v>517</v>
      </c>
      <c r="C171" s="12" t="s">
        <v>524</v>
      </c>
      <c r="D171" s="12" t="s">
        <v>525</v>
      </c>
      <c r="E171">
        <v>1.5</v>
      </c>
      <c r="F171">
        <v>82436</v>
      </c>
      <c r="G171" s="21">
        <v>45340</v>
      </c>
      <c r="H171">
        <f>YEAR(Cleaned_Dataset[[#This Row],[Hire Date]])</f>
        <v>2024</v>
      </c>
      <c r="I171" s="12" t="b">
        <v>0</v>
      </c>
      <c r="K171" t="s">
        <v>536</v>
      </c>
      <c r="L171" t="s">
        <v>540</v>
      </c>
      <c r="M171" s="12" t="s">
        <v>543</v>
      </c>
      <c r="N171">
        <v>5</v>
      </c>
      <c r="O171" s="12">
        <v>7.2</v>
      </c>
      <c r="Q171" s="23"/>
      <c r="S171" s="12" t="s">
        <v>546</v>
      </c>
      <c r="T171" t="s">
        <v>549</v>
      </c>
      <c r="U171" t="s">
        <v>553</v>
      </c>
    </row>
    <row r="172" spans="1:21">
      <c r="A172" t="s">
        <v>98</v>
      </c>
      <c r="B172" s="12" t="s">
        <v>519</v>
      </c>
      <c r="C172" s="12" t="s">
        <v>520</v>
      </c>
      <c r="D172" s="12" t="s">
        <v>527</v>
      </c>
      <c r="E172">
        <v>4.8</v>
      </c>
      <c r="F172">
        <v>101240</v>
      </c>
      <c r="G172" s="21">
        <v>45415</v>
      </c>
      <c r="H172">
        <f>YEAR(Cleaned_Dataset[[#This Row],[Hire Date]])</f>
        <v>2024</v>
      </c>
      <c r="I172" s="12" t="b">
        <v>0</v>
      </c>
      <c r="K172" t="s">
        <v>536</v>
      </c>
      <c r="L172" t="s">
        <v>540</v>
      </c>
      <c r="M172" s="12" t="s">
        <v>542</v>
      </c>
      <c r="N172">
        <v>3</v>
      </c>
      <c r="S172" s="12" t="s">
        <v>546</v>
      </c>
      <c r="T172" t="s">
        <v>549</v>
      </c>
      <c r="U172" t="s">
        <v>554</v>
      </c>
    </row>
    <row r="173" spans="1:21">
      <c r="A173" t="s">
        <v>163</v>
      </c>
      <c r="B173" s="12" t="s">
        <v>518</v>
      </c>
      <c r="C173" s="12" t="s">
        <v>524</v>
      </c>
      <c r="D173" s="12" t="s">
        <v>527</v>
      </c>
      <c r="E173">
        <v>3</v>
      </c>
      <c r="F173" s="33">
        <v>100600</v>
      </c>
      <c r="G173" s="21">
        <v>43532</v>
      </c>
      <c r="H173">
        <f>YEAR($G173)</f>
        <v>2019</v>
      </c>
      <c r="I173" s="12" t="b">
        <v>1</v>
      </c>
      <c r="J173" s="12" t="s">
        <v>530</v>
      </c>
      <c r="K173" t="s">
        <v>537</v>
      </c>
      <c r="L173" t="s">
        <v>540</v>
      </c>
      <c r="M173" s="12" t="s">
        <v>544</v>
      </c>
      <c r="N173">
        <v>5</v>
      </c>
      <c r="O173" s="12">
        <v>3</v>
      </c>
      <c r="P173" s="23">
        <f>ROUND(O173,0)</f>
        <v>3</v>
      </c>
      <c r="Q173" s="24">
        <f>EDATE(G173,O173*12)</f>
        <v>44628</v>
      </c>
      <c r="R173">
        <f>YEAR(Q173)</f>
        <v>2022</v>
      </c>
      <c r="S173" s="12" t="s">
        <v>548</v>
      </c>
      <c r="T173" t="s">
        <v>549</v>
      </c>
      <c r="U173" t="s">
        <v>551</v>
      </c>
    </row>
    <row r="174" spans="1:21">
      <c r="A174" t="s">
        <v>236</v>
      </c>
      <c r="B174" s="12" t="s">
        <v>518</v>
      </c>
      <c r="C174" s="12" t="s">
        <v>521</v>
      </c>
      <c r="D174" s="12" t="s">
        <v>527</v>
      </c>
      <c r="E174">
        <v>3.6</v>
      </c>
      <c r="F174">
        <v>158936</v>
      </c>
      <c r="G174" s="21">
        <v>43155</v>
      </c>
      <c r="H174">
        <f>YEAR(Cleaned_Dataset[[#This Row],[Hire Date]])</f>
        <v>2018</v>
      </c>
      <c r="I174" s="12" t="b">
        <v>0</v>
      </c>
      <c r="K174" t="s">
        <v>535</v>
      </c>
      <c r="L174" t="s">
        <v>540</v>
      </c>
      <c r="M174" s="12" t="s">
        <v>543</v>
      </c>
      <c r="N174">
        <v>3</v>
      </c>
      <c r="O174" s="12">
        <v>7.2</v>
      </c>
      <c r="Q174" s="24">
        <f>EDATE(G174,O174*12)</f>
        <v>45771</v>
      </c>
      <c r="R174">
        <f>YEAR(Q174)</f>
        <v>2025</v>
      </c>
      <c r="S174" s="12" t="s">
        <v>546</v>
      </c>
      <c r="T174" t="s">
        <v>549</v>
      </c>
      <c r="U174" t="s">
        <v>554</v>
      </c>
    </row>
    <row r="175" spans="1:21">
      <c r="A175" t="s">
        <v>463</v>
      </c>
      <c r="B175" s="12" t="s">
        <v>518</v>
      </c>
      <c r="C175" s="12" t="s">
        <v>522</v>
      </c>
      <c r="D175" s="12" t="s">
        <v>525</v>
      </c>
      <c r="E175">
        <v>5.3</v>
      </c>
      <c r="F175">
        <v>105095</v>
      </c>
      <c r="G175" s="21">
        <v>45716</v>
      </c>
      <c r="H175">
        <f>YEAR(Cleaned_Dataset[[#This Row],[Hire Date]])</f>
        <v>2025</v>
      </c>
      <c r="I175" s="12" t="b">
        <v>0</v>
      </c>
      <c r="K175" t="s">
        <v>537</v>
      </c>
      <c r="L175" t="s">
        <v>538</v>
      </c>
      <c r="M175" s="12" t="s">
        <v>543</v>
      </c>
      <c r="N175">
        <v>3</v>
      </c>
      <c r="O175" s="12">
        <v>7.1</v>
      </c>
      <c r="Q175" s="23"/>
      <c r="S175" s="12" t="s">
        <v>547</v>
      </c>
      <c r="T175" t="s">
        <v>549</v>
      </c>
      <c r="U175" t="s">
        <v>552</v>
      </c>
    </row>
    <row r="176" spans="1:21">
      <c r="A176" t="s">
        <v>456</v>
      </c>
      <c r="B176" s="12" t="s">
        <v>518</v>
      </c>
      <c r="C176" s="12" t="s">
        <v>521</v>
      </c>
      <c r="D176" s="12" t="s">
        <v>528</v>
      </c>
      <c r="E176">
        <v>7.8</v>
      </c>
      <c r="F176">
        <v>131696</v>
      </c>
      <c r="G176" s="21">
        <v>43171</v>
      </c>
      <c r="H176">
        <f>YEAR(Cleaned_Dataset[[#This Row],[Hire Date]])</f>
        <v>2018</v>
      </c>
      <c r="I176" s="12" t="b">
        <v>1</v>
      </c>
      <c r="J176" s="12" t="s">
        <v>531</v>
      </c>
      <c r="K176" t="s">
        <v>537</v>
      </c>
      <c r="L176" t="s">
        <v>538</v>
      </c>
      <c r="M176" s="12" t="s">
        <v>543</v>
      </c>
      <c r="N176">
        <v>4</v>
      </c>
      <c r="O176" s="12">
        <v>0.6</v>
      </c>
      <c r="P176" s="23">
        <f>ROUND(O176,0)</f>
        <v>1</v>
      </c>
      <c r="Q176" s="24">
        <f>EDATE(G176,O176*12)</f>
        <v>43385</v>
      </c>
      <c r="R176">
        <f>YEAR(Q176)</f>
        <v>2018</v>
      </c>
      <c r="S176" s="12" t="s">
        <v>546</v>
      </c>
      <c r="T176" t="s">
        <v>549</v>
      </c>
      <c r="U176" t="s">
        <v>554</v>
      </c>
    </row>
    <row r="177" spans="1:21">
      <c r="A177" t="s">
        <v>134</v>
      </c>
      <c r="B177" s="12" t="s">
        <v>517</v>
      </c>
      <c r="C177" s="12" t="s">
        <v>524</v>
      </c>
      <c r="D177" s="12" t="s">
        <v>526</v>
      </c>
      <c r="E177">
        <v>4.7</v>
      </c>
      <c r="F177">
        <v>124077</v>
      </c>
      <c r="G177" s="21">
        <v>44495</v>
      </c>
      <c r="H177">
        <f>YEAR(Cleaned_Dataset[[#This Row],[Hire Date]])</f>
        <v>2021</v>
      </c>
      <c r="I177" s="12" t="b">
        <v>0</v>
      </c>
      <c r="K177" t="s">
        <v>536</v>
      </c>
      <c r="L177" t="s">
        <v>538</v>
      </c>
      <c r="M177" s="12" t="s">
        <v>542</v>
      </c>
      <c r="N177">
        <v>3</v>
      </c>
      <c r="O177" s="12">
        <v>3.5</v>
      </c>
      <c r="Q177" s="23"/>
      <c r="S177" s="12" t="s">
        <v>546</v>
      </c>
      <c r="T177" t="s">
        <v>549</v>
      </c>
      <c r="U177" t="s">
        <v>554</v>
      </c>
    </row>
    <row r="178" spans="1:21">
      <c r="A178" t="s">
        <v>229</v>
      </c>
      <c r="B178" s="12" t="s">
        <v>519</v>
      </c>
      <c r="C178" s="12" t="s">
        <v>523</v>
      </c>
      <c r="D178" s="12" t="s">
        <v>528</v>
      </c>
      <c r="E178">
        <v>3.9</v>
      </c>
      <c r="F178">
        <v>87213</v>
      </c>
      <c r="G178" s="21">
        <v>45662</v>
      </c>
      <c r="H178">
        <f>YEAR(Cleaned_Dataset[[#This Row],[Hire Date]])</f>
        <v>2025</v>
      </c>
      <c r="I178" s="12" t="b">
        <v>0</v>
      </c>
      <c r="K178" t="s">
        <v>537</v>
      </c>
      <c r="L178" t="s">
        <v>538</v>
      </c>
      <c r="M178" s="12" t="s">
        <v>542</v>
      </c>
      <c r="N178">
        <v>3</v>
      </c>
      <c r="O178" s="12">
        <v>4.3</v>
      </c>
      <c r="Q178" s="23"/>
      <c r="S178" s="12" t="s">
        <v>546</v>
      </c>
      <c r="T178" t="s">
        <v>549</v>
      </c>
      <c r="U178" t="s">
        <v>552</v>
      </c>
    </row>
    <row r="179" spans="1:21">
      <c r="A179" t="s">
        <v>136</v>
      </c>
      <c r="B179" s="12" t="s">
        <v>517</v>
      </c>
      <c r="C179" s="12" t="s">
        <v>521</v>
      </c>
      <c r="D179" s="12" t="s">
        <v>525</v>
      </c>
      <c r="E179">
        <v>4.3</v>
      </c>
      <c r="F179" s="33">
        <v>141974</v>
      </c>
      <c r="G179" s="21">
        <v>44600</v>
      </c>
      <c r="H179">
        <f>YEAR($G179)</f>
        <v>2022</v>
      </c>
      <c r="I179" s="12" t="b">
        <v>0</v>
      </c>
      <c r="K179" t="s">
        <v>536</v>
      </c>
      <c r="L179" t="s">
        <v>540</v>
      </c>
      <c r="M179" s="12" t="s">
        <v>544</v>
      </c>
      <c r="N179">
        <v>4</v>
      </c>
      <c r="O179" s="12">
        <v>3.2</v>
      </c>
      <c r="Q179" s="23"/>
      <c r="S179" s="12" t="s">
        <v>547</v>
      </c>
      <c r="T179" t="s">
        <v>549</v>
      </c>
      <c r="U179" t="s">
        <v>551</v>
      </c>
    </row>
    <row r="180" spans="1:21">
      <c r="A180" t="s">
        <v>482</v>
      </c>
      <c r="B180" s="12" t="s">
        <v>517</v>
      </c>
      <c r="C180" s="12" t="s">
        <v>522</v>
      </c>
      <c r="D180" s="12" t="s">
        <v>528</v>
      </c>
      <c r="E180">
        <v>6.2</v>
      </c>
      <c r="F180">
        <v>95595</v>
      </c>
      <c r="G180" s="21">
        <v>44686</v>
      </c>
      <c r="H180">
        <f>YEAR(Cleaned_Dataset[[#This Row],[Hire Date]])</f>
        <v>2022</v>
      </c>
      <c r="I180" s="12" t="b">
        <v>0</v>
      </c>
      <c r="K180" t="s">
        <v>535</v>
      </c>
      <c r="L180" t="s">
        <v>538</v>
      </c>
      <c r="M180" s="12" t="s">
        <v>542</v>
      </c>
      <c r="N180">
        <v>4</v>
      </c>
      <c r="O180" s="12">
        <v>3</v>
      </c>
      <c r="Q180" s="23"/>
      <c r="S180" s="12" t="s">
        <v>546</v>
      </c>
      <c r="T180" t="s">
        <v>549</v>
      </c>
      <c r="U180" t="s">
        <v>553</v>
      </c>
    </row>
    <row r="181" spans="1:21">
      <c r="A181" t="s">
        <v>139</v>
      </c>
      <c r="B181" s="12" t="s">
        <v>517</v>
      </c>
      <c r="C181" s="12" t="s">
        <v>521</v>
      </c>
      <c r="D181" s="12" t="s">
        <v>528</v>
      </c>
      <c r="E181">
        <v>4.4000000000000004</v>
      </c>
      <c r="F181" s="33">
        <v>126358</v>
      </c>
      <c r="G181" s="21">
        <v>44044</v>
      </c>
      <c r="H181">
        <f>YEAR($G181)</f>
        <v>2020</v>
      </c>
      <c r="I181" s="12" t="b">
        <v>1</v>
      </c>
      <c r="J181" s="12" t="s">
        <v>532</v>
      </c>
      <c r="K181" t="s">
        <v>535</v>
      </c>
      <c r="L181" t="s">
        <v>538</v>
      </c>
      <c r="M181" s="12" t="s">
        <v>544</v>
      </c>
      <c r="N181">
        <v>3</v>
      </c>
      <c r="O181" s="12">
        <v>2.7</v>
      </c>
      <c r="P181" s="23">
        <f>ROUND(O181,0)</f>
        <v>3</v>
      </c>
      <c r="Q181" s="24">
        <f>EDATE(G181,O181*12)</f>
        <v>45017</v>
      </c>
      <c r="R181">
        <f>YEAR(Q181)</f>
        <v>2023</v>
      </c>
      <c r="S181" s="12" t="s">
        <v>548</v>
      </c>
      <c r="T181" t="s">
        <v>549</v>
      </c>
      <c r="U181" t="s">
        <v>552</v>
      </c>
    </row>
    <row r="182" spans="1:21">
      <c r="A182" t="s">
        <v>467</v>
      </c>
      <c r="B182" s="12" t="s">
        <v>517</v>
      </c>
      <c r="C182" s="12" t="s">
        <v>524</v>
      </c>
      <c r="D182" s="12" t="s">
        <v>528</v>
      </c>
      <c r="E182">
        <v>5.7</v>
      </c>
      <c r="F182" s="33">
        <v>137241</v>
      </c>
      <c r="G182" s="21">
        <v>43501</v>
      </c>
      <c r="H182">
        <f>YEAR($G182)</f>
        <v>2019</v>
      </c>
      <c r="I182" s="12" t="b">
        <v>0</v>
      </c>
      <c r="K182" t="s">
        <v>536</v>
      </c>
      <c r="L182" t="s">
        <v>538</v>
      </c>
      <c r="M182" s="12" t="s">
        <v>544</v>
      </c>
      <c r="N182">
        <v>3</v>
      </c>
      <c r="O182" s="12">
        <v>6.2</v>
      </c>
      <c r="Q182" s="23"/>
      <c r="S182" s="12" t="s">
        <v>546</v>
      </c>
      <c r="T182" t="s">
        <v>549</v>
      </c>
      <c r="U182" t="s">
        <v>552</v>
      </c>
    </row>
    <row r="183" spans="1:21">
      <c r="A183" t="s">
        <v>155</v>
      </c>
      <c r="B183" s="12" t="s">
        <v>519</v>
      </c>
      <c r="C183" s="12" t="s">
        <v>524</v>
      </c>
      <c r="D183" s="12" t="s">
        <v>527</v>
      </c>
      <c r="E183">
        <v>5.9</v>
      </c>
      <c r="F183" s="33">
        <v>72182</v>
      </c>
      <c r="G183" s="21">
        <v>44918</v>
      </c>
      <c r="H183">
        <f>YEAR($G183)</f>
        <v>2022</v>
      </c>
      <c r="I183" s="12" t="b">
        <v>0</v>
      </c>
      <c r="K183" t="s">
        <v>536</v>
      </c>
      <c r="L183" t="s">
        <v>540</v>
      </c>
      <c r="M183" s="12" t="s">
        <v>544</v>
      </c>
      <c r="N183">
        <v>5</v>
      </c>
      <c r="O183" s="12">
        <v>2.2999999999999998</v>
      </c>
      <c r="Q183" s="24">
        <f>EDATE(G183,O183*12)</f>
        <v>45739</v>
      </c>
      <c r="R183">
        <f>YEAR(Q183)</f>
        <v>2025</v>
      </c>
      <c r="S183" s="12" t="s">
        <v>546</v>
      </c>
      <c r="T183" t="s">
        <v>549</v>
      </c>
      <c r="U183" t="s">
        <v>552</v>
      </c>
    </row>
    <row r="184" spans="1:21">
      <c r="A184" t="s">
        <v>318</v>
      </c>
      <c r="B184" s="12" t="s">
        <v>519</v>
      </c>
      <c r="C184" s="12" t="s">
        <v>521</v>
      </c>
      <c r="D184" s="12" t="s">
        <v>527</v>
      </c>
      <c r="E184">
        <v>3.6</v>
      </c>
      <c r="F184" s="33">
        <v>67368</v>
      </c>
      <c r="G184" s="21">
        <v>44569</v>
      </c>
      <c r="H184">
        <f>YEAR($G184)</f>
        <v>2022</v>
      </c>
      <c r="I184" s="12" t="b">
        <v>1</v>
      </c>
      <c r="J184" s="12" t="s">
        <v>531</v>
      </c>
      <c r="K184" t="s">
        <v>536</v>
      </c>
      <c r="L184" t="s">
        <v>538</v>
      </c>
      <c r="M184" s="12" t="s">
        <v>545</v>
      </c>
      <c r="N184">
        <v>4</v>
      </c>
      <c r="O184" s="12">
        <v>1.3</v>
      </c>
      <c r="P184" s="23">
        <f>ROUND(O184,0)</f>
        <v>1</v>
      </c>
      <c r="Q184" s="24">
        <f>EDATE(G184,O184*12)</f>
        <v>45024</v>
      </c>
      <c r="R184">
        <f>YEAR(Q184)</f>
        <v>2023</v>
      </c>
      <c r="S184" s="12" t="s">
        <v>546</v>
      </c>
      <c r="T184" t="s">
        <v>549</v>
      </c>
      <c r="U184" t="s">
        <v>554</v>
      </c>
    </row>
    <row r="185" spans="1:21">
      <c r="A185" t="s">
        <v>449</v>
      </c>
      <c r="B185" s="12" t="s">
        <v>519</v>
      </c>
      <c r="C185" s="12" t="s">
        <v>524</v>
      </c>
      <c r="D185" s="12" t="s">
        <v>526</v>
      </c>
      <c r="E185">
        <v>5.8</v>
      </c>
      <c r="F185">
        <v>136240</v>
      </c>
      <c r="G185" s="21">
        <v>43176</v>
      </c>
      <c r="H185">
        <f>YEAR(Cleaned_Dataset[[#This Row],[Hire Date]])</f>
        <v>2018</v>
      </c>
      <c r="I185" s="12" t="b">
        <v>0</v>
      </c>
      <c r="K185" t="s">
        <v>537</v>
      </c>
      <c r="L185" t="s">
        <v>538</v>
      </c>
      <c r="M185" s="12" t="s">
        <v>543</v>
      </c>
      <c r="N185">
        <v>4</v>
      </c>
      <c r="O185" s="12">
        <v>7.1</v>
      </c>
      <c r="Q185" s="23"/>
      <c r="S185" s="12" t="s">
        <v>547</v>
      </c>
      <c r="T185" t="s">
        <v>549</v>
      </c>
      <c r="U185" t="s">
        <v>552</v>
      </c>
    </row>
    <row r="186" spans="1:21">
      <c r="A186" t="s">
        <v>344</v>
      </c>
      <c r="B186" s="12" t="s">
        <v>517</v>
      </c>
      <c r="C186" s="12" t="s">
        <v>524</v>
      </c>
      <c r="D186" s="12" t="s">
        <v>527</v>
      </c>
      <c r="E186">
        <v>3.4</v>
      </c>
      <c r="F186">
        <v>61932</v>
      </c>
      <c r="G186" s="21">
        <v>43774</v>
      </c>
      <c r="H186">
        <f>YEAR(Cleaned_Dataset[[#This Row],[Hire Date]])</f>
        <v>2019</v>
      </c>
      <c r="I186" s="12" t="b">
        <v>1</v>
      </c>
      <c r="J186" s="12" t="s">
        <v>532</v>
      </c>
      <c r="K186" t="s">
        <v>536</v>
      </c>
      <c r="L186" t="s">
        <v>538</v>
      </c>
      <c r="M186" s="12" t="s">
        <v>542</v>
      </c>
      <c r="N186">
        <v>3</v>
      </c>
      <c r="O186" s="12">
        <v>0.8</v>
      </c>
      <c r="P186" s="23">
        <f>ROUND(O186,0)</f>
        <v>1</v>
      </c>
      <c r="Q186" s="24">
        <f>EDATE(G186,O186*12)</f>
        <v>44048</v>
      </c>
      <c r="R186">
        <f>YEAR(Q186)</f>
        <v>2020</v>
      </c>
      <c r="S186" s="12" t="s">
        <v>546</v>
      </c>
      <c r="T186" t="s">
        <v>549</v>
      </c>
      <c r="U186" t="s">
        <v>554</v>
      </c>
    </row>
    <row r="187" spans="1:21">
      <c r="A187" t="s">
        <v>117</v>
      </c>
      <c r="B187" s="12" t="s">
        <v>517</v>
      </c>
      <c r="C187" s="12" t="s">
        <v>524</v>
      </c>
      <c r="D187" s="12" t="s">
        <v>525</v>
      </c>
      <c r="E187">
        <v>4.5</v>
      </c>
      <c r="F187">
        <v>142985</v>
      </c>
      <c r="G187" s="21">
        <v>45381</v>
      </c>
      <c r="H187">
        <f>YEAR(Cleaned_Dataset[[#This Row],[Hire Date]])</f>
        <v>2024</v>
      </c>
      <c r="I187" s="12" t="b">
        <v>0</v>
      </c>
      <c r="K187" t="s">
        <v>537</v>
      </c>
      <c r="L187" t="s">
        <v>540</v>
      </c>
      <c r="M187" s="12" t="s">
        <v>543</v>
      </c>
      <c r="N187">
        <v>3</v>
      </c>
      <c r="O187" s="12">
        <v>7.1</v>
      </c>
      <c r="Q187" s="23"/>
      <c r="S187" s="12" t="s">
        <v>547</v>
      </c>
      <c r="T187" t="s">
        <v>549</v>
      </c>
      <c r="U187" t="s">
        <v>553</v>
      </c>
    </row>
    <row r="188" spans="1:21">
      <c r="A188" t="s">
        <v>175</v>
      </c>
      <c r="B188" s="12" t="s">
        <v>518</v>
      </c>
      <c r="C188" s="12" t="s">
        <v>520</v>
      </c>
      <c r="D188" s="12" t="s">
        <v>527</v>
      </c>
      <c r="E188">
        <v>3.1</v>
      </c>
      <c r="F188" s="33">
        <v>123620</v>
      </c>
      <c r="G188" s="21">
        <v>44871</v>
      </c>
      <c r="H188">
        <f>YEAR($G188)</f>
        <v>2022</v>
      </c>
      <c r="I188" s="12" t="b">
        <v>0</v>
      </c>
      <c r="K188" t="s">
        <v>536</v>
      </c>
      <c r="L188" t="s">
        <v>538</v>
      </c>
      <c r="M188" s="12" t="s">
        <v>544</v>
      </c>
      <c r="N188">
        <v>3</v>
      </c>
      <c r="O188" s="12">
        <v>2.5</v>
      </c>
      <c r="Q188" s="24">
        <f>EDATE(G188,O188*12)</f>
        <v>45783</v>
      </c>
      <c r="R188">
        <f>YEAR(Q188)</f>
        <v>2025</v>
      </c>
      <c r="S188" s="12" t="s">
        <v>548</v>
      </c>
      <c r="T188" t="s">
        <v>549</v>
      </c>
      <c r="U188" t="s">
        <v>554</v>
      </c>
    </row>
    <row r="189" spans="1:21">
      <c r="A189" t="s">
        <v>464</v>
      </c>
      <c r="B189" s="12" t="s">
        <v>517</v>
      </c>
      <c r="C189" s="12" t="s">
        <v>524</v>
      </c>
      <c r="D189" s="12" t="s">
        <v>527</v>
      </c>
      <c r="E189">
        <v>4.4000000000000004</v>
      </c>
      <c r="F189" s="33">
        <v>68026</v>
      </c>
      <c r="G189" s="21">
        <v>44538</v>
      </c>
      <c r="H189">
        <f>YEAR($G189)</f>
        <v>2021</v>
      </c>
      <c r="I189" s="12" t="b">
        <v>1</v>
      </c>
      <c r="J189" s="12" t="s">
        <v>530</v>
      </c>
      <c r="K189" t="s">
        <v>535</v>
      </c>
      <c r="L189" t="s">
        <v>538</v>
      </c>
      <c r="M189" s="12" t="s">
        <v>545</v>
      </c>
      <c r="N189">
        <v>3</v>
      </c>
      <c r="O189" s="12">
        <v>3.4</v>
      </c>
      <c r="P189" s="23">
        <f>ROUND(O189,0)</f>
        <v>3</v>
      </c>
      <c r="Q189" s="24">
        <f>EDATE(G189,O189*12)</f>
        <v>45755</v>
      </c>
      <c r="R189">
        <f>YEAR(Q189)</f>
        <v>2025</v>
      </c>
      <c r="S189" s="12" t="s">
        <v>546</v>
      </c>
      <c r="T189" t="s">
        <v>549</v>
      </c>
      <c r="U189" t="s">
        <v>554</v>
      </c>
    </row>
    <row r="190" spans="1:21">
      <c r="A190" t="s">
        <v>180</v>
      </c>
      <c r="B190" s="12" t="s">
        <v>518</v>
      </c>
      <c r="C190" s="12" t="s">
        <v>522</v>
      </c>
      <c r="D190" s="12" t="s">
        <v>526</v>
      </c>
      <c r="E190">
        <v>5.8</v>
      </c>
      <c r="F190">
        <v>136919</v>
      </c>
      <c r="G190" s="21">
        <v>43310</v>
      </c>
      <c r="H190">
        <f>YEAR(Cleaned_Dataset[[#This Row],[Hire Date]])</f>
        <v>2018</v>
      </c>
      <c r="I190" s="12" t="b">
        <v>0</v>
      </c>
      <c r="K190" t="s">
        <v>536</v>
      </c>
      <c r="L190" t="s">
        <v>538</v>
      </c>
      <c r="M190" s="12" t="s">
        <v>542</v>
      </c>
      <c r="N190">
        <v>5</v>
      </c>
      <c r="O190" s="12">
        <v>6.7</v>
      </c>
      <c r="Q190" s="23"/>
      <c r="S190" s="12" t="s">
        <v>546</v>
      </c>
      <c r="T190" t="s">
        <v>549</v>
      </c>
      <c r="U190" t="s">
        <v>553</v>
      </c>
    </row>
    <row r="191" spans="1:21">
      <c r="A191" t="s">
        <v>174</v>
      </c>
      <c r="B191" s="12" t="s">
        <v>518</v>
      </c>
      <c r="C191" s="12" t="s">
        <v>521</v>
      </c>
      <c r="D191" s="12" t="s">
        <v>527</v>
      </c>
      <c r="E191">
        <v>7.1</v>
      </c>
      <c r="F191" s="33">
        <v>156826</v>
      </c>
      <c r="G191" s="21">
        <v>44330</v>
      </c>
      <c r="H191">
        <f>YEAR($G191)</f>
        <v>2021</v>
      </c>
      <c r="I191" s="12" t="b">
        <v>1</v>
      </c>
      <c r="J191" s="12" t="s">
        <v>533</v>
      </c>
      <c r="K191" t="s">
        <v>537</v>
      </c>
      <c r="L191" t="s">
        <v>538</v>
      </c>
      <c r="M191" s="12" t="s">
        <v>545</v>
      </c>
      <c r="N191">
        <v>3</v>
      </c>
      <c r="O191" s="12">
        <v>2.9</v>
      </c>
      <c r="P191" s="23">
        <f>ROUND(O191,0)</f>
        <v>3</v>
      </c>
      <c r="Q191" s="24">
        <f>EDATE(G191,O191*12)</f>
        <v>45365</v>
      </c>
      <c r="R191">
        <f>YEAR(Q191)</f>
        <v>2024</v>
      </c>
      <c r="S191" s="12" t="s">
        <v>546</v>
      </c>
      <c r="T191" t="s">
        <v>549</v>
      </c>
      <c r="U191" t="s">
        <v>554</v>
      </c>
    </row>
    <row r="192" spans="1:21">
      <c r="A192" t="s">
        <v>111</v>
      </c>
      <c r="B192" s="12" t="s">
        <v>518</v>
      </c>
      <c r="C192" s="12" t="s">
        <v>523</v>
      </c>
      <c r="D192" s="12" t="s">
        <v>528</v>
      </c>
      <c r="E192">
        <v>3.2</v>
      </c>
      <c r="F192">
        <v>105587</v>
      </c>
      <c r="G192" s="21">
        <v>43213</v>
      </c>
      <c r="H192">
        <f>YEAR(Cleaned_Dataset[[#This Row],[Hire Date]])</f>
        <v>2018</v>
      </c>
      <c r="I192" s="12" t="b">
        <v>0</v>
      </c>
      <c r="K192" t="s">
        <v>535</v>
      </c>
      <c r="L192" t="s">
        <v>538</v>
      </c>
      <c r="M192" s="12" t="s">
        <v>543</v>
      </c>
      <c r="N192">
        <v>4</v>
      </c>
      <c r="O192" s="12">
        <v>7</v>
      </c>
      <c r="Q192" s="23"/>
      <c r="S192" s="12" t="s">
        <v>546</v>
      </c>
      <c r="T192" t="s">
        <v>549</v>
      </c>
      <c r="U192" t="s">
        <v>552</v>
      </c>
    </row>
    <row r="193" spans="1:21">
      <c r="A193" t="s">
        <v>193</v>
      </c>
      <c r="B193" s="12" t="s">
        <v>518</v>
      </c>
      <c r="C193" s="12" t="s">
        <v>520</v>
      </c>
      <c r="D193" s="12" t="s">
        <v>526</v>
      </c>
      <c r="E193">
        <v>5.0999999999999996</v>
      </c>
      <c r="F193" s="33">
        <v>124881</v>
      </c>
      <c r="G193" s="21">
        <v>43816</v>
      </c>
      <c r="H193">
        <f>YEAR($G193)</f>
        <v>2019</v>
      </c>
      <c r="I193" s="12" t="b">
        <v>0</v>
      </c>
      <c r="K193" t="s">
        <v>536</v>
      </c>
      <c r="L193" t="s">
        <v>540</v>
      </c>
      <c r="M193" s="12" t="s">
        <v>544</v>
      </c>
      <c r="N193">
        <v>4</v>
      </c>
      <c r="O193" s="12">
        <v>5.3</v>
      </c>
      <c r="Q193" s="23"/>
      <c r="S193" s="12" t="s">
        <v>546</v>
      </c>
      <c r="T193" t="s">
        <v>549</v>
      </c>
      <c r="U193" t="s">
        <v>552</v>
      </c>
    </row>
    <row r="194" spans="1:21">
      <c r="A194" t="s">
        <v>200</v>
      </c>
      <c r="B194" s="12" t="s">
        <v>519</v>
      </c>
      <c r="C194" s="12" t="s">
        <v>520</v>
      </c>
      <c r="D194" s="12" t="s">
        <v>527</v>
      </c>
      <c r="E194">
        <v>2.1</v>
      </c>
      <c r="F194" s="33">
        <v>82015</v>
      </c>
      <c r="G194" s="21">
        <v>44864</v>
      </c>
      <c r="H194">
        <f>YEAR($G194)</f>
        <v>2022</v>
      </c>
      <c r="I194" s="12" t="b">
        <v>0</v>
      </c>
      <c r="K194" t="s">
        <v>536</v>
      </c>
      <c r="L194" t="s">
        <v>540</v>
      </c>
      <c r="M194" s="12" t="s">
        <v>544</v>
      </c>
      <c r="N194">
        <v>5</v>
      </c>
      <c r="O194" s="12">
        <v>2.5</v>
      </c>
      <c r="Q194" s="24">
        <f>EDATE(G194,O194*12)</f>
        <v>45777</v>
      </c>
      <c r="R194">
        <f>YEAR(Q194)</f>
        <v>2025</v>
      </c>
      <c r="S194" s="12" t="s">
        <v>546</v>
      </c>
      <c r="T194" t="s">
        <v>549</v>
      </c>
      <c r="U194" t="s">
        <v>551</v>
      </c>
    </row>
    <row r="195" spans="1:21">
      <c r="A195" t="s">
        <v>203</v>
      </c>
      <c r="B195" s="12" t="s">
        <v>519</v>
      </c>
      <c r="C195" s="12" t="s">
        <v>520</v>
      </c>
      <c r="D195" s="12" t="s">
        <v>527</v>
      </c>
      <c r="E195">
        <v>6.5</v>
      </c>
      <c r="F195">
        <v>107064</v>
      </c>
      <c r="G195" s="21">
        <v>44208</v>
      </c>
      <c r="H195">
        <f>YEAR(Cleaned_Dataset[[#This Row],[Hire Date]])</f>
        <v>2021</v>
      </c>
      <c r="I195" s="12" t="b">
        <v>0</v>
      </c>
      <c r="K195" t="s">
        <v>536</v>
      </c>
      <c r="L195" t="s">
        <v>538</v>
      </c>
      <c r="M195" s="12" t="s">
        <v>542</v>
      </c>
      <c r="N195">
        <v>2</v>
      </c>
      <c r="O195" s="12">
        <v>4.3</v>
      </c>
      <c r="Q195" s="24">
        <f>EDATE(G195,O195*12)</f>
        <v>45759</v>
      </c>
      <c r="R195">
        <f>YEAR(Q195)</f>
        <v>2025</v>
      </c>
      <c r="S195" s="12" t="s">
        <v>546</v>
      </c>
      <c r="T195" t="s">
        <v>549</v>
      </c>
      <c r="U195" t="s">
        <v>554</v>
      </c>
    </row>
    <row r="196" spans="1:21">
      <c r="A196" t="s">
        <v>273</v>
      </c>
      <c r="B196" s="12" t="s">
        <v>517</v>
      </c>
      <c r="C196" s="12" t="s">
        <v>524</v>
      </c>
      <c r="D196" s="12" t="s">
        <v>526</v>
      </c>
      <c r="E196">
        <v>5.5</v>
      </c>
      <c r="F196">
        <v>142617</v>
      </c>
      <c r="G196" s="21">
        <v>43232</v>
      </c>
      <c r="H196">
        <f>YEAR(Cleaned_Dataset[[#This Row],[Hire Date]])</f>
        <v>2018</v>
      </c>
      <c r="I196" s="12" t="b">
        <v>0</v>
      </c>
      <c r="K196" t="s">
        <v>535</v>
      </c>
      <c r="L196" t="s">
        <v>538</v>
      </c>
      <c r="M196" s="12" t="s">
        <v>543</v>
      </c>
      <c r="N196">
        <v>3</v>
      </c>
      <c r="O196" s="12">
        <v>6.9</v>
      </c>
      <c r="Q196" s="23"/>
      <c r="S196" s="12" t="s">
        <v>548</v>
      </c>
      <c r="T196" t="s">
        <v>549</v>
      </c>
      <c r="U196" t="s">
        <v>554</v>
      </c>
    </row>
    <row r="197" spans="1:21">
      <c r="A197" t="s">
        <v>35</v>
      </c>
      <c r="B197" s="12" t="s">
        <v>518</v>
      </c>
      <c r="C197" s="12" t="s">
        <v>523</v>
      </c>
      <c r="D197" s="12" t="s">
        <v>527</v>
      </c>
      <c r="E197">
        <v>8.9</v>
      </c>
      <c r="F197">
        <v>73545</v>
      </c>
      <c r="G197" s="21">
        <v>43784</v>
      </c>
      <c r="H197">
        <f>YEAR(Cleaned_Dataset[[#This Row],[Hire Date]])</f>
        <v>2019</v>
      </c>
      <c r="I197" s="12" t="b">
        <v>1</v>
      </c>
      <c r="J197" s="12" t="s">
        <v>534</v>
      </c>
      <c r="K197" t="s">
        <v>536</v>
      </c>
      <c r="L197" t="s">
        <v>540</v>
      </c>
      <c r="M197" s="12" t="s">
        <v>542</v>
      </c>
      <c r="N197">
        <v>2</v>
      </c>
      <c r="O197" s="12">
        <v>1.4</v>
      </c>
      <c r="P197" s="23">
        <f>ROUND(O197,0)</f>
        <v>1</v>
      </c>
      <c r="Q197" s="24">
        <f>EDATE(G197,O197*12)</f>
        <v>44270</v>
      </c>
      <c r="R197">
        <f>YEAR(Q197)</f>
        <v>2021</v>
      </c>
      <c r="S197" s="12" t="s">
        <v>546</v>
      </c>
      <c r="T197" t="s">
        <v>549</v>
      </c>
      <c r="U197" t="s">
        <v>552</v>
      </c>
    </row>
    <row r="198" spans="1:21">
      <c r="A198" t="s">
        <v>102</v>
      </c>
      <c r="B198" s="12" t="s">
        <v>518</v>
      </c>
      <c r="C198" s="12" t="s">
        <v>522</v>
      </c>
      <c r="D198" s="12" t="s">
        <v>527</v>
      </c>
      <c r="E198">
        <v>2.9</v>
      </c>
      <c r="F198">
        <v>60055</v>
      </c>
      <c r="G198" s="21">
        <v>43826</v>
      </c>
      <c r="H198">
        <f>YEAR(Cleaned_Dataset[[#This Row],[Hire Date]])</f>
        <v>2019</v>
      </c>
      <c r="I198" s="12" t="b">
        <v>1</v>
      </c>
      <c r="J198" s="12" t="s">
        <v>530</v>
      </c>
      <c r="K198" t="s">
        <v>535</v>
      </c>
      <c r="L198" t="s">
        <v>540</v>
      </c>
      <c r="M198" s="12" t="s">
        <v>542</v>
      </c>
      <c r="N198">
        <v>4</v>
      </c>
      <c r="O198" s="12">
        <v>2.2999999999999998</v>
      </c>
      <c r="P198" s="23">
        <f>ROUND(O198,0)</f>
        <v>2</v>
      </c>
      <c r="Q198" s="24">
        <f>EDATE(G198,O198*12)</f>
        <v>44647</v>
      </c>
      <c r="R198">
        <f>YEAR(Q198)</f>
        <v>2022</v>
      </c>
      <c r="S198" s="12" t="s">
        <v>546</v>
      </c>
      <c r="T198" t="s">
        <v>549</v>
      </c>
      <c r="U198" t="s">
        <v>552</v>
      </c>
    </row>
    <row r="199" spans="1:21">
      <c r="A199" t="s">
        <v>209</v>
      </c>
      <c r="B199" s="12" t="s">
        <v>519</v>
      </c>
      <c r="C199" s="12" t="s">
        <v>523</v>
      </c>
      <c r="D199" s="12" t="s">
        <v>525</v>
      </c>
      <c r="E199">
        <v>5.4</v>
      </c>
      <c r="F199" s="33">
        <v>85611</v>
      </c>
      <c r="G199" s="21">
        <v>43590</v>
      </c>
      <c r="H199">
        <f>YEAR($G199)</f>
        <v>2019</v>
      </c>
      <c r="I199" s="12" t="b">
        <v>0</v>
      </c>
      <c r="K199" t="s">
        <v>536</v>
      </c>
      <c r="L199" t="s">
        <v>538</v>
      </c>
      <c r="M199" s="12" t="s">
        <v>544</v>
      </c>
      <c r="N199">
        <v>3</v>
      </c>
      <c r="O199" s="12">
        <v>6</v>
      </c>
      <c r="Q199" s="23"/>
      <c r="S199" s="12" t="s">
        <v>547</v>
      </c>
      <c r="T199" t="s">
        <v>549</v>
      </c>
      <c r="U199" t="s">
        <v>551</v>
      </c>
    </row>
    <row r="200" spans="1:21">
      <c r="A200" t="s">
        <v>210</v>
      </c>
      <c r="B200" s="12" t="s">
        <v>519</v>
      </c>
      <c r="C200" s="12" t="s">
        <v>524</v>
      </c>
      <c r="D200" s="12" t="s">
        <v>527</v>
      </c>
      <c r="E200">
        <v>3.2</v>
      </c>
      <c r="F200">
        <v>121212</v>
      </c>
      <c r="G200" s="21">
        <v>44309</v>
      </c>
      <c r="H200">
        <f>YEAR(Cleaned_Dataset[[#This Row],[Hire Date]])</f>
        <v>2021</v>
      </c>
      <c r="I200" s="12" t="b">
        <v>0</v>
      </c>
      <c r="K200" t="s">
        <v>536</v>
      </c>
      <c r="L200" t="s">
        <v>538</v>
      </c>
      <c r="M200" s="12" t="s">
        <v>542</v>
      </c>
      <c r="N200">
        <v>3</v>
      </c>
      <c r="O200" s="12">
        <v>4</v>
      </c>
      <c r="Q200" s="24">
        <f>EDATE(G200,O200*12)</f>
        <v>45770</v>
      </c>
      <c r="R200">
        <f>YEAR(Q200)</f>
        <v>2025</v>
      </c>
      <c r="S200" s="12" t="s">
        <v>546</v>
      </c>
      <c r="T200" t="s">
        <v>549</v>
      </c>
      <c r="U200" t="s">
        <v>551</v>
      </c>
    </row>
    <row r="201" spans="1:21">
      <c r="A201" t="s">
        <v>44</v>
      </c>
      <c r="B201" s="12" t="s">
        <v>518</v>
      </c>
      <c r="C201" s="12" t="s">
        <v>520</v>
      </c>
      <c r="D201" s="12" t="s">
        <v>528</v>
      </c>
      <c r="E201">
        <v>4.5999999999999996</v>
      </c>
      <c r="F201">
        <v>64499</v>
      </c>
      <c r="G201" s="21">
        <v>45444</v>
      </c>
      <c r="H201">
        <f>YEAR(Cleaned_Dataset[[#This Row],[Hire Date]])</f>
        <v>2024</v>
      </c>
      <c r="I201" s="12" t="b">
        <v>0</v>
      </c>
      <c r="K201" t="s">
        <v>535</v>
      </c>
      <c r="L201" t="s">
        <v>540</v>
      </c>
      <c r="M201" s="12" t="s">
        <v>543</v>
      </c>
      <c r="N201">
        <v>4</v>
      </c>
      <c r="O201" s="12">
        <v>6.9</v>
      </c>
      <c r="Q201" s="23"/>
      <c r="S201" s="12" t="s">
        <v>546</v>
      </c>
      <c r="T201" t="s">
        <v>549</v>
      </c>
      <c r="U201" t="s">
        <v>553</v>
      </c>
    </row>
    <row r="202" spans="1:21">
      <c r="A202" t="s">
        <v>214</v>
      </c>
      <c r="B202" s="12" t="s">
        <v>519</v>
      </c>
      <c r="C202" s="12" t="s">
        <v>524</v>
      </c>
      <c r="D202" s="12" t="s">
        <v>527</v>
      </c>
      <c r="E202">
        <v>5.9</v>
      </c>
      <c r="F202" s="33">
        <v>77087</v>
      </c>
      <c r="G202" s="21">
        <v>43995</v>
      </c>
      <c r="H202">
        <f>YEAR($G202)</f>
        <v>2020</v>
      </c>
      <c r="I202" s="12" t="b">
        <v>0</v>
      </c>
      <c r="K202" t="s">
        <v>536</v>
      </c>
      <c r="L202" t="s">
        <v>540</v>
      </c>
      <c r="M202" s="12" t="s">
        <v>545</v>
      </c>
      <c r="N202">
        <v>4</v>
      </c>
      <c r="S202" s="12" t="s">
        <v>547</v>
      </c>
      <c r="T202" t="s">
        <v>549</v>
      </c>
      <c r="U202" t="s">
        <v>551</v>
      </c>
    </row>
    <row r="203" spans="1:21">
      <c r="A203" t="s">
        <v>219</v>
      </c>
      <c r="B203" s="12" t="s">
        <v>517</v>
      </c>
      <c r="C203" s="12" t="s">
        <v>521</v>
      </c>
      <c r="D203" s="12" t="s">
        <v>526</v>
      </c>
      <c r="E203">
        <v>5.2</v>
      </c>
      <c r="F203">
        <v>87598</v>
      </c>
      <c r="G203" s="21">
        <v>44424</v>
      </c>
      <c r="H203">
        <f>YEAR(Cleaned_Dataset[[#This Row],[Hire Date]])</f>
        <v>2021</v>
      </c>
      <c r="I203" s="12" t="b">
        <v>0</v>
      </c>
      <c r="K203" t="s">
        <v>536</v>
      </c>
      <c r="L203" t="s">
        <v>538</v>
      </c>
      <c r="M203" s="12" t="s">
        <v>542</v>
      </c>
      <c r="N203">
        <v>3</v>
      </c>
      <c r="O203" s="12">
        <v>3.7</v>
      </c>
      <c r="Q203" s="23"/>
      <c r="S203" s="12" t="s">
        <v>546</v>
      </c>
      <c r="T203" t="s">
        <v>549</v>
      </c>
      <c r="U203" t="s">
        <v>554</v>
      </c>
    </row>
    <row r="204" spans="1:21">
      <c r="A204" t="s">
        <v>261</v>
      </c>
      <c r="B204" s="12" t="s">
        <v>517</v>
      </c>
      <c r="C204" s="12" t="s">
        <v>523</v>
      </c>
      <c r="D204" s="12" t="s">
        <v>528</v>
      </c>
      <c r="E204">
        <v>3.3</v>
      </c>
      <c r="F204">
        <v>102600</v>
      </c>
      <c r="G204" s="21">
        <v>43269</v>
      </c>
      <c r="H204">
        <f>YEAR(Cleaned_Dataset[[#This Row],[Hire Date]])</f>
        <v>2018</v>
      </c>
      <c r="I204" s="12" t="b">
        <v>0</v>
      </c>
      <c r="K204" t="s">
        <v>536</v>
      </c>
      <c r="L204" t="s">
        <v>538</v>
      </c>
      <c r="M204" s="12" t="s">
        <v>543</v>
      </c>
      <c r="N204">
        <v>3</v>
      </c>
      <c r="O204" s="12">
        <v>6.8</v>
      </c>
      <c r="Q204" s="23"/>
      <c r="S204" s="12" t="s">
        <v>548</v>
      </c>
      <c r="T204" t="s">
        <v>549</v>
      </c>
      <c r="U204" t="s">
        <v>554</v>
      </c>
    </row>
    <row r="205" spans="1:21">
      <c r="A205" t="s">
        <v>324</v>
      </c>
      <c r="B205" s="12" t="s">
        <v>518</v>
      </c>
      <c r="C205" s="12" t="s">
        <v>521</v>
      </c>
      <c r="D205" s="12" t="s">
        <v>528</v>
      </c>
      <c r="E205">
        <v>4.8</v>
      </c>
      <c r="F205" s="33">
        <v>66796</v>
      </c>
      <c r="G205" s="21">
        <v>43801</v>
      </c>
      <c r="H205">
        <f>YEAR($G205)</f>
        <v>2019</v>
      </c>
      <c r="I205" s="12" t="b">
        <v>1</v>
      </c>
      <c r="J205" s="12" t="s">
        <v>532</v>
      </c>
      <c r="K205" t="s">
        <v>536</v>
      </c>
      <c r="L205" t="s">
        <v>540</v>
      </c>
      <c r="M205" s="12" t="s">
        <v>545</v>
      </c>
      <c r="N205">
        <v>1</v>
      </c>
      <c r="O205" s="12">
        <v>2.4</v>
      </c>
      <c r="P205" s="23">
        <f>ROUND(O205,0)</f>
        <v>2</v>
      </c>
      <c r="Q205" s="24">
        <f>EDATE(G205,O205*12)</f>
        <v>44653</v>
      </c>
      <c r="R205">
        <f>YEAR(Q205)</f>
        <v>2022</v>
      </c>
      <c r="S205" s="12" t="s">
        <v>546</v>
      </c>
      <c r="T205" t="s">
        <v>549</v>
      </c>
      <c r="U205" t="s">
        <v>551</v>
      </c>
    </row>
    <row r="206" spans="1:21">
      <c r="A206" t="s">
        <v>249</v>
      </c>
      <c r="B206" s="12" t="s">
        <v>519</v>
      </c>
      <c r="C206" s="12" t="s">
        <v>521</v>
      </c>
      <c r="D206" s="12" t="s">
        <v>528</v>
      </c>
      <c r="E206">
        <v>5.5</v>
      </c>
      <c r="F206">
        <v>103108</v>
      </c>
      <c r="G206" s="21">
        <v>44483</v>
      </c>
      <c r="H206">
        <f>YEAR(Cleaned_Dataset[[#This Row],[Hire Date]])</f>
        <v>2021</v>
      </c>
      <c r="I206" s="12" t="b">
        <v>1</v>
      </c>
      <c r="J206" s="12" t="s">
        <v>534</v>
      </c>
      <c r="K206" t="s">
        <v>536</v>
      </c>
      <c r="L206" t="s">
        <v>538</v>
      </c>
      <c r="M206" s="12" t="s">
        <v>542</v>
      </c>
      <c r="N206">
        <v>2</v>
      </c>
      <c r="O206" s="12">
        <v>1</v>
      </c>
      <c r="P206" s="23">
        <f>ROUND(O206,0)</f>
        <v>1</v>
      </c>
      <c r="Q206" s="24">
        <f>EDATE(G206,O206*12)</f>
        <v>44848</v>
      </c>
      <c r="R206">
        <f>YEAR(Q206)</f>
        <v>2022</v>
      </c>
      <c r="S206" s="12" t="s">
        <v>546</v>
      </c>
      <c r="T206" t="s">
        <v>549</v>
      </c>
      <c r="U206" t="s">
        <v>551</v>
      </c>
    </row>
    <row r="207" spans="1:21">
      <c r="A207" t="s">
        <v>240</v>
      </c>
      <c r="B207" s="12" t="s">
        <v>518</v>
      </c>
      <c r="C207" s="12" t="s">
        <v>520</v>
      </c>
      <c r="D207" s="12" t="s">
        <v>526</v>
      </c>
      <c r="E207">
        <v>3.2</v>
      </c>
      <c r="F207" s="33">
        <v>78073</v>
      </c>
      <c r="G207" s="21">
        <v>44320</v>
      </c>
      <c r="H207">
        <f>YEAR($G207)</f>
        <v>2021</v>
      </c>
      <c r="I207" s="12" t="b">
        <v>0</v>
      </c>
      <c r="K207" t="s">
        <v>536</v>
      </c>
      <c r="L207" t="s">
        <v>540</v>
      </c>
      <c r="M207" s="12" t="s">
        <v>545</v>
      </c>
      <c r="N207">
        <v>2</v>
      </c>
      <c r="O207" s="12">
        <v>4</v>
      </c>
      <c r="Q207" s="23"/>
      <c r="S207" s="12" t="s">
        <v>546</v>
      </c>
      <c r="T207" t="s">
        <v>549</v>
      </c>
      <c r="U207" t="s">
        <v>553</v>
      </c>
    </row>
    <row r="208" spans="1:21">
      <c r="A208" t="s">
        <v>20</v>
      </c>
      <c r="B208" s="12" t="s">
        <v>518</v>
      </c>
      <c r="C208" s="12" t="s">
        <v>523</v>
      </c>
      <c r="D208" s="12" t="s">
        <v>527</v>
      </c>
      <c r="E208">
        <v>8.1</v>
      </c>
      <c r="F208">
        <v>119150</v>
      </c>
      <c r="G208" s="21">
        <v>43290</v>
      </c>
      <c r="H208">
        <f>YEAR(Cleaned_Dataset[[#This Row],[Hire Date]])</f>
        <v>2018</v>
      </c>
      <c r="I208" s="12" t="b">
        <v>1</v>
      </c>
      <c r="J208" s="12" t="s">
        <v>531</v>
      </c>
      <c r="K208" t="s">
        <v>536</v>
      </c>
      <c r="L208" t="s">
        <v>540</v>
      </c>
      <c r="M208" s="12" t="s">
        <v>543</v>
      </c>
      <c r="N208">
        <v>3</v>
      </c>
      <c r="O208" s="12">
        <v>0.4</v>
      </c>
      <c r="P208" s="23">
        <f>ROUND(O208,0)</f>
        <v>0</v>
      </c>
      <c r="Q208" s="24">
        <f>EDATE(G208,O208*12)</f>
        <v>43413</v>
      </c>
      <c r="R208">
        <f>YEAR(Q208)</f>
        <v>2018</v>
      </c>
      <c r="S208" s="12" t="s">
        <v>546</v>
      </c>
      <c r="T208" t="s">
        <v>549</v>
      </c>
      <c r="U208" t="s">
        <v>553</v>
      </c>
    </row>
    <row r="209" spans="1:21">
      <c r="A209" t="s">
        <v>305</v>
      </c>
      <c r="B209" s="12" t="s">
        <v>519</v>
      </c>
      <c r="C209" s="12" t="s">
        <v>520</v>
      </c>
      <c r="D209" s="12" t="s">
        <v>526</v>
      </c>
      <c r="E209">
        <v>3.9</v>
      </c>
      <c r="F209">
        <v>105096</v>
      </c>
      <c r="G209" s="21">
        <v>45964</v>
      </c>
      <c r="H209">
        <f>YEAR(Cleaned_Dataset[[#This Row],[Hire Date]])</f>
        <v>2025</v>
      </c>
      <c r="I209" s="12" t="b">
        <v>0</v>
      </c>
      <c r="K209" t="s">
        <v>537</v>
      </c>
      <c r="L209" t="s">
        <v>540</v>
      </c>
      <c r="M209" s="12" t="s">
        <v>543</v>
      </c>
      <c r="N209">
        <v>4</v>
      </c>
      <c r="O209" s="12">
        <v>6.5</v>
      </c>
      <c r="Q209" s="23"/>
      <c r="S209" s="12" t="s">
        <v>547</v>
      </c>
      <c r="T209" t="s">
        <v>549</v>
      </c>
      <c r="U209" t="s">
        <v>553</v>
      </c>
    </row>
    <row r="210" spans="1:21">
      <c r="A210" t="s">
        <v>250</v>
      </c>
      <c r="B210" s="12" t="s">
        <v>518</v>
      </c>
      <c r="C210" s="12" t="s">
        <v>523</v>
      </c>
      <c r="D210" s="12" t="s">
        <v>526</v>
      </c>
      <c r="E210">
        <v>6.3</v>
      </c>
      <c r="F210" s="33">
        <v>102468</v>
      </c>
      <c r="G210" s="21">
        <v>44752</v>
      </c>
      <c r="H210">
        <f>YEAR($G210)</f>
        <v>2022</v>
      </c>
      <c r="I210" s="12" t="b">
        <v>0</v>
      </c>
      <c r="K210" t="s">
        <v>536</v>
      </c>
      <c r="L210" t="s">
        <v>538</v>
      </c>
      <c r="M210" s="12" t="s">
        <v>545</v>
      </c>
      <c r="N210">
        <v>3</v>
      </c>
      <c r="O210" s="12">
        <v>2.8</v>
      </c>
      <c r="Q210" s="23"/>
      <c r="S210" s="12" t="s">
        <v>547</v>
      </c>
      <c r="T210" t="s">
        <v>549</v>
      </c>
      <c r="U210" t="s">
        <v>551</v>
      </c>
    </row>
    <row r="211" spans="1:21">
      <c r="A211" t="s">
        <v>162</v>
      </c>
      <c r="B211" s="12" t="s">
        <v>518</v>
      </c>
      <c r="C211" s="12" t="s">
        <v>524</v>
      </c>
      <c r="D211" s="12" t="s">
        <v>527</v>
      </c>
      <c r="E211">
        <v>7.8</v>
      </c>
      <c r="F211">
        <v>63430</v>
      </c>
      <c r="G211" s="21">
        <v>43440</v>
      </c>
      <c r="H211">
        <f>YEAR(Cleaned_Dataset[[#This Row],[Hire Date]])</f>
        <v>2018</v>
      </c>
      <c r="I211" s="12" t="b">
        <v>0</v>
      </c>
      <c r="K211" t="s">
        <v>535</v>
      </c>
      <c r="L211" t="s">
        <v>540</v>
      </c>
      <c r="M211" s="12" t="s">
        <v>543</v>
      </c>
      <c r="N211">
        <v>3</v>
      </c>
      <c r="O211" s="12">
        <v>6.4</v>
      </c>
      <c r="Q211" s="24">
        <f>EDATE(G211,O211*12)</f>
        <v>45753</v>
      </c>
      <c r="R211">
        <f>YEAR(Q211)</f>
        <v>2025</v>
      </c>
      <c r="S211" s="12" t="s">
        <v>547</v>
      </c>
      <c r="T211" t="s">
        <v>549</v>
      </c>
      <c r="U211" t="s">
        <v>552</v>
      </c>
    </row>
    <row r="212" spans="1:21">
      <c r="A212" t="s">
        <v>293</v>
      </c>
      <c r="B212" s="12" t="s">
        <v>518</v>
      </c>
      <c r="C212" s="12" t="s">
        <v>520</v>
      </c>
      <c r="D212" s="12" t="s">
        <v>530</v>
      </c>
      <c r="E212">
        <v>6.7</v>
      </c>
      <c r="F212">
        <v>134905</v>
      </c>
      <c r="G212" s="21">
        <v>43483</v>
      </c>
      <c r="H212">
        <f>YEAR(Cleaned_Dataset[[#This Row],[Hire Date]])</f>
        <v>2019</v>
      </c>
      <c r="I212" s="12" t="b">
        <v>0</v>
      </c>
      <c r="K212" t="s">
        <v>535</v>
      </c>
      <c r="L212" t="s">
        <v>538</v>
      </c>
      <c r="M212" s="12" t="s">
        <v>543</v>
      </c>
      <c r="N212">
        <v>4</v>
      </c>
      <c r="O212" s="12">
        <v>6.3</v>
      </c>
      <c r="Q212" s="23"/>
      <c r="S212" s="12" t="s">
        <v>546</v>
      </c>
      <c r="T212" t="s">
        <v>549</v>
      </c>
      <c r="U212" t="s">
        <v>552</v>
      </c>
    </row>
    <row r="213" spans="1:21">
      <c r="A213" t="s">
        <v>263</v>
      </c>
      <c r="B213" s="12" t="s">
        <v>517</v>
      </c>
      <c r="C213" s="12" t="s">
        <v>521</v>
      </c>
      <c r="D213" s="12" t="s">
        <v>526</v>
      </c>
      <c r="E213">
        <v>5.5</v>
      </c>
      <c r="F213" s="33">
        <v>105000</v>
      </c>
      <c r="G213" s="21">
        <v>44789</v>
      </c>
      <c r="H213">
        <f>YEAR($G213)</f>
        <v>2022</v>
      </c>
      <c r="I213" s="12" t="b">
        <v>0</v>
      </c>
      <c r="K213" t="s">
        <v>536</v>
      </c>
      <c r="L213" t="s">
        <v>540</v>
      </c>
      <c r="M213" s="12" t="s">
        <v>544</v>
      </c>
      <c r="N213">
        <v>3</v>
      </c>
      <c r="O213" s="12">
        <v>2.7</v>
      </c>
      <c r="Q213" s="23"/>
      <c r="S213" s="12" t="s">
        <v>546</v>
      </c>
      <c r="T213" t="s">
        <v>549</v>
      </c>
      <c r="U213" t="s">
        <v>551</v>
      </c>
    </row>
    <row r="214" spans="1:21">
      <c r="A214" t="s">
        <v>264</v>
      </c>
      <c r="B214" s="12" t="s">
        <v>518</v>
      </c>
      <c r="C214" s="12" t="s">
        <v>523</v>
      </c>
      <c r="D214" s="12" t="s">
        <v>530</v>
      </c>
      <c r="E214">
        <v>3.2</v>
      </c>
      <c r="F214" s="33">
        <v>74291</v>
      </c>
      <c r="G214" s="21">
        <v>45580</v>
      </c>
      <c r="H214">
        <f>YEAR($G214)</f>
        <v>2024</v>
      </c>
      <c r="I214" s="12" t="b">
        <v>0</v>
      </c>
      <c r="K214" t="s">
        <v>536</v>
      </c>
      <c r="L214" t="s">
        <v>540</v>
      </c>
      <c r="M214" s="12" t="s">
        <v>544</v>
      </c>
      <c r="N214">
        <v>3</v>
      </c>
      <c r="O214" s="12">
        <v>2.5</v>
      </c>
      <c r="Q214" s="23"/>
      <c r="S214" s="12" t="s">
        <v>548</v>
      </c>
      <c r="T214" t="s">
        <v>549</v>
      </c>
      <c r="U214" t="s">
        <v>551</v>
      </c>
    </row>
    <row r="215" spans="1:21">
      <c r="A215" t="s">
        <v>271</v>
      </c>
      <c r="B215" s="12" t="s">
        <v>518</v>
      </c>
      <c r="C215" s="12" t="s">
        <v>524</v>
      </c>
      <c r="D215" s="12" t="s">
        <v>526</v>
      </c>
      <c r="E215">
        <v>8.1</v>
      </c>
      <c r="F215">
        <v>127695</v>
      </c>
      <c r="G215" s="21">
        <v>44137</v>
      </c>
      <c r="H215">
        <f>YEAR(Cleaned_Dataset[[#This Row],[Hire Date]])</f>
        <v>2020</v>
      </c>
      <c r="I215" s="12" t="b">
        <v>0</v>
      </c>
      <c r="K215" t="s">
        <v>536</v>
      </c>
      <c r="L215" t="s">
        <v>540</v>
      </c>
      <c r="M215" s="12" t="s">
        <v>542</v>
      </c>
      <c r="N215">
        <v>3</v>
      </c>
      <c r="O215" s="12">
        <v>4.5</v>
      </c>
      <c r="Q215" s="23"/>
      <c r="S215" s="12" t="s">
        <v>546</v>
      </c>
      <c r="T215" t="s">
        <v>549</v>
      </c>
      <c r="U215" t="s">
        <v>552</v>
      </c>
    </row>
    <row r="216" spans="1:21">
      <c r="A216" t="s">
        <v>495</v>
      </c>
      <c r="B216" s="12" t="s">
        <v>518</v>
      </c>
      <c r="C216" s="12" t="s">
        <v>524</v>
      </c>
      <c r="D216" s="12" t="s">
        <v>526</v>
      </c>
      <c r="E216">
        <v>4.2</v>
      </c>
      <c r="F216">
        <v>72453</v>
      </c>
      <c r="G216" s="21">
        <v>43483</v>
      </c>
      <c r="H216">
        <f>YEAR(Cleaned_Dataset[[#This Row],[Hire Date]])</f>
        <v>2019</v>
      </c>
      <c r="I216" s="12" t="b">
        <v>0</v>
      </c>
      <c r="K216" t="s">
        <v>535</v>
      </c>
      <c r="L216" t="s">
        <v>540</v>
      </c>
      <c r="M216" s="12" t="s">
        <v>543</v>
      </c>
      <c r="N216">
        <v>3</v>
      </c>
      <c r="O216" s="12">
        <v>6.3</v>
      </c>
      <c r="Q216" s="23"/>
      <c r="S216" s="12" t="s">
        <v>547</v>
      </c>
      <c r="T216" t="s">
        <v>549</v>
      </c>
      <c r="U216" t="s">
        <v>554</v>
      </c>
    </row>
    <row r="217" spans="1:21">
      <c r="A217" t="s">
        <v>254</v>
      </c>
      <c r="B217" s="12" t="s">
        <v>517</v>
      </c>
      <c r="C217" s="12" t="s">
        <v>523</v>
      </c>
      <c r="D217" s="12" t="s">
        <v>527</v>
      </c>
      <c r="E217">
        <v>4.0999999999999996</v>
      </c>
      <c r="F217">
        <v>85121</v>
      </c>
      <c r="G217" s="21">
        <v>44688</v>
      </c>
      <c r="H217">
        <f>YEAR(Cleaned_Dataset[[#This Row],[Hire Date]])</f>
        <v>2022</v>
      </c>
      <c r="I217" s="12" t="b">
        <v>1</v>
      </c>
      <c r="J217" s="12" t="s">
        <v>532</v>
      </c>
      <c r="K217" t="s">
        <v>537</v>
      </c>
      <c r="L217" t="s">
        <v>540</v>
      </c>
      <c r="M217" s="12" t="s">
        <v>542</v>
      </c>
      <c r="N217">
        <v>3</v>
      </c>
      <c r="O217" s="12">
        <v>3</v>
      </c>
      <c r="P217" s="23">
        <f>ROUND(O217,0)</f>
        <v>3</v>
      </c>
      <c r="Q217" s="24">
        <f>EDATE(G217,O217*12)</f>
        <v>45784</v>
      </c>
      <c r="R217">
        <f>YEAR(Q217)</f>
        <v>2025</v>
      </c>
      <c r="S217" s="12" t="s">
        <v>546</v>
      </c>
      <c r="T217" t="s">
        <v>549</v>
      </c>
      <c r="U217" t="s">
        <v>551</v>
      </c>
    </row>
    <row r="218" spans="1:21">
      <c r="A218" t="s">
        <v>289</v>
      </c>
      <c r="B218" s="12" t="s">
        <v>519</v>
      </c>
      <c r="C218" s="12" t="s">
        <v>523</v>
      </c>
      <c r="D218" s="12" t="s">
        <v>527</v>
      </c>
      <c r="E218">
        <v>3.8</v>
      </c>
      <c r="F218">
        <v>75352</v>
      </c>
      <c r="G218" s="21">
        <v>43427</v>
      </c>
      <c r="H218">
        <f>YEAR(Cleaned_Dataset[[#This Row],[Hire Date]])</f>
        <v>2018</v>
      </c>
      <c r="I218" s="12" t="b">
        <v>0</v>
      </c>
      <c r="K218" t="s">
        <v>536</v>
      </c>
      <c r="L218" t="s">
        <v>540</v>
      </c>
      <c r="M218" s="12" t="s">
        <v>542</v>
      </c>
      <c r="N218">
        <v>3</v>
      </c>
      <c r="O218" s="12">
        <v>6.4</v>
      </c>
      <c r="Q218" s="24">
        <f>EDATE(G218,O218*12)</f>
        <v>45739</v>
      </c>
      <c r="R218">
        <f>YEAR(Q218)</f>
        <v>2025</v>
      </c>
      <c r="S218" s="12" t="s">
        <v>548</v>
      </c>
      <c r="T218" t="s">
        <v>549</v>
      </c>
      <c r="U218" t="s">
        <v>552</v>
      </c>
    </row>
    <row r="219" spans="1:21">
      <c r="A219" t="s">
        <v>331</v>
      </c>
      <c r="B219" s="12" t="s">
        <v>518</v>
      </c>
      <c r="C219" s="12" t="s">
        <v>522</v>
      </c>
      <c r="D219" s="12" t="s">
        <v>527</v>
      </c>
      <c r="E219">
        <v>6.6</v>
      </c>
      <c r="F219" s="33">
        <v>134637</v>
      </c>
      <c r="G219" s="21">
        <v>43310</v>
      </c>
      <c r="H219">
        <f>YEAR($G219)</f>
        <v>2018</v>
      </c>
      <c r="I219" s="12" t="b">
        <v>1</v>
      </c>
      <c r="J219" s="12" t="s">
        <v>533</v>
      </c>
      <c r="K219" t="s">
        <v>537</v>
      </c>
      <c r="L219" t="s">
        <v>540</v>
      </c>
      <c r="M219" s="12" t="s">
        <v>545</v>
      </c>
      <c r="N219">
        <v>2</v>
      </c>
      <c r="O219" s="12">
        <v>1</v>
      </c>
      <c r="P219" s="23">
        <f>ROUND(O219,0)</f>
        <v>1</v>
      </c>
      <c r="Q219" s="24">
        <f>EDATE(G219,O219*12)</f>
        <v>43675</v>
      </c>
      <c r="R219">
        <f>YEAR(Q219)</f>
        <v>2019</v>
      </c>
      <c r="S219" s="12" t="s">
        <v>546</v>
      </c>
      <c r="T219" t="s">
        <v>549</v>
      </c>
      <c r="U219" t="s">
        <v>551</v>
      </c>
    </row>
    <row r="220" spans="1:21">
      <c r="A220" t="s">
        <v>296</v>
      </c>
      <c r="B220" s="12" t="s">
        <v>517</v>
      </c>
      <c r="C220" s="12" t="s">
        <v>524</v>
      </c>
      <c r="D220" s="12" t="s">
        <v>526</v>
      </c>
      <c r="E220">
        <v>3.5</v>
      </c>
      <c r="F220" s="33">
        <v>139025</v>
      </c>
      <c r="G220" s="21">
        <v>44551</v>
      </c>
      <c r="H220">
        <f>YEAR($G220)</f>
        <v>2021</v>
      </c>
      <c r="I220" s="12" t="b">
        <v>0</v>
      </c>
      <c r="K220" t="s">
        <v>536</v>
      </c>
      <c r="L220" t="s">
        <v>540</v>
      </c>
      <c r="M220" s="12" t="s">
        <v>545</v>
      </c>
      <c r="N220">
        <v>5</v>
      </c>
      <c r="O220" s="12">
        <v>3.3</v>
      </c>
      <c r="Q220" s="23"/>
      <c r="S220" s="12" t="s">
        <v>547</v>
      </c>
      <c r="T220" t="s">
        <v>549</v>
      </c>
      <c r="U220" t="s">
        <v>552</v>
      </c>
    </row>
    <row r="221" spans="1:21">
      <c r="A221" t="s">
        <v>51</v>
      </c>
      <c r="B221" s="12" t="s">
        <v>517</v>
      </c>
      <c r="C221" s="12" t="s">
        <v>523</v>
      </c>
      <c r="D221" s="12" t="s">
        <v>527</v>
      </c>
      <c r="E221">
        <v>9.1999999999999993</v>
      </c>
      <c r="F221">
        <v>126235</v>
      </c>
      <c r="G221" s="21">
        <v>44093</v>
      </c>
      <c r="H221">
        <f>YEAR(Cleaned_Dataset[[#This Row],[Hire Date]])</f>
        <v>2020</v>
      </c>
      <c r="I221" s="12" t="b">
        <v>1</v>
      </c>
      <c r="J221" s="12" t="s">
        <v>530</v>
      </c>
      <c r="K221" t="s">
        <v>537</v>
      </c>
      <c r="L221" t="s">
        <v>540</v>
      </c>
      <c r="M221" s="12" t="s">
        <v>542</v>
      </c>
      <c r="N221">
        <v>3</v>
      </c>
      <c r="O221" s="12">
        <v>1</v>
      </c>
      <c r="P221" s="23">
        <f>ROUND(O221,0)</f>
        <v>1</v>
      </c>
      <c r="Q221" s="24">
        <f>EDATE(G221,O221*12)</f>
        <v>44458</v>
      </c>
      <c r="R221">
        <f>YEAR(Q221)</f>
        <v>2021</v>
      </c>
      <c r="S221" s="12" t="s">
        <v>546</v>
      </c>
      <c r="T221" t="s">
        <v>549</v>
      </c>
      <c r="U221" t="s">
        <v>554</v>
      </c>
    </row>
    <row r="222" spans="1:21">
      <c r="A222" t="s">
        <v>299</v>
      </c>
      <c r="B222" s="12" t="s">
        <v>518</v>
      </c>
      <c r="C222" s="12" t="s">
        <v>522</v>
      </c>
      <c r="D222" s="12" t="s">
        <v>526</v>
      </c>
      <c r="E222">
        <v>10.1</v>
      </c>
      <c r="F222">
        <v>149087</v>
      </c>
      <c r="G222" s="21">
        <v>44644</v>
      </c>
      <c r="H222">
        <f>YEAR(Cleaned_Dataset[[#This Row],[Hire Date]])</f>
        <v>2022</v>
      </c>
      <c r="I222" s="12" t="b">
        <v>0</v>
      </c>
      <c r="K222" t="s">
        <v>536</v>
      </c>
      <c r="L222" t="s">
        <v>540</v>
      </c>
      <c r="M222" s="12" t="s">
        <v>542</v>
      </c>
      <c r="N222">
        <v>3</v>
      </c>
      <c r="O222" s="12">
        <v>3.1</v>
      </c>
      <c r="Q222" s="23"/>
      <c r="S222" s="12" t="s">
        <v>546</v>
      </c>
      <c r="T222" t="s">
        <v>549</v>
      </c>
      <c r="U222" t="s">
        <v>553</v>
      </c>
    </row>
    <row r="223" spans="1:21">
      <c r="A223" t="s">
        <v>306</v>
      </c>
      <c r="B223" s="12" t="s">
        <v>517</v>
      </c>
      <c r="C223" s="12" t="s">
        <v>523</v>
      </c>
      <c r="D223" s="12" t="s">
        <v>527</v>
      </c>
      <c r="E223">
        <v>4.2</v>
      </c>
      <c r="F223" s="33">
        <v>132516</v>
      </c>
      <c r="G223" s="21">
        <v>43720</v>
      </c>
      <c r="H223">
        <f>YEAR($G223)</f>
        <v>2019</v>
      </c>
      <c r="I223" s="12" t="b">
        <v>0</v>
      </c>
      <c r="K223" t="s">
        <v>536</v>
      </c>
      <c r="L223" t="s">
        <v>540</v>
      </c>
      <c r="M223" s="12" t="s">
        <v>545</v>
      </c>
      <c r="N223">
        <v>5</v>
      </c>
      <c r="O223" s="12">
        <v>5.6</v>
      </c>
      <c r="Q223" s="24">
        <f>EDATE(G223,O223*12)</f>
        <v>45759</v>
      </c>
      <c r="R223">
        <f>YEAR(Q223)</f>
        <v>2025</v>
      </c>
      <c r="S223" s="12" t="s">
        <v>548</v>
      </c>
      <c r="T223" t="s">
        <v>549</v>
      </c>
      <c r="U223" t="s">
        <v>553</v>
      </c>
    </row>
    <row r="224" spans="1:21">
      <c r="A224" t="s">
        <v>190</v>
      </c>
      <c r="B224" s="12" t="s">
        <v>518</v>
      </c>
      <c r="C224" s="12" t="s">
        <v>521</v>
      </c>
      <c r="D224" s="12" t="s">
        <v>527</v>
      </c>
      <c r="E224">
        <v>6.5</v>
      </c>
      <c r="F224" s="33">
        <v>112269</v>
      </c>
      <c r="G224" s="21">
        <v>44796</v>
      </c>
      <c r="H224">
        <f>YEAR($G224)</f>
        <v>2022</v>
      </c>
      <c r="I224" s="12" t="b">
        <v>1</v>
      </c>
      <c r="J224" s="12" t="s">
        <v>533</v>
      </c>
      <c r="K224" t="s">
        <v>536</v>
      </c>
      <c r="L224" t="s">
        <v>538</v>
      </c>
      <c r="M224" s="12" t="s">
        <v>544</v>
      </c>
      <c r="N224">
        <v>3</v>
      </c>
      <c r="O224" s="12">
        <v>2.7</v>
      </c>
      <c r="P224" s="23">
        <f>ROUND(O224,0)</f>
        <v>3</v>
      </c>
      <c r="Q224" s="24">
        <f>EDATE(G224,O224*12)</f>
        <v>45770</v>
      </c>
      <c r="R224">
        <f>YEAR(Q224)</f>
        <v>2025</v>
      </c>
      <c r="S224" s="12" t="s">
        <v>547</v>
      </c>
      <c r="T224" t="s">
        <v>549</v>
      </c>
      <c r="U224" t="s">
        <v>551</v>
      </c>
    </row>
    <row r="225" spans="1:21">
      <c r="A225" t="s">
        <v>67</v>
      </c>
      <c r="B225" s="12" t="s">
        <v>519</v>
      </c>
      <c r="C225" s="12" t="s">
        <v>520</v>
      </c>
      <c r="D225" s="12" t="s">
        <v>527</v>
      </c>
      <c r="E225">
        <v>7.3</v>
      </c>
      <c r="F225">
        <v>129449</v>
      </c>
      <c r="G225" s="21">
        <v>44167</v>
      </c>
      <c r="H225">
        <f>YEAR(Cleaned_Dataset[[#This Row],[Hire Date]])</f>
        <v>2020</v>
      </c>
      <c r="I225" s="12" t="b">
        <v>1</v>
      </c>
      <c r="J225" s="12" t="s">
        <v>530</v>
      </c>
      <c r="K225" t="s">
        <v>535</v>
      </c>
      <c r="L225" t="s">
        <v>538</v>
      </c>
      <c r="M225" s="12" t="s">
        <v>542</v>
      </c>
      <c r="N225">
        <v>2</v>
      </c>
      <c r="O225" s="12">
        <v>2.4</v>
      </c>
      <c r="P225" s="23">
        <f>ROUND(O225,0)</f>
        <v>2</v>
      </c>
      <c r="Q225" s="24">
        <f>EDATE(G225,O225*12)</f>
        <v>45018</v>
      </c>
      <c r="R225">
        <f>YEAR(Q225)</f>
        <v>2023</v>
      </c>
      <c r="S225" s="12" t="s">
        <v>547</v>
      </c>
      <c r="T225" t="s">
        <v>549</v>
      </c>
      <c r="U225" t="s">
        <v>551</v>
      </c>
    </row>
    <row r="226" spans="1:21">
      <c r="A226" t="s">
        <v>397</v>
      </c>
      <c r="B226" s="12" t="s">
        <v>519</v>
      </c>
      <c r="C226" s="12" t="s">
        <v>523</v>
      </c>
      <c r="D226" s="12" t="s">
        <v>527</v>
      </c>
      <c r="E226">
        <v>7.8</v>
      </c>
      <c r="F226" s="33">
        <v>87413</v>
      </c>
      <c r="G226" s="21">
        <v>43713</v>
      </c>
      <c r="H226">
        <f>YEAR($G226)</f>
        <v>2019</v>
      </c>
      <c r="I226" s="12" t="b">
        <v>1</v>
      </c>
      <c r="J226" s="12" t="s">
        <v>531</v>
      </c>
      <c r="K226" t="s">
        <v>537</v>
      </c>
      <c r="L226" t="s">
        <v>538</v>
      </c>
      <c r="M226" s="12" t="s">
        <v>545</v>
      </c>
      <c r="N226">
        <v>3</v>
      </c>
      <c r="O226" s="12">
        <v>1</v>
      </c>
      <c r="P226" s="23">
        <f>ROUND(O226,0)</f>
        <v>1</v>
      </c>
      <c r="Q226" s="24">
        <f>EDATE(G226,O226*12)</f>
        <v>44079</v>
      </c>
      <c r="R226">
        <f>YEAR(Q226)</f>
        <v>2020</v>
      </c>
      <c r="S226" s="12" t="s">
        <v>547</v>
      </c>
      <c r="T226" t="s">
        <v>549</v>
      </c>
      <c r="U226" t="s">
        <v>554</v>
      </c>
    </row>
    <row r="227" spans="1:21">
      <c r="A227" t="s">
        <v>129</v>
      </c>
      <c r="B227" s="12" t="s">
        <v>517</v>
      </c>
      <c r="C227" s="12" t="s">
        <v>523</v>
      </c>
      <c r="D227" s="12" t="s">
        <v>528</v>
      </c>
      <c r="E227">
        <v>6.7</v>
      </c>
      <c r="F227">
        <v>133509</v>
      </c>
      <c r="G227" s="21">
        <v>43486</v>
      </c>
      <c r="H227">
        <f>YEAR(Cleaned_Dataset[[#This Row],[Hire Date]])</f>
        <v>2019</v>
      </c>
      <c r="I227" s="12" t="b">
        <v>0</v>
      </c>
      <c r="K227" t="s">
        <v>536</v>
      </c>
      <c r="L227" t="s">
        <v>538</v>
      </c>
      <c r="M227" s="12" t="s">
        <v>543</v>
      </c>
      <c r="N227">
        <v>3</v>
      </c>
      <c r="O227" s="12">
        <v>6.2</v>
      </c>
      <c r="Q227" s="23"/>
      <c r="S227" s="12" t="s">
        <v>546</v>
      </c>
      <c r="T227" t="s">
        <v>549</v>
      </c>
      <c r="U227" t="s">
        <v>551</v>
      </c>
    </row>
    <row r="228" spans="1:21">
      <c r="A228" t="s">
        <v>319</v>
      </c>
      <c r="B228" s="12" t="s">
        <v>519</v>
      </c>
      <c r="C228" s="12" t="s">
        <v>524</v>
      </c>
      <c r="D228" s="12" t="s">
        <v>526</v>
      </c>
      <c r="E228">
        <v>4</v>
      </c>
      <c r="F228" s="33">
        <v>66581</v>
      </c>
      <c r="G228" s="21">
        <v>45443</v>
      </c>
      <c r="H228">
        <f>YEAR($G228)</f>
        <v>2024</v>
      </c>
      <c r="I228" s="12" t="b">
        <v>0</v>
      </c>
      <c r="K228" t="s">
        <v>536</v>
      </c>
      <c r="L228" t="s">
        <v>538</v>
      </c>
      <c r="M228" s="12" t="s">
        <v>545</v>
      </c>
      <c r="N228">
        <v>2</v>
      </c>
      <c r="O228" s="12">
        <v>2.9</v>
      </c>
      <c r="Q228" s="23"/>
      <c r="S228" s="12" t="s">
        <v>547</v>
      </c>
      <c r="T228" t="s">
        <v>549</v>
      </c>
      <c r="U228" t="s">
        <v>553</v>
      </c>
    </row>
    <row r="229" spans="1:21">
      <c r="A229" t="s">
        <v>321</v>
      </c>
      <c r="B229" s="12" t="s">
        <v>519</v>
      </c>
      <c r="C229" s="12" t="s">
        <v>521</v>
      </c>
      <c r="D229" s="12" t="s">
        <v>527</v>
      </c>
      <c r="E229">
        <v>6.5</v>
      </c>
      <c r="F229">
        <v>68770</v>
      </c>
      <c r="G229" s="21">
        <v>43954</v>
      </c>
      <c r="H229">
        <f>YEAR(Cleaned_Dataset[[#This Row],[Hire Date]])</f>
        <v>2020</v>
      </c>
      <c r="I229" s="12" t="b">
        <v>0</v>
      </c>
      <c r="K229" t="s">
        <v>536</v>
      </c>
      <c r="L229" t="s">
        <v>540</v>
      </c>
      <c r="M229" s="12" t="s">
        <v>542</v>
      </c>
      <c r="N229">
        <v>3</v>
      </c>
      <c r="O229" s="12">
        <v>5</v>
      </c>
      <c r="Q229" s="24">
        <f>EDATE(G229,O229*12)</f>
        <v>45780</v>
      </c>
      <c r="R229">
        <f>YEAR(Q229)</f>
        <v>2025</v>
      </c>
      <c r="S229" s="12" t="s">
        <v>548</v>
      </c>
      <c r="T229" t="s">
        <v>549</v>
      </c>
      <c r="U229" t="s">
        <v>552</v>
      </c>
    </row>
    <row r="230" spans="1:21">
      <c r="A230" t="s">
        <v>130</v>
      </c>
      <c r="B230" s="12" t="s">
        <v>517</v>
      </c>
      <c r="C230" s="12" t="s">
        <v>520</v>
      </c>
      <c r="D230" s="12" t="s">
        <v>527</v>
      </c>
      <c r="E230">
        <v>0.4</v>
      </c>
      <c r="F230" s="33">
        <v>139026</v>
      </c>
      <c r="G230" s="21">
        <v>44306</v>
      </c>
      <c r="H230">
        <f>YEAR($G230)</f>
        <v>2021</v>
      </c>
      <c r="I230" s="12" t="b">
        <v>1</v>
      </c>
      <c r="J230" s="12" t="s">
        <v>532</v>
      </c>
      <c r="K230" t="s">
        <v>535</v>
      </c>
      <c r="L230" t="s">
        <v>540</v>
      </c>
      <c r="M230" s="12" t="s">
        <v>545</v>
      </c>
      <c r="N230">
        <v>3</v>
      </c>
      <c r="O230" s="12">
        <v>4</v>
      </c>
      <c r="P230" s="23">
        <f>ROUND(O230,0)</f>
        <v>4</v>
      </c>
      <c r="Q230" s="24">
        <f>EDATE(G230,O230*12)</f>
        <v>45767</v>
      </c>
      <c r="R230">
        <f>YEAR(Q230)</f>
        <v>2025</v>
      </c>
      <c r="S230" s="12" t="s">
        <v>547</v>
      </c>
      <c r="T230" t="s">
        <v>549</v>
      </c>
      <c r="U230" t="s">
        <v>552</v>
      </c>
    </row>
    <row r="231" spans="1:21">
      <c r="A231" t="s">
        <v>326</v>
      </c>
      <c r="B231" s="12" t="s">
        <v>519</v>
      </c>
      <c r="C231" s="12" t="s">
        <v>522</v>
      </c>
      <c r="D231" s="12" t="s">
        <v>526</v>
      </c>
      <c r="E231">
        <v>3.8</v>
      </c>
      <c r="F231">
        <v>93623</v>
      </c>
      <c r="G231" s="21">
        <v>46009</v>
      </c>
      <c r="H231">
        <f>YEAR(Cleaned_Dataset[[#This Row],[Hire Date]])</f>
        <v>2025</v>
      </c>
      <c r="I231" s="12" t="b">
        <v>0</v>
      </c>
      <c r="K231" t="s">
        <v>536</v>
      </c>
      <c r="L231" t="s">
        <v>538</v>
      </c>
      <c r="M231" s="12" t="s">
        <v>542</v>
      </c>
      <c r="N231">
        <v>3</v>
      </c>
      <c r="O231" s="12">
        <v>2.2999999999999998</v>
      </c>
      <c r="Q231" s="23"/>
      <c r="S231" s="12" t="s">
        <v>546</v>
      </c>
      <c r="T231" t="s">
        <v>549</v>
      </c>
      <c r="U231" t="s">
        <v>554</v>
      </c>
    </row>
    <row r="232" spans="1:21">
      <c r="A232" t="s">
        <v>392</v>
      </c>
      <c r="B232" s="12" t="s">
        <v>518</v>
      </c>
      <c r="C232" s="12" t="s">
        <v>520</v>
      </c>
      <c r="D232" s="12" t="s">
        <v>526</v>
      </c>
      <c r="E232">
        <v>5.7</v>
      </c>
      <c r="F232">
        <v>75449</v>
      </c>
      <c r="G232" s="21">
        <v>43546</v>
      </c>
      <c r="H232">
        <f>YEAR(Cleaned_Dataset[[#This Row],[Hire Date]])</f>
        <v>2019</v>
      </c>
      <c r="I232" s="12" t="b">
        <v>0</v>
      </c>
      <c r="K232" t="s">
        <v>537</v>
      </c>
      <c r="L232" t="s">
        <v>540</v>
      </c>
      <c r="M232" s="12" t="s">
        <v>543</v>
      </c>
      <c r="N232">
        <v>3</v>
      </c>
      <c r="O232" s="12">
        <v>6.1</v>
      </c>
      <c r="Q232" s="23"/>
      <c r="S232" s="12" t="s">
        <v>548</v>
      </c>
      <c r="T232" t="s">
        <v>549</v>
      </c>
      <c r="U232" t="s">
        <v>554</v>
      </c>
    </row>
    <row r="233" spans="1:21">
      <c r="A233" t="s">
        <v>292</v>
      </c>
      <c r="B233" s="12" t="s">
        <v>517</v>
      </c>
      <c r="C233" s="12" t="s">
        <v>522</v>
      </c>
      <c r="D233" s="12" t="s">
        <v>527</v>
      </c>
      <c r="E233">
        <v>4.5999999999999996</v>
      </c>
      <c r="F233" s="33">
        <v>134071</v>
      </c>
      <c r="G233" s="21">
        <v>43965</v>
      </c>
      <c r="H233">
        <f>YEAR($G233)</f>
        <v>2020</v>
      </c>
      <c r="I233" s="12" t="b">
        <v>1</v>
      </c>
      <c r="J233" s="12" t="s">
        <v>531</v>
      </c>
      <c r="K233" t="s">
        <v>535</v>
      </c>
      <c r="L233" t="s">
        <v>540</v>
      </c>
      <c r="M233" s="12" t="s">
        <v>545</v>
      </c>
      <c r="N233">
        <v>3</v>
      </c>
      <c r="O233" s="12">
        <v>1.9</v>
      </c>
      <c r="P233" s="23">
        <f>ROUND(O233,0)</f>
        <v>2</v>
      </c>
      <c r="Q233" s="24">
        <f>EDATE(G233,O233*12)</f>
        <v>44634</v>
      </c>
      <c r="R233">
        <f>YEAR(Q233)</f>
        <v>2022</v>
      </c>
      <c r="S233" s="12" t="s">
        <v>547</v>
      </c>
      <c r="T233" t="s">
        <v>549</v>
      </c>
      <c r="U233" t="s">
        <v>551</v>
      </c>
    </row>
    <row r="234" spans="1:21">
      <c r="A234" t="s">
        <v>336</v>
      </c>
      <c r="B234" s="12" t="s">
        <v>519</v>
      </c>
      <c r="C234" s="12" t="s">
        <v>524</v>
      </c>
      <c r="D234" s="12" t="s">
        <v>525</v>
      </c>
      <c r="E234">
        <v>5.3</v>
      </c>
      <c r="F234" s="33">
        <v>142279</v>
      </c>
      <c r="G234" s="21">
        <v>45294</v>
      </c>
      <c r="H234">
        <f>YEAR($G234)</f>
        <v>2024</v>
      </c>
      <c r="I234" s="12" t="b">
        <v>0</v>
      </c>
      <c r="K234" t="s">
        <v>536</v>
      </c>
      <c r="L234" t="s">
        <v>538</v>
      </c>
      <c r="M234" s="12" t="s">
        <v>544</v>
      </c>
      <c r="N234">
        <v>3</v>
      </c>
      <c r="O234" s="12">
        <v>4.3</v>
      </c>
      <c r="Q234" s="23"/>
      <c r="S234" s="12" t="s">
        <v>547</v>
      </c>
      <c r="T234" t="s">
        <v>549</v>
      </c>
      <c r="U234" t="s">
        <v>551</v>
      </c>
    </row>
    <row r="235" spans="1:21">
      <c r="A235" t="s">
        <v>70</v>
      </c>
      <c r="B235" s="12" t="s">
        <v>519</v>
      </c>
      <c r="C235" s="12" t="s">
        <v>522</v>
      </c>
      <c r="D235" s="12" t="s">
        <v>526</v>
      </c>
      <c r="E235">
        <v>4.9000000000000004</v>
      </c>
      <c r="F235">
        <v>98756</v>
      </c>
      <c r="G235" s="21">
        <v>43557</v>
      </c>
      <c r="H235">
        <f>YEAR(Cleaned_Dataset[[#This Row],[Hire Date]])</f>
        <v>2019</v>
      </c>
      <c r="I235" s="12" t="b">
        <v>0</v>
      </c>
      <c r="K235" t="s">
        <v>536</v>
      </c>
      <c r="L235" t="s">
        <v>538</v>
      </c>
      <c r="M235" s="12" t="s">
        <v>543</v>
      </c>
      <c r="N235">
        <v>3</v>
      </c>
      <c r="O235" s="12">
        <v>6.1</v>
      </c>
      <c r="Q235" s="23"/>
      <c r="S235" s="12" t="s">
        <v>546</v>
      </c>
      <c r="T235" t="s">
        <v>549</v>
      </c>
      <c r="U235" t="s">
        <v>554</v>
      </c>
    </row>
    <row r="236" spans="1:21">
      <c r="A236" t="s">
        <v>515</v>
      </c>
      <c r="B236" s="12" t="s">
        <v>519</v>
      </c>
      <c r="C236" s="12" t="s">
        <v>522</v>
      </c>
      <c r="D236" s="12" t="s">
        <v>528</v>
      </c>
      <c r="E236">
        <v>3.3</v>
      </c>
      <c r="F236">
        <v>146242</v>
      </c>
      <c r="G236" s="21">
        <v>45591</v>
      </c>
      <c r="H236">
        <f>YEAR(Cleaned_Dataset[[#This Row],[Hire Date]])</f>
        <v>2024</v>
      </c>
      <c r="I236" s="12" t="b">
        <v>0</v>
      </c>
      <c r="K236" t="s">
        <v>536</v>
      </c>
      <c r="L236" t="s">
        <v>538</v>
      </c>
      <c r="M236" s="12" t="s">
        <v>542</v>
      </c>
      <c r="N236">
        <v>1</v>
      </c>
      <c r="O236" s="12">
        <v>3.5</v>
      </c>
      <c r="Q236" s="23"/>
      <c r="S236" s="12" t="s">
        <v>548</v>
      </c>
      <c r="T236" t="s">
        <v>549</v>
      </c>
      <c r="U236" t="s">
        <v>551</v>
      </c>
    </row>
    <row r="237" spans="1:21">
      <c r="A237" t="s">
        <v>350</v>
      </c>
      <c r="B237" s="12" t="s">
        <v>517</v>
      </c>
      <c r="C237" s="12" t="s">
        <v>524</v>
      </c>
      <c r="D237" s="12" t="s">
        <v>525</v>
      </c>
      <c r="E237">
        <v>4.9000000000000004</v>
      </c>
      <c r="F237" s="33">
        <v>73893</v>
      </c>
      <c r="G237" s="21">
        <v>44653</v>
      </c>
      <c r="H237">
        <f>YEAR($G237)</f>
        <v>2022</v>
      </c>
      <c r="I237" s="12" t="b">
        <v>0</v>
      </c>
      <c r="K237" t="s">
        <v>536</v>
      </c>
      <c r="L237" t="s">
        <v>540</v>
      </c>
      <c r="M237" s="12" t="s">
        <v>544</v>
      </c>
      <c r="N237">
        <v>3</v>
      </c>
      <c r="O237" s="12">
        <v>3</v>
      </c>
      <c r="Q237" s="23"/>
      <c r="S237" s="12" t="s">
        <v>547</v>
      </c>
      <c r="T237" t="s">
        <v>549</v>
      </c>
      <c r="U237" t="s">
        <v>553</v>
      </c>
    </row>
    <row r="238" spans="1:21">
      <c r="A238" t="s">
        <v>354</v>
      </c>
      <c r="B238" s="12" t="s">
        <v>517</v>
      </c>
      <c r="C238" s="12" t="s">
        <v>520</v>
      </c>
      <c r="D238" s="12" t="s">
        <v>525</v>
      </c>
      <c r="E238">
        <v>7.8</v>
      </c>
      <c r="F238" s="33">
        <v>108933</v>
      </c>
      <c r="G238" s="21">
        <v>44447</v>
      </c>
      <c r="H238">
        <f>YEAR($G238)</f>
        <v>2021</v>
      </c>
      <c r="I238" s="12" t="b">
        <v>0</v>
      </c>
      <c r="K238" t="s">
        <v>536</v>
      </c>
      <c r="L238" t="s">
        <v>540</v>
      </c>
      <c r="M238" s="12" t="s">
        <v>544</v>
      </c>
      <c r="N238">
        <v>3</v>
      </c>
      <c r="O238" s="12">
        <v>3.6</v>
      </c>
      <c r="Q238" s="23"/>
      <c r="S238" s="12" t="s">
        <v>547</v>
      </c>
      <c r="T238" t="s">
        <v>549</v>
      </c>
      <c r="U238" t="s">
        <v>553</v>
      </c>
    </row>
    <row r="239" spans="1:21">
      <c r="A239" t="s">
        <v>142</v>
      </c>
      <c r="B239" s="12" t="s">
        <v>518</v>
      </c>
      <c r="C239" s="12" t="s">
        <v>523</v>
      </c>
      <c r="D239" s="12" t="s">
        <v>527</v>
      </c>
      <c r="E239">
        <v>7.2</v>
      </c>
      <c r="F239" s="33">
        <v>77771</v>
      </c>
      <c r="G239" s="21">
        <v>44404</v>
      </c>
      <c r="H239">
        <f>YEAR($G239)</f>
        <v>2021</v>
      </c>
      <c r="I239" s="12" t="b">
        <v>1</v>
      </c>
      <c r="J239" s="12" t="s">
        <v>531</v>
      </c>
      <c r="K239" t="s">
        <v>537</v>
      </c>
      <c r="L239" t="s">
        <v>540</v>
      </c>
      <c r="M239" s="12" t="s">
        <v>545</v>
      </c>
      <c r="N239">
        <v>3</v>
      </c>
      <c r="O239" s="12">
        <v>3.7</v>
      </c>
      <c r="P239" s="23">
        <f>ROUND(O239,0)</f>
        <v>4</v>
      </c>
      <c r="Q239" s="24">
        <f>EDATE(G239,O239*12)</f>
        <v>45743</v>
      </c>
      <c r="R239">
        <f>YEAR(Q239)</f>
        <v>2025</v>
      </c>
      <c r="S239" s="12" t="s">
        <v>547</v>
      </c>
      <c r="T239" t="s">
        <v>549</v>
      </c>
      <c r="U239" t="s">
        <v>553</v>
      </c>
    </row>
    <row r="240" spans="1:21">
      <c r="A240" t="s">
        <v>358</v>
      </c>
      <c r="B240" s="12" t="s">
        <v>517</v>
      </c>
      <c r="C240" s="12" t="s">
        <v>521</v>
      </c>
      <c r="D240" s="12" t="s">
        <v>527</v>
      </c>
      <c r="E240">
        <v>6.7</v>
      </c>
      <c r="F240">
        <v>68068</v>
      </c>
      <c r="G240" s="21">
        <v>43288</v>
      </c>
      <c r="H240">
        <f>YEAR(Cleaned_Dataset[[#This Row],[Hire Date]])</f>
        <v>2018</v>
      </c>
      <c r="I240" s="12" t="b">
        <v>0</v>
      </c>
      <c r="K240" t="s">
        <v>536</v>
      </c>
      <c r="L240" t="s">
        <v>540</v>
      </c>
      <c r="M240" s="12" t="s">
        <v>542</v>
      </c>
      <c r="N240">
        <v>4</v>
      </c>
      <c r="O240" s="12">
        <v>6.8</v>
      </c>
      <c r="Q240" s="24">
        <f>EDATE(G240,O240*12)</f>
        <v>45754</v>
      </c>
      <c r="R240">
        <f>YEAR(Q240)</f>
        <v>2025</v>
      </c>
      <c r="S240" s="12" t="s">
        <v>546</v>
      </c>
      <c r="T240" t="s">
        <v>549</v>
      </c>
      <c r="U240" t="s">
        <v>554</v>
      </c>
    </row>
    <row r="241" spans="1:21">
      <c r="A241" t="s">
        <v>375</v>
      </c>
      <c r="B241" s="12" t="s">
        <v>519</v>
      </c>
      <c r="C241" s="12" t="s">
        <v>520</v>
      </c>
      <c r="D241" s="12" t="s">
        <v>527</v>
      </c>
      <c r="E241">
        <v>6.9</v>
      </c>
      <c r="F241">
        <v>94773</v>
      </c>
      <c r="G241" s="21">
        <v>44224</v>
      </c>
      <c r="H241">
        <f>YEAR(Cleaned_Dataset[[#This Row],[Hire Date]])</f>
        <v>2021</v>
      </c>
      <c r="I241" s="12" t="b">
        <v>0</v>
      </c>
      <c r="K241" t="s">
        <v>536</v>
      </c>
      <c r="L241" t="s">
        <v>538</v>
      </c>
      <c r="M241" s="12" t="s">
        <v>542</v>
      </c>
      <c r="N241">
        <v>3</v>
      </c>
      <c r="O241" s="12">
        <v>4.2</v>
      </c>
      <c r="Q241" s="24">
        <f>EDATE(G241,O241*12)</f>
        <v>45744</v>
      </c>
      <c r="R241">
        <f>YEAR(Q241)</f>
        <v>2025</v>
      </c>
      <c r="S241" s="12" t="s">
        <v>546</v>
      </c>
      <c r="T241" t="s">
        <v>549</v>
      </c>
      <c r="U241" t="s">
        <v>551</v>
      </c>
    </row>
    <row r="242" spans="1:21">
      <c r="A242" t="s">
        <v>394</v>
      </c>
      <c r="B242" s="12" t="s">
        <v>519</v>
      </c>
      <c r="C242" s="12" t="s">
        <v>521</v>
      </c>
      <c r="D242" s="12" t="s">
        <v>525</v>
      </c>
      <c r="E242">
        <v>5.0999999999999996</v>
      </c>
      <c r="F242">
        <v>115745</v>
      </c>
      <c r="G242" s="21">
        <v>44030</v>
      </c>
      <c r="H242">
        <f>YEAR(Cleaned_Dataset[[#This Row],[Hire Date]])</f>
        <v>2020</v>
      </c>
      <c r="I242" s="12" t="b">
        <v>0</v>
      </c>
      <c r="K242" t="s">
        <v>536</v>
      </c>
      <c r="L242" t="s">
        <v>538</v>
      </c>
      <c r="M242" s="12" t="s">
        <v>542</v>
      </c>
      <c r="N242">
        <v>2</v>
      </c>
      <c r="O242" s="12">
        <v>4.8</v>
      </c>
      <c r="Q242" s="23"/>
      <c r="S242" s="12" t="s">
        <v>547</v>
      </c>
      <c r="T242" t="s">
        <v>549</v>
      </c>
      <c r="U242" t="s">
        <v>553</v>
      </c>
    </row>
    <row r="243" spans="1:21">
      <c r="A243" t="s">
        <v>511</v>
      </c>
      <c r="B243" s="12" t="s">
        <v>517</v>
      </c>
      <c r="C243" s="12" t="s">
        <v>524</v>
      </c>
      <c r="D243" s="12" t="s">
        <v>528</v>
      </c>
      <c r="E243">
        <v>6.5</v>
      </c>
      <c r="F243">
        <v>138388</v>
      </c>
      <c r="G243" s="21">
        <v>45398</v>
      </c>
      <c r="H243">
        <f>YEAR(Cleaned_Dataset[[#This Row],[Hire Date]])</f>
        <v>2024</v>
      </c>
      <c r="I243" s="12" t="b">
        <v>0</v>
      </c>
      <c r="K243" t="s">
        <v>536</v>
      </c>
      <c r="L243" t="s">
        <v>540</v>
      </c>
      <c r="M243" s="12" t="s">
        <v>543</v>
      </c>
      <c r="N243">
        <v>3</v>
      </c>
      <c r="O243" s="12">
        <v>6</v>
      </c>
      <c r="Q243" s="23"/>
      <c r="S243" s="12" t="s">
        <v>548</v>
      </c>
      <c r="T243" t="s">
        <v>549</v>
      </c>
      <c r="U243" t="s">
        <v>553</v>
      </c>
    </row>
    <row r="244" spans="1:21">
      <c r="A244" t="s">
        <v>400</v>
      </c>
      <c r="B244" s="12" t="s">
        <v>518</v>
      </c>
      <c r="C244" s="12" t="s">
        <v>520</v>
      </c>
      <c r="D244" s="12" t="s">
        <v>525</v>
      </c>
      <c r="E244">
        <v>3.8</v>
      </c>
      <c r="F244">
        <v>126641</v>
      </c>
      <c r="G244" s="21">
        <v>43424</v>
      </c>
      <c r="H244">
        <f>YEAR(Cleaned_Dataset[[#This Row],[Hire Date]])</f>
        <v>2018</v>
      </c>
      <c r="I244" s="12" t="b">
        <v>0</v>
      </c>
      <c r="K244" t="s">
        <v>536</v>
      </c>
      <c r="L244" t="s">
        <v>540</v>
      </c>
      <c r="M244" s="12" t="s">
        <v>542</v>
      </c>
      <c r="N244">
        <v>5</v>
      </c>
      <c r="O244" s="12">
        <v>6.4</v>
      </c>
      <c r="Q244" s="23"/>
      <c r="S244" s="12" t="s">
        <v>547</v>
      </c>
      <c r="T244" t="s">
        <v>549</v>
      </c>
      <c r="U244" t="s">
        <v>554</v>
      </c>
    </row>
    <row r="245" spans="1:21">
      <c r="A245" t="s">
        <v>411</v>
      </c>
      <c r="B245" s="12" t="s">
        <v>518</v>
      </c>
      <c r="C245" s="12" t="s">
        <v>521</v>
      </c>
      <c r="D245" s="12" t="s">
        <v>530</v>
      </c>
      <c r="E245">
        <v>2.7</v>
      </c>
      <c r="F245" s="33">
        <v>117615</v>
      </c>
      <c r="G245" s="21">
        <v>45426</v>
      </c>
      <c r="H245">
        <f>YEAR($G245)</f>
        <v>2024</v>
      </c>
      <c r="I245" s="12" t="b">
        <v>0</v>
      </c>
      <c r="K245" t="s">
        <v>536</v>
      </c>
      <c r="L245" t="s">
        <v>540</v>
      </c>
      <c r="M245" s="12" t="s">
        <v>544</v>
      </c>
      <c r="N245">
        <v>4</v>
      </c>
      <c r="O245" s="12">
        <v>2.9</v>
      </c>
      <c r="Q245" s="23"/>
      <c r="S245" s="12" t="s">
        <v>546</v>
      </c>
      <c r="T245" t="s">
        <v>549</v>
      </c>
      <c r="U245" t="s">
        <v>554</v>
      </c>
    </row>
    <row r="246" spans="1:21">
      <c r="A246" t="s">
        <v>413</v>
      </c>
      <c r="B246" s="12" t="s">
        <v>517</v>
      </c>
      <c r="C246" s="12" t="s">
        <v>520</v>
      </c>
      <c r="D246" s="12" t="s">
        <v>526</v>
      </c>
      <c r="E246">
        <v>5.3</v>
      </c>
      <c r="F246">
        <v>62800</v>
      </c>
      <c r="G246" s="21">
        <v>44592</v>
      </c>
      <c r="H246">
        <f>YEAR(Cleaned_Dataset[[#This Row],[Hire Date]])</f>
        <v>2022</v>
      </c>
      <c r="I246" s="12" t="b">
        <v>0</v>
      </c>
      <c r="K246" t="s">
        <v>536</v>
      </c>
      <c r="L246" t="s">
        <v>538</v>
      </c>
      <c r="M246" s="12" t="s">
        <v>542</v>
      </c>
      <c r="N246">
        <v>2</v>
      </c>
      <c r="O246" s="12">
        <v>2.2000000000000002</v>
      </c>
      <c r="Q246" s="23"/>
      <c r="S246" s="12" t="s">
        <v>546</v>
      </c>
      <c r="T246" t="s">
        <v>549</v>
      </c>
      <c r="U246" t="s">
        <v>552</v>
      </c>
    </row>
    <row r="247" spans="1:21">
      <c r="A247" t="s">
        <v>386</v>
      </c>
      <c r="B247" s="12" t="s">
        <v>517</v>
      </c>
      <c r="C247" s="12" t="s">
        <v>520</v>
      </c>
      <c r="D247" s="12" t="s">
        <v>525</v>
      </c>
      <c r="E247">
        <v>5.0999999999999996</v>
      </c>
      <c r="F247">
        <v>106473</v>
      </c>
      <c r="G247" s="21">
        <v>45799</v>
      </c>
      <c r="H247">
        <f>YEAR(Cleaned_Dataset[[#This Row],[Hire Date]])</f>
        <v>2025</v>
      </c>
      <c r="I247" s="12" t="b">
        <v>0</v>
      </c>
      <c r="K247" t="s">
        <v>536</v>
      </c>
      <c r="L247" t="s">
        <v>540</v>
      </c>
      <c r="M247" s="12" t="s">
        <v>543</v>
      </c>
      <c r="N247">
        <v>2</v>
      </c>
      <c r="O247" s="12">
        <v>5.9</v>
      </c>
      <c r="Q247" s="23"/>
      <c r="S247" s="12" t="s">
        <v>546</v>
      </c>
      <c r="T247" t="s">
        <v>549</v>
      </c>
      <c r="U247" t="s">
        <v>552</v>
      </c>
    </row>
    <row r="248" spans="1:21">
      <c r="A248" t="s">
        <v>421</v>
      </c>
      <c r="B248" s="12" t="s">
        <v>517</v>
      </c>
      <c r="C248" s="12" t="s">
        <v>522</v>
      </c>
      <c r="D248" s="12" t="s">
        <v>526</v>
      </c>
      <c r="E248">
        <v>7.1</v>
      </c>
      <c r="F248" s="33">
        <v>103526</v>
      </c>
      <c r="G248" s="21">
        <v>44330</v>
      </c>
      <c r="H248">
        <f>YEAR($G248)</f>
        <v>2021</v>
      </c>
      <c r="I248" s="12" t="b">
        <v>0</v>
      </c>
      <c r="K248" t="s">
        <v>536</v>
      </c>
      <c r="L248" t="s">
        <v>538</v>
      </c>
      <c r="M248" s="12" t="s">
        <v>544</v>
      </c>
      <c r="N248">
        <v>3</v>
      </c>
      <c r="O248" s="12">
        <v>3.9</v>
      </c>
      <c r="Q248" s="23"/>
      <c r="S248" s="12" t="s">
        <v>548</v>
      </c>
      <c r="T248" t="s">
        <v>549</v>
      </c>
      <c r="U248" t="s">
        <v>553</v>
      </c>
    </row>
    <row r="249" spans="1:21">
      <c r="A249" t="s">
        <v>267</v>
      </c>
      <c r="B249" s="12" t="s">
        <v>519</v>
      </c>
      <c r="C249" s="12" t="s">
        <v>521</v>
      </c>
      <c r="D249" s="12" t="s">
        <v>526</v>
      </c>
      <c r="E249">
        <v>8.5</v>
      </c>
      <c r="F249">
        <v>73057</v>
      </c>
      <c r="G249" s="21">
        <v>45833</v>
      </c>
      <c r="H249">
        <f>YEAR(Cleaned_Dataset[[#This Row],[Hire Date]])</f>
        <v>2025</v>
      </c>
      <c r="I249" s="12" t="b">
        <v>0</v>
      </c>
      <c r="K249" t="s">
        <v>535</v>
      </c>
      <c r="L249" t="s">
        <v>540</v>
      </c>
      <c r="M249" s="12" t="s">
        <v>543</v>
      </c>
      <c r="N249">
        <v>2</v>
      </c>
      <c r="O249" s="12">
        <v>5.8</v>
      </c>
      <c r="Q249" s="23"/>
      <c r="S249" s="12" t="s">
        <v>547</v>
      </c>
      <c r="T249" t="s">
        <v>549</v>
      </c>
      <c r="U249" t="s">
        <v>553</v>
      </c>
    </row>
    <row r="250" spans="1:21">
      <c r="A250" t="s">
        <v>431</v>
      </c>
      <c r="B250" s="12" t="s">
        <v>518</v>
      </c>
      <c r="C250" s="12" t="s">
        <v>523</v>
      </c>
      <c r="D250" s="12" t="s">
        <v>527</v>
      </c>
      <c r="E250">
        <v>6.6</v>
      </c>
      <c r="F250" s="33">
        <v>105800</v>
      </c>
      <c r="G250" s="21">
        <v>45297</v>
      </c>
      <c r="H250">
        <f>YEAR($G250)</f>
        <v>2024</v>
      </c>
      <c r="I250" s="12" t="b">
        <v>0</v>
      </c>
      <c r="K250" t="s">
        <v>536</v>
      </c>
      <c r="L250" t="s">
        <v>538</v>
      </c>
      <c r="M250" s="12" t="s">
        <v>544</v>
      </c>
      <c r="N250">
        <v>3</v>
      </c>
      <c r="O250" s="12">
        <v>1</v>
      </c>
      <c r="Q250" s="24">
        <f>EDATE(G250,O250*12)</f>
        <v>45663</v>
      </c>
      <c r="R250">
        <f>YEAR(Q250)</f>
        <v>2025</v>
      </c>
      <c r="S250" s="12" t="s">
        <v>546</v>
      </c>
      <c r="T250" t="s">
        <v>549</v>
      </c>
      <c r="U250" t="s">
        <v>554</v>
      </c>
    </row>
    <row r="251" spans="1:21">
      <c r="A251" t="s">
        <v>143</v>
      </c>
      <c r="B251" s="12" t="s">
        <v>518</v>
      </c>
      <c r="C251" s="12" t="s">
        <v>522</v>
      </c>
      <c r="D251" s="12" t="s">
        <v>528</v>
      </c>
      <c r="E251">
        <v>9.6</v>
      </c>
      <c r="F251">
        <v>138344</v>
      </c>
      <c r="G251" s="21">
        <v>43652</v>
      </c>
      <c r="H251">
        <f>YEAR(Cleaned_Dataset[[#This Row],[Hire Date]])</f>
        <v>2019</v>
      </c>
      <c r="I251" s="12" t="b">
        <v>0</v>
      </c>
      <c r="K251" t="s">
        <v>535</v>
      </c>
      <c r="L251" t="s">
        <v>540</v>
      </c>
      <c r="M251" s="12" t="s">
        <v>543</v>
      </c>
      <c r="N251">
        <v>3</v>
      </c>
      <c r="O251" s="12">
        <v>5.8</v>
      </c>
      <c r="Q251" s="23"/>
      <c r="S251" s="12" t="s">
        <v>546</v>
      </c>
      <c r="T251" t="s">
        <v>549</v>
      </c>
      <c r="U251" t="s">
        <v>553</v>
      </c>
    </row>
    <row r="252" spans="1:21">
      <c r="A252" t="s">
        <v>435</v>
      </c>
      <c r="B252" s="12" t="s">
        <v>519</v>
      </c>
      <c r="C252" s="12" t="s">
        <v>523</v>
      </c>
      <c r="D252" s="12" t="s">
        <v>527</v>
      </c>
      <c r="E252">
        <v>5</v>
      </c>
      <c r="F252">
        <v>79874</v>
      </c>
      <c r="G252" s="21">
        <v>44880</v>
      </c>
      <c r="H252">
        <f>YEAR(Cleaned_Dataset[[#This Row],[Hire Date]])</f>
        <v>2022</v>
      </c>
      <c r="I252" s="12" t="b">
        <v>0</v>
      </c>
      <c r="K252" t="s">
        <v>536</v>
      </c>
      <c r="L252" t="s">
        <v>540</v>
      </c>
      <c r="M252" s="12" t="s">
        <v>542</v>
      </c>
      <c r="N252">
        <v>5</v>
      </c>
      <c r="O252" s="12">
        <v>2.4</v>
      </c>
      <c r="Q252" s="24">
        <f>EDATE(G252,O252*12)</f>
        <v>45731</v>
      </c>
      <c r="R252">
        <f>YEAR(Q252)</f>
        <v>2025</v>
      </c>
      <c r="S252" s="12" t="s">
        <v>546</v>
      </c>
      <c r="T252" t="s">
        <v>549</v>
      </c>
      <c r="U252" t="s">
        <v>554</v>
      </c>
    </row>
    <row r="253" spans="1:21">
      <c r="A253" t="s">
        <v>359</v>
      </c>
      <c r="B253" s="12" t="s">
        <v>518</v>
      </c>
      <c r="C253" s="12" t="s">
        <v>523</v>
      </c>
      <c r="D253" s="12" t="s">
        <v>528</v>
      </c>
      <c r="E253">
        <v>3.4</v>
      </c>
      <c r="F253" s="33">
        <v>108511</v>
      </c>
      <c r="G253" s="21">
        <v>44384</v>
      </c>
      <c r="H253">
        <f>YEAR($G253)</f>
        <v>2021</v>
      </c>
      <c r="I253" s="12" t="b">
        <v>0</v>
      </c>
      <c r="K253" t="s">
        <v>537</v>
      </c>
      <c r="L253" t="s">
        <v>540</v>
      </c>
      <c r="M253" s="12" t="s">
        <v>545</v>
      </c>
      <c r="N253">
        <v>2</v>
      </c>
      <c r="O253" s="12">
        <v>3.8</v>
      </c>
      <c r="Q253" s="23"/>
      <c r="S253" s="12" t="s">
        <v>546</v>
      </c>
      <c r="T253" t="s">
        <v>549</v>
      </c>
      <c r="U253" t="s">
        <v>553</v>
      </c>
    </row>
    <row r="254" spans="1:21">
      <c r="A254" t="s">
        <v>440</v>
      </c>
      <c r="B254" s="12" t="s">
        <v>518</v>
      </c>
      <c r="C254" s="12" t="s">
        <v>520</v>
      </c>
      <c r="D254" s="12" t="s">
        <v>526</v>
      </c>
      <c r="E254">
        <v>5.9</v>
      </c>
      <c r="F254" s="33">
        <v>70103</v>
      </c>
      <c r="G254" s="21">
        <v>43703</v>
      </c>
      <c r="H254">
        <f>YEAR($G254)</f>
        <v>2019</v>
      </c>
      <c r="I254" s="12" t="b">
        <v>0</v>
      </c>
      <c r="K254" t="s">
        <v>536</v>
      </c>
      <c r="L254" t="s">
        <v>540</v>
      </c>
      <c r="M254" s="12" t="s">
        <v>544</v>
      </c>
      <c r="N254">
        <v>2</v>
      </c>
      <c r="O254" s="12">
        <v>5.7</v>
      </c>
      <c r="Q254" s="23"/>
      <c r="S254" s="12" t="s">
        <v>546</v>
      </c>
      <c r="T254" t="s">
        <v>549</v>
      </c>
      <c r="U254" t="s">
        <v>552</v>
      </c>
    </row>
    <row r="255" spans="1:21">
      <c r="A255" t="s">
        <v>444</v>
      </c>
      <c r="B255" s="12" t="s">
        <v>519</v>
      </c>
      <c r="C255" s="12" t="s">
        <v>524</v>
      </c>
      <c r="D255" s="12" t="s">
        <v>525</v>
      </c>
      <c r="E255">
        <v>1.5</v>
      </c>
      <c r="F255">
        <v>128814</v>
      </c>
      <c r="G255" s="21">
        <v>44253</v>
      </c>
      <c r="H255">
        <f>YEAR(Cleaned_Dataset[[#This Row],[Hire Date]])</f>
        <v>2021</v>
      </c>
      <c r="I255" s="12" t="b">
        <v>0</v>
      </c>
      <c r="K255" t="s">
        <v>536</v>
      </c>
      <c r="L255" t="s">
        <v>540</v>
      </c>
      <c r="M255" s="12" t="s">
        <v>542</v>
      </c>
      <c r="N255">
        <v>3</v>
      </c>
      <c r="O255" s="12">
        <v>4.0999999999999996</v>
      </c>
      <c r="Q255" s="23"/>
      <c r="S255" s="12" t="s">
        <v>547</v>
      </c>
      <c r="T255" t="s">
        <v>549</v>
      </c>
      <c r="U255" t="s">
        <v>551</v>
      </c>
    </row>
    <row r="256" spans="1:21">
      <c r="A256" t="s">
        <v>407</v>
      </c>
      <c r="B256" s="12" t="s">
        <v>519</v>
      </c>
      <c r="C256" s="12" t="s">
        <v>522</v>
      </c>
      <c r="D256" s="12" t="s">
        <v>528</v>
      </c>
      <c r="E256">
        <v>9.8000000000000007</v>
      </c>
      <c r="F256">
        <v>150811</v>
      </c>
      <c r="G256" s="21">
        <v>43666</v>
      </c>
      <c r="H256">
        <f>YEAR(Cleaned_Dataset[[#This Row],[Hire Date]])</f>
        <v>2019</v>
      </c>
      <c r="I256" s="12" t="b">
        <v>0</v>
      </c>
      <c r="K256" t="s">
        <v>537</v>
      </c>
      <c r="L256" t="s">
        <v>538</v>
      </c>
      <c r="M256" s="12" t="s">
        <v>543</v>
      </c>
      <c r="N256">
        <v>4</v>
      </c>
      <c r="O256" s="12">
        <v>5.8</v>
      </c>
      <c r="Q256" s="23"/>
      <c r="S256" s="12" t="s">
        <v>547</v>
      </c>
      <c r="T256" t="s">
        <v>549</v>
      </c>
      <c r="U256" t="s">
        <v>553</v>
      </c>
    </row>
    <row r="257" spans="1:21">
      <c r="A257" t="s">
        <v>297</v>
      </c>
      <c r="B257" s="12" t="s">
        <v>519</v>
      </c>
      <c r="C257" s="12" t="s">
        <v>523</v>
      </c>
      <c r="D257" s="12" t="s">
        <v>527</v>
      </c>
      <c r="E257">
        <v>5.7</v>
      </c>
      <c r="F257">
        <v>67239</v>
      </c>
      <c r="G257" s="21">
        <v>43667</v>
      </c>
      <c r="H257">
        <f>YEAR(Cleaned_Dataset[[#This Row],[Hire Date]])</f>
        <v>2019</v>
      </c>
      <c r="I257" s="12" t="b">
        <v>0</v>
      </c>
      <c r="K257" t="s">
        <v>537</v>
      </c>
      <c r="L257" t="s">
        <v>540</v>
      </c>
      <c r="M257" s="12" t="s">
        <v>543</v>
      </c>
      <c r="N257">
        <v>2</v>
      </c>
      <c r="O257" s="12">
        <v>5.8</v>
      </c>
      <c r="Q257" s="24">
        <f>EDATE(G257,O257*12)</f>
        <v>45768</v>
      </c>
      <c r="R257">
        <f>YEAR(Q257)</f>
        <v>2025</v>
      </c>
      <c r="S257" s="12" t="s">
        <v>546</v>
      </c>
      <c r="T257" t="s">
        <v>549</v>
      </c>
      <c r="U257" t="s">
        <v>552</v>
      </c>
    </row>
    <row r="258" spans="1:21">
      <c r="A258" t="s">
        <v>357</v>
      </c>
      <c r="B258" s="12" t="s">
        <v>518</v>
      </c>
      <c r="C258" s="12" t="s">
        <v>522</v>
      </c>
      <c r="D258" s="12" t="s">
        <v>526</v>
      </c>
      <c r="E258">
        <v>3.9</v>
      </c>
      <c r="F258">
        <v>70886</v>
      </c>
      <c r="G258" s="21">
        <v>43679</v>
      </c>
      <c r="H258">
        <f>YEAR(Cleaned_Dataset[[#This Row],[Hire Date]])</f>
        <v>2019</v>
      </c>
      <c r="I258" s="12" t="b">
        <v>0</v>
      </c>
      <c r="K258" t="s">
        <v>535</v>
      </c>
      <c r="L258" t="s">
        <v>538</v>
      </c>
      <c r="M258" s="12" t="s">
        <v>543</v>
      </c>
      <c r="N258">
        <v>4</v>
      </c>
      <c r="O258" s="12">
        <v>5.7</v>
      </c>
      <c r="Q258" s="23"/>
      <c r="S258" s="12" t="s">
        <v>546</v>
      </c>
      <c r="T258" t="s">
        <v>549</v>
      </c>
      <c r="U258" t="s">
        <v>552</v>
      </c>
    </row>
    <row r="259" spans="1:21">
      <c r="A259" t="s">
        <v>461</v>
      </c>
      <c r="B259" s="12" t="s">
        <v>518</v>
      </c>
      <c r="C259" s="12" t="s">
        <v>520</v>
      </c>
      <c r="D259" s="12" t="s">
        <v>525</v>
      </c>
      <c r="E259">
        <v>4.9000000000000004</v>
      </c>
      <c r="F259">
        <v>152910</v>
      </c>
      <c r="G259" s="21">
        <v>43285</v>
      </c>
      <c r="H259">
        <f>YEAR(Cleaned_Dataset[[#This Row],[Hire Date]])</f>
        <v>2018</v>
      </c>
      <c r="I259" s="12" t="b">
        <v>0</v>
      </c>
      <c r="K259" t="s">
        <v>536</v>
      </c>
      <c r="L259" t="s">
        <v>538</v>
      </c>
      <c r="M259" s="12" t="s">
        <v>542</v>
      </c>
      <c r="N259">
        <v>4</v>
      </c>
      <c r="O259" s="12">
        <v>6.8</v>
      </c>
      <c r="Q259" s="23"/>
      <c r="S259" s="12" t="s">
        <v>547</v>
      </c>
      <c r="T259" t="s">
        <v>549</v>
      </c>
      <c r="U259" t="s">
        <v>552</v>
      </c>
    </row>
    <row r="260" spans="1:21">
      <c r="A260" t="s">
        <v>233</v>
      </c>
      <c r="B260" s="12" t="s">
        <v>518</v>
      </c>
      <c r="C260" s="12" t="s">
        <v>520</v>
      </c>
      <c r="D260" s="12" t="s">
        <v>528</v>
      </c>
      <c r="E260">
        <v>3.8</v>
      </c>
      <c r="F260">
        <v>74484</v>
      </c>
      <c r="G260" s="21">
        <v>43876</v>
      </c>
      <c r="H260">
        <f>YEAR(Cleaned_Dataset[[#This Row],[Hire Date]])</f>
        <v>2020</v>
      </c>
      <c r="I260" s="12" t="b">
        <v>0</v>
      </c>
      <c r="K260" t="s">
        <v>536</v>
      </c>
      <c r="L260" t="s">
        <v>540</v>
      </c>
      <c r="M260" s="12" t="s">
        <v>542</v>
      </c>
      <c r="N260">
        <v>3</v>
      </c>
      <c r="O260" s="12">
        <v>5.2</v>
      </c>
      <c r="Q260" s="23"/>
      <c r="S260" s="12" t="s">
        <v>547</v>
      </c>
      <c r="T260" t="s">
        <v>549</v>
      </c>
      <c r="U260" t="s">
        <v>553</v>
      </c>
    </row>
    <row r="261" spans="1:21">
      <c r="A261" t="s">
        <v>468</v>
      </c>
      <c r="B261" s="12" t="s">
        <v>519</v>
      </c>
      <c r="C261" s="12" t="s">
        <v>520</v>
      </c>
      <c r="D261" s="12" t="s">
        <v>526</v>
      </c>
      <c r="E261">
        <v>1.8</v>
      </c>
      <c r="F261" s="33">
        <v>147796</v>
      </c>
      <c r="G261" s="21">
        <v>45324</v>
      </c>
      <c r="H261">
        <f>YEAR($G261)</f>
        <v>2024</v>
      </c>
      <c r="I261" s="12" t="b">
        <v>0</v>
      </c>
      <c r="K261" t="s">
        <v>536</v>
      </c>
      <c r="L261" t="s">
        <v>540</v>
      </c>
      <c r="M261" s="12" t="s">
        <v>544</v>
      </c>
      <c r="N261">
        <v>3</v>
      </c>
      <c r="O261" s="12">
        <v>3.2</v>
      </c>
      <c r="Q261" s="23"/>
      <c r="S261" s="12" t="s">
        <v>547</v>
      </c>
      <c r="T261" t="s">
        <v>549</v>
      </c>
      <c r="U261" t="s">
        <v>552</v>
      </c>
    </row>
    <row r="262" spans="1:21">
      <c r="A262" t="s">
        <v>472</v>
      </c>
      <c r="B262" s="12" t="s">
        <v>518</v>
      </c>
      <c r="C262" s="12" t="s">
        <v>520</v>
      </c>
      <c r="D262" s="12" t="s">
        <v>527</v>
      </c>
      <c r="E262">
        <v>9.8000000000000007</v>
      </c>
      <c r="F262">
        <v>125133</v>
      </c>
      <c r="G262" s="21">
        <v>44905</v>
      </c>
      <c r="H262">
        <f>YEAR(Cleaned_Dataset[[#This Row],[Hire Date]])</f>
        <v>2022</v>
      </c>
      <c r="I262" s="12" t="b">
        <v>0</v>
      </c>
      <c r="K262" t="s">
        <v>536</v>
      </c>
      <c r="L262" t="s">
        <v>540</v>
      </c>
      <c r="M262" s="12" t="s">
        <v>542</v>
      </c>
      <c r="N262">
        <v>4</v>
      </c>
      <c r="O262" s="12">
        <v>2.4</v>
      </c>
      <c r="Q262" s="24">
        <f>EDATE(G262,O262*12)</f>
        <v>45757</v>
      </c>
      <c r="R262">
        <f>YEAR(Q262)</f>
        <v>2025</v>
      </c>
      <c r="S262" s="12" t="s">
        <v>547</v>
      </c>
      <c r="T262" t="s">
        <v>549</v>
      </c>
      <c r="U262" t="s">
        <v>552</v>
      </c>
    </row>
    <row r="263" spans="1:21">
      <c r="A263" t="s">
        <v>462</v>
      </c>
      <c r="B263" s="12" t="s">
        <v>517</v>
      </c>
      <c r="C263" s="12" t="s">
        <v>523</v>
      </c>
      <c r="D263" s="12" t="s">
        <v>528</v>
      </c>
      <c r="E263">
        <v>3.8</v>
      </c>
      <c r="F263">
        <v>66476</v>
      </c>
      <c r="G263" s="21">
        <v>45484</v>
      </c>
      <c r="H263">
        <f>YEAR(Cleaned_Dataset[[#This Row],[Hire Date]])</f>
        <v>2024</v>
      </c>
      <c r="I263" s="12" t="b">
        <v>0</v>
      </c>
      <c r="K263" t="s">
        <v>535</v>
      </c>
      <c r="L263" t="s">
        <v>538</v>
      </c>
      <c r="M263" s="12" t="s">
        <v>542</v>
      </c>
      <c r="N263">
        <v>3</v>
      </c>
      <c r="O263" s="12">
        <v>5.8</v>
      </c>
      <c r="Q263" s="23"/>
      <c r="S263" s="12" t="s">
        <v>546</v>
      </c>
      <c r="T263" t="s">
        <v>549</v>
      </c>
      <c r="U263" t="s">
        <v>552</v>
      </c>
    </row>
    <row r="264" spans="1:21">
      <c r="A264" t="s">
        <v>366</v>
      </c>
      <c r="B264" s="12" t="s">
        <v>518</v>
      </c>
      <c r="C264" s="12" t="s">
        <v>520</v>
      </c>
      <c r="D264" s="12" t="s">
        <v>528</v>
      </c>
      <c r="E264">
        <v>3.1</v>
      </c>
      <c r="F264">
        <v>134763</v>
      </c>
      <c r="G264" s="21">
        <v>44755</v>
      </c>
      <c r="H264">
        <f>YEAR(Cleaned_Dataset[[#This Row],[Hire Date]])</f>
        <v>2022</v>
      </c>
      <c r="I264" s="12" t="b">
        <v>1</v>
      </c>
      <c r="J264" s="12" t="s">
        <v>532</v>
      </c>
      <c r="K264" t="s">
        <v>536</v>
      </c>
      <c r="L264" t="s">
        <v>540</v>
      </c>
      <c r="M264" s="12" t="s">
        <v>542</v>
      </c>
      <c r="N264">
        <v>4</v>
      </c>
      <c r="O264" s="12">
        <v>1.8</v>
      </c>
      <c r="P264" s="23">
        <f>ROUND(O264,0)</f>
        <v>2</v>
      </c>
      <c r="Q264" s="24">
        <f>EDATE(G264,O264*12)</f>
        <v>45395</v>
      </c>
      <c r="R264">
        <f>YEAR(Q264)</f>
        <v>2024</v>
      </c>
      <c r="S264" s="12" t="s">
        <v>546</v>
      </c>
      <c r="T264" t="s">
        <v>549</v>
      </c>
      <c r="U264" t="s">
        <v>554</v>
      </c>
    </row>
    <row r="265" spans="1:21">
      <c r="A265" t="s">
        <v>481</v>
      </c>
      <c r="B265" s="12" t="s">
        <v>518</v>
      </c>
      <c r="C265" s="12" t="s">
        <v>520</v>
      </c>
      <c r="D265" s="12" t="s">
        <v>525</v>
      </c>
      <c r="E265">
        <v>6</v>
      </c>
      <c r="F265">
        <v>147959</v>
      </c>
      <c r="G265" s="21">
        <v>43751</v>
      </c>
      <c r="H265">
        <f>YEAR(Cleaned_Dataset[[#This Row],[Hire Date]])</f>
        <v>2019</v>
      </c>
      <c r="I265" s="12" t="b">
        <v>0</v>
      </c>
      <c r="K265" t="s">
        <v>536</v>
      </c>
      <c r="L265" t="s">
        <v>540</v>
      </c>
      <c r="M265" s="12" t="s">
        <v>542</v>
      </c>
      <c r="N265">
        <v>3</v>
      </c>
      <c r="O265" s="12">
        <v>5.5</v>
      </c>
      <c r="Q265" s="23"/>
      <c r="S265" s="12" t="s">
        <v>548</v>
      </c>
      <c r="T265" t="s">
        <v>549</v>
      </c>
      <c r="U265" t="s">
        <v>554</v>
      </c>
    </row>
    <row r="266" spans="1:21">
      <c r="A266" t="s">
        <v>483</v>
      </c>
      <c r="B266" s="12" t="s">
        <v>517</v>
      </c>
      <c r="C266" s="12" t="s">
        <v>524</v>
      </c>
      <c r="D266" s="12" t="s">
        <v>526</v>
      </c>
      <c r="E266">
        <v>8.9</v>
      </c>
      <c r="F266" s="33">
        <v>106646</v>
      </c>
      <c r="G266" s="21">
        <v>43794</v>
      </c>
      <c r="H266">
        <f>YEAR($G266)</f>
        <v>2019</v>
      </c>
      <c r="I266" s="12" t="b">
        <v>0</v>
      </c>
      <c r="K266" t="s">
        <v>536</v>
      </c>
      <c r="L266" t="s">
        <v>540</v>
      </c>
      <c r="M266" s="12" t="s">
        <v>544</v>
      </c>
      <c r="N266">
        <v>5</v>
      </c>
      <c r="O266" s="12">
        <v>5.4</v>
      </c>
      <c r="Q266" s="23"/>
      <c r="S266" s="12" t="s">
        <v>546</v>
      </c>
      <c r="T266" t="s">
        <v>549</v>
      </c>
      <c r="U266" t="s">
        <v>553</v>
      </c>
    </row>
    <row r="267" spans="1:21">
      <c r="A267" t="s">
        <v>486</v>
      </c>
      <c r="B267" s="12" t="s">
        <v>518</v>
      </c>
      <c r="C267" s="12" t="s">
        <v>521</v>
      </c>
      <c r="D267" s="12" t="s">
        <v>525</v>
      </c>
      <c r="E267">
        <v>3.2</v>
      </c>
      <c r="F267">
        <v>134102</v>
      </c>
      <c r="G267" s="21">
        <v>44183</v>
      </c>
      <c r="H267">
        <f>YEAR(Cleaned_Dataset[[#This Row],[Hire Date]])</f>
        <v>2020</v>
      </c>
      <c r="I267" s="12" t="b">
        <v>0</v>
      </c>
      <c r="K267" t="s">
        <v>536</v>
      </c>
      <c r="L267" t="s">
        <v>538</v>
      </c>
      <c r="M267" s="12" t="s">
        <v>542</v>
      </c>
      <c r="N267">
        <v>4</v>
      </c>
      <c r="O267" s="12">
        <v>4.3</v>
      </c>
      <c r="Q267" s="23"/>
      <c r="S267" s="12" t="s">
        <v>546</v>
      </c>
      <c r="T267" t="s">
        <v>549</v>
      </c>
      <c r="U267" t="s">
        <v>552</v>
      </c>
    </row>
    <row r="268" spans="1:21">
      <c r="A268" t="s">
        <v>489</v>
      </c>
      <c r="B268" s="12" t="s">
        <v>519</v>
      </c>
      <c r="C268" s="12" t="s">
        <v>522</v>
      </c>
      <c r="D268" s="12" t="s">
        <v>527</v>
      </c>
      <c r="E268">
        <v>2.7</v>
      </c>
      <c r="F268">
        <v>149132</v>
      </c>
      <c r="G268" s="21">
        <v>45516</v>
      </c>
      <c r="H268">
        <f>YEAR(Cleaned_Dataset[[#This Row],[Hire Date]])</f>
        <v>2024</v>
      </c>
      <c r="I268" s="12" t="b">
        <v>0</v>
      </c>
      <c r="K268" t="s">
        <v>536</v>
      </c>
      <c r="L268" t="s">
        <v>538</v>
      </c>
      <c r="M268" s="12" t="s">
        <v>542</v>
      </c>
      <c r="N268">
        <v>2</v>
      </c>
      <c r="O268" s="12">
        <v>0.5</v>
      </c>
      <c r="Q268" s="24">
        <f>EDATE(G268,O268*12)</f>
        <v>45700</v>
      </c>
      <c r="R268">
        <f>YEAR(Q268)</f>
        <v>2025</v>
      </c>
      <c r="S268" s="12" t="s">
        <v>546</v>
      </c>
      <c r="T268" t="s">
        <v>549</v>
      </c>
      <c r="U268" t="s">
        <v>553</v>
      </c>
    </row>
    <row r="269" spans="1:21">
      <c r="A269" t="s">
        <v>47</v>
      </c>
      <c r="B269" s="12" t="s">
        <v>517</v>
      </c>
      <c r="C269" s="12" t="s">
        <v>523</v>
      </c>
      <c r="D269" s="12" t="s">
        <v>525</v>
      </c>
      <c r="E269">
        <v>6.9</v>
      </c>
      <c r="F269">
        <v>146416</v>
      </c>
      <c r="G269" s="21">
        <v>43740</v>
      </c>
      <c r="H269">
        <f>YEAR(Cleaned_Dataset[[#This Row],[Hire Date]])</f>
        <v>2019</v>
      </c>
      <c r="I269" s="12" t="b">
        <v>0</v>
      </c>
      <c r="K269" t="s">
        <v>535</v>
      </c>
      <c r="L269" t="s">
        <v>538</v>
      </c>
      <c r="M269" s="12" t="s">
        <v>543</v>
      </c>
      <c r="N269">
        <v>2</v>
      </c>
      <c r="O269" s="12">
        <v>5.6</v>
      </c>
      <c r="Q269" s="23"/>
      <c r="S269" s="12" t="s">
        <v>546</v>
      </c>
      <c r="T269" t="s">
        <v>549</v>
      </c>
      <c r="U269" t="s">
        <v>554</v>
      </c>
    </row>
    <row r="270" spans="1:21">
      <c r="A270" t="s">
        <v>497</v>
      </c>
      <c r="B270" s="12" t="s">
        <v>519</v>
      </c>
      <c r="C270" s="12" t="s">
        <v>523</v>
      </c>
      <c r="D270" s="12" t="s">
        <v>526</v>
      </c>
      <c r="E270">
        <v>4.7</v>
      </c>
      <c r="F270" s="33">
        <v>111934</v>
      </c>
      <c r="G270" s="21">
        <v>44091</v>
      </c>
      <c r="H270">
        <f>YEAR($G270)</f>
        <v>2020</v>
      </c>
      <c r="I270" s="12" t="b">
        <v>0</v>
      </c>
      <c r="K270" t="s">
        <v>536</v>
      </c>
      <c r="L270" t="s">
        <v>540</v>
      </c>
      <c r="M270" s="12" t="s">
        <v>544</v>
      </c>
      <c r="N270">
        <v>4</v>
      </c>
      <c r="O270" s="12">
        <v>4.5999999999999996</v>
      </c>
      <c r="Q270" s="23"/>
      <c r="S270" s="12" t="s">
        <v>547</v>
      </c>
      <c r="T270" t="s">
        <v>549</v>
      </c>
      <c r="U270" t="s">
        <v>552</v>
      </c>
    </row>
    <row r="271" spans="1:21">
      <c r="A271" t="s">
        <v>303</v>
      </c>
      <c r="B271" s="12" t="s">
        <v>517</v>
      </c>
      <c r="C271" s="12" t="s">
        <v>523</v>
      </c>
      <c r="D271" s="12" t="s">
        <v>526</v>
      </c>
      <c r="E271">
        <v>2.5</v>
      </c>
      <c r="F271">
        <v>155665</v>
      </c>
      <c r="G271" s="21">
        <v>43746</v>
      </c>
      <c r="H271">
        <f>YEAR(Cleaned_Dataset[[#This Row],[Hire Date]])</f>
        <v>2019</v>
      </c>
      <c r="I271" s="12" t="b">
        <v>0</v>
      </c>
      <c r="K271" t="s">
        <v>535</v>
      </c>
      <c r="L271" t="s">
        <v>538</v>
      </c>
      <c r="M271" s="12" t="s">
        <v>543</v>
      </c>
      <c r="N271">
        <v>3</v>
      </c>
      <c r="O271" s="12">
        <v>5.5</v>
      </c>
      <c r="Q271" s="23"/>
      <c r="S271" s="12" t="s">
        <v>548</v>
      </c>
      <c r="T271" t="s">
        <v>549</v>
      </c>
      <c r="U271" t="s">
        <v>552</v>
      </c>
    </row>
    <row r="272" spans="1:21">
      <c r="A272" t="s">
        <v>381</v>
      </c>
      <c r="B272" s="12" t="s">
        <v>517</v>
      </c>
      <c r="C272" s="12" t="s">
        <v>524</v>
      </c>
      <c r="D272" s="12" t="s">
        <v>525</v>
      </c>
      <c r="E272">
        <v>4.5</v>
      </c>
      <c r="F272" s="33">
        <v>141029</v>
      </c>
      <c r="G272" s="21">
        <v>44515</v>
      </c>
      <c r="H272">
        <f>YEAR($G272)</f>
        <v>2021</v>
      </c>
      <c r="I272" s="12" t="b">
        <v>1</v>
      </c>
      <c r="J272" s="12" t="s">
        <v>531</v>
      </c>
      <c r="K272" t="s">
        <v>536</v>
      </c>
      <c r="L272" t="s">
        <v>538</v>
      </c>
      <c r="M272" s="12" t="s">
        <v>545</v>
      </c>
      <c r="N272">
        <v>3</v>
      </c>
      <c r="O272" s="12">
        <v>1.4</v>
      </c>
      <c r="P272" s="23">
        <f>ROUND(O272,0)</f>
        <v>1</v>
      </c>
      <c r="Q272" s="24">
        <f>EDATE(G272,O272*12)</f>
        <v>45000</v>
      </c>
      <c r="R272">
        <f>YEAR(Q272)</f>
        <v>2023</v>
      </c>
      <c r="S272" s="12" t="s">
        <v>547</v>
      </c>
      <c r="T272" t="s">
        <v>549</v>
      </c>
      <c r="U272" t="s">
        <v>552</v>
      </c>
    </row>
    <row r="273" spans="1:21">
      <c r="A273" t="s">
        <v>71</v>
      </c>
      <c r="B273" s="12" t="s">
        <v>518</v>
      </c>
      <c r="C273" s="12" t="s">
        <v>520</v>
      </c>
      <c r="D273" s="12" t="s">
        <v>525</v>
      </c>
      <c r="E273">
        <v>7.1</v>
      </c>
      <c r="F273" s="33">
        <v>92479</v>
      </c>
      <c r="G273" s="21">
        <v>43137</v>
      </c>
      <c r="H273">
        <f>YEAR($G273)</f>
        <v>2018</v>
      </c>
      <c r="I273" s="12" t="b">
        <v>1</v>
      </c>
      <c r="J273" s="12" t="s">
        <v>534</v>
      </c>
      <c r="K273" t="s">
        <v>535</v>
      </c>
      <c r="L273" t="s">
        <v>538</v>
      </c>
      <c r="M273" s="12" t="s">
        <v>545</v>
      </c>
      <c r="N273">
        <v>3</v>
      </c>
      <c r="O273" s="12">
        <v>6.2</v>
      </c>
      <c r="P273" s="23">
        <f>ROUND(O273,0)</f>
        <v>6</v>
      </c>
      <c r="Q273" s="24">
        <f>EDATE(G273,O273*12)</f>
        <v>45388</v>
      </c>
      <c r="R273">
        <f>YEAR(Q273)</f>
        <v>2024</v>
      </c>
      <c r="S273" s="12" t="s">
        <v>547</v>
      </c>
      <c r="T273" t="s">
        <v>549</v>
      </c>
      <c r="U273" t="s">
        <v>552</v>
      </c>
    </row>
    <row r="274" spans="1:21">
      <c r="A274" t="s">
        <v>506</v>
      </c>
      <c r="B274" s="12" t="s">
        <v>519</v>
      </c>
      <c r="C274" s="12" t="s">
        <v>523</v>
      </c>
      <c r="D274" s="12" t="s">
        <v>527</v>
      </c>
      <c r="E274">
        <v>3.3</v>
      </c>
      <c r="F274">
        <v>106675</v>
      </c>
      <c r="G274" s="21">
        <v>44611</v>
      </c>
      <c r="H274">
        <f>YEAR(Cleaned_Dataset[[#This Row],[Hire Date]])</f>
        <v>2022</v>
      </c>
      <c r="I274" s="12" t="b">
        <v>0</v>
      </c>
      <c r="K274" t="s">
        <v>536</v>
      </c>
      <c r="L274" t="s">
        <v>538</v>
      </c>
      <c r="M274" s="12" t="s">
        <v>542</v>
      </c>
      <c r="N274">
        <v>4</v>
      </c>
      <c r="O274" s="12">
        <v>3.2</v>
      </c>
      <c r="Q274" s="24">
        <f>EDATE(G274,O274*12)</f>
        <v>45766</v>
      </c>
      <c r="R274">
        <f>YEAR(Q274)</f>
        <v>2025</v>
      </c>
      <c r="S274" s="12" t="s">
        <v>546</v>
      </c>
      <c r="T274" t="s">
        <v>549</v>
      </c>
      <c r="U274" t="s">
        <v>551</v>
      </c>
    </row>
    <row r="275" spans="1:21">
      <c r="A275" t="s">
        <v>181</v>
      </c>
      <c r="B275" s="12" t="s">
        <v>517</v>
      </c>
      <c r="C275" s="12" t="s">
        <v>520</v>
      </c>
      <c r="D275" s="12" t="s">
        <v>525</v>
      </c>
      <c r="E275">
        <v>8.1</v>
      </c>
      <c r="F275" s="33">
        <v>89241</v>
      </c>
      <c r="G275" s="21">
        <v>44662</v>
      </c>
      <c r="H275">
        <f>YEAR($G275)</f>
        <v>2022</v>
      </c>
      <c r="I275" s="12" t="b">
        <v>1</v>
      </c>
      <c r="J275" s="12" t="s">
        <v>534</v>
      </c>
      <c r="K275" t="s">
        <v>535</v>
      </c>
      <c r="L275" t="s">
        <v>538</v>
      </c>
      <c r="M275" s="12" t="s">
        <v>544</v>
      </c>
      <c r="N275">
        <v>3</v>
      </c>
      <c r="O275" s="12">
        <v>3</v>
      </c>
      <c r="P275" s="23">
        <f>ROUND(O275,0)</f>
        <v>3</v>
      </c>
      <c r="Q275" s="24">
        <f>EDATE(G275,O275*12)</f>
        <v>45758</v>
      </c>
      <c r="R275">
        <f>YEAR(Q275)</f>
        <v>2025</v>
      </c>
      <c r="S275" s="12" t="s">
        <v>547</v>
      </c>
      <c r="T275" t="s">
        <v>549</v>
      </c>
      <c r="U275" t="s">
        <v>551</v>
      </c>
    </row>
    <row r="276" spans="1:21">
      <c r="A276" t="s">
        <v>237</v>
      </c>
      <c r="B276" s="12" t="s">
        <v>519</v>
      </c>
      <c r="C276" s="12" t="s">
        <v>520</v>
      </c>
      <c r="D276" s="12" t="s">
        <v>528</v>
      </c>
      <c r="E276">
        <v>3.9</v>
      </c>
      <c r="F276">
        <v>108231</v>
      </c>
      <c r="G276" s="21">
        <v>43730</v>
      </c>
      <c r="H276">
        <f>YEAR(Cleaned_Dataset[[#This Row],[Hire Date]])</f>
        <v>2019</v>
      </c>
      <c r="I276" s="12" t="b">
        <v>0</v>
      </c>
      <c r="K276" t="s">
        <v>536</v>
      </c>
      <c r="L276" t="s">
        <v>538</v>
      </c>
      <c r="M276" s="12" t="s">
        <v>542</v>
      </c>
      <c r="N276">
        <v>5</v>
      </c>
      <c r="O276" s="12">
        <v>5.6</v>
      </c>
      <c r="Q276" s="23"/>
      <c r="S276" s="12" t="s">
        <v>548</v>
      </c>
      <c r="T276" t="s">
        <v>549</v>
      </c>
      <c r="U276" t="s">
        <v>552</v>
      </c>
    </row>
    <row r="277" spans="1:21">
      <c r="A277" t="s">
        <v>349</v>
      </c>
      <c r="B277" s="12" t="s">
        <v>517</v>
      </c>
      <c r="C277" s="12" t="s">
        <v>523</v>
      </c>
      <c r="D277" s="12" t="s">
        <v>528</v>
      </c>
      <c r="E277">
        <v>3.9</v>
      </c>
      <c r="F277">
        <v>104789</v>
      </c>
      <c r="G277" s="21">
        <v>43495</v>
      </c>
      <c r="H277">
        <f>YEAR(Cleaned_Dataset[[#This Row],[Hire Date]])</f>
        <v>2019</v>
      </c>
      <c r="I277" s="12" t="b">
        <v>0</v>
      </c>
      <c r="K277" t="s">
        <v>536</v>
      </c>
      <c r="L277" t="s">
        <v>540</v>
      </c>
      <c r="M277" s="12" t="s">
        <v>542</v>
      </c>
      <c r="N277">
        <v>2</v>
      </c>
      <c r="O277" s="12">
        <v>6.2</v>
      </c>
      <c r="Q277" s="23"/>
      <c r="S277" s="12" t="s">
        <v>546</v>
      </c>
      <c r="T277" t="s">
        <v>549</v>
      </c>
      <c r="U277" t="s">
        <v>551</v>
      </c>
    </row>
    <row r="278" spans="1:21">
      <c r="A278" t="s">
        <v>516</v>
      </c>
      <c r="B278" s="12" t="s">
        <v>517</v>
      </c>
      <c r="C278" s="12" t="s">
        <v>524</v>
      </c>
      <c r="D278" s="12" t="s">
        <v>526</v>
      </c>
      <c r="E278">
        <v>4.7</v>
      </c>
      <c r="F278">
        <v>70234</v>
      </c>
      <c r="G278" s="21">
        <v>43373</v>
      </c>
      <c r="H278">
        <f>YEAR(Cleaned_Dataset[[#This Row],[Hire Date]])</f>
        <v>2018</v>
      </c>
      <c r="I278" s="12" t="b">
        <v>0</v>
      </c>
      <c r="K278" t="s">
        <v>536</v>
      </c>
      <c r="L278" t="s">
        <v>540</v>
      </c>
      <c r="M278" s="12" t="s">
        <v>542</v>
      </c>
      <c r="N278">
        <v>2</v>
      </c>
      <c r="O278" s="12">
        <v>6.6</v>
      </c>
      <c r="Q278" s="23"/>
      <c r="S278" s="12" t="s">
        <v>546</v>
      </c>
      <c r="T278" t="s">
        <v>549</v>
      </c>
      <c r="U278" t="s">
        <v>554</v>
      </c>
    </row>
    <row r="279" spans="1:21">
      <c r="A279" t="s">
        <v>17</v>
      </c>
      <c r="B279" s="12" t="s">
        <v>517</v>
      </c>
      <c r="C279" s="12" t="s">
        <v>520</v>
      </c>
      <c r="D279" s="12" t="s">
        <v>525</v>
      </c>
      <c r="E279">
        <v>6</v>
      </c>
      <c r="F279">
        <v>136820</v>
      </c>
      <c r="G279" s="21">
        <v>44739</v>
      </c>
      <c r="H279">
        <f>YEAR(Cleaned_Dataset[[#This Row],[Hire Date]])</f>
        <v>2022</v>
      </c>
      <c r="I279" s="12" t="b">
        <v>0</v>
      </c>
      <c r="K279" t="s">
        <v>535</v>
      </c>
      <c r="L279" t="s">
        <v>538</v>
      </c>
      <c r="M279" s="12" t="s">
        <v>542</v>
      </c>
      <c r="N279">
        <v>2</v>
      </c>
      <c r="O279" s="12">
        <v>2.8</v>
      </c>
      <c r="Q279" s="23"/>
      <c r="S279" s="12" t="s">
        <v>546</v>
      </c>
      <c r="T279" t="s">
        <v>549</v>
      </c>
      <c r="U279" t="s">
        <v>551</v>
      </c>
    </row>
    <row r="280" spans="1:21">
      <c r="A280" t="s">
        <v>422</v>
      </c>
      <c r="B280" s="12" t="s">
        <v>518</v>
      </c>
      <c r="C280" s="12" t="s">
        <v>523</v>
      </c>
      <c r="D280" s="12" t="s">
        <v>525</v>
      </c>
      <c r="E280">
        <v>6.2</v>
      </c>
      <c r="F280" s="33">
        <v>97327</v>
      </c>
      <c r="G280" s="21">
        <v>44234</v>
      </c>
      <c r="H280">
        <f>YEAR($G280)</f>
        <v>2021</v>
      </c>
      <c r="I280" s="12" t="b">
        <v>1</v>
      </c>
      <c r="J280" s="12" t="s">
        <v>533</v>
      </c>
      <c r="K280" t="s">
        <v>535</v>
      </c>
      <c r="L280" t="s">
        <v>538</v>
      </c>
      <c r="M280" s="12" t="s">
        <v>544</v>
      </c>
      <c r="N280">
        <v>3</v>
      </c>
      <c r="O280" s="12">
        <v>2.2000000000000002</v>
      </c>
      <c r="P280" s="23">
        <f>ROUND(O280,0)</f>
        <v>2</v>
      </c>
      <c r="Q280" s="24">
        <f>EDATE(G280,O280*12)</f>
        <v>45023</v>
      </c>
      <c r="R280">
        <f>YEAR(Q280)</f>
        <v>2023</v>
      </c>
      <c r="S280" s="12" t="s">
        <v>546</v>
      </c>
      <c r="T280" t="s">
        <v>549</v>
      </c>
      <c r="U280" t="s">
        <v>554</v>
      </c>
    </row>
    <row r="281" spans="1:21">
      <c r="A281" t="s">
        <v>211</v>
      </c>
      <c r="B281" s="12" t="s">
        <v>517</v>
      </c>
      <c r="C281" s="12" t="s">
        <v>522</v>
      </c>
      <c r="D281" s="12" t="s">
        <v>525</v>
      </c>
      <c r="E281">
        <v>3.5</v>
      </c>
      <c r="F281" s="33">
        <v>83196</v>
      </c>
      <c r="G281" s="21">
        <v>44476</v>
      </c>
      <c r="H281">
        <f>YEAR($G281)</f>
        <v>2021</v>
      </c>
      <c r="I281" s="12" t="b">
        <v>1</v>
      </c>
      <c r="J281" s="12" t="s">
        <v>532</v>
      </c>
      <c r="K281" t="s">
        <v>535</v>
      </c>
      <c r="L281" t="s">
        <v>538</v>
      </c>
      <c r="M281" s="12" t="s">
        <v>545</v>
      </c>
      <c r="N281">
        <v>5</v>
      </c>
      <c r="O281" s="12">
        <v>3.5</v>
      </c>
      <c r="P281" s="23">
        <f>ROUND(O281,0)</f>
        <v>4</v>
      </c>
      <c r="Q281" s="24">
        <f>EDATE(G281,O281*12)</f>
        <v>45754</v>
      </c>
      <c r="R281">
        <f>YEAR(Q281)</f>
        <v>2025</v>
      </c>
      <c r="S281" s="12" t="s">
        <v>548</v>
      </c>
      <c r="T281" t="s">
        <v>549</v>
      </c>
      <c r="U281" t="s">
        <v>552</v>
      </c>
    </row>
    <row r="282" spans="1:21">
      <c r="A282" t="s">
        <v>499</v>
      </c>
      <c r="B282" s="12" t="s">
        <v>518</v>
      </c>
      <c r="C282" s="12" t="s">
        <v>520</v>
      </c>
      <c r="D282" s="12" t="s">
        <v>525</v>
      </c>
      <c r="E282">
        <v>5.3</v>
      </c>
      <c r="F282">
        <v>146055</v>
      </c>
      <c r="G282" s="21">
        <v>43760</v>
      </c>
      <c r="H282">
        <f>YEAR(Cleaned_Dataset[[#This Row],[Hire Date]])</f>
        <v>2019</v>
      </c>
      <c r="I282" s="12" t="b">
        <v>1</v>
      </c>
      <c r="J282" s="12" t="s">
        <v>530</v>
      </c>
      <c r="K282" t="s">
        <v>535</v>
      </c>
      <c r="L282" t="s">
        <v>538</v>
      </c>
      <c r="M282" s="12" t="s">
        <v>542</v>
      </c>
      <c r="N282">
        <v>3</v>
      </c>
      <c r="O282" s="12">
        <v>3.5</v>
      </c>
      <c r="P282" s="23">
        <f>ROUND(O282,0)</f>
        <v>4</v>
      </c>
      <c r="Q282" s="24">
        <f>EDATE(G282,O282*12)</f>
        <v>45038</v>
      </c>
      <c r="R282">
        <f>YEAR(Q282)</f>
        <v>2023</v>
      </c>
      <c r="S282" s="12" t="s">
        <v>547</v>
      </c>
      <c r="T282" t="s">
        <v>549</v>
      </c>
      <c r="U282" t="s">
        <v>552</v>
      </c>
    </row>
    <row r="283" spans="1:21">
      <c r="A283" t="s">
        <v>133</v>
      </c>
      <c r="B283" s="12" t="s">
        <v>518</v>
      </c>
      <c r="C283" s="12" t="s">
        <v>523</v>
      </c>
      <c r="D283" s="12" t="s">
        <v>526</v>
      </c>
      <c r="E283">
        <v>5.4</v>
      </c>
      <c r="F283">
        <v>62079</v>
      </c>
      <c r="G283" s="21">
        <v>43770</v>
      </c>
      <c r="H283">
        <f>YEAR(Cleaned_Dataset[[#This Row],[Hire Date]])</f>
        <v>2019</v>
      </c>
      <c r="I283" s="12" t="b">
        <v>1</v>
      </c>
      <c r="J283" s="12" t="s">
        <v>532</v>
      </c>
      <c r="K283" t="s">
        <v>537</v>
      </c>
      <c r="L283" t="s">
        <v>540</v>
      </c>
      <c r="M283" s="12" t="s">
        <v>543</v>
      </c>
      <c r="N283">
        <v>1</v>
      </c>
      <c r="O283" s="12">
        <v>4.3</v>
      </c>
      <c r="P283" s="23">
        <f>ROUND(O283,0)</f>
        <v>4</v>
      </c>
      <c r="Q283" s="24">
        <f>EDATE(G283,O283*12)</f>
        <v>45323</v>
      </c>
      <c r="R283">
        <f>YEAR(Q283)</f>
        <v>2024</v>
      </c>
      <c r="S283" s="12" t="s">
        <v>547</v>
      </c>
      <c r="T283" t="s">
        <v>549</v>
      </c>
      <c r="U283" t="s">
        <v>554</v>
      </c>
    </row>
    <row r="284" spans="1:21">
      <c r="A284" t="s">
        <v>37</v>
      </c>
      <c r="B284" s="12" t="s">
        <v>519</v>
      </c>
      <c r="C284" s="12" t="s">
        <v>523</v>
      </c>
      <c r="D284" s="12" t="s">
        <v>525</v>
      </c>
      <c r="E284">
        <v>4.9000000000000004</v>
      </c>
      <c r="F284">
        <v>60854</v>
      </c>
      <c r="G284" s="21">
        <v>44860</v>
      </c>
      <c r="H284">
        <f>YEAR(Cleaned_Dataset[[#This Row],[Hire Date]])</f>
        <v>2022</v>
      </c>
      <c r="I284" s="12" t="b">
        <v>0</v>
      </c>
      <c r="K284" t="s">
        <v>535</v>
      </c>
      <c r="L284" t="s">
        <v>540</v>
      </c>
      <c r="M284" s="12" t="s">
        <v>542</v>
      </c>
      <c r="N284">
        <v>3</v>
      </c>
      <c r="O284" s="12">
        <v>2.5</v>
      </c>
      <c r="Q284" s="23"/>
      <c r="S284" s="12" t="s">
        <v>547</v>
      </c>
      <c r="T284" t="s">
        <v>549</v>
      </c>
      <c r="U284" t="s">
        <v>553</v>
      </c>
    </row>
    <row r="285" spans="1:21">
      <c r="A285" t="s">
        <v>173</v>
      </c>
      <c r="B285" s="12" t="s">
        <v>518</v>
      </c>
      <c r="C285" s="12" t="s">
        <v>523</v>
      </c>
      <c r="D285" s="12" t="s">
        <v>528</v>
      </c>
      <c r="E285">
        <v>4</v>
      </c>
      <c r="F285" s="33">
        <v>90561</v>
      </c>
      <c r="G285" s="21">
        <v>43140</v>
      </c>
      <c r="H285">
        <f>YEAR($G285)</f>
        <v>2018</v>
      </c>
      <c r="I285" s="12" t="b">
        <v>0</v>
      </c>
      <c r="K285" t="s">
        <v>536</v>
      </c>
      <c r="L285" t="s">
        <v>540</v>
      </c>
      <c r="M285" s="12" t="s">
        <v>545</v>
      </c>
      <c r="N285">
        <v>3</v>
      </c>
      <c r="O285" s="12">
        <v>7.2</v>
      </c>
      <c r="Q285" s="23"/>
      <c r="S285" s="12" t="s">
        <v>548</v>
      </c>
      <c r="T285" t="s">
        <v>549</v>
      </c>
      <c r="U285" t="s">
        <v>553</v>
      </c>
    </row>
    <row r="286" spans="1:21">
      <c r="A286" t="s">
        <v>41</v>
      </c>
      <c r="B286" s="12" t="s">
        <v>517</v>
      </c>
      <c r="C286" s="12" t="s">
        <v>520</v>
      </c>
      <c r="D286" s="12" t="s">
        <v>527</v>
      </c>
      <c r="E286">
        <v>6.1</v>
      </c>
      <c r="F286">
        <v>131295</v>
      </c>
      <c r="G286" s="21">
        <v>43651</v>
      </c>
      <c r="H286">
        <f>YEAR(Cleaned_Dataset[[#This Row],[Hire Date]])</f>
        <v>2019</v>
      </c>
      <c r="I286" s="12" t="b">
        <v>0</v>
      </c>
      <c r="K286" t="s">
        <v>535</v>
      </c>
      <c r="L286" t="s">
        <v>538</v>
      </c>
      <c r="M286" s="12" t="s">
        <v>542</v>
      </c>
      <c r="N286">
        <v>2</v>
      </c>
      <c r="O286" s="12">
        <v>5.8</v>
      </c>
      <c r="Q286" s="24">
        <f>EDATE(G286,O286*12)</f>
        <v>45752</v>
      </c>
      <c r="R286">
        <f>YEAR(Q286)</f>
        <v>2025</v>
      </c>
      <c r="S286" s="12" t="s">
        <v>546</v>
      </c>
      <c r="T286" t="s">
        <v>549</v>
      </c>
      <c r="U286" t="s">
        <v>553</v>
      </c>
    </row>
    <row r="287" spans="1:21">
      <c r="A287" t="s">
        <v>471</v>
      </c>
      <c r="B287" s="12" t="s">
        <v>517</v>
      </c>
      <c r="C287" s="12" t="s">
        <v>524</v>
      </c>
      <c r="D287" s="12" t="s">
        <v>525</v>
      </c>
      <c r="E287">
        <v>8.3000000000000007</v>
      </c>
      <c r="F287">
        <v>113442</v>
      </c>
      <c r="G287" s="21">
        <v>43778</v>
      </c>
      <c r="H287">
        <f>YEAR(Cleaned_Dataset[[#This Row],[Hire Date]])</f>
        <v>2019</v>
      </c>
      <c r="I287" s="12" t="b">
        <v>0</v>
      </c>
      <c r="K287" t="s">
        <v>535</v>
      </c>
      <c r="L287" t="s">
        <v>540</v>
      </c>
      <c r="M287" s="12" t="s">
        <v>543</v>
      </c>
      <c r="N287">
        <v>3</v>
      </c>
      <c r="O287" s="12">
        <v>5.4</v>
      </c>
      <c r="Q287" s="23"/>
      <c r="S287" s="12" t="s">
        <v>546</v>
      </c>
      <c r="T287" t="s">
        <v>549</v>
      </c>
      <c r="U287" t="s">
        <v>554</v>
      </c>
    </row>
    <row r="288" spans="1:21">
      <c r="A288" t="s">
        <v>147</v>
      </c>
      <c r="B288" s="12" t="s">
        <v>519</v>
      </c>
      <c r="C288" s="12" t="s">
        <v>522</v>
      </c>
      <c r="D288" s="12" t="s">
        <v>526</v>
      </c>
      <c r="E288">
        <v>7.4</v>
      </c>
      <c r="F288">
        <v>149563</v>
      </c>
      <c r="G288" s="21">
        <v>45629</v>
      </c>
      <c r="H288">
        <f>YEAR(Cleaned_Dataset[[#This Row],[Hire Date]])</f>
        <v>2024</v>
      </c>
      <c r="I288" s="12" t="b">
        <v>0</v>
      </c>
      <c r="K288" t="s">
        <v>535</v>
      </c>
      <c r="L288" t="s">
        <v>538</v>
      </c>
      <c r="M288" s="12" t="s">
        <v>543</v>
      </c>
      <c r="N288">
        <v>1</v>
      </c>
      <c r="O288" s="12">
        <v>5.4</v>
      </c>
      <c r="Q288" s="23"/>
      <c r="S288" s="12" t="s">
        <v>546</v>
      </c>
      <c r="T288" t="s">
        <v>549</v>
      </c>
      <c r="U288" t="s">
        <v>554</v>
      </c>
    </row>
    <row r="289" spans="1:21">
      <c r="A289" t="s">
        <v>52</v>
      </c>
      <c r="B289" s="12" t="s">
        <v>517</v>
      </c>
      <c r="C289" s="12" t="s">
        <v>523</v>
      </c>
      <c r="D289" s="12" t="s">
        <v>525</v>
      </c>
      <c r="E289">
        <v>8.1</v>
      </c>
      <c r="F289">
        <v>86641</v>
      </c>
      <c r="G289" s="21">
        <v>44917</v>
      </c>
      <c r="H289">
        <f>YEAR(Cleaned_Dataset[[#This Row],[Hire Date]])</f>
        <v>2022</v>
      </c>
      <c r="I289" s="12" t="b">
        <v>0</v>
      </c>
      <c r="K289" t="s">
        <v>535</v>
      </c>
      <c r="L289" t="s">
        <v>540</v>
      </c>
      <c r="M289" s="12" t="s">
        <v>542</v>
      </c>
      <c r="N289">
        <v>4</v>
      </c>
      <c r="O289" s="12">
        <v>2.2999999999999998</v>
      </c>
      <c r="Q289" s="23"/>
      <c r="S289" s="12" t="s">
        <v>546</v>
      </c>
      <c r="T289" t="s">
        <v>549</v>
      </c>
      <c r="U289" t="s">
        <v>551</v>
      </c>
    </row>
    <row r="290" spans="1:21">
      <c r="A290" t="s">
        <v>57</v>
      </c>
      <c r="B290" s="12" t="s">
        <v>519</v>
      </c>
      <c r="C290" s="12" t="s">
        <v>523</v>
      </c>
      <c r="D290" s="12" t="s">
        <v>527</v>
      </c>
      <c r="E290">
        <v>4.2</v>
      </c>
      <c r="F290" s="33">
        <v>130313</v>
      </c>
      <c r="G290" s="21">
        <v>43938</v>
      </c>
      <c r="H290">
        <f>YEAR($G290)</f>
        <v>2020</v>
      </c>
      <c r="I290" s="12" t="b">
        <v>0</v>
      </c>
      <c r="K290" t="s">
        <v>535</v>
      </c>
      <c r="L290" t="s">
        <v>540</v>
      </c>
      <c r="M290" s="12" t="s">
        <v>545</v>
      </c>
      <c r="N290">
        <v>3</v>
      </c>
      <c r="O290" s="12">
        <v>5</v>
      </c>
      <c r="Q290" s="24">
        <f>EDATE(G290,O290*12)</f>
        <v>45764</v>
      </c>
      <c r="R290">
        <f>YEAR(Q290)</f>
        <v>2025</v>
      </c>
      <c r="S290" s="12" t="s">
        <v>547</v>
      </c>
      <c r="T290" t="s">
        <v>549</v>
      </c>
      <c r="U290" t="s">
        <v>553</v>
      </c>
    </row>
    <row r="291" spans="1:21">
      <c r="A291" t="s">
        <v>59</v>
      </c>
      <c r="B291" s="12" t="s">
        <v>519</v>
      </c>
      <c r="C291" s="12" t="s">
        <v>520</v>
      </c>
      <c r="D291" s="12" t="s">
        <v>526</v>
      </c>
      <c r="E291">
        <v>4.8</v>
      </c>
      <c r="F291" s="33">
        <v>139634</v>
      </c>
      <c r="G291" s="21">
        <v>44728</v>
      </c>
      <c r="H291">
        <f>YEAR($G291)</f>
        <v>2022</v>
      </c>
      <c r="I291" s="12" t="b">
        <v>0</v>
      </c>
      <c r="K291" t="s">
        <v>535</v>
      </c>
      <c r="L291" t="s">
        <v>540</v>
      </c>
      <c r="M291" s="12" t="s">
        <v>544</v>
      </c>
      <c r="N291">
        <v>3</v>
      </c>
      <c r="O291" s="12">
        <v>2.8</v>
      </c>
      <c r="Q291" s="23"/>
      <c r="S291" s="12" t="s">
        <v>547</v>
      </c>
      <c r="T291" t="s">
        <v>549</v>
      </c>
      <c r="U291" t="s">
        <v>553</v>
      </c>
    </row>
    <row r="292" spans="1:21">
      <c r="A292" t="s">
        <v>62</v>
      </c>
      <c r="B292" s="12" t="s">
        <v>517</v>
      </c>
      <c r="C292" s="12" t="s">
        <v>521</v>
      </c>
      <c r="D292" s="12" t="s">
        <v>525</v>
      </c>
      <c r="E292">
        <v>6.8</v>
      </c>
      <c r="F292" s="33">
        <v>127215</v>
      </c>
      <c r="G292" s="21">
        <v>44559</v>
      </c>
      <c r="H292">
        <f>YEAR($G292)</f>
        <v>2021</v>
      </c>
      <c r="I292" s="12" t="b">
        <v>0</v>
      </c>
      <c r="K292" t="s">
        <v>535</v>
      </c>
      <c r="L292" t="s">
        <v>538</v>
      </c>
      <c r="M292" s="12" t="s">
        <v>545</v>
      </c>
      <c r="N292">
        <v>1</v>
      </c>
      <c r="O292" s="12">
        <v>3.3</v>
      </c>
      <c r="Q292" s="23"/>
      <c r="S292" s="12" t="s">
        <v>547</v>
      </c>
      <c r="T292" t="s">
        <v>549</v>
      </c>
      <c r="U292" t="s">
        <v>551</v>
      </c>
    </row>
    <row r="293" spans="1:21">
      <c r="A293" t="s">
        <v>64</v>
      </c>
      <c r="B293" s="12" t="s">
        <v>518</v>
      </c>
      <c r="C293" s="12" t="s">
        <v>520</v>
      </c>
      <c r="D293" s="12" t="s">
        <v>527</v>
      </c>
      <c r="E293">
        <v>6.5</v>
      </c>
      <c r="F293">
        <v>86646</v>
      </c>
      <c r="G293" s="21">
        <v>44886</v>
      </c>
      <c r="H293">
        <f>YEAR(Cleaned_Dataset[[#This Row],[Hire Date]])</f>
        <v>2022</v>
      </c>
      <c r="I293" s="12" t="b">
        <v>0</v>
      </c>
      <c r="K293" t="s">
        <v>535</v>
      </c>
      <c r="L293" t="s">
        <v>538</v>
      </c>
      <c r="M293" s="12" t="s">
        <v>542</v>
      </c>
      <c r="N293">
        <v>3</v>
      </c>
      <c r="O293" s="12">
        <v>2.4</v>
      </c>
      <c r="Q293" s="24">
        <f>EDATE(G293,O293*12)</f>
        <v>45737</v>
      </c>
      <c r="R293">
        <f>YEAR(Q293)</f>
        <v>2025</v>
      </c>
      <c r="S293" s="12" t="s">
        <v>548</v>
      </c>
      <c r="T293" t="s">
        <v>549</v>
      </c>
      <c r="U293" t="s">
        <v>553</v>
      </c>
    </row>
    <row r="294" spans="1:21">
      <c r="A294" t="s">
        <v>448</v>
      </c>
      <c r="B294" s="12" t="s">
        <v>518</v>
      </c>
      <c r="C294" s="12" t="s">
        <v>521</v>
      </c>
      <c r="D294" s="12" t="s">
        <v>525</v>
      </c>
      <c r="E294">
        <v>7</v>
      </c>
      <c r="F294" s="33">
        <v>90816</v>
      </c>
      <c r="G294" s="21">
        <v>43981</v>
      </c>
      <c r="H294">
        <f>YEAR($G294)</f>
        <v>2020</v>
      </c>
      <c r="I294" s="12" t="b">
        <v>1</v>
      </c>
      <c r="J294" s="12" t="s">
        <v>533</v>
      </c>
      <c r="K294" t="s">
        <v>537</v>
      </c>
      <c r="L294" t="s">
        <v>538</v>
      </c>
      <c r="M294" s="12" t="s">
        <v>545</v>
      </c>
      <c r="N294">
        <v>3</v>
      </c>
      <c r="O294" s="12">
        <v>4.4000000000000004</v>
      </c>
      <c r="P294" s="23">
        <f>ROUND(O294,0)</f>
        <v>4</v>
      </c>
      <c r="Q294" s="24">
        <f>EDATE(G294,O294*12)</f>
        <v>45565</v>
      </c>
      <c r="R294">
        <f>YEAR(Q294)</f>
        <v>2024</v>
      </c>
      <c r="S294" s="12" t="s">
        <v>546</v>
      </c>
      <c r="T294" t="s">
        <v>549</v>
      </c>
      <c r="U294" t="s">
        <v>554</v>
      </c>
    </row>
    <row r="295" spans="1:21">
      <c r="A295" t="s">
        <v>206</v>
      </c>
      <c r="B295" s="12" t="s">
        <v>519</v>
      </c>
      <c r="C295" s="12" t="s">
        <v>524</v>
      </c>
      <c r="D295" s="12" t="s">
        <v>525</v>
      </c>
      <c r="E295">
        <v>3.7</v>
      </c>
      <c r="F295">
        <v>142495</v>
      </c>
      <c r="G295" s="21">
        <v>43986</v>
      </c>
      <c r="H295">
        <f>YEAR(Cleaned_Dataset[[#This Row],[Hire Date]])</f>
        <v>2020</v>
      </c>
      <c r="I295" s="12" t="b">
        <v>1</v>
      </c>
      <c r="J295" s="12" t="s">
        <v>532</v>
      </c>
      <c r="K295" t="s">
        <v>536</v>
      </c>
      <c r="L295" t="s">
        <v>540</v>
      </c>
      <c r="M295" s="12" t="s">
        <v>542</v>
      </c>
      <c r="N295">
        <v>1</v>
      </c>
      <c r="O295" s="12">
        <v>2.2000000000000002</v>
      </c>
      <c r="P295" s="23">
        <f>ROUND(O295,0)</f>
        <v>2</v>
      </c>
      <c r="Q295" s="24">
        <f>EDATE(G295,O295*12)</f>
        <v>44777</v>
      </c>
      <c r="R295">
        <f>YEAR(Q295)</f>
        <v>2022</v>
      </c>
      <c r="S295" s="12" t="s">
        <v>546</v>
      </c>
      <c r="T295" t="s">
        <v>549</v>
      </c>
      <c r="U295" t="s">
        <v>554</v>
      </c>
    </row>
    <row r="296" spans="1:21">
      <c r="A296" t="s">
        <v>73</v>
      </c>
      <c r="B296" s="12" t="s">
        <v>517</v>
      </c>
      <c r="C296" s="12" t="s">
        <v>521</v>
      </c>
      <c r="D296" s="12" t="s">
        <v>525</v>
      </c>
      <c r="E296">
        <v>5.6</v>
      </c>
      <c r="F296" s="33">
        <v>124895</v>
      </c>
      <c r="G296" s="21">
        <v>44688</v>
      </c>
      <c r="H296">
        <f>YEAR($G296)</f>
        <v>2022</v>
      </c>
      <c r="I296" s="12" t="b">
        <v>0</v>
      </c>
      <c r="K296" t="s">
        <v>535</v>
      </c>
      <c r="L296" t="s">
        <v>540</v>
      </c>
      <c r="M296" s="12" t="s">
        <v>544</v>
      </c>
      <c r="N296">
        <v>3</v>
      </c>
      <c r="O296" s="12">
        <v>3</v>
      </c>
      <c r="Q296" s="23"/>
      <c r="S296" s="12" t="s">
        <v>547</v>
      </c>
      <c r="T296" t="s">
        <v>549</v>
      </c>
      <c r="U296" t="s">
        <v>551</v>
      </c>
    </row>
    <row r="297" spans="1:21">
      <c r="A297" t="s">
        <v>74</v>
      </c>
      <c r="B297" s="12" t="s">
        <v>517</v>
      </c>
      <c r="C297" s="12" t="s">
        <v>520</v>
      </c>
      <c r="D297" s="12" t="s">
        <v>525</v>
      </c>
      <c r="E297">
        <v>4.7</v>
      </c>
      <c r="F297" s="33">
        <v>71130</v>
      </c>
      <c r="G297" s="21">
        <v>44593</v>
      </c>
      <c r="H297">
        <f>YEAR($G297)</f>
        <v>2022</v>
      </c>
      <c r="I297" s="12" t="b">
        <v>0</v>
      </c>
      <c r="K297" t="s">
        <v>535</v>
      </c>
      <c r="L297" t="s">
        <v>538</v>
      </c>
      <c r="M297" s="12" t="s">
        <v>545</v>
      </c>
      <c r="N297">
        <v>4</v>
      </c>
      <c r="O297" s="12">
        <v>3.2</v>
      </c>
      <c r="Q297" s="23"/>
      <c r="S297" s="12" t="s">
        <v>547</v>
      </c>
      <c r="T297" t="s">
        <v>549</v>
      </c>
      <c r="U297" t="s">
        <v>553</v>
      </c>
    </row>
    <row r="298" spans="1:21">
      <c r="A298" t="s">
        <v>286</v>
      </c>
      <c r="B298" s="12" t="s">
        <v>519</v>
      </c>
      <c r="C298" s="12" t="s">
        <v>520</v>
      </c>
      <c r="D298" s="12" t="s">
        <v>525</v>
      </c>
      <c r="E298">
        <v>5</v>
      </c>
      <c r="F298">
        <v>156894</v>
      </c>
      <c r="G298" s="21">
        <v>44523</v>
      </c>
      <c r="H298">
        <f>YEAR(Cleaned_Dataset[[#This Row],[Hire Date]])</f>
        <v>2021</v>
      </c>
      <c r="I298" s="12" t="b">
        <v>1</v>
      </c>
      <c r="J298" s="12" t="s">
        <v>531</v>
      </c>
      <c r="K298" t="s">
        <v>536</v>
      </c>
      <c r="L298" t="s">
        <v>540</v>
      </c>
      <c r="M298" s="12" t="s">
        <v>542</v>
      </c>
      <c r="N298">
        <v>3</v>
      </c>
      <c r="O298" s="12">
        <v>1.4</v>
      </c>
      <c r="P298" s="23">
        <f>ROUND(O298,0)</f>
        <v>1</v>
      </c>
      <c r="Q298" s="24">
        <f>EDATE(G298,O298*12)</f>
        <v>45008</v>
      </c>
      <c r="R298">
        <f>YEAR(Q298)</f>
        <v>2023</v>
      </c>
      <c r="S298" s="12" t="s">
        <v>546</v>
      </c>
      <c r="T298" t="s">
        <v>549</v>
      </c>
      <c r="U298" t="s">
        <v>553</v>
      </c>
    </row>
    <row r="299" spans="1:21">
      <c r="A299" t="s">
        <v>377</v>
      </c>
      <c r="B299" s="12" t="s">
        <v>517</v>
      </c>
      <c r="C299" s="12" t="s">
        <v>522</v>
      </c>
      <c r="D299" s="12" t="s">
        <v>525</v>
      </c>
      <c r="E299">
        <v>4.3</v>
      </c>
      <c r="F299" s="33">
        <v>140098</v>
      </c>
      <c r="G299" s="21">
        <v>44649</v>
      </c>
      <c r="H299">
        <f>YEAR($G299)</f>
        <v>2022</v>
      </c>
      <c r="I299" s="12" t="b">
        <v>1</v>
      </c>
      <c r="J299" s="12" t="s">
        <v>533</v>
      </c>
      <c r="K299" t="s">
        <v>536</v>
      </c>
      <c r="L299" t="s">
        <v>540</v>
      </c>
      <c r="M299" s="12" t="s">
        <v>545</v>
      </c>
      <c r="N299">
        <v>2</v>
      </c>
      <c r="O299" s="12">
        <v>3.1</v>
      </c>
      <c r="P299" s="23">
        <f>ROUND(O299,0)</f>
        <v>3</v>
      </c>
      <c r="Q299" s="24">
        <f>EDATE(G299,O299*12)</f>
        <v>45776</v>
      </c>
      <c r="R299">
        <f>YEAR(Q299)</f>
        <v>2025</v>
      </c>
      <c r="S299" s="12" t="s">
        <v>546</v>
      </c>
      <c r="T299" t="s">
        <v>549</v>
      </c>
      <c r="U299" t="s">
        <v>553</v>
      </c>
    </row>
    <row r="300" spans="1:21">
      <c r="A300" t="s">
        <v>494</v>
      </c>
      <c r="B300" s="12" t="s">
        <v>518</v>
      </c>
      <c r="C300" s="12" t="s">
        <v>520</v>
      </c>
      <c r="D300" s="12" t="s">
        <v>525</v>
      </c>
      <c r="E300">
        <v>4.5</v>
      </c>
      <c r="F300" s="33">
        <v>85479</v>
      </c>
      <c r="G300" s="21">
        <v>44217</v>
      </c>
      <c r="H300">
        <f>YEAR($G300)</f>
        <v>2021</v>
      </c>
      <c r="I300" s="12" t="b">
        <v>1</v>
      </c>
      <c r="J300" s="12" t="s">
        <v>530</v>
      </c>
      <c r="K300" t="s">
        <v>536</v>
      </c>
      <c r="L300" t="s">
        <v>540</v>
      </c>
      <c r="M300" s="12" t="s">
        <v>545</v>
      </c>
      <c r="N300">
        <v>2</v>
      </c>
      <c r="O300" s="12">
        <v>2.2000000000000002</v>
      </c>
      <c r="P300" s="23">
        <f>ROUND(O300,0)</f>
        <v>2</v>
      </c>
      <c r="Q300" s="24">
        <f>EDATE(G300,O300*12)</f>
        <v>45006</v>
      </c>
      <c r="R300">
        <f>YEAR(Q300)</f>
        <v>2023</v>
      </c>
      <c r="S300" s="12" t="s">
        <v>548</v>
      </c>
      <c r="T300" t="s">
        <v>549</v>
      </c>
      <c r="U300" t="s">
        <v>552</v>
      </c>
    </row>
    <row r="301" spans="1:21">
      <c r="A301" t="s">
        <v>19</v>
      </c>
      <c r="B301" s="12" t="s">
        <v>517</v>
      </c>
      <c r="C301" s="12" t="s">
        <v>522</v>
      </c>
      <c r="D301" s="12" t="s">
        <v>525</v>
      </c>
      <c r="E301">
        <v>7.9</v>
      </c>
      <c r="F301">
        <v>131932</v>
      </c>
      <c r="G301" s="21">
        <v>43848</v>
      </c>
      <c r="H301">
        <f>YEAR(Cleaned_Dataset[[#This Row],[Hire Date]])</f>
        <v>2020</v>
      </c>
      <c r="I301" s="12" t="b">
        <v>1</v>
      </c>
      <c r="J301" s="12" t="s">
        <v>531</v>
      </c>
      <c r="K301" t="s">
        <v>535</v>
      </c>
      <c r="L301" t="s">
        <v>540</v>
      </c>
      <c r="M301" s="12" t="s">
        <v>542</v>
      </c>
      <c r="N301">
        <v>3</v>
      </c>
      <c r="O301" s="12">
        <v>1.3</v>
      </c>
      <c r="P301" s="23">
        <f>ROUND(O301,0)</f>
        <v>1</v>
      </c>
      <c r="Q301" s="24">
        <f>EDATE(G301,O301*12)</f>
        <v>44304</v>
      </c>
      <c r="R301">
        <f>YEAR(Q301)</f>
        <v>2021</v>
      </c>
      <c r="S301" s="12" t="s">
        <v>548</v>
      </c>
      <c r="T301" t="s">
        <v>549</v>
      </c>
      <c r="U301" t="s">
        <v>551</v>
      </c>
    </row>
    <row r="302" spans="1:21">
      <c r="A302" t="s">
        <v>107</v>
      </c>
      <c r="B302" s="12" t="s">
        <v>517</v>
      </c>
      <c r="C302" s="12" t="s">
        <v>521</v>
      </c>
      <c r="D302" s="12" t="s">
        <v>530</v>
      </c>
      <c r="E302">
        <v>2.2000000000000002</v>
      </c>
      <c r="F302" s="33">
        <v>136090</v>
      </c>
      <c r="G302" s="21">
        <v>43977</v>
      </c>
      <c r="H302">
        <f>YEAR($G302)</f>
        <v>2020</v>
      </c>
      <c r="I302" s="12" t="b">
        <v>0</v>
      </c>
      <c r="K302" t="s">
        <v>535</v>
      </c>
      <c r="L302" t="s">
        <v>540</v>
      </c>
      <c r="M302" s="12" t="s">
        <v>544</v>
      </c>
      <c r="N302">
        <v>5</v>
      </c>
      <c r="O302" s="12">
        <v>4.9000000000000004</v>
      </c>
      <c r="Q302" s="23"/>
      <c r="S302" s="12" t="s">
        <v>546</v>
      </c>
      <c r="T302" t="s">
        <v>549</v>
      </c>
      <c r="U302" t="s">
        <v>552</v>
      </c>
    </row>
    <row r="303" spans="1:21">
      <c r="A303" t="s">
        <v>110</v>
      </c>
      <c r="B303" s="12" t="s">
        <v>517</v>
      </c>
      <c r="C303" s="12" t="s">
        <v>521</v>
      </c>
      <c r="D303" s="12" t="s">
        <v>527</v>
      </c>
      <c r="E303">
        <v>6.8</v>
      </c>
      <c r="F303" s="33">
        <v>113441</v>
      </c>
      <c r="G303" s="21">
        <v>43947</v>
      </c>
      <c r="H303">
        <f>YEAR($G303)</f>
        <v>2020</v>
      </c>
      <c r="I303" s="12" t="b">
        <v>0</v>
      </c>
      <c r="K303" t="s">
        <v>535</v>
      </c>
      <c r="L303" t="s">
        <v>540</v>
      </c>
      <c r="M303" s="12" t="s">
        <v>544</v>
      </c>
      <c r="N303">
        <v>3</v>
      </c>
      <c r="O303" s="12">
        <v>5</v>
      </c>
      <c r="Q303" s="24">
        <f>EDATE(G303,O303*12)</f>
        <v>45773</v>
      </c>
      <c r="R303">
        <f>YEAR(Q303)</f>
        <v>2025</v>
      </c>
      <c r="S303" s="12" t="s">
        <v>547</v>
      </c>
      <c r="T303" t="s">
        <v>549</v>
      </c>
      <c r="U303" t="s">
        <v>554</v>
      </c>
    </row>
    <row r="304" spans="1:21">
      <c r="A304" t="s">
        <v>451</v>
      </c>
      <c r="B304" s="12" t="s">
        <v>517</v>
      </c>
      <c r="C304" s="12" t="s">
        <v>520</v>
      </c>
      <c r="D304" s="12" t="s">
        <v>527</v>
      </c>
      <c r="E304">
        <v>5.2</v>
      </c>
      <c r="F304">
        <v>130293</v>
      </c>
      <c r="G304" s="21">
        <v>43858</v>
      </c>
      <c r="H304">
        <f>YEAR(Cleaned_Dataset[[#This Row],[Hire Date]])</f>
        <v>2020</v>
      </c>
      <c r="I304" s="12" t="b">
        <v>1</v>
      </c>
      <c r="J304" s="12" t="s">
        <v>530</v>
      </c>
      <c r="K304" t="s">
        <v>535</v>
      </c>
      <c r="L304" t="s">
        <v>540</v>
      </c>
      <c r="M304" s="12" t="s">
        <v>543</v>
      </c>
      <c r="N304">
        <v>1</v>
      </c>
      <c r="O304" s="12">
        <v>3.2</v>
      </c>
      <c r="P304" s="23">
        <f>ROUND(O304,0)</f>
        <v>3</v>
      </c>
      <c r="Q304" s="24">
        <f>EDATE(G304,O304*12)</f>
        <v>45013</v>
      </c>
      <c r="R304">
        <f>YEAR(Q304)</f>
        <v>2023</v>
      </c>
      <c r="S304" s="12" t="s">
        <v>547</v>
      </c>
      <c r="T304" t="s">
        <v>549</v>
      </c>
      <c r="U304" t="s">
        <v>551</v>
      </c>
    </row>
    <row r="305" spans="1:21">
      <c r="A305" t="s">
        <v>388</v>
      </c>
      <c r="B305" s="12" t="s">
        <v>519</v>
      </c>
      <c r="C305" s="12" t="s">
        <v>520</v>
      </c>
      <c r="D305" s="12" t="s">
        <v>527</v>
      </c>
      <c r="E305">
        <v>6.7</v>
      </c>
      <c r="F305">
        <v>96081</v>
      </c>
      <c r="G305" s="21">
        <v>43894</v>
      </c>
      <c r="H305">
        <f>YEAR(Cleaned_Dataset[[#This Row],[Hire Date]])</f>
        <v>2020</v>
      </c>
      <c r="I305" s="12" t="b">
        <v>1</v>
      </c>
      <c r="J305" s="12" t="s">
        <v>532</v>
      </c>
      <c r="K305" t="s">
        <v>535</v>
      </c>
      <c r="L305" t="s">
        <v>540</v>
      </c>
      <c r="M305" s="12" t="s">
        <v>543</v>
      </c>
      <c r="N305">
        <v>1</v>
      </c>
      <c r="O305" s="12">
        <v>1.1000000000000001</v>
      </c>
      <c r="P305" s="23">
        <f>ROUND(O305,0)</f>
        <v>1</v>
      </c>
      <c r="Q305" s="24">
        <f>EDATE(G305,O305*12)</f>
        <v>44290</v>
      </c>
      <c r="R305">
        <f>YEAR(Q305)</f>
        <v>2021</v>
      </c>
      <c r="S305" s="12" t="s">
        <v>546</v>
      </c>
      <c r="T305" t="s">
        <v>549</v>
      </c>
      <c r="U305" t="s">
        <v>554</v>
      </c>
    </row>
    <row r="306" spans="1:21">
      <c r="A306" t="s">
        <v>114</v>
      </c>
      <c r="B306" s="12" t="s">
        <v>518</v>
      </c>
      <c r="C306" s="12" t="s">
        <v>520</v>
      </c>
      <c r="D306" s="12" t="s">
        <v>525</v>
      </c>
      <c r="E306">
        <v>5.5</v>
      </c>
      <c r="F306" s="33">
        <v>157829</v>
      </c>
      <c r="G306" s="21">
        <v>44543</v>
      </c>
      <c r="H306">
        <f>YEAR($G306)</f>
        <v>2021</v>
      </c>
      <c r="I306" s="12" t="b">
        <v>0</v>
      </c>
      <c r="K306" t="s">
        <v>535</v>
      </c>
      <c r="L306" t="s">
        <v>538</v>
      </c>
      <c r="M306" s="12" t="s">
        <v>544</v>
      </c>
      <c r="N306">
        <v>5</v>
      </c>
      <c r="O306" s="12">
        <v>3.4</v>
      </c>
      <c r="Q306" s="23"/>
      <c r="S306" s="12" t="s">
        <v>546</v>
      </c>
      <c r="T306" t="s">
        <v>549</v>
      </c>
      <c r="U306" t="s">
        <v>552</v>
      </c>
    </row>
    <row r="307" spans="1:21">
      <c r="A307" t="s">
        <v>119</v>
      </c>
      <c r="B307" s="12" t="s">
        <v>518</v>
      </c>
      <c r="C307" s="12" t="s">
        <v>522</v>
      </c>
      <c r="D307" s="12" t="s">
        <v>527</v>
      </c>
      <c r="E307">
        <v>0.4</v>
      </c>
      <c r="F307">
        <v>152738</v>
      </c>
      <c r="G307" s="21">
        <v>43491</v>
      </c>
      <c r="H307">
        <f>YEAR(Cleaned_Dataset[[#This Row],[Hire Date]])</f>
        <v>2019</v>
      </c>
      <c r="I307" s="12" t="b">
        <v>0</v>
      </c>
      <c r="K307" t="s">
        <v>535</v>
      </c>
      <c r="L307" t="s">
        <v>538</v>
      </c>
      <c r="M307" s="12" t="s">
        <v>542</v>
      </c>
      <c r="N307">
        <v>3</v>
      </c>
      <c r="O307" s="12">
        <v>6.2</v>
      </c>
      <c r="Q307" s="24">
        <f>EDATE(G307,O307*12)</f>
        <v>45742</v>
      </c>
      <c r="R307">
        <f>YEAR(Q307)</f>
        <v>2025</v>
      </c>
      <c r="S307" s="12" t="s">
        <v>546</v>
      </c>
      <c r="T307" t="s">
        <v>549</v>
      </c>
      <c r="U307" t="s">
        <v>551</v>
      </c>
    </row>
    <row r="308" spans="1:21">
      <c r="A308" t="s">
        <v>141</v>
      </c>
      <c r="B308" s="12" t="s">
        <v>519</v>
      </c>
      <c r="C308" s="12" t="s">
        <v>520</v>
      </c>
      <c r="D308" s="12" t="s">
        <v>528</v>
      </c>
      <c r="E308">
        <v>4.0999999999999996</v>
      </c>
      <c r="F308" s="33">
        <v>136918</v>
      </c>
      <c r="G308" s="21">
        <v>43496</v>
      </c>
      <c r="H308">
        <f>YEAR($G308)</f>
        <v>2019</v>
      </c>
      <c r="I308" s="12" t="b">
        <v>0</v>
      </c>
      <c r="K308" t="s">
        <v>537</v>
      </c>
      <c r="L308" t="s">
        <v>540</v>
      </c>
      <c r="M308" s="12" t="s">
        <v>545</v>
      </c>
      <c r="N308">
        <v>3</v>
      </c>
      <c r="O308" s="12">
        <v>6.2</v>
      </c>
      <c r="Q308" s="23"/>
      <c r="S308" s="12" t="s">
        <v>548</v>
      </c>
      <c r="T308" t="s">
        <v>549</v>
      </c>
      <c r="U308" t="s">
        <v>553</v>
      </c>
    </row>
    <row r="309" spans="1:21">
      <c r="A309" t="s">
        <v>124</v>
      </c>
      <c r="B309" s="12" t="s">
        <v>519</v>
      </c>
      <c r="C309" s="12" t="s">
        <v>522</v>
      </c>
      <c r="D309" s="12" t="s">
        <v>527</v>
      </c>
      <c r="E309">
        <v>7.7</v>
      </c>
      <c r="F309" s="33">
        <v>136325</v>
      </c>
      <c r="G309" s="21">
        <v>44258</v>
      </c>
      <c r="H309">
        <f>YEAR($G309)</f>
        <v>2021</v>
      </c>
      <c r="I309" s="12" t="b">
        <v>0</v>
      </c>
      <c r="K309" t="s">
        <v>535</v>
      </c>
      <c r="L309" t="s">
        <v>540</v>
      </c>
      <c r="M309" s="12" t="s">
        <v>544</v>
      </c>
      <c r="N309">
        <v>3</v>
      </c>
      <c r="O309" s="12">
        <v>4.0999999999999996</v>
      </c>
      <c r="Q309" s="24">
        <f>EDATE(G309,O309*12)</f>
        <v>45750</v>
      </c>
      <c r="R309">
        <f>YEAR(Q309)</f>
        <v>2025</v>
      </c>
      <c r="S309" s="12" t="s">
        <v>546</v>
      </c>
      <c r="T309" t="s">
        <v>549</v>
      </c>
      <c r="U309" t="s">
        <v>552</v>
      </c>
    </row>
    <row r="310" spans="1:21">
      <c r="A310" t="s">
        <v>131</v>
      </c>
      <c r="B310" s="12" t="s">
        <v>518</v>
      </c>
      <c r="C310" s="12" t="s">
        <v>523</v>
      </c>
      <c r="D310" s="12" t="s">
        <v>526</v>
      </c>
      <c r="E310">
        <v>8.6999999999999993</v>
      </c>
      <c r="F310" s="33">
        <v>70395</v>
      </c>
      <c r="G310" s="21">
        <v>43911</v>
      </c>
      <c r="H310">
        <f>YEAR($G310)</f>
        <v>2020</v>
      </c>
      <c r="I310" s="12" t="b">
        <v>0</v>
      </c>
      <c r="K310" t="s">
        <v>535</v>
      </c>
      <c r="L310" t="s">
        <v>540</v>
      </c>
      <c r="M310" s="12" t="s">
        <v>545</v>
      </c>
      <c r="N310">
        <v>2</v>
      </c>
      <c r="O310" s="12">
        <v>2.1</v>
      </c>
      <c r="Q310" s="23"/>
      <c r="S310" s="12" t="s">
        <v>547</v>
      </c>
      <c r="T310" t="s">
        <v>549</v>
      </c>
      <c r="U310" t="s">
        <v>553</v>
      </c>
    </row>
    <row r="311" spans="1:21">
      <c r="A311" t="s">
        <v>109</v>
      </c>
      <c r="B311" s="12" t="s">
        <v>518</v>
      </c>
      <c r="C311" s="12" t="s">
        <v>522</v>
      </c>
      <c r="D311" s="12" t="s">
        <v>528</v>
      </c>
      <c r="E311">
        <v>5.3</v>
      </c>
      <c r="F311" s="33">
        <v>88746</v>
      </c>
      <c r="G311" s="21">
        <v>43104</v>
      </c>
      <c r="H311">
        <f>YEAR($G311)</f>
        <v>2018</v>
      </c>
      <c r="I311" s="12" t="b">
        <v>1</v>
      </c>
      <c r="J311" s="12" t="s">
        <v>531</v>
      </c>
      <c r="K311" t="s">
        <v>537</v>
      </c>
      <c r="L311" t="s">
        <v>538</v>
      </c>
      <c r="M311" s="12" t="s">
        <v>544</v>
      </c>
      <c r="N311">
        <v>5</v>
      </c>
      <c r="O311" s="12">
        <v>5.3</v>
      </c>
      <c r="P311" s="23">
        <f>ROUND(O311,0)</f>
        <v>5</v>
      </c>
      <c r="Q311" s="24">
        <f>EDATE(G311,O311*12)</f>
        <v>45020</v>
      </c>
      <c r="R311">
        <f>YEAR(Q311)</f>
        <v>2023</v>
      </c>
      <c r="S311" s="12" t="s">
        <v>546</v>
      </c>
      <c r="T311" t="s">
        <v>549</v>
      </c>
      <c r="U311" t="s">
        <v>552</v>
      </c>
    </row>
    <row r="312" spans="1:21">
      <c r="A312" t="s">
        <v>145</v>
      </c>
      <c r="B312" s="12" t="s">
        <v>518</v>
      </c>
      <c r="C312" s="12" t="s">
        <v>521</v>
      </c>
      <c r="D312" s="12" t="s">
        <v>525</v>
      </c>
      <c r="E312">
        <v>5</v>
      </c>
      <c r="F312">
        <v>86657</v>
      </c>
      <c r="G312" s="21">
        <v>45602</v>
      </c>
      <c r="H312">
        <f>YEAR(Cleaned_Dataset[[#This Row],[Hire Date]])</f>
        <v>2024</v>
      </c>
      <c r="I312" s="12" t="b">
        <v>0</v>
      </c>
      <c r="K312" t="s">
        <v>535</v>
      </c>
      <c r="L312" t="s">
        <v>540</v>
      </c>
      <c r="M312" s="12" t="s">
        <v>542</v>
      </c>
      <c r="N312">
        <v>3</v>
      </c>
      <c r="O312" s="12">
        <v>4.5</v>
      </c>
      <c r="Q312" s="23"/>
      <c r="S312" s="12" t="s">
        <v>548</v>
      </c>
      <c r="T312" t="s">
        <v>549</v>
      </c>
      <c r="U312" t="s">
        <v>553</v>
      </c>
    </row>
    <row r="313" spans="1:21">
      <c r="A313" t="s">
        <v>401</v>
      </c>
      <c r="B313" s="12" t="s">
        <v>517</v>
      </c>
      <c r="C313" s="12" t="s">
        <v>524</v>
      </c>
      <c r="D313" s="12" t="s">
        <v>525</v>
      </c>
      <c r="E313">
        <v>6</v>
      </c>
      <c r="F313" s="33">
        <v>94681</v>
      </c>
      <c r="G313" s="21">
        <v>44317</v>
      </c>
      <c r="H313">
        <f>YEAR($G313)</f>
        <v>2021</v>
      </c>
      <c r="I313" s="12" t="b">
        <v>1</v>
      </c>
      <c r="J313" s="12" t="s">
        <v>530</v>
      </c>
      <c r="K313" t="s">
        <v>535</v>
      </c>
      <c r="L313" t="s">
        <v>540</v>
      </c>
      <c r="M313" s="12" t="s">
        <v>544</v>
      </c>
      <c r="N313">
        <v>4</v>
      </c>
      <c r="O313" s="12">
        <v>1.5</v>
      </c>
      <c r="P313" s="23">
        <f>ROUND(O313,0)</f>
        <v>2</v>
      </c>
      <c r="Q313" s="24">
        <f>EDATE(G313,O313*12)</f>
        <v>44866</v>
      </c>
      <c r="R313">
        <f>YEAR(Q313)</f>
        <v>2022</v>
      </c>
      <c r="S313" s="12" t="s">
        <v>546</v>
      </c>
      <c r="T313" t="s">
        <v>549</v>
      </c>
      <c r="U313" t="s">
        <v>554</v>
      </c>
    </row>
    <row r="314" spans="1:21">
      <c r="A314" t="s">
        <v>345</v>
      </c>
      <c r="B314" s="12" t="s">
        <v>517</v>
      </c>
      <c r="C314" s="12" t="s">
        <v>522</v>
      </c>
      <c r="D314" s="12" t="s">
        <v>528</v>
      </c>
      <c r="E314">
        <v>3.3</v>
      </c>
      <c r="F314">
        <v>60340</v>
      </c>
      <c r="G314" s="21">
        <v>44042</v>
      </c>
      <c r="H314">
        <f>YEAR(Cleaned_Dataset[[#This Row],[Hire Date]])</f>
        <v>2020</v>
      </c>
      <c r="I314" s="12" t="b">
        <v>0</v>
      </c>
      <c r="K314" t="s">
        <v>537</v>
      </c>
      <c r="L314" t="s">
        <v>540</v>
      </c>
      <c r="M314" s="12" t="s">
        <v>542</v>
      </c>
      <c r="N314">
        <v>3</v>
      </c>
      <c r="O314" s="12">
        <v>4.7</v>
      </c>
      <c r="Q314" s="23"/>
      <c r="S314" s="12" t="s">
        <v>546</v>
      </c>
      <c r="T314" t="s">
        <v>549</v>
      </c>
      <c r="U314" t="s">
        <v>551</v>
      </c>
    </row>
    <row r="315" spans="1:21">
      <c r="A315" t="s">
        <v>438</v>
      </c>
      <c r="B315" s="12" t="s">
        <v>517</v>
      </c>
      <c r="C315" s="12" t="s">
        <v>523</v>
      </c>
      <c r="D315" s="12" t="s">
        <v>528</v>
      </c>
      <c r="E315">
        <v>6.1</v>
      </c>
      <c r="F315">
        <v>133788</v>
      </c>
      <c r="G315" s="21">
        <v>44046</v>
      </c>
      <c r="H315">
        <f>YEAR(Cleaned_Dataset[[#This Row],[Hire Date]])</f>
        <v>2020</v>
      </c>
      <c r="I315" s="12" t="b">
        <v>0</v>
      </c>
      <c r="K315" t="s">
        <v>536</v>
      </c>
      <c r="L315" t="s">
        <v>540</v>
      </c>
      <c r="M315" s="12" t="s">
        <v>542</v>
      </c>
      <c r="N315">
        <v>3</v>
      </c>
      <c r="O315" s="12">
        <v>4.7</v>
      </c>
      <c r="Q315" s="23"/>
      <c r="S315" s="12" t="s">
        <v>546</v>
      </c>
      <c r="T315" t="s">
        <v>549</v>
      </c>
      <c r="U315" t="s">
        <v>552</v>
      </c>
    </row>
    <row r="316" spans="1:21">
      <c r="A316" t="s">
        <v>122</v>
      </c>
      <c r="B316" s="12" t="s">
        <v>517</v>
      </c>
      <c r="C316" s="12" t="s">
        <v>521</v>
      </c>
      <c r="D316" s="12" t="s">
        <v>528</v>
      </c>
      <c r="E316">
        <v>4.0999999999999996</v>
      </c>
      <c r="F316">
        <v>131895</v>
      </c>
      <c r="G316" s="21">
        <v>44048</v>
      </c>
      <c r="H316">
        <f>YEAR(Cleaned_Dataset[[#This Row],[Hire Date]])</f>
        <v>2020</v>
      </c>
      <c r="I316" s="12" t="b">
        <v>0</v>
      </c>
      <c r="K316" t="s">
        <v>537</v>
      </c>
      <c r="L316" t="s">
        <v>538</v>
      </c>
      <c r="M316" s="12" t="s">
        <v>542</v>
      </c>
      <c r="N316">
        <v>4</v>
      </c>
      <c r="O316" s="12">
        <v>4.7</v>
      </c>
      <c r="Q316" s="23"/>
      <c r="S316" s="12" t="s">
        <v>546</v>
      </c>
      <c r="T316" t="s">
        <v>549</v>
      </c>
      <c r="U316" t="s">
        <v>554</v>
      </c>
    </row>
    <row r="317" spans="1:21">
      <c r="A317" t="s">
        <v>168</v>
      </c>
      <c r="B317" s="12" t="s">
        <v>517</v>
      </c>
      <c r="C317" s="12" t="s">
        <v>520</v>
      </c>
      <c r="D317" s="12" t="s">
        <v>527</v>
      </c>
      <c r="E317">
        <v>7.4</v>
      </c>
      <c r="F317" s="33">
        <v>67657</v>
      </c>
      <c r="G317" s="21">
        <v>43519</v>
      </c>
      <c r="H317">
        <f>YEAR($G317)</f>
        <v>2019</v>
      </c>
      <c r="I317" s="12" t="b">
        <v>0</v>
      </c>
      <c r="K317" t="s">
        <v>535</v>
      </c>
      <c r="L317" t="s">
        <v>538</v>
      </c>
      <c r="M317" s="12" t="s">
        <v>545</v>
      </c>
      <c r="N317">
        <v>3</v>
      </c>
      <c r="O317" s="12">
        <v>6.2</v>
      </c>
      <c r="Q317" s="24">
        <f>EDATE(G317,O317*12)</f>
        <v>45770</v>
      </c>
      <c r="R317">
        <f>YEAR(Q317)</f>
        <v>2025</v>
      </c>
      <c r="S317" s="12" t="s">
        <v>548</v>
      </c>
      <c r="T317" t="s">
        <v>549</v>
      </c>
      <c r="U317" t="s">
        <v>554</v>
      </c>
    </row>
    <row r="318" spans="1:21">
      <c r="A318" t="s">
        <v>199</v>
      </c>
      <c r="B318" s="12" t="s">
        <v>518</v>
      </c>
      <c r="C318" s="12" t="s">
        <v>521</v>
      </c>
      <c r="D318" s="12" t="s">
        <v>526</v>
      </c>
      <c r="E318">
        <v>2.5</v>
      </c>
      <c r="F318">
        <v>99443</v>
      </c>
      <c r="G318" s="21">
        <v>44056</v>
      </c>
      <c r="H318">
        <f>YEAR(Cleaned_Dataset[[#This Row],[Hire Date]])</f>
        <v>2020</v>
      </c>
      <c r="I318" s="12" t="b">
        <v>1</v>
      </c>
      <c r="J318" s="12" t="s">
        <v>534</v>
      </c>
      <c r="K318" t="s">
        <v>535</v>
      </c>
      <c r="L318" t="s">
        <v>540</v>
      </c>
      <c r="M318" s="12" t="s">
        <v>542</v>
      </c>
      <c r="N318">
        <v>4</v>
      </c>
      <c r="O318" s="12">
        <v>2</v>
      </c>
      <c r="P318" s="23">
        <f>ROUND(O318,0)</f>
        <v>2</v>
      </c>
      <c r="Q318" s="24">
        <f>EDATE(G318,O318*12)</f>
        <v>44786</v>
      </c>
      <c r="R318">
        <f>YEAR(Q318)</f>
        <v>2022</v>
      </c>
      <c r="S318" s="12" t="s">
        <v>546</v>
      </c>
      <c r="T318" t="s">
        <v>549</v>
      </c>
      <c r="U318" t="s">
        <v>552</v>
      </c>
    </row>
    <row r="319" spans="1:21">
      <c r="A319" t="s">
        <v>186</v>
      </c>
      <c r="B319" s="12" t="s">
        <v>519</v>
      </c>
      <c r="C319" s="12" t="s">
        <v>523</v>
      </c>
      <c r="D319" s="12" t="s">
        <v>527</v>
      </c>
      <c r="E319">
        <v>4.9000000000000004</v>
      </c>
      <c r="F319" s="33">
        <v>121788</v>
      </c>
      <c r="G319" s="21">
        <v>44060</v>
      </c>
      <c r="H319">
        <f>YEAR($G319)</f>
        <v>2020</v>
      </c>
      <c r="I319" s="12" t="b">
        <v>0</v>
      </c>
      <c r="K319" t="s">
        <v>535</v>
      </c>
      <c r="L319" t="s">
        <v>540</v>
      </c>
      <c r="M319" s="12" t="s">
        <v>545</v>
      </c>
      <c r="N319">
        <v>5</v>
      </c>
      <c r="O319" s="12">
        <v>4.7</v>
      </c>
      <c r="Q319" s="24">
        <f>EDATE(G319,O319*12)</f>
        <v>45764</v>
      </c>
      <c r="R319">
        <f>YEAR(Q319)</f>
        <v>2025</v>
      </c>
      <c r="S319" s="12" t="s">
        <v>546</v>
      </c>
      <c r="T319" t="s">
        <v>549</v>
      </c>
      <c r="U319" t="s">
        <v>551</v>
      </c>
    </row>
    <row r="320" spans="1:21">
      <c r="A320" t="s">
        <v>217</v>
      </c>
      <c r="B320" s="12" t="s">
        <v>519</v>
      </c>
      <c r="C320" s="12" t="s">
        <v>520</v>
      </c>
      <c r="D320" s="12" t="s">
        <v>527</v>
      </c>
      <c r="E320">
        <v>1</v>
      </c>
      <c r="F320" s="33">
        <v>91324</v>
      </c>
      <c r="G320" s="21">
        <v>43866</v>
      </c>
      <c r="H320">
        <f>YEAR($G320)</f>
        <v>2020</v>
      </c>
      <c r="I320" s="12" t="b">
        <v>0</v>
      </c>
      <c r="K320" t="s">
        <v>535</v>
      </c>
      <c r="L320" t="s">
        <v>538</v>
      </c>
      <c r="M320" s="12" t="s">
        <v>544</v>
      </c>
      <c r="N320">
        <v>3</v>
      </c>
      <c r="S320" s="12" t="s">
        <v>546</v>
      </c>
      <c r="T320" t="s">
        <v>549</v>
      </c>
      <c r="U320" t="s">
        <v>551</v>
      </c>
    </row>
    <row r="321" spans="1:21">
      <c r="A321" t="s">
        <v>222</v>
      </c>
      <c r="B321" s="12" t="s">
        <v>517</v>
      </c>
      <c r="C321" s="12" t="s">
        <v>523</v>
      </c>
      <c r="D321" s="12" t="s">
        <v>526</v>
      </c>
      <c r="E321">
        <v>6.1</v>
      </c>
      <c r="F321" s="33">
        <v>91010</v>
      </c>
      <c r="G321" s="21">
        <v>45868</v>
      </c>
      <c r="H321">
        <f>YEAR($G321)</f>
        <v>2025</v>
      </c>
      <c r="I321" s="12" t="b">
        <v>0</v>
      </c>
      <c r="K321" t="s">
        <v>535</v>
      </c>
      <c r="L321" t="s">
        <v>540</v>
      </c>
      <c r="M321" s="12" t="s">
        <v>545</v>
      </c>
      <c r="N321">
        <v>3</v>
      </c>
      <c r="O321" s="12">
        <v>2.7</v>
      </c>
      <c r="Q321" s="23"/>
      <c r="S321" s="12" t="s">
        <v>546</v>
      </c>
      <c r="T321" t="s">
        <v>549</v>
      </c>
      <c r="U321" t="s">
        <v>551</v>
      </c>
    </row>
    <row r="322" spans="1:21">
      <c r="A322" t="s">
        <v>87</v>
      </c>
      <c r="B322" s="12" t="s">
        <v>518</v>
      </c>
      <c r="C322" s="12" t="s">
        <v>524</v>
      </c>
      <c r="D322" s="12" t="s">
        <v>528</v>
      </c>
      <c r="E322">
        <v>4.4000000000000004</v>
      </c>
      <c r="F322">
        <v>121813</v>
      </c>
      <c r="G322" s="21">
        <v>44189</v>
      </c>
      <c r="H322">
        <f>YEAR(Cleaned_Dataset[[#This Row],[Hire Date]])</f>
        <v>2020</v>
      </c>
      <c r="I322" s="12" t="b">
        <v>0</v>
      </c>
      <c r="K322" t="s">
        <v>537</v>
      </c>
      <c r="L322" t="s">
        <v>540</v>
      </c>
      <c r="M322" s="12" t="s">
        <v>542</v>
      </c>
      <c r="N322">
        <v>5</v>
      </c>
      <c r="O322" s="12">
        <v>4.3</v>
      </c>
      <c r="Q322" s="23"/>
      <c r="S322" s="12" t="s">
        <v>546</v>
      </c>
      <c r="T322" t="s">
        <v>549</v>
      </c>
      <c r="U322" t="s">
        <v>552</v>
      </c>
    </row>
    <row r="323" spans="1:21">
      <c r="A323" t="s">
        <v>224</v>
      </c>
      <c r="B323" s="12" t="s">
        <v>518</v>
      </c>
      <c r="C323" s="12" t="s">
        <v>520</v>
      </c>
      <c r="D323" s="12" t="s">
        <v>527</v>
      </c>
      <c r="E323">
        <v>4.7</v>
      </c>
      <c r="F323">
        <v>84611</v>
      </c>
      <c r="G323" s="21">
        <v>44208</v>
      </c>
      <c r="H323">
        <f>YEAR(Cleaned_Dataset[[#This Row],[Hire Date]])</f>
        <v>2021</v>
      </c>
      <c r="I323" s="12" t="b">
        <v>0</v>
      </c>
      <c r="K323" t="s">
        <v>535</v>
      </c>
      <c r="L323" t="s">
        <v>540</v>
      </c>
      <c r="M323" s="12" t="s">
        <v>542</v>
      </c>
      <c r="N323">
        <v>4</v>
      </c>
      <c r="O323" s="12">
        <v>4.3</v>
      </c>
      <c r="Q323" s="24">
        <f>EDATE(G323,O323*12)</f>
        <v>45759</v>
      </c>
      <c r="R323">
        <f>YEAR(Q323)</f>
        <v>2025</v>
      </c>
      <c r="S323" s="12" t="s">
        <v>548</v>
      </c>
      <c r="T323" t="s">
        <v>549</v>
      </c>
      <c r="U323" t="s">
        <v>554</v>
      </c>
    </row>
    <row r="324" spans="1:21">
      <c r="A324" t="s">
        <v>225</v>
      </c>
      <c r="B324" s="12" t="s">
        <v>519</v>
      </c>
      <c r="C324" s="12" t="s">
        <v>520</v>
      </c>
      <c r="D324" s="12" t="s">
        <v>527</v>
      </c>
      <c r="E324">
        <v>5.2</v>
      </c>
      <c r="F324" s="33">
        <v>83669</v>
      </c>
      <c r="G324" s="21">
        <v>44401</v>
      </c>
      <c r="H324">
        <f>YEAR($G324)</f>
        <v>2021</v>
      </c>
      <c r="I324" s="12" t="b">
        <v>0</v>
      </c>
      <c r="K324" t="s">
        <v>535</v>
      </c>
      <c r="L324" t="s">
        <v>538</v>
      </c>
      <c r="M324" s="12" t="s">
        <v>545</v>
      </c>
      <c r="N324">
        <v>3</v>
      </c>
      <c r="O324" s="12">
        <v>3.7</v>
      </c>
      <c r="Q324" s="24">
        <f>EDATE(G324,O324*12)</f>
        <v>45740</v>
      </c>
      <c r="R324">
        <f>YEAR(Q324)</f>
        <v>2025</v>
      </c>
      <c r="S324" s="12" t="s">
        <v>546</v>
      </c>
      <c r="T324" t="s">
        <v>549</v>
      </c>
      <c r="U324" t="s">
        <v>552</v>
      </c>
    </row>
    <row r="325" spans="1:21">
      <c r="A325" t="s">
        <v>445</v>
      </c>
      <c r="B325" s="12" t="s">
        <v>519</v>
      </c>
      <c r="C325" s="12" t="s">
        <v>521</v>
      </c>
      <c r="D325" s="12" t="s">
        <v>525</v>
      </c>
      <c r="E325">
        <v>6.1</v>
      </c>
      <c r="F325">
        <v>91174</v>
      </c>
      <c r="G325" s="21">
        <v>44063</v>
      </c>
      <c r="H325">
        <f>YEAR(Cleaned_Dataset[[#This Row],[Hire Date]])</f>
        <v>2020</v>
      </c>
      <c r="I325" s="12" t="b">
        <v>0</v>
      </c>
      <c r="K325" t="s">
        <v>536</v>
      </c>
      <c r="L325" t="s">
        <v>538</v>
      </c>
      <c r="M325" s="12" t="s">
        <v>542</v>
      </c>
      <c r="N325">
        <v>3</v>
      </c>
      <c r="O325" s="12">
        <v>4.7</v>
      </c>
      <c r="Q325" s="23"/>
      <c r="S325" s="12" t="s">
        <v>546</v>
      </c>
      <c r="T325" t="s">
        <v>549</v>
      </c>
      <c r="U325" t="s">
        <v>554</v>
      </c>
    </row>
    <row r="326" spans="1:21">
      <c r="A326" t="s">
        <v>231</v>
      </c>
      <c r="B326" s="12" t="s">
        <v>518</v>
      </c>
      <c r="C326" s="12" t="s">
        <v>522</v>
      </c>
      <c r="D326" s="12" t="s">
        <v>527</v>
      </c>
      <c r="E326">
        <v>5.6</v>
      </c>
      <c r="F326">
        <v>136329</v>
      </c>
      <c r="G326" s="21">
        <v>43388</v>
      </c>
      <c r="H326">
        <f>YEAR(Cleaned_Dataset[[#This Row],[Hire Date]])</f>
        <v>2018</v>
      </c>
      <c r="I326" s="12" t="b">
        <v>0</v>
      </c>
      <c r="K326" t="s">
        <v>535</v>
      </c>
      <c r="L326" t="s">
        <v>538</v>
      </c>
      <c r="M326" s="12" t="s">
        <v>542</v>
      </c>
      <c r="N326">
        <v>2</v>
      </c>
      <c r="O326" s="12">
        <v>6.5</v>
      </c>
      <c r="Q326" s="24">
        <f>EDATE(G326,O326*12)</f>
        <v>45762</v>
      </c>
      <c r="R326">
        <f>YEAR(Q326)</f>
        <v>2025</v>
      </c>
      <c r="S326" s="12" t="s">
        <v>546</v>
      </c>
      <c r="T326" t="s">
        <v>549</v>
      </c>
      <c r="U326" t="s">
        <v>554</v>
      </c>
    </row>
    <row r="327" spans="1:21">
      <c r="A327" t="s">
        <v>234</v>
      </c>
      <c r="B327" s="12" t="s">
        <v>518</v>
      </c>
      <c r="C327" s="12" t="s">
        <v>521</v>
      </c>
      <c r="D327" s="12" t="s">
        <v>526</v>
      </c>
      <c r="E327">
        <v>6.4</v>
      </c>
      <c r="F327" s="33">
        <v>158117</v>
      </c>
      <c r="G327" s="21">
        <v>44254</v>
      </c>
      <c r="H327">
        <f>YEAR($G327)</f>
        <v>2021</v>
      </c>
      <c r="I327" s="12" t="b">
        <v>0</v>
      </c>
      <c r="K327" t="s">
        <v>535</v>
      </c>
      <c r="L327" t="s">
        <v>540</v>
      </c>
      <c r="M327" s="12" t="s">
        <v>544</v>
      </c>
      <c r="N327">
        <v>3</v>
      </c>
      <c r="O327" s="12">
        <v>4.0999999999999996</v>
      </c>
      <c r="Q327" s="23"/>
      <c r="S327" s="12" t="s">
        <v>546</v>
      </c>
      <c r="T327" t="s">
        <v>549</v>
      </c>
      <c r="U327" t="s">
        <v>551</v>
      </c>
    </row>
    <row r="328" spans="1:21">
      <c r="A328" t="s">
        <v>272</v>
      </c>
      <c r="B328" s="12" t="s">
        <v>519</v>
      </c>
      <c r="C328" s="12" t="s">
        <v>522</v>
      </c>
      <c r="D328" s="12" t="s">
        <v>525</v>
      </c>
      <c r="E328">
        <v>6.9</v>
      </c>
      <c r="F328">
        <v>123437</v>
      </c>
      <c r="G328" s="21">
        <v>44138</v>
      </c>
      <c r="H328">
        <f>YEAR(Cleaned_Dataset[[#This Row],[Hire Date]])</f>
        <v>2020</v>
      </c>
      <c r="I328" s="12" t="b">
        <v>0</v>
      </c>
      <c r="K328" t="s">
        <v>537</v>
      </c>
      <c r="L328" t="s">
        <v>538</v>
      </c>
      <c r="M328" s="12" t="s">
        <v>542</v>
      </c>
      <c r="N328">
        <v>4</v>
      </c>
      <c r="O328" s="12">
        <v>4.5</v>
      </c>
      <c r="Q328" s="23"/>
      <c r="S328" s="12" t="s">
        <v>547</v>
      </c>
      <c r="T328" t="s">
        <v>549</v>
      </c>
      <c r="U328" t="s">
        <v>554</v>
      </c>
    </row>
    <row r="329" spans="1:21">
      <c r="A329" t="s">
        <v>239</v>
      </c>
      <c r="B329" s="12" t="s">
        <v>519</v>
      </c>
      <c r="C329" s="12" t="s">
        <v>522</v>
      </c>
      <c r="D329" s="12" t="s">
        <v>526</v>
      </c>
      <c r="E329">
        <v>2.9</v>
      </c>
      <c r="F329" s="33">
        <v>144328</v>
      </c>
      <c r="G329" s="21">
        <v>45633</v>
      </c>
      <c r="H329">
        <f>YEAR($G329)</f>
        <v>2024</v>
      </c>
      <c r="I329" s="12" t="b">
        <v>0</v>
      </c>
      <c r="K329" t="s">
        <v>535</v>
      </c>
      <c r="L329" t="s">
        <v>538</v>
      </c>
      <c r="M329" s="12" t="s">
        <v>545</v>
      </c>
      <c r="N329">
        <v>3</v>
      </c>
      <c r="O329" s="12">
        <v>6.4</v>
      </c>
      <c r="Q329" s="23"/>
      <c r="S329" s="12" t="s">
        <v>546</v>
      </c>
      <c r="T329" t="s">
        <v>549</v>
      </c>
      <c r="U329" t="s">
        <v>553</v>
      </c>
    </row>
    <row r="330" spans="1:21">
      <c r="A330" t="s">
        <v>18</v>
      </c>
      <c r="B330" s="12" t="s">
        <v>518</v>
      </c>
      <c r="C330" s="12" t="s">
        <v>521</v>
      </c>
      <c r="D330" s="12" t="s">
        <v>526</v>
      </c>
      <c r="E330">
        <v>4.7</v>
      </c>
      <c r="F330">
        <v>101090</v>
      </c>
      <c r="G330" s="21">
        <v>44786</v>
      </c>
      <c r="H330">
        <f>YEAR(Cleaned_Dataset[[#This Row],[Hire Date]])</f>
        <v>2022</v>
      </c>
      <c r="I330" s="12" t="b">
        <v>1</v>
      </c>
      <c r="J330" s="12" t="s">
        <v>533</v>
      </c>
      <c r="K330" t="s">
        <v>536</v>
      </c>
      <c r="L330" t="s">
        <v>538</v>
      </c>
      <c r="M330" s="12" t="s">
        <v>542</v>
      </c>
      <c r="N330">
        <v>4</v>
      </c>
      <c r="O330" s="12">
        <v>2.7</v>
      </c>
      <c r="P330" s="23">
        <f>ROUND(O330,0)</f>
        <v>3</v>
      </c>
      <c r="Q330" s="24">
        <f>EDATE(G330,O330*12)</f>
        <v>45760</v>
      </c>
      <c r="R330">
        <f>YEAR(Q330)</f>
        <v>2025</v>
      </c>
      <c r="S330" s="12" t="s">
        <v>547</v>
      </c>
      <c r="T330" t="s">
        <v>549</v>
      </c>
      <c r="U330" t="s">
        <v>552</v>
      </c>
    </row>
    <row r="331" spans="1:21">
      <c r="A331" t="s">
        <v>187</v>
      </c>
      <c r="B331" s="12" t="s">
        <v>517</v>
      </c>
      <c r="C331" s="12" t="s">
        <v>524</v>
      </c>
      <c r="D331" s="12" t="s">
        <v>526</v>
      </c>
      <c r="E331">
        <v>2.1</v>
      </c>
      <c r="F331" s="33">
        <v>68712</v>
      </c>
      <c r="G331" s="21">
        <v>44802</v>
      </c>
      <c r="H331">
        <f>YEAR($G331)</f>
        <v>2022</v>
      </c>
      <c r="I331" s="12" t="b">
        <v>1</v>
      </c>
      <c r="J331" s="12" t="s">
        <v>532</v>
      </c>
      <c r="K331" t="s">
        <v>536</v>
      </c>
      <c r="L331" t="s">
        <v>538</v>
      </c>
      <c r="M331" s="12" t="s">
        <v>544</v>
      </c>
      <c r="N331">
        <v>2</v>
      </c>
      <c r="O331" s="12">
        <v>1.3</v>
      </c>
      <c r="P331" s="23">
        <f>ROUND(O331,0)</f>
        <v>1</v>
      </c>
      <c r="Q331" s="24">
        <f>EDATE(G331,O331*12)</f>
        <v>45259</v>
      </c>
      <c r="R331">
        <f>YEAR(Q331)</f>
        <v>2023</v>
      </c>
      <c r="S331" s="12" t="s">
        <v>546</v>
      </c>
      <c r="T331" t="s">
        <v>549</v>
      </c>
      <c r="U331" t="s">
        <v>554</v>
      </c>
    </row>
    <row r="332" spans="1:21">
      <c r="A332" t="s">
        <v>258</v>
      </c>
      <c r="B332" s="12" t="s">
        <v>517</v>
      </c>
      <c r="C332" s="12" t="s">
        <v>524</v>
      </c>
      <c r="D332" s="12" t="s">
        <v>526</v>
      </c>
      <c r="E332">
        <v>6.6</v>
      </c>
      <c r="F332" s="33">
        <v>152260</v>
      </c>
      <c r="G332" s="21">
        <v>44862</v>
      </c>
      <c r="H332">
        <f>YEAR($G332)</f>
        <v>2022</v>
      </c>
      <c r="I332" s="12" t="b">
        <v>1</v>
      </c>
      <c r="J332" s="12" t="s">
        <v>533</v>
      </c>
      <c r="K332" t="s">
        <v>536</v>
      </c>
      <c r="L332" t="s">
        <v>538</v>
      </c>
      <c r="M332" s="12" t="s">
        <v>544</v>
      </c>
      <c r="N332">
        <v>2</v>
      </c>
      <c r="O332" s="12">
        <v>2.5</v>
      </c>
      <c r="P332" s="23">
        <f>ROUND(O332,0)</f>
        <v>3</v>
      </c>
      <c r="Q332" s="24">
        <f>EDATE(G332,O332*12)</f>
        <v>45775</v>
      </c>
      <c r="R332">
        <f>YEAR(Q332)</f>
        <v>2025</v>
      </c>
      <c r="S332" s="12" t="s">
        <v>547</v>
      </c>
      <c r="T332" t="s">
        <v>549</v>
      </c>
      <c r="U332" t="s">
        <v>553</v>
      </c>
    </row>
    <row r="333" spans="1:21">
      <c r="A333" t="s">
        <v>255</v>
      </c>
      <c r="B333" s="12" t="s">
        <v>518</v>
      </c>
      <c r="C333" s="12" t="s">
        <v>520</v>
      </c>
      <c r="D333" s="12" t="s">
        <v>525</v>
      </c>
      <c r="E333">
        <v>6</v>
      </c>
      <c r="F333" s="33">
        <v>113352</v>
      </c>
      <c r="G333" s="21">
        <v>43292</v>
      </c>
      <c r="H333">
        <f>YEAR($G333)</f>
        <v>2018</v>
      </c>
      <c r="I333" s="12" t="b">
        <v>0</v>
      </c>
      <c r="K333" t="s">
        <v>535</v>
      </c>
      <c r="L333" t="s">
        <v>538</v>
      </c>
      <c r="M333" s="12" t="s">
        <v>545</v>
      </c>
      <c r="N333">
        <v>3</v>
      </c>
      <c r="O333" s="12">
        <v>6.8</v>
      </c>
      <c r="Q333" s="23"/>
      <c r="S333" s="12" t="s">
        <v>546</v>
      </c>
      <c r="T333" t="s">
        <v>549</v>
      </c>
      <c r="U333" t="s">
        <v>551</v>
      </c>
    </row>
    <row r="334" spans="1:21">
      <c r="A334" t="s">
        <v>101</v>
      </c>
      <c r="B334" s="12" t="s">
        <v>518</v>
      </c>
      <c r="C334" s="12" t="s">
        <v>520</v>
      </c>
      <c r="D334" s="12" t="s">
        <v>525</v>
      </c>
      <c r="E334">
        <v>4.2</v>
      </c>
      <c r="F334">
        <v>64432</v>
      </c>
      <c r="G334" s="21">
        <v>44150</v>
      </c>
      <c r="H334">
        <f>YEAR(Cleaned_Dataset[[#This Row],[Hire Date]])</f>
        <v>2020</v>
      </c>
      <c r="I334" s="12" t="b">
        <v>0</v>
      </c>
      <c r="K334" t="s">
        <v>537</v>
      </c>
      <c r="L334" t="s">
        <v>538</v>
      </c>
      <c r="M334" s="12" t="s">
        <v>542</v>
      </c>
      <c r="N334">
        <v>2</v>
      </c>
      <c r="O334" s="12">
        <v>4.4000000000000004</v>
      </c>
      <c r="Q334" s="23"/>
      <c r="S334" s="12" t="s">
        <v>547</v>
      </c>
      <c r="T334" t="s">
        <v>549</v>
      </c>
      <c r="U334" t="s">
        <v>554</v>
      </c>
    </row>
    <row r="335" spans="1:21">
      <c r="A335" t="s">
        <v>406</v>
      </c>
      <c r="B335" s="12" t="s">
        <v>517</v>
      </c>
      <c r="C335" s="12" t="s">
        <v>521</v>
      </c>
      <c r="D335" s="12" t="s">
        <v>526</v>
      </c>
      <c r="E335">
        <v>4.8</v>
      </c>
      <c r="F335">
        <v>87056</v>
      </c>
      <c r="G335" s="21">
        <v>43571</v>
      </c>
      <c r="H335">
        <f>YEAR(Cleaned_Dataset[[#This Row],[Hire Date]])</f>
        <v>2019</v>
      </c>
      <c r="I335" s="12" t="b">
        <v>1</v>
      </c>
      <c r="J335" s="12" t="s">
        <v>534</v>
      </c>
      <c r="K335" t="s">
        <v>536</v>
      </c>
      <c r="L335" t="s">
        <v>538</v>
      </c>
      <c r="M335" s="12" t="s">
        <v>542</v>
      </c>
      <c r="N335">
        <v>3</v>
      </c>
      <c r="O335" s="12">
        <v>5</v>
      </c>
      <c r="P335" s="23">
        <f>ROUND(O335,0)</f>
        <v>5</v>
      </c>
      <c r="Q335" s="24">
        <f>EDATE(G335,O335*12)</f>
        <v>45398</v>
      </c>
      <c r="R335">
        <f>YEAR(Q335)</f>
        <v>2024</v>
      </c>
      <c r="S335" s="12" t="s">
        <v>546</v>
      </c>
      <c r="T335" t="s">
        <v>549</v>
      </c>
      <c r="U335" t="s">
        <v>551</v>
      </c>
    </row>
    <row r="336" spans="1:21">
      <c r="A336" t="s">
        <v>383</v>
      </c>
      <c r="B336" s="12" t="s">
        <v>518</v>
      </c>
      <c r="C336" s="12" t="s">
        <v>521</v>
      </c>
      <c r="D336" s="12" t="s">
        <v>528</v>
      </c>
      <c r="E336">
        <v>6.3</v>
      </c>
      <c r="F336">
        <v>139303</v>
      </c>
      <c r="G336" s="21">
        <v>44169</v>
      </c>
      <c r="H336">
        <f>YEAR(Cleaned_Dataset[[#This Row],[Hire Date]])</f>
        <v>2020</v>
      </c>
      <c r="I336" s="12" t="b">
        <v>0</v>
      </c>
      <c r="K336" t="s">
        <v>535</v>
      </c>
      <c r="L336" t="s">
        <v>540</v>
      </c>
      <c r="M336" s="12" t="s">
        <v>542</v>
      </c>
      <c r="N336">
        <v>3</v>
      </c>
      <c r="O336" s="12">
        <v>4.4000000000000004</v>
      </c>
      <c r="Q336" s="23"/>
      <c r="S336" s="12" t="s">
        <v>546</v>
      </c>
      <c r="T336" t="s">
        <v>549</v>
      </c>
      <c r="U336" t="s">
        <v>553</v>
      </c>
    </row>
    <row r="337" spans="1:21">
      <c r="A337" t="s">
        <v>28</v>
      </c>
      <c r="B337" s="12" t="s">
        <v>519</v>
      </c>
      <c r="C337" s="12" t="s">
        <v>521</v>
      </c>
      <c r="D337" s="12" t="s">
        <v>527</v>
      </c>
      <c r="E337">
        <v>6.4</v>
      </c>
      <c r="F337">
        <v>112256</v>
      </c>
      <c r="G337" s="21">
        <v>44172</v>
      </c>
      <c r="H337">
        <f>YEAR(Cleaned_Dataset[[#This Row],[Hire Date]])</f>
        <v>2020</v>
      </c>
      <c r="I337" s="12" t="b">
        <v>0</v>
      </c>
      <c r="K337" t="s">
        <v>537</v>
      </c>
      <c r="L337" t="s">
        <v>538</v>
      </c>
      <c r="M337" s="12" t="s">
        <v>542</v>
      </c>
      <c r="N337">
        <v>3</v>
      </c>
      <c r="O337" s="12">
        <v>4.4000000000000004</v>
      </c>
      <c r="Q337" s="24">
        <f>EDATE(G337,O337*12)</f>
        <v>45754</v>
      </c>
      <c r="R337">
        <f>YEAR(Q337)</f>
        <v>2025</v>
      </c>
      <c r="S337" s="12" t="s">
        <v>548</v>
      </c>
      <c r="T337" t="s">
        <v>549</v>
      </c>
      <c r="U337" t="s">
        <v>552</v>
      </c>
    </row>
    <row r="338" spans="1:21">
      <c r="A338" t="s">
        <v>84</v>
      </c>
      <c r="B338" s="12" t="s">
        <v>517</v>
      </c>
      <c r="C338" s="12" t="s">
        <v>523</v>
      </c>
      <c r="D338" s="12" t="s">
        <v>526</v>
      </c>
      <c r="E338">
        <v>8.1</v>
      </c>
      <c r="F338" s="33">
        <v>89703</v>
      </c>
      <c r="G338" s="21">
        <v>44246</v>
      </c>
      <c r="H338">
        <f>YEAR($G338)</f>
        <v>2021</v>
      </c>
      <c r="I338" s="12" t="b">
        <v>1</v>
      </c>
      <c r="J338" s="12" t="s">
        <v>533</v>
      </c>
      <c r="K338" t="s">
        <v>535</v>
      </c>
      <c r="L338" t="s">
        <v>538</v>
      </c>
      <c r="M338" s="12" t="s">
        <v>545</v>
      </c>
      <c r="N338">
        <v>3</v>
      </c>
      <c r="O338" s="12">
        <v>3</v>
      </c>
      <c r="P338" s="23">
        <f>ROUND(O338,0)</f>
        <v>3</v>
      </c>
      <c r="Q338" s="24">
        <f>EDATE(G338,O338*12)</f>
        <v>45341</v>
      </c>
      <c r="R338">
        <f>YEAR(Q338)</f>
        <v>2024</v>
      </c>
      <c r="S338" s="12" t="s">
        <v>547</v>
      </c>
      <c r="T338" t="s">
        <v>549</v>
      </c>
      <c r="U338" t="s">
        <v>553</v>
      </c>
    </row>
    <row r="339" spans="1:21">
      <c r="A339" t="s">
        <v>277</v>
      </c>
      <c r="B339" s="12" t="s">
        <v>518</v>
      </c>
      <c r="C339" s="12" t="s">
        <v>524</v>
      </c>
      <c r="D339" s="12" t="s">
        <v>526</v>
      </c>
      <c r="E339">
        <v>7.2</v>
      </c>
      <c r="F339">
        <v>97861</v>
      </c>
      <c r="G339" s="21">
        <v>44241</v>
      </c>
      <c r="H339">
        <f>YEAR(Cleaned_Dataset[[#This Row],[Hire Date]])</f>
        <v>2021</v>
      </c>
      <c r="I339" s="12" t="b">
        <v>0</v>
      </c>
      <c r="K339" t="s">
        <v>535</v>
      </c>
      <c r="L339" t="s">
        <v>540</v>
      </c>
      <c r="M339" s="12" t="s">
        <v>542</v>
      </c>
      <c r="N339">
        <v>3</v>
      </c>
      <c r="O339" s="12">
        <v>4.2</v>
      </c>
      <c r="Q339" s="23"/>
      <c r="S339" s="12" t="s">
        <v>547</v>
      </c>
      <c r="T339" t="s">
        <v>549</v>
      </c>
      <c r="U339" t="s">
        <v>554</v>
      </c>
    </row>
    <row r="340" spans="1:21">
      <c r="A340" t="s">
        <v>126</v>
      </c>
      <c r="B340" s="12" t="s">
        <v>517</v>
      </c>
      <c r="C340" s="12" t="s">
        <v>524</v>
      </c>
      <c r="D340" s="12" t="s">
        <v>525</v>
      </c>
      <c r="E340">
        <v>5.3</v>
      </c>
      <c r="F340">
        <v>60126</v>
      </c>
      <c r="G340" s="21">
        <v>44230</v>
      </c>
      <c r="H340">
        <f>YEAR(Cleaned_Dataset[[#This Row],[Hire Date]])</f>
        <v>2021</v>
      </c>
      <c r="I340" s="12" t="b">
        <v>0</v>
      </c>
      <c r="K340" t="s">
        <v>536</v>
      </c>
      <c r="L340" t="s">
        <v>540</v>
      </c>
      <c r="M340" s="12" t="s">
        <v>542</v>
      </c>
      <c r="N340">
        <v>3</v>
      </c>
      <c r="O340" s="12">
        <v>4.2</v>
      </c>
      <c r="Q340" s="23"/>
      <c r="S340" s="12" t="s">
        <v>546</v>
      </c>
      <c r="T340" t="s">
        <v>549</v>
      </c>
      <c r="U340" t="s">
        <v>552</v>
      </c>
    </row>
    <row r="341" spans="1:21">
      <c r="A341" t="s">
        <v>256</v>
      </c>
      <c r="B341" s="12" t="s">
        <v>518</v>
      </c>
      <c r="C341" s="12" t="s">
        <v>520</v>
      </c>
      <c r="D341" s="12" t="s">
        <v>526</v>
      </c>
      <c r="E341">
        <v>4.8</v>
      </c>
      <c r="F341">
        <v>149097</v>
      </c>
      <c r="G341" s="21">
        <v>43342</v>
      </c>
      <c r="H341">
        <f>YEAR(Cleaned_Dataset[[#This Row],[Hire Date]])</f>
        <v>2018</v>
      </c>
      <c r="I341" s="12" t="b">
        <v>1</v>
      </c>
      <c r="J341" s="12" t="s">
        <v>531</v>
      </c>
      <c r="K341" t="s">
        <v>535</v>
      </c>
      <c r="L341" t="s">
        <v>538</v>
      </c>
      <c r="M341" s="12" t="s">
        <v>542</v>
      </c>
      <c r="N341">
        <v>5</v>
      </c>
      <c r="O341" s="12">
        <v>3.3</v>
      </c>
      <c r="P341" s="23">
        <f>ROUND(O341,0)</f>
        <v>3</v>
      </c>
      <c r="Q341" s="24">
        <f>EDATE(G341,O341*12)</f>
        <v>44530</v>
      </c>
      <c r="R341">
        <f>YEAR(Q341)</f>
        <v>2021</v>
      </c>
      <c r="S341" s="12" t="s">
        <v>548</v>
      </c>
      <c r="T341" t="s">
        <v>549</v>
      </c>
      <c r="U341" t="s">
        <v>552</v>
      </c>
    </row>
    <row r="342" spans="1:21">
      <c r="A342" t="s">
        <v>192</v>
      </c>
      <c r="B342" s="12" t="s">
        <v>517</v>
      </c>
      <c r="C342" s="12" t="s">
        <v>523</v>
      </c>
      <c r="D342" s="12" t="s">
        <v>526</v>
      </c>
      <c r="E342">
        <v>5.2</v>
      </c>
      <c r="F342" s="33">
        <v>135897</v>
      </c>
      <c r="G342" s="21">
        <v>43243</v>
      </c>
      <c r="H342">
        <f>YEAR($G342)</f>
        <v>2018</v>
      </c>
      <c r="I342" s="12" t="b">
        <v>1</v>
      </c>
      <c r="J342" s="12" t="s">
        <v>534</v>
      </c>
      <c r="K342" t="s">
        <v>535</v>
      </c>
      <c r="L342" t="s">
        <v>538</v>
      </c>
      <c r="M342" s="12" t="s">
        <v>544</v>
      </c>
      <c r="N342">
        <v>2</v>
      </c>
      <c r="O342" s="12">
        <v>1.9</v>
      </c>
      <c r="P342" s="23">
        <f>ROUND(O342,0)</f>
        <v>2</v>
      </c>
      <c r="Q342" s="24">
        <f>EDATE(G342,O342*12)</f>
        <v>43913</v>
      </c>
      <c r="R342">
        <f>YEAR(Q342)</f>
        <v>2020</v>
      </c>
      <c r="S342" s="12" t="s">
        <v>546</v>
      </c>
      <c r="T342" t="s">
        <v>549</v>
      </c>
      <c r="U342" t="s">
        <v>551</v>
      </c>
    </row>
    <row r="343" spans="1:21">
      <c r="A343" t="s">
        <v>78</v>
      </c>
      <c r="B343" s="12" t="s">
        <v>519</v>
      </c>
      <c r="C343" s="12" t="s">
        <v>521</v>
      </c>
      <c r="D343" s="12" t="s">
        <v>525</v>
      </c>
      <c r="E343">
        <v>2.6</v>
      </c>
      <c r="F343">
        <v>61324</v>
      </c>
      <c r="G343" s="21">
        <v>44256</v>
      </c>
      <c r="H343">
        <f>YEAR(Cleaned_Dataset[[#This Row],[Hire Date]])</f>
        <v>2021</v>
      </c>
      <c r="I343" s="12" t="b">
        <v>0</v>
      </c>
      <c r="K343" t="s">
        <v>535</v>
      </c>
      <c r="L343" t="s">
        <v>538</v>
      </c>
      <c r="M343" s="12" t="s">
        <v>542</v>
      </c>
      <c r="N343">
        <v>4</v>
      </c>
      <c r="O343" s="12">
        <v>4.0999999999999996</v>
      </c>
      <c r="Q343" s="23"/>
      <c r="S343" s="12" t="s">
        <v>546</v>
      </c>
      <c r="T343" t="s">
        <v>549</v>
      </c>
      <c r="U343" t="s">
        <v>551</v>
      </c>
    </row>
    <row r="344" spans="1:21">
      <c r="A344" t="s">
        <v>335</v>
      </c>
      <c r="B344" s="12" t="s">
        <v>519</v>
      </c>
      <c r="C344" s="12" t="s">
        <v>521</v>
      </c>
      <c r="D344" s="12" t="s">
        <v>525</v>
      </c>
      <c r="E344">
        <v>7.2</v>
      </c>
      <c r="F344">
        <v>122493</v>
      </c>
      <c r="G344" s="21">
        <v>44312</v>
      </c>
      <c r="H344">
        <f>YEAR(Cleaned_Dataset[[#This Row],[Hire Date]])</f>
        <v>2021</v>
      </c>
      <c r="I344" s="12" t="b">
        <v>1</v>
      </c>
      <c r="J344" s="12" t="s">
        <v>534</v>
      </c>
      <c r="K344" t="s">
        <v>537</v>
      </c>
      <c r="L344" t="s">
        <v>538</v>
      </c>
      <c r="M344" s="12" t="s">
        <v>542</v>
      </c>
      <c r="N344">
        <v>3</v>
      </c>
      <c r="O344" s="12">
        <v>3.8</v>
      </c>
      <c r="P344" s="23">
        <f>ROUND(O344,0)</f>
        <v>4</v>
      </c>
      <c r="Q344" s="24">
        <f>EDATE(G344,O344*12)</f>
        <v>45683</v>
      </c>
      <c r="R344">
        <f>YEAR(Q344)</f>
        <v>2025</v>
      </c>
      <c r="S344" s="12" t="s">
        <v>546</v>
      </c>
      <c r="T344" t="s">
        <v>549</v>
      </c>
      <c r="U344" t="s">
        <v>551</v>
      </c>
    </row>
    <row r="345" spans="1:21">
      <c r="A345" t="s">
        <v>361</v>
      </c>
      <c r="B345" s="12" t="s">
        <v>517</v>
      </c>
      <c r="C345" s="12" t="s">
        <v>524</v>
      </c>
      <c r="D345" s="12" t="s">
        <v>526</v>
      </c>
      <c r="E345">
        <v>4.0999999999999996</v>
      </c>
      <c r="F345" s="33">
        <v>141253</v>
      </c>
      <c r="G345" s="21">
        <v>44312</v>
      </c>
      <c r="H345">
        <f>YEAR($G345)</f>
        <v>2021</v>
      </c>
      <c r="I345" s="12" t="b">
        <v>1</v>
      </c>
      <c r="J345" s="12" t="s">
        <v>531</v>
      </c>
      <c r="K345" t="s">
        <v>536</v>
      </c>
      <c r="L345" t="s">
        <v>538</v>
      </c>
      <c r="M345" s="12" t="s">
        <v>544</v>
      </c>
      <c r="N345">
        <v>4</v>
      </c>
      <c r="O345" s="12">
        <v>2</v>
      </c>
      <c r="P345" s="23">
        <f>ROUND(O345,0)</f>
        <v>2</v>
      </c>
      <c r="Q345" s="24">
        <f>EDATE(G345,O345*12)</f>
        <v>45042</v>
      </c>
      <c r="R345">
        <f>YEAR(Q345)</f>
        <v>2023</v>
      </c>
      <c r="S345" s="12" t="s">
        <v>547</v>
      </c>
      <c r="T345" t="s">
        <v>549</v>
      </c>
      <c r="U345" t="s">
        <v>554</v>
      </c>
    </row>
    <row r="346" spans="1:21">
      <c r="A346" t="s">
        <v>415</v>
      </c>
      <c r="B346" s="12" t="s">
        <v>517</v>
      </c>
      <c r="C346" s="12" t="s">
        <v>521</v>
      </c>
      <c r="D346" s="12" t="s">
        <v>526</v>
      </c>
      <c r="E346">
        <v>4.5999999999999996</v>
      </c>
      <c r="F346">
        <v>126216</v>
      </c>
      <c r="G346" s="21">
        <v>43577</v>
      </c>
      <c r="H346">
        <f>YEAR(Cleaned_Dataset[[#This Row],[Hire Date]])</f>
        <v>2019</v>
      </c>
      <c r="I346" s="12" t="b">
        <v>1</v>
      </c>
      <c r="J346" s="12" t="s">
        <v>530</v>
      </c>
      <c r="K346" t="s">
        <v>537</v>
      </c>
      <c r="L346" t="s">
        <v>538</v>
      </c>
      <c r="M346" s="12" t="s">
        <v>542</v>
      </c>
      <c r="N346">
        <v>3</v>
      </c>
      <c r="O346" s="12">
        <v>3</v>
      </c>
      <c r="P346" s="23">
        <f>ROUND(O346,0)</f>
        <v>3</v>
      </c>
      <c r="Q346" s="24">
        <f>EDATE(G346,O346*12)</f>
        <v>44673</v>
      </c>
      <c r="R346">
        <f>YEAR(Q346)</f>
        <v>2022</v>
      </c>
      <c r="S346" s="12" t="s">
        <v>547</v>
      </c>
      <c r="T346" t="s">
        <v>549</v>
      </c>
      <c r="U346" t="s">
        <v>552</v>
      </c>
    </row>
    <row r="347" spans="1:21">
      <c r="A347" t="s">
        <v>308</v>
      </c>
      <c r="B347" s="12" t="s">
        <v>519</v>
      </c>
      <c r="C347" s="12" t="s">
        <v>520</v>
      </c>
      <c r="D347" s="12" t="s">
        <v>527</v>
      </c>
      <c r="E347">
        <v>2.8</v>
      </c>
      <c r="F347" s="33">
        <v>135330</v>
      </c>
      <c r="G347" s="21">
        <v>43616</v>
      </c>
      <c r="H347">
        <f>YEAR($G347)</f>
        <v>2019</v>
      </c>
      <c r="I347" s="12" t="b">
        <v>0</v>
      </c>
      <c r="K347" t="s">
        <v>535</v>
      </c>
      <c r="L347" t="s">
        <v>538</v>
      </c>
      <c r="M347" s="12" t="s">
        <v>545</v>
      </c>
      <c r="N347">
        <v>3</v>
      </c>
      <c r="O347" s="12">
        <v>5.9</v>
      </c>
      <c r="Q347" s="24">
        <f>EDATE(G347,O347*12)</f>
        <v>45747</v>
      </c>
      <c r="R347">
        <f>YEAR(Q347)</f>
        <v>2025</v>
      </c>
      <c r="S347" s="12" t="s">
        <v>546</v>
      </c>
      <c r="T347" t="s">
        <v>549</v>
      </c>
      <c r="U347" t="s">
        <v>554</v>
      </c>
    </row>
    <row r="348" spans="1:21">
      <c r="A348" t="s">
        <v>311</v>
      </c>
      <c r="B348" s="12" t="s">
        <v>519</v>
      </c>
      <c r="C348" s="12" t="s">
        <v>523</v>
      </c>
      <c r="D348" s="12" t="s">
        <v>530</v>
      </c>
      <c r="E348">
        <v>3.1</v>
      </c>
      <c r="F348">
        <v>106738</v>
      </c>
      <c r="G348" s="21">
        <v>44666</v>
      </c>
      <c r="H348">
        <f>YEAR(Cleaned_Dataset[[#This Row],[Hire Date]])</f>
        <v>2022</v>
      </c>
      <c r="I348" s="12" t="b">
        <v>0</v>
      </c>
      <c r="K348" t="s">
        <v>535</v>
      </c>
      <c r="L348" t="s">
        <v>538</v>
      </c>
      <c r="M348" s="12" t="s">
        <v>542</v>
      </c>
      <c r="N348">
        <v>3</v>
      </c>
      <c r="O348" s="12">
        <v>3</v>
      </c>
      <c r="Q348" s="23"/>
      <c r="S348" s="12" t="s">
        <v>547</v>
      </c>
      <c r="T348" t="s">
        <v>549</v>
      </c>
      <c r="U348" t="s">
        <v>552</v>
      </c>
    </row>
    <row r="349" spans="1:21">
      <c r="A349" t="s">
        <v>312</v>
      </c>
      <c r="B349" s="12" t="s">
        <v>517</v>
      </c>
      <c r="C349" s="12" t="s">
        <v>522</v>
      </c>
      <c r="D349" s="12" t="s">
        <v>526</v>
      </c>
      <c r="E349">
        <v>4.4000000000000004</v>
      </c>
      <c r="F349" s="33">
        <v>94518</v>
      </c>
      <c r="G349" s="21">
        <v>43762</v>
      </c>
      <c r="H349">
        <f>YEAR($G349)</f>
        <v>2019</v>
      </c>
      <c r="I349" s="12" t="b">
        <v>0</v>
      </c>
      <c r="K349" t="s">
        <v>535</v>
      </c>
      <c r="L349" t="s">
        <v>538</v>
      </c>
      <c r="M349" s="12" t="s">
        <v>544</v>
      </c>
      <c r="N349">
        <v>3</v>
      </c>
      <c r="O349" s="12">
        <v>5.5</v>
      </c>
      <c r="Q349" s="23"/>
      <c r="S349" s="12" t="s">
        <v>548</v>
      </c>
      <c r="T349" t="s">
        <v>549</v>
      </c>
      <c r="U349" t="s">
        <v>554</v>
      </c>
    </row>
    <row r="350" spans="1:21">
      <c r="A350" t="s">
        <v>223</v>
      </c>
      <c r="B350" s="12" t="s">
        <v>518</v>
      </c>
      <c r="C350" s="12" t="s">
        <v>522</v>
      </c>
      <c r="D350" s="12" t="s">
        <v>528</v>
      </c>
      <c r="E350">
        <v>4.7</v>
      </c>
      <c r="F350" s="33">
        <v>104139</v>
      </c>
      <c r="G350" s="21">
        <v>44710</v>
      </c>
      <c r="H350">
        <f>YEAR($G350)</f>
        <v>2022</v>
      </c>
      <c r="I350" s="12" t="b">
        <v>0</v>
      </c>
      <c r="K350" t="s">
        <v>535</v>
      </c>
      <c r="L350" t="s">
        <v>540</v>
      </c>
      <c r="M350" s="12" t="s">
        <v>544</v>
      </c>
      <c r="N350">
        <v>2</v>
      </c>
      <c r="O350" s="12">
        <v>2.9</v>
      </c>
      <c r="Q350" s="23"/>
      <c r="S350" s="12" t="s">
        <v>548</v>
      </c>
      <c r="T350" t="s">
        <v>549</v>
      </c>
      <c r="U350" t="s">
        <v>552</v>
      </c>
    </row>
    <row r="351" spans="1:21">
      <c r="A351" t="s">
        <v>317</v>
      </c>
      <c r="B351" s="12" t="s">
        <v>518</v>
      </c>
      <c r="C351" s="12" t="s">
        <v>520</v>
      </c>
      <c r="D351" s="12" t="s">
        <v>527</v>
      </c>
      <c r="E351">
        <v>6.7</v>
      </c>
      <c r="F351" s="33">
        <v>127028</v>
      </c>
      <c r="G351" s="21">
        <v>44891</v>
      </c>
      <c r="H351">
        <f>YEAR($G351)</f>
        <v>2022</v>
      </c>
      <c r="I351" s="12" t="b">
        <v>0</v>
      </c>
      <c r="K351" t="s">
        <v>535</v>
      </c>
      <c r="L351" t="s">
        <v>538</v>
      </c>
      <c r="M351" s="12" t="s">
        <v>544</v>
      </c>
      <c r="N351">
        <v>3</v>
      </c>
      <c r="O351" s="12">
        <v>2.4</v>
      </c>
      <c r="Q351" s="24">
        <f>EDATE(G351,O351*12)</f>
        <v>45742</v>
      </c>
      <c r="R351">
        <f>YEAR(Q351)</f>
        <v>2025</v>
      </c>
      <c r="S351" s="12" t="s">
        <v>546</v>
      </c>
      <c r="T351" t="s">
        <v>549</v>
      </c>
      <c r="U351" t="s">
        <v>553</v>
      </c>
    </row>
    <row r="352" spans="1:21">
      <c r="A352" t="s">
        <v>351</v>
      </c>
      <c r="B352" s="12" t="s">
        <v>517</v>
      </c>
      <c r="C352" s="12" t="s">
        <v>521</v>
      </c>
      <c r="D352" s="12" t="s">
        <v>528</v>
      </c>
      <c r="E352">
        <v>4.8</v>
      </c>
      <c r="F352" s="33">
        <v>118954</v>
      </c>
      <c r="G352" s="21">
        <v>44541</v>
      </c>
      <c r="H352">
        <f>YEAR($G352)</f>
        <v>2021</v>
      </c>
      <c r="I352" s="12" t="b">
        <v>0</v>
      </c>
      <c r="K352" t="s">
        <v>535</v>
      </c>
      <c r="L352" t="s">
        <v>540</v>
      </c>
      <c r="M352" s="12" t="s">
        <v>544</v>
      </c>
      <c r="N352">
        <v>3</v>
      </c>
      <c r="O352" s="12">
        <v>3.4</v>
      </c>
      <c r="Q352" s="23"/>
      <c r="S352" s="12" t="s">
        <v>546</v>
      </c>
      <c r="T352" t="s">
        <v>549</v>
      </c>
      <c r="U352" t="s">
        <v>551</v>
      </c>
    </row>
    <row r="353" spans="1:21">
      <c r="A353" t="s">
        <v>328</v>
      </c>
      <c r="B353" s="12" t="s">
        <v>517</v>
      </c>
      <c r="C353" s="12" t="s">
        <v>522</v>
      </c>
      <c r="D353" s="12" t="s">
        <v>525</v>
      </c>
      <c r="E353">
        <v>2</v>
      </c>
      <c r="F353" s="33">
        <v>124089</v>
      </c>
      <c r="G353" s="21">
        <v>43203</v>
      </c>
      <c r="H353">
        <f>YEAR($G353)</f>
        <v>2018</v>
      </c>
      <c r="I353" s="12" t="b">
        <v>0</v>
      </c>
      <c r="K353" t="s">
        <v>535</v>
      </c>
      <c r="L353" t="s">
        <v>538</v>
      </c>
      <c r="M353" s="12" t="s">
        <v>544</v>
      </c>
      <c r="N353">
        <v>4</v>
      </c>
      <c r="O353" s="12">
        <v>7</v>
      </c>
      <c r="Q353" s="23"/>
      <c r="S353" s="12" t="s">
        <v>547</v>
      </c>
      <c r="T353" t="s">
        <v>549</v>
      </c>
      <c r="U353" t="s">
        <v>553</v>
      </c>
    </row>
    <row r="354" spans="1:21">
      <c r="A354" t="s">
        <v>279</v>
      </c>
      <c r="B354" s="12" t="s">
        <v>517</v>
      </c>
      <c r="C354" s="12" t="s">
        <v>522</v>
      </c>
      <c r="D354" s="12" t="s">
        <v>528</v>
      </c>
      <c r="E354">
        <v>3.2</v>
      </c>
      <c r="F354">
        <v>105253</v>
      </c>
      <c r="G354" s="21">
        <v>44384</v>
      </c>
      <c r="H354">
        <f>YEAR(Cleaned_Dataset[[#This Row],[Hire Date]])</f>
        <v>2021</v>
      </c>
      <c r="I354" s="12" t="b">
        <v>0</v>
      </c>
      <c r="K354" t="s">
        <v>537</v>
      </c>
      <c r="L354" t="s">
        <v>538</v>
      </c>
      <c r="M354" s="12" t="s">
        <v>542</v>
      </c>
      <c r="N354">
        <v>2</v>
      </c>
      <c r="O354" s="12">
        <v>3.8</v>
      </c>
      <c r="Q354" s="23"/>
      <c r="S354" s="12" t="s">
        <v>547</v>
      </c>
      <c r="T354" t="s">
        <v>549</v>
      </c>
      <c r="U354" t="s">
        <v>554</v>
      </c>
    </row>
    <row r="355" spans="1:21">
      <c r="A355" t="s">
        <v>179</v>
      </c>
      <c r="B355" s="12" t="s">
        <v>517</v>
      </c>
      <c r="C355" s="12" t="s">
        <v>522</v>
      </c>
      <c r="D355" s="12" t="s">
        <v>526</v>
      </c>
      <c r="E355">
        <v>5.4</v>
      </c>
      <c r="F355" s="33">
        <v>67491</v>
      </c>
      <c r="G355" s="21">
        <v>43831</v>
      </c>
      <c r="H355">
        <f>YEAR($G355)</f>
        <v>2020</v>
      </c>
      <c r="I355" s="12" t="b">
        <v>1</v>
      </c>
      <c r="J355" s="12" t="s">
        <v>534</v>
      </c>
      <c r="K355" t="s">
        <v>536</v>
      </c>
      <c r="L355" t="s">
        <v>540</v>
      </c>
      <c r="M355" s="12" t="s">
        <v>544</v>
      </c>
      <c r="N355">
        <v>4</v>
      </c>
      <c r="O355" s="12">
        <v>4</v>
      </c>
      <c r="P355" s="23">
        <f>ROUND(O355,0)</f>
        <v>4</v>
      </c>
      <c r="Q355" s="24">
        <f>EDATE(G355,O355*12)</f>
        <v>45292</v>
      </c>
      <c r="R355">
        <f>YEAR(Q355)</f>
        <v>2024</v>
      </c>
      <c r="S355" s="12" t="s">
        <v>546</v>
      </c>
      <c r="T355" t="s">
        <v>549</v>
      </c>
      <c r="U355" t="s">
        <v>553</v>
      </c>
    </row>
    <row r="356" spans="1:21">
      <c r="A356" t="s">
        <v>342</v>
      </c>
      <c r="B356" s="12" t="s">
        <v>518</v>
      </c>
      <c r="C356" s="12" t="s">
        <v>521</v>
      </c>
      <c r="D356" s="12" t="s">
        <v>527</v>
      </c>
      <c r="E356">
        <v>6.5</v>
      </c>
      <c r="F356" s="33">
        <v>82052</v>
      </c>
      <c r="G356" s="21">
        <v>43270</v>
      </c>
      <c r="H356">
        <f>YEAR($G356)</f>
        <v>2018</v>
      </c>
      <c r="I356" s="12" t="b">
        <v>0</v>
      </c>
      <c r="K356" t="s">
        <v>535</v>
      </c>
      <c r="L356" t="s">
        <v>540</v>
      </c>
      <c r="M356" s="12" t="s">
        <v>544</v>
      </c>
      <c r="N356">
        <v>3</v>
      </c>
      <c r="O356" s="12">
        <v>6.8</v>
      </c>
      <c r="Q356" s="24">
        <f>EDATE(G356,O356*12)</f>
        <v>45735</v>
      </c>
      <c r="R356">
        <f>YEAR(Q356)</f>
        <v>2025</v>
      </c>
      <c r="S356" s="12" t="s">
        <v>546</v>
      </c>
      <c r="T356" t="s">
        <v>549</v>
      </c>
      <c r="U356" t="s">
        <v>552</v>
      </c>
    </row>
    <row r="357" spans="1:21">
      <c r="A357" t="s">
        <v>300</v>
      </c>
      <c r="B357" s="12" t="s">
        <v>517</v>
      </c>
      <c r="C357" s="12" t="s">
        <v>521</v>
      </c>
      <c r="D357" s="12" t="s">
        <v>528</v>
      </c>
      <c r="E357">
        <v>5.4</v>
      </c>
      <c r="F357">
        <v>65906</v>
      </c>
      <c r="G357" s="21">
        <v>43644</v>
      </c>
      <c r="H357">
        <f>YEAR(Cleaned_Dataset[[#This Row],[Hire Date]])</f>
        <v>2019</v>
      </c>
      <c r="I357" s="12" t="b">
        <v>1</v>
      </c>
      <c r="J357" s="12" t="s">
        <v>533</v>
      </c>
      <c r="K357" t="s">
        <v>536</v>
      </c>
      <c r="L357" t="s">
        <v>538</v>
      </c>
      <c r="M357" s="12" t="s">
        <v>542</v>
      </c>
      <c r="N357">
        <v>4</v>
      </c>
      <c r="O357" s="12">
        <v>4</v>
      </c>
      <c r="P357" s="23">
        <f>ROUND(O357,0)</f>
        <v>4</v>
      </c>
      <c r="Q357" s="24">
        <f>EDATE(G357,O357*12)</f>
        <v>45105</v>
      </c>
      <c r="R357">
        <f>YEAR(Q357)</f>
        <v>2023</v>
      </c>
      <c r="S357" s="12" t="s">
        <v>546</v>
      </c>
      <c r="T357" t="s">
        <v>549</v>
      </c>
      <c r="U357" t="s">
        <v>553</v>
      </c>
    </row>
    <row r="358" spans="1:21">
      <c r="A358" t="s">
        <v>153</v>
      </c>
      <c r="B358" s="12" t="s">
        <v>517</v>
      </c>
      <c r="C358" s="12" t="s">
        <v>522</v>
      </c>
      <c r="D358" s="12" t="s">
        <v>528</v>
      </c>
      <c r="E358">
        <v>4.9000000000000004</v>
      </c>
      <c r="F358" s="33">
        <v>117134</v>
      </c>
      <c r="G358" s="21">
        <v>43112</v>
      </c>
      <c r="H358">
        <f>YEAR($G358)</f>
        <v>2018</v>
      </c>
      <c r="I358" s="12" t="b">
        <v>0</v>
      </c>
      <c r="K358" t="s">
        <v>536</v>
      </c>
      <c r="L358" t="s">
        <v>538</v>
      </c>
      <c r="M358" s="12" t="s">
        <v>545</v>
      </c>
      <c r="N358">
        <v>4</v>
      </c>
      <c r="O358" s="12">
        <v>7.3</v>
      </c>
      <c r="Q358" s="23"/>
      <c r="S358" s="12" t="s">
        <v>546</v>
      </c>
      <c r="T358" t="s">
        <v>549</v>
      </c>
      <c r="U358" t="s">
        <v>553</v>
      </c>
    </row>
    <row r="359" spans="1:21">
      <c r="A359" t="s">
        <v>416</v>
      </c>
      <c r="B359" s="12" t="s">
        <v>518</v>
      </c>
      <c r="C359" s="12" t="s">
        <v>520</v>
      </c>
      <c r="D359" s="12" t="s">
        <v>528</v>
      </c>
      <c r="E359">
        <v>4.9000000000000004</v>
      </c>
      <c r="F359">
        <v>101520</v>
      </c>
      <c r="G359" s="21">
        <v>44200</v>
      </c>
      <c r="H359">
        <f>YEAR(Cleaned_Dataset[[#This Row],[Hire Date]])</f>
        <v>2021</v>
      </c>
      <c r="I359" s="12" t="b">
        <v>0</v>
      </c>
      <c r="K359" t="s">
        <v>536</v>
      </c>
      <c r="L359" t="s">
        <v>540</v>
      </c>
      <c r="M359" s="12" t="s">
        <v>542</v>
      </c>
      <c r="N359">
        <v>3</v>
      </c>
      <c r="O359" s="12">
        <v>4.3</v>
      </c>
      <c r="Q359" s="23"/>
      <c r="S359" s="12" t="s">
        <v>548</v>
      </c>
      <c r="T359" t="s">
        <v>549</v>
      </c>
      <c r="U359" t="s">
        <v>552</v>
      </c>
    </row>
    <row r="360" spans="1:21">
      <c r="A360" t="s">
        <v>491</v>
      </c>
      <c r="B360" s="12" t="s">
        <v>517</v>
      </c>
      <c r="C360" s="12" t="s">
        <v>522</v>
      </c>
      <c r="D360" s="12" t="s">
        <v>525</v>
      </c>
      <c r="E360">
        <v>4</v>
      </c>
      <c r="F360" s="33">
        <v>65750</v>
      </c>
      <c r="G360" s="21">
        <v>44392</v>
      </c>
      <c r="H360">
        <f>YEAR($G360)</f>
        <v>2021</v>
      </c>
      <c r="I360" s="12" t="b">
        <v>0</v>
      </c>
      <c r="K360" t="s">
        <v>536</v>
      </c>
      <c r="L360" t="s">
        <v>540</v>
      </c>
      <c r="M360" s="12" t="s">
        <v>544</v>
      </c>
      <c r="N360">
        <v>4</v>
      </c>
      <c r="O360" s="12">
        <v>3.8</v>
      </c>
      <c r="Q360" s="23"/>
      <c r="S360" s="12" t="s">
        <v>546</v>
      </c>
      <c r="T360" t="s">
        <v>549</v>
      </c>
      <c r="U360" t="s">
        <v>552</v>
      </c>
    </row>
    <row r="361" spans="1:21">
      <c r="A361" t="s">
        <v>56</v>
      </c>
      <c r="B361" s="12" t="s">
        <v>519</v>
      </c>
      <c r="C361" s="12" t="s">
        <v>520</v>
      </c>
      <c r="D361" s="12" t="s">
        <v>528</v>
      </c>
      <c r="E361">
        <v>5</v>
      </c>
      <c r="F361" s="33">
        <v>138657</v>
      </c>
      <c r="G361" s="21">
        <v>44924</v>
      </c>
      <c r="H361">
        <f>YEAR($G361)</f>
        <v>2022</v>
      </c>
      <c r="I361" s="12" t="b">
        <v>0</v>
      </c>
      <c r="K361" t="s">
        <v>537</v>
      </c>
      <c r="L361" t="s">
        <v>540</v>
      </c>
      <c r="M361" s="12" t="s">
        <v>544</v>
      </c>
      <c r="N361">
        <v>1</v>
      </c>
      <c r="O361" s="12">
        <v>2.2999999999999998</v>
      </c>
      <c r="Q361" s="23"/>
      <c r="S361" s="12" t="s">
        <v>546</v>
      </c>
      <c r="T361" t="s">
        <v>549</v>
      </c>
      <c r="U361" t="s">
        <v>551</v>
      </c>
    </row>
    <row r="362" spans="1:21">
      <c r="A362" t="s">
        <v>365</v>
      </c>
      <c r="B362" s="12" t="s">
        <v>517</v>
      </c>
      <c r="C362" s="12" t="s">
        <v>520</v>
      </c>
      <c r="D362" s="12" t="s">
        <v>526</v>
      </c>
      <c r="E362">
        <v>6.6</v>
      </c>
      <c r="F362" s="33">
        <v>68244</v>
      </c>
      <c r="G362" s="21">
        <v>43508</v>
      </c>
      <c r="H362">
        <f>YEAR($G362)</f>
        <v>2019</v>
      </c>
      <c r="I362" s="12" t="b">
        <v>0</v>
      </c>
      <c r="K362" t="s">
        <v>535</v>
      </c>
      <c r="L362" t="s">
        <v>540</v>
      </c>
      <c r="M362" s="12" t="s">
        <v>544</v>
      </c>
      <c r="N362">
        <v>3</v>
      </c>
      <c r="O362" s="12">
        <v>6.2</v>
      </c>
      <c r="Q362" s="23"/>
      <c r="S362" s="12" t="s">
        <v>546</v>
      </c>
      <c r="T362" t="s">
        <v>549</v>
      </c>
      <c r="U362" t="s">
        <v>552</v>
      </c>
    </row>
    <row r="363" spans="1:21">
      <c r="A363" t="s">
        <v>373</v>
      </c>
      <c r="B363" s="12" t="s">
        <v>519</v>
      </c>
      <c r="C363" s="12" t="s">
        <v>523</v>
      </c>
      <c r="D363" s="12" t="s">
        <v>528</v>
      </c>
      <c r="E363">
        <v>5</v>
      </c>
      <c r="F363">
        <v>140742</v>
      </c>
      <c r="G363" s="21">
        <v>43640</v>
      </c>
      <c r="H363">
        <f>YEAR(Cleaned_Dataset[[#This Row],[Hire Date]])</f>
        <v>2019</v>
      </c>
      <c r="I363" s="12" t="b">
        <v>0</v>
      </c>
      <c r="K363" t="s">
        <v>537</v>
      </c>
      <c r="L363" t="s">
        <v>540</v>
      </c>
      <c r="M363" s="12" t="s">
        <v>542</v>
      </c>
      <c r="N363">
        <v>3</v>
      </c>
      <c r="O363" s="12">
        <v>5.8</v>
      </c>
      <c r="Q363" s="23"/>
      <c r="S363" s="12" t="s">
        <v>546</v>
      </c>
      <c r="T363" t="s">
        <v>549</v>
      </c>
      <c r="U363" t="s">
        <v>553</v>
      </c>
    </row>
    <row r="364" spans="1:21">
      <c r="A364" t="s">
        <v>374</v>
      </c>
      <c r="B364" s="12" t="s">
        <v>519</v>
      </c>
      <c r="C364" s="12" t="s">
        <v>522</v>
      </c>
      <c r="D364" s="12" t="s">
        <v>525</v>
      </c>
      <c r="E364">
        <v>3.1</v>
      </c>
      <c r="F364" s="33">
        <v>114120</v>
      </c>
      <c r="G364" s="21">
        <v>43992</v>
      </c>
      <c r="H364">
        <f>YEAR($G364)</f>
        <v>2020</v>
      </c>
      <c r="I364" s="12" t="b">
        <v>0</v>
      </c>
      <c r="K364" t="s">
        <v>535</v>
      </c>
      <c r="L364" t="s">
        <v>538</v>
      </c>
      <c r="M364" s="12" t="s">
        <v>544</v>
      </c>
      <c r="N364">
        <v>2</v>
      </c>
      <c r="O364" s="12">
        <v>4.9000000000000004</v>
      </c>
      <c r="Q364" s="23"/>
      <c r="S364" s="12" t="s">
        <v>548</v>
      </c>
      <c r="T364" t="s">
        <v>549</v>
      </c>
      <c r="U364" t="s">
        <v>552</v>
      </c>
    </row>
    <row r="365" spans="1:21">
      <c r="A365" t="s">
        <v>137</v>
      </c>
      <c r="B365" s="12" t="s">
        <v>519</v>
      </c>
      <c r="C365" s="12" t="s">
        <v>522</v>
      </c>
      <c r="D365" s="12" t="s">
        <v>528</v>
      </c>
      <c r="E365">
        <v>5.0999999999999996</v>
      </c>
      <c r="F365">
        <v>134055</v>
      </c>
      <c r="G365" s="21">
        <v>44178</v>
      </c>
      <c r="H365">
        <f>YEAR(Cleaned_Dataset[[#This Row],[Hire Date]])</f>
        <v>2020</v>
      </c>
      <c r="I365" s="12" t="b">
        <v>0</v>
      </c>
      <c r="K365" t="s">
        <v>536</v>
      </c>
      <c r="L365" t="s">
        <v>540</v>
      </c>
      <c r="M365" s="12" t="s">
        <v>542</v>
      </c>
      <c r="N365">
        <v>3</v>
      </c>
      <c r="O365" s="12">
        <v>4.4000000000000004</v>
      </c>
      <c r="Q365" s="23"/>
      <c r="S365" s="12" t="s">
        <v>547</v>
      </c>
      <c r="T365" t="s">
        <v>549</v>
      </c>
      <c r="U365" t="s">
        <v>553</v>
      </c>
    </row>
    <row r="366" spans="1:21">
      <c r="A366" t="s">
        <v>387</v>
      </c>
      <c r="B366" s="12" t="s">
        <v>519</v>
      </c>
      <c r="C366" s="12" t="s">
        <v>524</v>
      </c>
      <c r="D366" s="12" t="s">
        <v>526</v>
      </c>
      <c r="E366">
        <v>2.7</v>
      </c>
      <c r="F366">
        <v>93840</v>
      </c>
      <c r="G366" s="21">
        <v>44811</v>
      </c>
      <c r="H366">
        <f>YEAR(Cleaned_Dataset[[#This Row],[Hire Date]])</f>
        <v>2022</v>
      </c>
      <c r="I366" s="12" t="b">
        <v>0</v>
      </c>
      <c r="K366" t="s">
        <v>535</v>
      </c>
      <c r="L366" t="s">
        <v>540</v>
      </c>
      <c r="M366" s="12" t="s">
        <v>542</v>
      </c>
      <c r="N366">
        <v>3</v>
      </c>
      <c r="O366" s="12">
        <v>2.6</v>
      </c>
      <c r="Q366" s="23"/>
      <c r="S366" s="12" t="s">
        <v>546</v>
      </c>
      <c r="T366" t="s">
        <v>549</v>
      </c>
      <c r="U366" t="s">
        <v>554</v>
      </c>
    </row>
    <row r="367" spans="1:21">
      <c r="A367" t="s">
        <v>127</v>
      </c>
      <c r="B367" s="12" t="s">
        <v>517</v>
      </c>
      <c r="C367" s="12" t="s">
        <v>523</v>
      </c>
      <c r="D367" s="12" t="s">
        <v>526</v>
      </c>
      <c r="E367">
        <v>4.3</v>
      </c>
      <c r="F367" s="33">
        <v>61645</v>
      </c>
      <c r="G367" s="21">
        <v>43520</v>
      </c>
      <c r="H367">
        <f>YEAR($G367)</f>
        <v>2019</v>
      </c>
      <c r="I367" s="12" t="b">
        <v>1</v>
      </c>
      <c r="J367" s="12" t="s">
        <v>532</v>
      </c>
      <c r="K367" t="s">
        <v>536</v>
      </c>
      <c r="L367" t="s">
        <v>540</v>
      </c>
      <c r="M367" s="12" t="s">
        <v>544</v>
      </c>
      <c r="N367">
        <v>5</v>
      </c>
      <c r="O367" s="12">
        <v>2.2000000000000002</v>
      </c>
      <c r="P367" s="23">
        <f>ROUND(O367,0)</f>
        <v>2</v>
      </c>
      <c r="Q367" s="24">
        <f>EDATE(G367,O367*12)</f>
        <v>44310</v>
      </c>
      <c r="R367">
        <f>YEAR(Q367)</f>
        <v>2021</v>
      </c>
      <c r="S367" s="12" t="s">
        <v>547</v>
      </c>
      <c r="T367" t="s">
        <v>549</v>
      </c>
      <c r="U367" t="s">
        <v>553</v>
      </c>
    </row>
    <row r="368" spans="1:21">
      <c r="A368" t="s">
        <v>390</v>
      </c>
      <c r="B368" s="12" t="s">
        <v>517</v>
      </c>
      <c r="C368" s="12" t="s">
        <v>521</v>
      </c>
      <c r="D368" s="12" t="s">
        <v>527</v>
      </c>
      <c r="E368">
        <v>6.2</v>
      </c>
      <c r="F368" s="33">
        <v>99121</v>
      </c>
      <c r="G368" s="21">
        <v>44714</v>
      </c>
      <c r="H368">
        <f>YEAR($G368)</f>
        <v>2022</v>
      </c>
      <c r="I368" s="12" t="b">
        <v>0</v>
      </c>
      <c r="K368" t="s">
        <v>535</v>
      </c>
      <c r="L368" t="s">
        <v>538</v>
      </c>
      <c r="M368" s="12" t="s">
        <v>544</v>
      </c>
      <c r="N368">
        <v>3</v>
      </c>
      <c r="O368" s="12">
        <v>2.9</v>
      </c>
      <c r="Q368" s="24">
        <f>EDATE(G368,O368*12)</f>
        <v>45749</v>
      </c>
      <c r="R368">
        <f>YEAR(Q368)</f>
        <v>2025</v>
      </c>
      <c r="S368" s="12" t="s">
        <v>546</v>
      </c>
      <c r="T368" t="s">
        <v>549</v>
      </c>
      <c r="U368" t="s">
        <v>553</v>
      </c>
    </row>
    <row r="369" spans="1:21">
      <c r="A369" t="s">
        <v>391</v>
      </c>
      <c r="B369" s="12" t="s">
        <v>517</v>
      </c>
      <c r="C369" s="12" t="s">
        <v>524</v>
      </c>
      <c r="D369" s="12" t="s">
        <v>526</v>
      </c>
      <c r="E369">
        <v>5.9</v>
      </c>
      <c r="F369" s="33">
        <v>73979</v>
      </c>
      <c r="G369" s="21">
        <v>44616</v>
      </c>
      <c r="H369">
        <f>YEAR($G369)</f>
        <v>2022</v>
      </c>
      <c r="I369" s="12" t="b">
        <v>0</v>
      </c>
      <c r="K369" t="s">
        <v>535</v>
      </c>
      <c r="L369" t="s">
        <v>540</v>
      </c>
      <c r="M369" s="12" t="s">
        <v>544</v>
      </c>
      <c r="N369">
        <v>2</v>
      </c>
      <c r="O369" s="12">
        <v>3.2</v>
      </c>
      <c r="Q369" s="23"/>
      <c r="S369" s="12" t="s">
        <v>546</v>
      </c>
      <c r="T369" t="s">
        <v>549</v>
      </c>
      <c r="U369" t="s">
        <v>551</v>
      </c>
    </row>
    <row r="370" spans="1:21">
      <c r="A370" t="s">
        <v>42</v>
      </c>
      <c r="B370" s="12" t="s">
        <v>518</v>
      </c>
      <c r="C370" s="12" t="s">
        <v>521</v>
      </c>
      <c r="D370" s="12" t="s">
        <v>525</v>
      </c>
      <c r="E370">
        <v>3.2</v>
      </c>
      <c r="F370" s="33">
        <v>145981</v>
      </c>
      <c r="G370" s="21">
        <v>44422</v>
      </c>
      <c r="H370">
        <f>YEAR($G370)</f>
        <v>2021</v>
      </c>
      <c r="I370" s="12" t="b">
        <v>0</v>
      </c>
      <c r="K370" t="s">
        <v>537</v>
      </c>
      <c r="L370" t="s">
        <v>538</v>
      </c>
      <c r="M370" s="12" t="s">
        <v>544</v>
      </c>
      <c r="N370">
        <v>3</v>
      </c>
      <c r="O370" s="12">
        <v>3.7</v>
      </c>
      <c r="Q370" s="23"/>
      <c r="S370" s="12" t="s">
        <v>548</v>
      </c>
      <c r="T370" t="s">
        <v>549</v>
      </c>
      <c r="U370" t="s">
        <v>551</v>
      </c>
    </row>
    <row r="371" spans="1:21">
      <c r="A371" t="s">
        <v>398</v>
      </c>
      <c r="B371" s="12" t="s">
        <v>518</v>
      </c>
      <c r="C371" s="12" t="s">
        <v>522</v>
      </c>
      <c r="D371" s="12" t="s">
        <v>525</v>
      </c>
      <c r="E371">
        <v>5.0999999999999996</v>
      </c>
      <c r="F371" s="33">
        <v>100695</v>
      </c>
      <c r="G371" s="21">
        <v>44371</v>
      </c>
      <c r="H371">
        <f>YEAR($G371)</f>
        <v>2021</v>
      </c>
      <c r="I371" s="12" t="b">
        <v>0</v>
      </c>
      <c r="K371" t="s">
        <v>535</v>
      </c>
      <c r="L371" t="s">
        <v>538</v>
      </c>
      <c r="M371" s="12" t="s">
        <v>545</v>
      </c>
      <c r="N371">
        <v>5</v>
      </c>
      <c r="O371" s="12">
        <v>3.8</v>
      </c>
      <c r="Q371" s="23"/>
      <c r="S371" s="12" t="s">
        <v>546</v>
      </c>
      <c r="T371" t="s">
        <v>549</v>
      </c>
      <c r="U371" t="s">
        <v>551</v>
      </c>
    </row>
    <row r="372" spans="1:21">
      <c r="A372" t="s">
        <v>298</v>
      </c>
      <c r="B372" s="12" t="s">
        <v>517</v>
      </c>
      <c r="C372" s="12" t="s">
        <v>524</v>
      </c>
      <c r="D372" s="12" t="s">
        <v>526</v>
      </c>
      <c r="E372">
        <v>7.7</v>
      </c>
      <c r="F372">
        <v>145445</v>
      </c>
      <c r="G372" s="21">
        <v>44392</v>
      </c>
      <c r="H372">
        <f>YEAR(Cleaned_Dataset[[#This Row],[Hire Date]])</f>
        <v>2021</v>
      </c>
      <c r="I372" s="12" t="b">
        <v>1</v>
      </c>
      <c r="J372" s="12" t="s">
        <v>532</v>
      </c>
      <c r="K372" t="s">
        <v>536</v>
      </c>
      <c r="L372" t="s">
        <v>540</v>
      </c>
      <c r="M372" s="12" t="s">
        <v>542</v>
      </c>
      <c r="N372">
        <v>3</v>
      </c>
      <c r="O372" s="12">
        <v>1.8</v>
      </c>
      <c r="P372" s="23">
        <f>ROUND(O372,0)</f>
        <v>2</v>
      </c>
      <c r="Q372" s="24">
        <f>EDATE(G372,O372*12)</f>
        <v>45031</v>
      </c>
      <c r="R372">
        <f>YEAR(Q372)</f>
        <v>2023</v>
      </c>
      <c r="S372" s="12" t="s">
        <v>546</v>
      </c>
      <c r="T372" t="s">
        <v>549</v>
      </c>
      <c r="U372" t="s">
        <v>551</v>
      </c>
    </row>
    <row r="373" spans="1:21">
      <c r="A373" t="s">
        <v>510</v>
      </c>
      <c r="B373" s="12" t="s">
        <v>518</v>
      </c>
      <c r="C373" s="12" t="s">
        <v>520</v>
      </c>
      <c r="D373" s="12" t="s">
        <v>526</v>
      </c>
      <c r="E373">
        <v>5.9</v>
      </c>
      <c r="F373" s="33">
        <v>93885</v>
      </c>
      <c r="G373" s="21">
        <v>44462</v>
      </c>
      <c r="H373">
        <f>YEAR($G373)</f>
        <v>2021</v>
      </c>
      <c r="I373" s="12" t="b">
        <v>1</v>
      </c>
      <c r="J373" s="12" t="s">
        <v>532</v>
      </c>
      <c r="K373" t="s">
        <v>536</v>
      </c>
      <c r="L373" t="s">
        <v>540</v>
      </c>
      <c r="M373" s="12" t="s">
        <v>545</v>
      </c>
      <c r="N373">
        <v>1</v>
      </c>
      <c r="O373" s="12">
        <v>2.4</v>
      </c>
      <c r="P373" s="23">
        <f>ROUND(O373,0)</f>
        <v>2</v>
      </c>
      <c r="Q373" s="24">
        <f>EDATE(G373,O373*12)</f>
        <v>45314</v>
      </c>
      <c r="R373">
        <f>YEAR(Q373)</f>
        <v>2024</v>
      </c>
      <c r="S373" s="12" t="s">
        <v>548</v>
      </c>
      <c r="T373" t="s">
        <v>549</v>
      </c>
      <c r="U373" t="s">
        <v>552</v>
      </c>
    </row>
    <row r="374" spans="1:21">
      <c r="A374" t="s">
        <v>419</v>
      </c>
      <c r="B374" s="12" t="s">
        <v>519</v>
      </c>
      <c r="C374" s="12" t="s">
        <v>523</v>
      </c>
      <c r="D374" s="12" t="s">
        <v>528</v>
      </c>
      <c r="E374">
        <v>7.3</v>
      </c>
      <c r="F374" s="33">
        <v>99194</v>
      </c>
      <c r="G374" s="21">
        <v>44460</v>
      </c>
      <c r="H374">
        <f>YEAR($G374)</f>
        <v>2021</v>
      </c>
      <c r="I374" s="12" t="b">
        <v>0</v>
      </c>
      <c r="K374" t="s">
        <v>537</v>
      </c>
      <c r="L374" t="s">
        <v>540</v>
      </c>
      <c r="M374" s="12" t="s">
        <v>544</v>
      </c>
      <c r="N374">
        <v>2</v>
      </c>
      <c r="O374" s="12">
        <v>3.6</v>
      </c>
      <c r="Q374" s="23"/>
      <c r="S374" s="12" t="s">
        <v>546</v>
      </c>
      <c r="T374" t="s">
        <v>549</v>
      </c>
      <c r="U374" t="s">
        <v>552</v>
      </c>
    </row>
    <row r="375" spans="1:21">
      <c r="A375" t="s">
        <v>399</v>
      </c>
      <c r="B375" s="12" t="s">
        <v>517</v>
      </c>
      <c r="C375" s="12" t="s">
        <v>521</v>
      </c>
      <c r="D375" s="12" t="s">
        <v>525</v>
      </c>
      <c r="E375">
        <v>7.8</v>
      </c>
      <c r="F375" s="33">
        <v>63696</v>
      </c>
      <c r="G375" s="21">
        <v>45579</v>
      </c>
      <c r="H375">
        <f>YEAR($G375)</f>
        <v>2024</v>
      </c>
      <c r="I375" s="12" t="b">
        <v>0</v>
      </c>
      <c r="K375" t="s">
        <v>536</v>
      </c>
      <c r="L375" t="s">
        <v>538</v>
      </c>
      <c r="M375" s="12" t="s">
        <v>545</v>
      </c>
      <c r="N375">
        <v>3</v>
      </c>
      <c r="O375" s="12">
        <v>3.5</v>
      </c>
      <c r="Q375" s="23"/>
      <c r="S375" s="12" t="s">
        <v>547</v>
      </c>
      <c r="T375" t="s">
        <v>549</v>
      </c>
      <c r="U375" t="s">
        <v>554</v>
      </c>
    </row>
    <row r="376" spans="1:21">
      <c r="A376" t="s">
        <v>30</v>
      </c>
      <c r="B376" s="12" t="s">
        <v>517</v>
      </c>
      <c r="C376" s="12" t="s">
        <v>523</v>
      </c>
      <c r="D376" s="12" t="s">
        <v>526</v>
      </c>
      <c r="E376">
        <v>7.1</v>
      </c>
      <c r="F376" s="33">
        <v>60206</v>
      </c>
      <c r="G376" s="21">
        <v>44139</v>
      </c>
      <c r="H376">
        <f>YEAR($G376)</f>
        <v>2020</v>
      </c>
      <c r="I376" s="12" t="b">
        <v>1</v>
      </c>
      <c r="J376" s="12" t="s">
        <v>532</v>
      </c>
      <c r="K376" t="s">
        <v>535</v>
      </c>
      <c r="L376" t="s">
        <v>540</v>
      </c>
      <c r="M376" s="12" t="s">
        <v>544</v>
      </c>
      <c r="N376">
        <v>3</v>
      </c>
      <c r="O376" s="12">
        <v>3</v>
      </c>
      <c r="P376" s="23">
        <f>ROUND(O376,0)</f>
        <v>3</v>
      </c>
      <c r="Q376" s="24">
        <f>EDATE(G376,O376*12)</f>
        <v>45234</v>
      </c>
      <c r="R376">
        <f>YEAR(Q376)</f>
        <v>2023</v>
      </c>
      <c r="S376" s="12" t="s">
        <v>546</v>
      </c>
      <c r="T376" t="s">
        <v>549</v>
      </c>
      <c r="U376" t="s">
        <v>552</v>
      </c>
    </row>
    <row r="377" spans="1:21">
      <c r="A377" t="s">
        <v>423</v>
      </c>
      <c r="B377" s="12" t="s">
        <v>519</v>
      </c>
      <c r="C377" s="12" t="s">
        <v>522</v>
      </c>
      <c r="D377" s="12" t="s">
        <v>526</v>
      </c>
      <c r="E377">
        <v>2</v>
      </c>
      <c r="F377" s="33">
        <v>70808</v>
      </c>
      <c r="G377" s="21">
        <v>45779</v>
      </c>
      <c r="H377">
        <f>YEAR($G377)</f>
        <v>2025</v>
      </c>
      <c r="I377" s="12" t="b">
        <v>0</v>
      </c>
      <c r="K377" t="s">
        <v>535</v>
      </c>
      <c r="L377" t="s">
        <v>538</v>
      </c>
      <c r="M377" s="12" t="s">
        <v>545</v>
      </c>
      <c r="N377">
        <v>2</v>
      </c>
      <c r="O377" s="12">
        <v>2</v>
      </c>
      <c r="Q377" s="23"/>
      <c r="S377" s="12" t="s">
        <v>546</v>
      </c>
      <c r="T377" t="s">
        <v>549</v>
      </c>
      <c r="U377" t="s">
        <v>553</v>
      </c>
    </row>
    <row r="378" spans="1:21">
      <c r="A378" t="s">
        <v>427</v>
      </c>
      <c r="B378" s="12" t="s">
        <v>519</v>
      </c>
      <c r="C378" s="12" t="s">
        <v>520</v>
      </c>
      <c r="D378" s="12" t="s">
        <v>525</v>
      </c>
      <c r="E378">
        <v>4.5</v>
      </c>
      <c r="F378">
        <v>61988</v>
      </c>
      <c r="G378" s="21">
        <v>44206</v>
      </c>
      <c r="H378">
        <f>YEAR(Cleaned_Dataset[[#This Row],[Hire Date]])</f>
        <v>2021</v>
      </c>
      <c r="I378" s="12" t="b">
        <v>0</v>
      </c>
      <c r="K378" t="s">
        <v>535</v>
      </c>
      <c r="L378" t="s">
        <v>538</v>
      </c>
      <c r="M378" s="12" t="s">
        <v>542</v>
      </c>
      <c r="N378">
        <v>3</v>
      </c>
      <c r="O378" s="12">
        <v>4.3</v>
      </c>
      <c r="Q378" s="23"/>
      <c r="S378" s="12" t="s">
        <v>548</v>
      </c>
      <c r="T378" t="s">
        <v>549</v>
      </c>
      <c r="U378" t="s">
        <v>552</v>
      </c>
    </row>
    <row r="379" spans="1:21">
      <c r="A379" t="s">
        <v>360</v>
      </c>
      <c r="B379" s="12" t="s">
        <v>518</v>
      </c>
      <c r="C379" s="12" t="s">
        <v>523</v>
      </c>
      <c r="D379" s="12" t="s">
        <v>526</v>
      </c>
      <c r="E379">
        <v>5</v>
      </c>
      <c r="F379" s="33">
        <v>70207</v>
      </c>
      <c r="G379" s="21">
        <v>44414</v>
      </c>
      <c r="H379">
        <f>YEAR($G379)</f>
        <v>2021</v>
      </c>
      <c r="I379" s="12" t="b">
        <v>1</v>
      </c>
      <c r="J379" s="12" t="s">
        <v>532</v>
      </c>
      <c r="K379" t="s">
        <v>535</v>
      </c>
      <c r="L379" t="s">
        <v>540</v>
      </c>
      <c r="M379" s="12" t="s">
        <v>545</v>
      </c>
      <c r="N379">
        <v>2</v>
      </c>
      <c r="O379" s="12">
        <v>2.7</v>
      </c>
      <c r="P379" s="23">
        <f>ROUND(O379,0)</f>
        <v>3</v>
      </c>
      <c r="Q379" s="24">
        <f>EDATE(G379,O379*12)</f>
        <v>45388</v>
      </c>
      <c r="R379">
        <f>YEAR(Q379)</f>
        <v>2024</v>
      </c>
      <c r="S379" s="12" t="s">
        <v>547</v>
      </c>
      <c r="T379" t="s">
        <v>549</v>
      </c>
      <c r="U379" t="s">
        <v>553</v>
      </c>
    </row>
    <row r="380" spans="1:21">
      <c r="A380" t="s">
        <v>80</v>
      </c>
      <c r="B380" s="12" t="s">
        <v>519</v>
      </c>
      <c r="C380" s="12" t="s">
        <v>524</v>
      </c>
      <c r="D380" s="12" t="s">
        <v>527</v>
      </c>
      <c r="E380">
        <v>2.7</v>
      </c>
      <c r="F380" s="33">
        <v>85470</v>
      </c>
      <c r="G380" s="21">
        <v>44485</v>
      </c>
      <c r="H380">
        <f>YEAR($G380)</f>
        <v>2021</v>
      </c>
      <c r="I380" s="12" t="b">
        <v>0</v>
      </c>
      <c r="K380" t="s">
        <v>537</v>
      </c>
      <c r="L380" t="s">
        <v>538</v>
      </c>
      <c r="M380" s="12" t="s">
        <v>544</v>
      </c>
      <c r="N380">
        <v>3</v>
      </c>
      <c r="O380" s="12">
        <v>3.5</v>
      </c>
      <c r="Q380" s="24">
        <f>EDATE(G380,O380*12)</f>
        <v>45763</v>
      </c>
      <c r="R380">
        <f>YEAR(Q380)</f>
        <v>2025</v>
      </c>
      <c r="S380" s="12" t="s">
        <v>546</v>
      </c>
      <c r="T380" t="s">
        <v>549</v>
      </c>
      <c r="U380" t="s">
        <v>552</v>
      </c>
    </row>
    <row r="381" spans="1:21">
      <c r="A381" t="s">
        <v>31</v>
      </c>
      <c r="B381" s="12" t="s">
        <v>518</v>
      </c>
      <c r="C381" s="12" t="s">
        <v>522</v>
      </c>
      <c r="D381" s="12" t="s">
        <v>525</v>
      </c>
      <c r="E381">
        <v>8.6</v>
      </c>
      <c r="F381" s="33">
        <v>140356</v>
      </c>
      <c r="G381" s="21">
        <v>44531</v>
      </c>
      <c r="H381">
        <f>YEAR($G381)</f>
        <v>2021</v>
      </c>
      <c r="I381" s="12" t="b">
        <v>0</v>
      </c>
      <c r="K381" t="s">
        <v>537</v>
      </c>
      <c r="L381" t="s">
        <v>538</v>
      </c>
      <c r="M381" s="12" t="s">
        <v>544</v>
      </c>
      <c r="N381">
        <v>3</v>
      </c>
      <c r="O381" s="12">
        <v>3.4</v>
      </c>
      <c r="Q381" s="23"/>
      <c r="S381" s="12" t="s">
        <v>546</v>
      </c>
      <c r="T381" t="s">
        <v>549</v>
      </c>
      <c r="U381" t="s">
        <v>551</v>
      </c>
    </row>
    <row r="382" spans="1:21">
      <c r="A382" t="s">
        <v>459</v>
      </c>
      <c r="B382" s="12" t="s">
        <v>517</v>
      </c>
      <c r="C382" s="12" t="s">
        <v>523</v>
      </c>
      <c r="D382" s="12" t="s">
        <v>525</v>
      </c>
      <c r="E382">
        <v>4.3</v>
      </c>
      <c r="F382">
        <v>132309</v>
      </c>
      <c r="G382" s="21">
        <v>44869</v>
      </c>
      <c r="H382">
        <f>YEAR(Cleaned_Dataset[[#This Row],[Hire Date]])</f>
        <v>2022</v>
      </c>
      <c r="I382" s="12" t="b">
        <v>0</v>
      </c>
      <c r="K382" t="s">
        <v>535</v>
      </c>
      <c r="L382" t="s">
        <v>538</v>
      </c>
      <c r="M382" s="12" t="s">
        <v>542</v>
      </c>
      <c r="N382">
        <v>3</v>
      </c>
      <c r="O382" s="12">
        <v>2.5</v>
      </c>
      <c r="Q382" s="23"/>
      <c r="S382" s="12" t="s">
        <v>546</v>
      </c>
      <c r="T382" t="s">
        <v>549</v>
      </c>
      <c r="U382" t="s">
        <v>552</v>
      </c>
    </row>
    <row r="383" spans="1:21">
      <c r="A383" t="s">
        <v>128</v>
      </c>
      <c r="B383" s="12" t="s">
        <v>519</v>
      </c>
      <c r="C383" s="12" t="s">
        <v>520</v>
      </c>
      <c r="D383" s="12" t="s">
        <v>525</v>
      </c>
      <c r="E383">
        <v>4.0999999999999996</v>
      </c>
      <c r="F383" s="33">
        <v>128244</v>
      </c>
      <c r="G383" s="21">
        <v>44555</v>
      </c>
      <c r="H383">
        <f>YEAR($G383)</f>
        <v>2021</v>
      </c>
      <c r="I383" s="12" t="b">
        <v>1</v>
      </c>
      <c r="J383" s="12" t="s">
        <v>531</v>
      </c>
      <c r="K383" t="s">
        <v>536</v>
      </c>
      <c r="L383" t="s">
        <v>538</v>
      </c>
      <c r="M383" s="12" t="s">
        <v>544</v>
      </c>
      <c r="N383">
        <v>3</v>
      </c>
      <c r="O383" s="12">
        <v>3.3</v>
      </c>
      <c r="P383" s="23">
        <f>ROUND(O383,0)</f>
        <v>3</v>
      </c>
      <c r="Q383" s="24">
        <f>EDATE(G383,O383*12)</f>
        <v>45741</v>
      </c>
      <c r="R383">
        <f>YEAR(Q383)</f>
        <v>2025</v>
      </c>
      <c r="S383" s="12" t="s">
        <v>548</v>
      </c>
      <c r="T383" t="s">
        <v>549</v>
      </c>
      <c r="U383" t="s">
        <v>553</v>
      </c>
    </row>
    <row r="384" spans="1:21">
      <c r="A384" t="s">
        <v>281</v>
      </c>
      <c r="B384" s="12" t="s">
        <v>517</v>
      </c>
      <c r="C384" s="12" t="s">
        <v>523</v>
      </c>
      <c r="D384" s="12" t="s">
        <v>528</v>
      </c>
      <c r="E384">
        <v>5.3</v>
      </c>
      <c r="F384" s="33">
        <v>143820</v>
      </c>
      <c r="G384" s="21">
        <v>43663</v>
      </c>
      <c r="H384">
        <f>YEAR($G384)</f>
        <v>2019</v>
      </c>
      <c r="I384" s="12" t="b">
        <v>0</v>
      </c>
      <c r="K384" t="s">
        <v>537</v>
      </c>
      <c r="L384" t="s">
        <v>538</v>
      </c>
      <c r="M384" s="12" t="s">
        <v>545</v>
      </c>
      <c r="N384">
        <v>3</v>
      </c>
      <c r="O384" s="12">
        <v>5.8</v>
      </c>
      <c r="Q384" s="23"/>
      <c r="S384" s="12" t="s">
        <v>546</v>
      </c>
      <c r="T384" t="s">
        <v>549</v>
      </c>
      <c r="U384" t="s">
        <v>554</v>
      </c>
    </row>
    <row r="385" spans="1:21">
      <c r="A385" t="s">
        <v>484</v>
      </c>
      <c r="B385" s="12" t="s">
        <v>519</v>
      </c>
      <c r="C385" s="12" t="s">
        <v>522</v>
      </c>
      <c r="D385" s="12" t="s">
        <v>527</v>
      </c>
      <c r="E385">
        <v>4</v>
      </c>
      <c r="F385" s="33">
        <v>157790</v>
      </c>
      <c r="G385" s="21">
        <v>45418</v>
      </c>
      <c r="H385">
        <f>YEAR($G385)</f>
        <v>2024</v>
      </c>
      <c r="I385" s="12" t="b">
        <v>0</v>
      </c>
      <c r="K385" t="s">
        <v>535</v>
      </c>
      <c r="L385" t="s">
        <v>538</v>
      </c>
      <c r="M385" s="12" t="s">
        <v>544</v>
      </c>
      <c r="N385">
        <v>3</v>
      </c>
      <c r="O385" s="12">
        <v>1</v>
      </c>
      <c r="Q385" s="24">
        <f>EDATE(G385,O385*12)</f>
        <v>45783</v>
      </c>
      <c r="R385">
        <f>YEAR(Q385)</f>
        <v>2025</v>
      </c>
      <c r="S385" s="12" t="s">
        <v>546</v>
      </c>
      <c r="T385" t="s">
        <v>549</v>
      </c>
      <c r="U385" t="s">
        <v>552</v>
      </c>
    </row>
    <row r="386" spans="1:21">
      <c r="A386" t="s">
        <v>485</v>
      </c>
      <c r="B386" s="12" t="s">
        <v>518</v>
      </c>
      <c r="C386" s="12" t="s">
        <v>521</v>
      </c>
      <c r="D386" s="12" t="s">
        <v>527</v>
      </c>
      <c r="E386">
        <v>6.1</v>
      </c>
      <c r="F386">
        <v>69941</v>
      </c>
      <c r="G386" s="21">
        <v>44878</v>
      </c>
      <c r="H386">
        <f>YEAR(Cleaned_Dataset[[#This Row],[Hire Date]])</f>
        <v>2022</v>
      </c>
      <c r="I386" s="12" t="b">
        <v>0</v>
      </c>
      <c r="K386" t="s">
        <v>535</v>
      </c>
      <c r="L386" t="s">
        <v>538</v>
      </c>
      <c r="M386" s="12" t="s">
        <v>542</v>
      </c>
      <c r="N386">
        <v>4</v>
      </c>
      <c r="O386" s="12">
        <v>2.4</v>
      </c>
      <c r="Q386" s="24">
        <f>EDATE(G386,O386*12)</f>
        <v>45729</v>
      </c>
      <c r="R386">
        <f>YEAR(Q386)</f>
        <v>2025</v>
      </c>
      <c r="S386" s="12" t="s">
        <v>547</v>
      </c>
      <c r="T386" t="s">
        <v>549</v>
      </c>
      <c r="U386" t="s">
        <v>553</v>
      </c>
    </row>
    <row r="387" spans="1:21">
      <c r="A387" t="s">
        <v>213</v>
      </c>
      <c r="B387" s="12" t="s">
        <v>519</v>
      </c>
      <c r="C387" s="12" t="s">
        <v>521</v>
      </c>
      <c r="D387" s="12" t="s">
        <v>528</v>
      </c>
      <c r="E387">
        <v>5.4</v>
      </c>
      <c r="F387">
        <v>91890</v>
      </c>
      <c r="G387" s="21">
        <v>44411</v>
      </c>
      <c r="H387">
        <f>YEAR(Cleaned_Dataset[[#This Row],[Hire Date]])</f>
        <v>2021</v>
      </c>
      <c r="I387" s="12" t="b">
        <v>0</v>
      </c>
      <c r="K387" t="s">
        <v>535</v>
      </c>
      <c r="L387" t="s">
        <v>540</v>
      </c>
      <c r="M387" s="12" t="s">
        <v>542</v>
      </c>
      <c r="N387">
        <v>3</v>
      </c>
      <c r="O387" s="12">
        <v>3.7</v>
      </c>
      <c r="Q387" s="23"/>
      <c r="S387" s="12" t="s">
        <v>547</v>
      </c>
      <c r="T387" t="s">
        <v>549</v>
      </c>
      <c r="U387" t="s">
        <v>551</v>
      </c>
    </row>
    <row r="388" spans="1:21">
      <c r="A388" t="s">
        <v>184</v>
      </c>
      <c r="B388" s="12" t="s">
        <v>519</v>
      </c>
      <c r="C388" s="12" t="s">
        <v>523</v>
      </c>
      <c r="D388" s="12" t="s">
        <v>528</v>
      </c>
      <c r="E388">
        <v>5.5</v>
      </c>
      <c r="F388">
        <v>79982</v>
      </c>
      <c r="G388" s="21">
        <v>44286</v>
      </c>
      <c r="H388">
        <f>YEAR(Cleaned_Dataset[[#This Row],[Hire Date]])</f>
        <v>2021</v>
      </c>
      <c r="I388" s="12" t="b">
        <v>1</v>
      </c>
      <c r="J388" s="12" t="s">
        <v>533</v>
      </c>
      <c r="K388" t="s">
        <v>537</v>
      </c>
      <c r="L388" t="s">
        <v>538</v>
      </c>
      <c r="M388" s="12" t="s">
        <v>542</v>
      </c>
      <c r="N388">
        <v>1</v>
      </c>
      <c r="O388" s="12">
        <v>1.8</v>
      </c>
      <c r="P388" s="23">
        <f>ROUND(O388,0)</f>
        <v>2</v>
      </c>
      <c r="Q388" s="24">
        <f>EDATE(G388,O388*12)</f>
        <v>44926</v>
      </c>
      <c r="R388">
        <f>YEAR(Q388)</f>
        <v>2022</v>
      </c>
      <c r="S388" s="12" t="s">
        <v>546</v>
      </c>
      <c r="T388" t="s">
        <v>549</v>
      </c>
      <c r="U388" t="s">
        <v>554</v>
      </c>
    </row>
    <row r="389" spans="1:21">
      <c r="A389" t="s">
        <v>45</v>
      </c>
      <c r="B389" s="12" t="s">
        <v>519</v>
      </c>
      <c r="C389" s="12" t="s">
        <v>523</v>
      </c>
      <c r="D389" s="12" t="s">
        <v>526</v>
      </c>
      <c r="E389">
        <v>6.7</v>
      </c>
      <c r="F389" s="33">
        <v>62557</v>
      </c>
      <c r="G389" s="21">
        <v>44597</v>
      </c>
      <c r="H389">
        <f>YEAR($G389)</f>
        <v>2022</v>
      </c>
      <c r="I389" s="12" t="b">
        <v>0</v>
      </c>
      <c r="K389" t="s">
        <v>537</v>
      </c>
      <c r="L389" t="s">
        <v>540</v>
      </c>
      <c r="M389" s="12" t="s">
        <v>544</v>
      </c>
      <c r="N389">
        <v>1</v>
      </c>
      <c r="O389" s="12">
        <v>3.2</v>
      </c>
      <c r="Q389" s="23"/>
      <c r="S389" s="12" t="s">
        <v>548</v>
      </c>
      <c r="T389" t="s">
        <v>549</v>
      </c>
      <c r="U389" t="s">
        <v>552</v>
      </c>
    </row>
    <row r="390" spans="1:21">
      <c r="A390" t="s">
        <v>208</v>
      </c>
      <c r="B390" s="12" t="s">
        <v>517</v>
      </c>
      <c r="C390" s="12" t="s">
        <v>523</v>
      </c>
      <c r="D390" s="12" t="s">
        <v>528</v>
      </c>
      <c r="E390">
        <v>5.9</v>
      </c>
      <c r="F390">
        <v>151428</v>
      </c>
      <c r="G390" s="21">
        <v>44144</v>
      </c>
      <c r="H390">
        <f>YEAR(Cleaned_Dataset[[#This Row],[Hire Date]])</f>
        <v>2020</v>
      </c>
      <c r="I390" s="12" t="b">
        <v>1</v>
      </c>
      <c r="J390" s="12" t="s">
        <v>530</v>
      </c>
      <c r="K390" t="s">
        <v>536</v>
      </c>
      <c r="L390" t="s">
        <v>538</v>
      </c>
      <c r="M390" s="12" t="s">
        <v>542</v>
      </c>
      <c r="N390">
        <v>3</v>
      </c>
      <c r="O390" s="12">
        <v>2</v>
      </c>
      <c r="P390" s="23">
        <f>ROUND(O390,0)</f>
        <v>2</v>
      </c>
      <c r="Q390" s="24">
        <f>EDATE(G390,O390*12)</f>
        <v>44874</v>
      </c>
      <c r="R390">
        <f>YEAR(Q390)</f>
        <v>2022</v>
      </c>
      <c r="S390" s="12" t="s">
        <v>546</v>
      </c>
      <c r="T390" t="s">
        <v>549</v>
      </c>
      <c r="U390" t="s">
        <v>553</v>
      </c>
    </row>
    <row r="391" spans="1:21">
      <c r="A391" t="s">
        <v>500</v>
      </c>
      <c r="B391" s="12" t="s">
        <v>518</v>
      </c>
      <c r="C391" s="12" t="s">
        <v>520</v>
      </c>
      <c r="D391" s="12" t="s">
        <v>525</v>
      </c>
      <c r="E391">
        <v>2.9</v>
      </c>
      <c r="F391">
        <v>77618</v>
      </c>
      <c r="G391" s="21">
        <v>43544</v>
      </c>
      <c r="H391">
        <f>YEAR(Cleaned_Dataset[[#This Row],[Hire Date]])</f>
        <v>2019</v>
      </c>
      <c r="I391" s="12" t="b">
        <v>0</v>
      </c>
      <c r="K391" t="s">
        <v>535</v>
      </c>
      <c r="L391" t="s">
        <v>538</v>
      </c>
      <c r="M391" s="12" t="s">
        <v>542</v>
      </c>
      <c r="N391">
        <v>4</v>
      </c>
      <c r="O391" s="12">
        <v>6.1</v>
      </c>
      <c r="Q391" s="23"/>
      <c r="S391" s="12" t="s">
        <v>547</v>
      </c>
      <c r="T391" t="s">
        <v>549</v>
      </c>
      <c r="U391" t="s">
        <v>554</v>
      </c>
    </row>
    <row r="392" spans="1:21">
      <c r="A392" t="s">
        <v>433</v>
      </c>
      <c r="B392" s="12" t="s">
        <v>518</v>
      </c>
      <c r="C392" s="12" t="s">
        <v>521</v>
      </c>
      <c r="D392" s="12" t="s">
        <v>528</v>
      </c>
      <c r="E392">
        <v>7.1</v>
      </c>
      <c r="F392" s="33">
        <v>101243</v>
      </c>
      <c r="G392" s="21">
        <v>44573</v>
      </c>
      <c r="H392">
        <f>YEAR($G392)</f>
        <v>2022</v>
      </c>
      <c r="I392" s="12" t="b">
        <v>1</v>
      </c>
      <c r="J392" s="12" t="s">
        <v>533</v>
      </c>
      <c r="K392" t="s">
        <v>535</v>
      </c>
      <c r="L392" t="s">
        <v>538</v>
      </c>
      <c r="M392" s="12" t="s">
        <v>544</v>
      </c>
      <c r="N392">
        <v>3</v>
      </c>
      <c r="O392" s="12">
        <v>0.6</v>
      </c>
      <c r="P392" s="23">
        <f>ROUND(O392,0)</f>
        <v>1</v>
      </c>
      <c r="Q392" s="24">
        <f>EDATE(G392,O392*12)</f>
        <v>44785</v>
      </c>
      <c r="R392">
        <f>YEAR(Q392)</f>
        <v>2022</v>
      </c>
      <c r="S392" s="12" t="s">
        <v>546</v>
      </c>
      <c r="T392" t="s">
        <v>549</v>
      </c>
      <c r="U392" t="s">
        <v>551</v>
      </c>
    </row>
    <row r="393" spans="1:21">
      <c r="A393" t="s">
        <v>262</v>
      </c>
      <c r="B393" s="12" t="s">
        <v>517</v>
      </c>
      <c r="C393" s="12" t="s">
        <v>522</v>
      </c>
      <c r="D393" s="12" t="s">
        <v>527</v>
      </c>
      <c r="E393">
        <v>3.2</v>
      </c>
      <c r="F393">
        <v>65978</v>
      </c>
      <c r="G393" s="21">
        <v>44247</v>
      </c>
      <c r="H393">
        <f>YEAR(Cleaned_Dataset[[#This Row],[Hire Date]])</f>
        <v>2021</v>
      </c>
      <c r="I393" s="12" t="b">
        <v>1</v>
      </c>
      <c r="J393" s="12" t="s">
        <v>533</v>
      </c>
      <c r="K393" t="s">
        <v>537</v>
      </c>
      <c r="L393" t="s">
        <v>538</v>
      </c>
      <c r="M393" s="12" t="s">
        <v>542</v>
      </c>
      <c r="N393">
        <v>3</v>
      </c>
      <c r="O393" s="12">
        <v>3.2</v>
      </c>
      <c r="P393" s="23">
        <f>ROUND(O393,0)</f>
        <v>3</v>
      </c>
      <c r="Q393" s="24">
        <f>EDATE(G393,O393*12)</f>
        <v>45402</v>
      </c>
      <c r="R393">
        <f>YEAR(Q393)</f>
        <v>2024</v>
      </c>
      <c r="S393" s="12" t="s">
        <v>547</v>
      </c>
      <c r="T393" t="s">
        <v>549</v>
      </c>
      <c r="U393" t="s">
        <v>553</v>
      </c>
    </row>
    <row r="394" spans="1:21">
      <c r="A394" t="s">
        <v>429</v>
      </c>
      <c r="B394" s="12" t="s">
        <v>518</v>
      </c>
      <c r="C394" s="12" t="s">
        <v>522</v>
      </c>
      <c r="D394" s="12" t="s">
        <v>525</v>
      </c>
      <c r="E394">
        <v>3.6</v>
      </c>
      <c r="F394">
        <v>154876</v>
      </c>
      <c r="G394" s="21">
        <v>44619</v>
      </c>
      <c r="H394">
        <f>YEAR(Cleaned_Dataset[[#This Row],[Hire Date]])</f>
        <v>2022</v>
      </c>
      <c r="I394" s="12" t="b">
        <v>0</v>
      </c>
      <c r="K394" t="s">
        <v>536</v>
      </c>
      <c r="L394" t="s">
        <v>540</v>
      </c>
      <c r="M394" s="12" t="s">
        <v>542</v>
      </c>
      <c r="N394">
        <v>3</v>
      </c>
      <c r="O394" s="12">
        <v>3.1</v>
      </c>
      <c r="Q394" s="23"/>
      <c r="S394" s="12" t="s">
        <v>546</v>
      </c>
      <c r="T394" t="s">
        <v>549</v>
      </c>
      <c r="U394" t="s">
        <v>552</v>
      </c>
    </row>
    <row r="395" spans="1:21">
      <c r="A395" t="s">
        <v>36</v>
      </c>
      <c r="B395" s="12" t="s">
        <v>517</v>
      </c>
      <c r="C395" s="12" t="s">
        <v>521</v>
      </c>
      <c r="D395" s="12" t="s">
        <v>527</v>
      </c>
      <c r="E395">
        <v>4.7</v>
      </c>
      <c r="F395">
        <v>111005</v>
      </c>
      <c r="G395" s="21">
        <v>44621</v>
      </c>
      <c r="H395">
        <f>YEAR(Cleaned_Dataset[[#This Row],[Hire Date]])</f>
        <v>2022</v>
      </c>
      <c r="I395" s="12" t="b">
        <v>0</v>
      </c>
      <c r="K395" t="s">
        <v>535</v>
      </c>
      <c r="L395" t="s">
        <v>540</v>
      </c>
      <c r="M395" s="12" t="s">
        <v>542</v>
      </c>
      <c r="N395">
        <v>3</v>
      </c>
      <c r="O395" s="12">
        <v>3.1</v>
      </c>
      <c r="Q395" s="24">
        <f>EDATE(G395,O395*12)</f>
        <v>45748</v>
      </c>
      <c r="R395">
        <f>YEAR(Q395)</f>
        <v>2025</v>
      </c>
      <c r="S395" s="12" t="s">
        <v>546</v>
      </c>
      <c r="T395" t="s">
        <v>549</v>
      </c>
      <c r="U395" t="s">
        <v>551</v>
      </c>
    </row>
    <row r="396" spans="1:21">
      <c r="A396" t="s">
        <v>332</v>
      </c>
      <c r="B396" s="12" t="s">
        <v>519</v>
      </c>
      <c r="C396" s="12" t="s">
        <v>522</v>
      </c>
      <c r="D396" s="12" t="s">
        <v>525</v>
      </c>
      <c r="E396">
        <v>5.6</v>
      </c>
      <c r="F396">
        <v>122068</v>
      </c>
      <c r="G396" s="21">
        <v>44638</v>
      </c>
      <c r="H396">
        <f>YEAR(Cleaned_Dataset[[#This Row],[Hire Date]])</f>
        <v>2022</v>
      </c>
      <c r="I396" s="12" t="b">
        <v>0</v>
      </c>
      <c r="K396" t="s">
        <v>535</v>
      </c>
      <c r="L396" t="s">
        <v>538</v>
      </c>
      <c r="M396" s="12" t="s">
        <v>542</v>
      </c>
      <c r="N396">
        <v>4</v>
      </c>
      <c r="O396" s="12">
        <v>3.1</v>
      </c>
      <c r="Q396" s="23"/>
      <c r="S396" s="12" t="s">
        <v>548</v>
      </c>
      <c r="T396" t="s">
        <v>549</v>
      </c>
      <c r="U396" t="s">
        <v>552</v>
      </c>
    </row>
    <row r="397" spans="1:21">
      <c r="A397" t="s">
        <v>356</v>
      </c>
      <c r="B397" s="12" t="s">
        <v>519</v>
      </c>
      <c r="C397" s="12" t="s">
        <v>522</v>
      </c>
      <c r="D397" s="12" t="s">
        <v>530</v>
      </c>
      <c r="E397">
        <v>4.5</v>
      </c>
      <c r="F397" s="33">
        <v>112887</v>
      </c>
      <c r="G397" s="21">
        <v>44671</v>
      </c>
      <c r="H397">
        <f>YEAR($G397)</f>
        <v>2022</v>
      </c>
      <c r="I397" s="12" t="b">
        <v>1</v>
      </c>
      <c r="J397" s="12" t="s">
        <v>532</v>
      </c>
      <c r="K397" t="s">
        <v>536</v>
      </c>
      <c r="L397" t="s">
        <v>540</v>
      </c>
      <c r="M397" s="12" t="s">
        <v>544</v>
      </c>
      <c r="N397">
        <v>5</v>
      </c>
      <c r="O397" s="12">
        <v>2</v>
      </c>
      <c r="P397" s="23">
        <f>ROUND(O397,0)</f>
        <v>2</v>
      </c>
      <c r="Q397" s="24">
        <f>EDATE(G397,O397*12)</f>
        <v>45402</v>
      </c>
      <c r="R397">
        <f>YEAR(Q397)</f>
        <v>2024</v>
      </c>
      <c r="S397" s="12" t="s">
        <v>548</v>
      </c>
      <c r="T397" t="s">
        <v>549</v>
      </c>
      <c r="U397" t="s">
        <v>554</v>
      </c>
    </row>
    <row r="398" spans="1:21">
      <c r="A398" t="s">
        <v>140</v>
      </c>
      <c r="B398" s="12" t="s">
        <v>519</v>
      </c>
      <c r="C398" s="12" t="s">
        <v>520</v>
      </c>
      <c r="D398" s="12" t="s">
        <v>528</v>
      </c>
      <c r="E398">
        <v>4.9000000000000004</v>
      </c>
      <c r="F398" s="33">
        <v>101874</v>
      </c>
      <c r="G398" s="21">
        <v>44672</v>
      </c>
      <c r="H398">
        <f>YEAR($G398)</f>
        <v>2022</v>
      </c>
      <c r="I398" s="12" t="b">
        <v>0</v>
      </c>
      <c r="K398" t="s">
        <v>535</v>
      </c>
      <c r="L398" t="s">
        <v>538</v>
      </c>
      <c r="M398" s="12" t="s">
        <v>545</v>
      </c>
      <c r="N398">
        <v>4</v>
      </c>
      <c r="O398" s="12">
        <v>3</v>
      </c>
      <c r="Q398" s="23"/>
      <c r="S398" s="12" t="s">
        <v>548</v>
      </c>
      <c r="T398" t="s">
        <v>549</v>
      </c>
      <c r="U398" t="s">
        <v>552</v>
      </c>
    </row>
    <row r="399" spans="1:21">
      <c r="A399" t="s">
        <v>307</v>
      </c>
      <c r="B399" s="12" t="s">
        <v>518</v>
      </c>
      <c r="C399" s="12" t="s">
        <v>521</v>
      </c>
      <c r="D399" s="12" t="s">
        <v>528</v>
      </c>
      <c r="E399">
        <v>7.4</v>
      </c>
      <c r="F399" s="33">
        <v>60155</v>
      </c>
      <c r="G399" s="21">
        <v>44171</v>
      </c>
      <c r="H399">
        <f>YEAR($G399)</f>
        <v>2020</v>
      </c>
      <c r="I399" s="12" t="b">
        <v>1</v>
      </c>
      <c r="J399" s="12" t="s">
        <v>532</v>
      </c>
      <c r="K399" t="s">
        <v>535</v>
      </c>
      <c r="L399" t="s">
        <v>540</v>
      </c>
      <c r="M399" s="12" t="s">
        <v>545</v>
      </c>
      <c r="N399">
        <v>4</v>
      </c>
      <c r="O399" s="12">
        <v>3.6</v>
      </c>
      <c r="P399" s="23">
        <f>ROUND(O399,0)</f>
        <v>4</v>
      </c>
      <c r="Q399" s="24">
        <f>EDATE(G399,O399*12)</f>
        <v>45479</v>
      </c>
      <c r="R399">
        <f>YEAR(Q399)</f>
        <v>2024</v>
      </c>
      <c r="S399" s="12" t="s">
        <v>546</v>
      </c>
      <c r="T399" t="s">
        <v>549</v>
      </c>
      <c r="U399" t="s">
        <v>552</v>
      </c>
    </row>
    <row r="400" spans="1:21">
      <c r="A400" t="s">
        <v>38</v>
      </c>
      <c r="B400" s="12" t="s">
        <v>519</v>
      </c>
      <c r="C400" s="12" t="s">
        <v>521</v>
      </c>
      <c r="D400" s="12" t="s">
        <v>528</v>
      </c>
      <c r="E400">
        <v>5.7</v>
      </c>
      <c r="F400">
        <v>147455</v>
      </c>
      <c r="G400" s="21">
        <v>43347</v>
      </c>
      <c r="H400">
        <f>YEAR(Cleaned_Dataset[[#This Row],[Hire Date]])</f>
        <v>2018</v>
      </c>
      <c r="I400" s="12" t="b">
        <v>0</v>
      </c>
      <c r="K400" t="s">
        <v>536</v>
      </c>
      <c r="L400" t="s">
        <v>538</v>
      </c>
      <c r="M400" s="12" t="s">
        <v>542</v>
      </c>
      <c r="N400">
        <v>4</v>
      </c>
      <c r="O400" s="12">
        <v>6.6</v>
      </c>
      <c r="Q400" s="23"/>
      <c r="S400" s="12" t="s">
        <v>548</v>
      </c>
      <c r="T400" t="s">
        <v>549</v>
      </c>
      <c r="U400" t="s">
        <v>554</v>
      </c>
    </row>
    <row r="401" spans="1:21">
      <c r="A401" t="s">
        <v>301</v>
      </c>
      <c r="B401" s="12" t="s">
        <v>517</v>
      </c>
      <c r="C401" s="12" t="s">
        <v>523</v>
      </c>
      <c r="D401" s="12" t="s">
        <v>528</v>
      </c>
      <c r="E401">
        <v>5.7</v>
      </c>
      <c r="F401" s="33">
        <v>116481</v>
      </c>
      <c r="G401" s="21">
        <v>44384</v>
      </c>
      <c r="H401">
        <f>YEAR($G401)</f>
        <v>2021</v>
      </c>
      <c r="I401" s="12" t="b">
        <v>0</v>
      </c>
      <c r="K401" t="s">
        <v>535</v>
      </c>
      <c r="L401" t="s">
        <v>540</v>
      </c>
      <c r="M401" s="12" t="s">
        <v>544</v>
      </c>
      <c r="N401">
        <v>5</v>
      </c>
      <c r="O401" s="12">
        <v>3.8</v>
      </c>
      <c r="Q401" s="23"/>
      <c r="S401" s="12" t="s">
        <v>546</v>
      </c>
      <c r="T401" t="s">
        <v>549</v>
      </c>
      <c r="U401" t="s">
        <v>551</v>
      </c>
    </row>
    <row r="402" spans="1:21">
      <c r="A402" t="s">
        <v>65</v>
      </c>
      <c r="B402" s="12" t="s">
        <v>518</v>
      </c>
      <c r="C402" s="12" t="s">
        <v>522</v>
      </c>
      <c r="D402" s="12" t="s">
        <v>526</v>
      </c>
      <c r="E402">
        <v>7.3</v>
      </c>
      <c r="F402" s="33">
        <v>69540</v>
      </c>
      <c r="G402" s="21">
        <v>43616</v>
      </c>
      <c r="H402">
        <f>YEAR($G402)</f>
        <v>2019</v>
      </c>
      <c r="I402" s="12" t="b">
        <v>0</v>
      </c>
      <c r="K402" t="s">
        <v>537</v>
      </c>
      <c r="L402" t="s">
        <v>538</v>
      </c>
      <c r="M402" s="12" t="s">
        <v>544</v>
      </c>
      <c r="N402">
        <v>5</v>
      </c>
      <c r="O402" s="12">
        <v>5.9</v>
      </c>
      <c r="Q402" s="23"/>
      <c r="S402" s="12" t="s">
        <v>546</v>
      </c>
      <c r="T402" t="s">
        <v>549</v>
      </c>
      <c r="U402" t="s">
        <v>553</v>
      </c>
    </row>
    <row r="403" spans="1:21">
      <c r="A403" t="s">
        <v>69</v>
      </c>
      <c r="B403" s="12" t="s">
        <v>517</v>
      </c>
      <c r="C403" s="12" t="s">
        <v>521</v>
      </c>
      <c r="D403" s="12" t="s">
        <v>526</v>
      </c>
      <c r="E403">
        <v>8.9</v>
      </c>
      <c r="F403" s="33">
        <v>98513</v>
      </c>
      <c r="G403" s="21">
        <v>44617</v>
      </c>
      <c r="H403">
        <f>YEAR($G403)</f>
        <v>2022</v>
      </c>
      <c r="I403" s="12" t="b">
        <v>0</v>
      </c>
      <c r="K403" t="s">
        <v>537</v>
      </c>
      <c r="L403" t="s">
        <v>538</v>
      </c>
      <c r="M403" s="12" t="s">
        <v>545</v>
      </c>
      <c r="N403">
        <v>1</v>
      </c>
      <c r="O403" s="12">
        <v>3.1</v>
      </c>
      <c r="Q403" s="23"/>
      <c r="S403" s="12" t="s">
        <v>546</v>
      </c>
      <c r="T403" t="s">
        <v>549</v>
      </c>
      <c r="U403" t="s">
        <v>554</v>
      </c>
    </row>
    <row r="404" spans="1:21">
      <c r="A404" t="s">
        <v>76</v>
      </c>
      <c r="B404" s="12" t="s">
        <v>519</v>
      </c>
      <c r="C404" s="12" t="s">
        <v>522</v>
      </c>
      <c r="D404" s="12" t="s">
        <v>527</v>
      </c>
      <c r="E404">
        <v>3.6</v>
      </c>
      <c r="F404">
        <v>132592</v>
      </c>
      <c r="G404" s="21">
        <v>44377</v>
      </c>
      <c r="H404">
        <f>YEAR(Cleaned_Dataset[[#This Row],[Hire Date]])</f>
        <v>2021</v>
      </c>
      <c r="I404" s="12" t="b">
        <v>0</v>
      </c>
      <c r="K404" t="s">
        <v>537</v>
      </c>
      <c r="L404" t="s">
        <v>540</v>
      </c>
      <c r="M404" s="12" t="s">
        <v>542</v>
      </c>
      <c r="N404">
        <v>3</v>
      </c>
      <c r="O404" s="12">
        <v>3.8</v>
      </c>
      <c r="Q404" s="24">
        <f>EDATE(G404,O404*12)</f>
        <v>45746</v>
      </c>
      <c r="R404">
        <f>YEAR(Q404)</f>
        <v>2025</v>
      </c>
      <c r="S404" s="12" t="s">
        <v>547</v>
      </c>
      <c r="T404" t="s">
        <v>549</v>
      </c>
      <c r="U404" t="s">
        <v>554</v>
      </c>
    </row>
    <row r="405" spans="1:21">
      <c r="A405" t="s">
        <v>230</v>
      </c>
      <c r="B405" s="12" t="s">
        <v>517</v>
      </c>
      <c r="C405" s="12" t="s">
        <v>524</v>
      </c>
      <c r="D405" s="12" t="s">
        <v>526</v>
      </c>
      <c r="E405">
        <v>5.5</v>
      </c>
      <c r="F405" s="33">
        <v>154018</v>
      </c>
      <c r="G405" s="21">
        <v>44678</v>
      </c>
      <c r="H405">
        <f>YEAR($G405)</f>
        <v>2022</v>
      </c>
      <c r="I405" s="12" t="b">
        <v>0</v>
      </c>
      <c r="K405" t="s">
        <v>537</v>
      </c>
      <c r="L405" t="s">
        <v>540</v>
      </c>
      <c r="M405" s="12" t="s">
        <v>545</v>
      </c>
      <c r="N405">
        <v>4</v>
      </c>
      <c r="O405" s="12">
        <v>3</v>
      </c>
      <c r="Q405" s="23"/>
      <c r="S405" s="12" t="s">
        <v>547</v>
      </c>
      <c r="T405" t="s">
        <v>549</v>
      </c>
      <c r="U405" t="s">
        <v>551</v>
      </c>
    </row>
    <row r="406" spans="1:21">
      <c r="A406" t="s">
        <v>202</v>
      </c>
      <c r="B406" s="12" t="s">
        <v>519</v>
      </c>
      <c r="C406" s="12" t="s">
        <v>522</v>
      </c>
      <c r="D406" s="12" t="s">
        <v>528</v>
      </c>
      <c r="E406">
        <v>7.8</v>
      </c>
      <c r="F406">
        <v>148397</v>
      </c>
      <c r="G406" s="21">
        <v>43102</v>
      </c>
      <c r="H406">
        <f>YEAR(Cleaned_Dataset[[#This Row],[Hire Date]])</f>
        <v>2018</v>
      </c>
      <c r="I406" s="12" t="b">
        <v>1</v>
      </c>
      <c r="J406" s="12" t="s">
        <v>530</v>
      </c>
      <c r="K406" t="s">
        <v>535</v>
      </c>
      <c r="L406" t="s">
        <v>538</v>
      </c>
      <c r="M406" s="12" t="s">
        <v>542</v>
      </c>
      <c r="N406">
        <v>4</v>
      </c>
      <c r="O406" s="12">
        <v>2.8</v>
      </c>
      <c r="P406" s="23">
        <f>ROUND(O406,0)</f>
        <v>3</v>
      </c>
      <c r="Q406" s="24">
        <f>EDATE(G406,O406*12)</f>
        <v>44106</v>
      </c>
      <c r="R406">
        <f>YEAR(Q406)</f>
        <v>2020</v>
      </c>
      <c r="S406" s="12" t="s">
        <v>546</v>
      </c>
      <c r="T406" t="s">
        <v>549</v>
      </c>
      <c r="U406" t="s">
        <v>553</v>
      </c>
    </row>
    <row r="407" spans="1:21">
      <c r="A407" t="s">
        <v>81</v>
      </c>
      <c r="B407" s="12" t="s">
        <v>518</v>
      </c>
      <c r="C407" s="12" t="s">
        <v>524</v>
      </c>
      <c r="D407" s="12" t="s">
        <v>528</v>
      </c>
      <c r="E407">
        <v>5.0999999999999996</v>
      </c>
      <c r="F407" s="33">
        <v>127641</v>
      </c>
      <c r="G407" s="21">
        <v>45411</v>
      </c>
      <c r="H407">
        <f>YEAR($G407)</f>
        <v>2024</v>
      </c>
      <c r="I407" s="12" t="b">
        <v>0</v>
      </c>
      <c r="K407" t="s">
        <v>537</v>
      </c>
      <c r="L407" t="s">
        <v>538</v>
      </c>
      <c r="M407" s="12" t="s">
        <v>544</v>
      </c>
      <c r="N407">
        <v>3</v>
      </c>
      <c r="O407" s="12">
        <v>3</v>
      </c>
      <c r="Q407" s="23"/>
      <c r="S407" s="12" t="s">
        <v>547</v>
      </c>
      <c r="T407" t="s">
        <v>549</v>
      </c>
      <c r="U407" t="s">
        <v>552</v>
      </c>
    </row>
    <row r="408" spans="1:21">
      <c r="A408" t="s">
        <v>68</v>
      </c>
      <c r="B408" s="12" t="s">
        <v>518</v>
      </c>
      <c r="C408" s="12" t="s">
        <v>520</v>
      </c>
      <c r="D408" s="12" t="s">
        <v>528</v>
      </c>
      <c r="E408">
        <v>5.9</v>
      </c>
      <c r="F408">
        <v>87350</v>
      </c>
      <c r="G408" s="21">
        <v>43949</v>
      </c>
      <c r="H408">
        <f>YEAR(Cleaned_Dataset[[#This Row],[Hire Date]])</f>
        <v>2020</v>
      </c>
      <c r="I408" s="12" t="b">
        <v>0</v>
      </c>
      <c r="K408" t="s">
        <v>536</v>
      </c>
      <c r="L408" t="s">
        <v>540</v>
      </c>
      <c r="M408" s="12" t="s">
        <v>542</v>
      </c>
      <c r="N408">
        <v>3</v>
      </c>
      <c r="O408" s="12">
        <v>5</v>
      </c>
      <c r="Q408" s="23"/>
      <c r="S408" s="12" t="s">
        <v>546</v>
      </c>
      <c r="T408" t="s">
        <v>549</v>
      </c>
      <c r="U408" t="s">
        <v>552</v>
      </c>
    </row>
    <row r="409" spans="1:21">
      <c r="A409" t="s">
        <v>96</v>
      </c>
      <c r="B409" s="12" t="s">
        <v>518</v>
      </c>
      <c r="C409" s="12" t="s">
        <v>522</v>
      </c>
      <c r="D409" s="12" t="s">
        <v>526</v>
      </c>
      <c r="E409">
        <v>7.7</v>
      </c>
      <c r="F409" s="33">
        <v>79963</v>
      </c>
      <c r="G409" s="21">
        <v>44976</v>
      </c>
      <c r="H409">
        <f>YEAR($G409)</f>
        <v>2023</v>
      </c>
      <c r="I409" s="12" t="b">
        <v>0</v>
      </c>
      <c r="K409" t="s">
        <v>537</v>
      </c>
      <c r="L409" t="s">
        <v>540</v>
      </c>
      <c r="M409" s="12" t="s">
        <v>545</v>
      </c>
      <c r="N409">
        <v>5</v>
      </c>
      <c r="O409" s="12">
        <v>2.2000000000000002</v>
      </c>
      <c r="Q409" s="23"/>
      <c r="S409" s="12" t="s">
        <v>547</v>
      </c>
      <c r="T409" t="s">
        <v>549</v>
      </c>
      <c r="U409" t="s">
        <v>554</v>
      </c>
    </row>
    <row r="410" spans="1:21">
      <c r="A410" t="s">
        <v>100</v>
      </c>
      <c r="B410" s="12" t="s">
        <v>519</v>
      </c>
      <c r="C410" s="12" t="s">
        <v>523</v>
      </c>
      <c r="D410" s="12" t="s">
        <v>527</v>
      </c>
      <c r="E410">
        <v>7.1</v>
      </c>
      <c r="F410" s="33">
        <v>151865</v>
      </c>
      <c r="G410" s="21">
        <v>44937</v>
      </c>
      <c r="H410">
        <f>YEAR($G410)</f>
        <v>2023</v>
      </c>
      <c r="I410" s="12" t="b">
        <v>0</v>
      </c>
      <c r="K410" t="s">
        <v>537</v>
      </c>
      <c r="L410" t="s">
        <v>540</v>
      </c>
      <c r="M410" s="12" t="s">
        <v>544</v>
      </c>
      <c r="N410">
        <v>2</v>
      </c>
      <c r="O410" s="12">
        <v>2.2999999999999998</v>
      </c>
      <c r="Q410" s="24">
        <f>EDATE(G410,O410*12)</f>
        <v>45758</v>
      </c>
      <c r="R410">
        <f>YEAR(Q410)</f>
        <v>2025</v>
      </c>
      <c r="S410" s="12" t="s">
        <v>546</v>
      </c>
      <c r="T410" t="s">
        <v>549</v>
      </c>
      <c r="U410" t="s">
        <v>553</v>
      </c>
    </row>
    <row r="411" spans="1:21">
      <c r="A411" t="s">
        <v>105</v>
      </c>
      <c r="B411" s="12" t="s">
        <v>517</v>
      </c>
      <c r="C411" s="12" t="s">
        <v>524</v>
      </c>
      <c r="D411" s="12" t="s">
        <v>525</v>
      </c>
      <c r="E411">
        <v>3.6</v>
      </c>
      <c r="F411">
        <v>66168</v>
      </c>
      <c r="G411" s="21">
        <v>44704</v>
      </c>
      <c r="H411">
        <f>YEAR(Cleaned_Dataset[[#This Row],[Hire Date]])</f>
        <v>2022</v>
      </c>
      <c r="I411" s="12" t="b">
        <v>0</v>
      </c>
      <c r="K411" t="s">
        <v>537</v>
      </c>
      <c r="L411" t="s">
        <v>538</v>
      </c>
      <c r="M411" s="12" t="s">
        <v>542</v>
      </c>
      <c r="N411">
        <v>3</v>
      </c>
      <c r="O411" s="12">
        <v>2.9</v>
      </c>
      <c r="Q411" s="23"/>
      <c r="S411" s="12" t="s">
        <v>547</v>
      </c>
      <c r="T411" t="s">
        <v>549</v>
      </c>
      <c r="U411" t="s">
        <v>554</v>
      </c>
    </row>
    <row r="412" spans="1:21">
      <c r="A412" t="s">
        <v>106</v>
      </c>
      <c r="B412" s="12" t="s">
        <v>518</v>
      </c>
      <c r="C412" s="12" t="s">
        <v>523</v>
      </c>
      <c r="D412" s="12" t="s">
        <v>526</v>
      </c>
      <c r="E412">
        <v>2.6</v>
      </c>
      <c r="F412">
        <v>72910</v>
      </c>
      <c r="G412" s="21">
        <v>44900</v>
      </c>
      <c r="H412">
        <f>YEAR(Cleaned_Dataset[[#This Row],[Hire Date]])</f>
        <v>2022</v>
      </c>
      <c r="I412" s="12" t="b">
        <v>0</v>
      </c>
      <c r="K412" t="s">
        <v>537</v>
      </c>
      <c r="L412" t="s">
        <v>538</v>
      </c>
      <c r="M412" s="12" t="s">
        <v>542</v>
      </c>
      <c r="N412">
        <v>3</v>
      </c>
      <c r="O412" s="12">
        <v>2.4</v>
      </c>
      <c r="Q412" s="23"/>
      <c r="S412" s="12" t="s">
        <v>546</v>
      </c>
      <c r="T412" t="s">
        <v>549</v>
      </c>
      <c r="U412" t="s">
        <v>554</v>
      </c>
    </row>
    <row r="413" spans="1:21">
      <c r="A413" t="s">
        <v>466</v>
      </c>
      <c r="B413" s="12" t="s">
        <v>519</v>
      </c>
      <c r="C413" s="12" t="s">
        <v>523</v>
      </c>
      <c r="D413" s="12" t="s">
        <v>528</v>
      </c>
      <c r="E413">
        <v>8</v>
      </c>
      <c r="F413" s="33">
        <v>137299</v>
      </c>
      <c r="G413" s="21">
        <v>44845</v>
      </c>
      <c r="H413">
        <f>YEAR($G413)</f>
        <v>2022</v>
      </c>
      <c r="I413" s="12" t="b">
        <v>1</v>
      </c>
      <c r="J413" s="12" t="s">
        <v>532</v>
      </c>
      <c r="K413" t="s">
        <v>537</v>
      </c>
      <c r="L413" t="s">
        <v>540</v>
      </c>
      <c r="M413" s="12" t="s">
        <v>545</v>
      </c>
      <c r="N413">
        <v>3</v>
      </c>
      <c r="O413" s="12">
        <v>2.5</v>
      </c>
      <c r="P413" s="23">
        <f>ROUND(O413,0)</f>
        <v>3</v>
      </c>
      <c r="Q413" s="24">
        <f>EDATE(G413,O413*12)</f>
        <v>45758</v>
      </c>
      <c r="R413">
        <f>YEAR(Q413)</f>
        <v>2025</v>
      </c>
      <c r="S413" s="12" t="s">
        <v>546</v>
      </c>
      <c r="T413" t="s">
        <v>549</v>
      </c>
      <c r="U413" t="s">
        <v>554</v>
      </c>
    </row>
    <row r="414" spans="1:21">
      <c r="A414" t="s">
        <v>116</v>
      </c>
      <c r="B414" s="12" t="s">
        <v>519</v>
      </c>
      <c r="C414" s="12" t="s">
        <v>524</v>
      </c>
      <c r="D414" s="12" t="s">
        <v>526</v>
      </c>
      <c r="E414">
        <v>5.2</v>
      </c>
      <c r="F414" s="33">
        <v>118596</v>
      </c>
      <c r="G414" s="21">
        <v>43370</v>
      </c>
      <c r="H414">
        <f>YEAR($G414)</f>
        <v>2018</v>
      </c>
      <c r="I414" s="12" t="b">
        <v>0</v>
      </c>
      <c r="K414" t="s">
        <v>537</v>
      </c>
      <c r="L414" t="s">
        <v>538</v>
      </c>
      <c r="M414" s="12" t="s">
        <v>544</v>
      </c>
      <c r="N414">
        <v>4</v>
      </c>
      <c r="O414" s="12">
        <v>6.6</v>
      </c>
      <c r="Q414" s="23"/>
      <c r="S414" s="12" t="s">
        <v>546</v>
      </c>
      <c r="T414" t="s">
        <v>549</v>
      </c>
      <c r="U414" t="s">
        <v>554</v>
      </c>
    </row>
    <row r="415" spans="1:21">
      <c r="A415" t="s">
        <v>215</v>
      </c>
      <c r="B415" s="12" t="s">
        <v>518</v>
      </c>
      <c r="C415" s="12" t="s">
        <v>520</v>
      </c>
      <c r="D415" s="12" t="s">
        <v>525</v>
      </c>
      <c r="E415">
        <v>3.8</v>
      </c>
      <c r="F415">
        <v>89165</v>
      </c>
      <c r="G415" s="21">
        <v>44768</v>
      </c>
      <c r="H415">
        <f>YEAR(Cleaned_Dataset[[#This Row],[Hire Date]])</f>
        <v>2022</v>
      </c>
      <c r="I415" s="12" t="b">
        <v>0</v>
      </c>
      <c r="K415" t="s">
        <v>536</v>
      </c>
      <c r="L415" t="s">
        <v>538</v>
      </c>
      <c r="M415" s="12" t="s">
        <v>542</v>
      </c>
      <c r="N415">
        <v>4</v>
      </c>
      <c r="O415" s="12">
        <v>2.7</v>
      </c>
      <c r="Q415" s="23"/>
      <c r="S415" s="12" t="s">
        <v>546</v>
      </c>
      <c r="T415" t="s">
        <v>549</v>
      </c>
      <c r="U415" t="s">
        <v>551</v>
      </c>
    </row>
    <row r="416" spans="1:21">
      <c r="A416" t="s">
        <v>120</v>
      </c>
      <c r="B416" s="12" t="s">
        <v>518</v>
      </c>
      <c r="C416" s="12" t="s">
        <v>524</v>
      </c>
      <c r="D416" s="12" t="s">
        <v>527</v>
      </c>
      <c r="E416">
        <v>7.9</v>
      </c>
      <c r="F416" s="33">
        <v>85053</v>
      </c>
      <c r="G416" s="21">
        <v>44355</v>
      </c>
      <c r="H416">
        <f>YEAR($G416)</f>
        <v>2021</v>
      </c>
      <c r="I416" s="12" t="b">
        <v>0</v>
      </c>
      <c r="K416" t="s">
        <v>537</v>
      </c>
      <c r="L416" t="s">
        <v>538</v>
      </c>
      <c r="M416" s="12" t="s">
        <v>545</v>
      </c>
      <c r="N416">
        <v>5</v>
      </c>
      <c r="O416" s="12">
        <v>3.9</v>
      </c>
      <c r="Q416" s="24">
        <f>EDATE(G416,O416*12)</f>
        <v>45755</v>
      </c>
      <c r="R416">
        <f>YEAR(Q416)</f>
        <v>2025</v>
      </c>
      <c r="S416" s="12" t="s">
        <v>546</v>
      </c>
      <c r="T416" t="s">
        <v>549</v>
      </c>
      <c r="U416" t="s">
        <v>551</v>
      </c>
    </row>
    <row r="417" spans="1:21">
      <c r="A417" t="s">
        <v>514</v>
      </c>
      <c r="B417" s="12" t="s">
        <v>517</v>
      </c>
      <c r="C417" s="12" t="s">
        <v>521</v>
      </c>
      <c r="D417" s="12" t="s">
        <v>528</v>
      </c>
      <c r="E417">
        <v>6</v>
      </c>
      <c r="F417" s="33">
        <v>135476</v>
      </c>
      <c r="G417" s="21">
        <v>44977</v>
      </c>
      <c r="H417">
        <f>YEAR($G417)</f>
        <v>2023</v>
      </c>
      <c r="I417" s="12" t="b">
        <v>0</v>
      </c>
      <c r="K417" t="s">
        <v>537</v>
      </c>
      <c r="L417" t="s">
        <v>540</v>
      </c>
      <c r="M417" s="12" t="s">
        <v>544</v>
      </c>
      <c r="N417">
        <v>5</v>
      </c>
      <c r="O417" s="12">
        <v>2.2000000000000002</v>
      </c>
      <c r="Q417" s="23"/>
      <c r="S417" s="12" t="s">
        <v>547</v>
      </c>
      <c r="T417" t="s">
        <v>549</v>
      </c>
      <c r="U417" t="s">
        <v>554</v>
      </c>
    </row>
    <row r="418" spans="1:21">
      <c r="A418" t="s">
        <v>149</v>
      </c>
      <c r="B418" s="12" t="s">
        <v>518</v>
      </c>
      <c r="C418" s="12" t="s">
        <v>524</v>
      </c>
      <c r="D418" s="12" t="s">
        <v>528</v>
      </c>
      <c r="E418">
        <v>6.1</v>
      </c>
      <c r="F418">
        <v>88769</v>
      </c>
      <c r="G418" s="21">
        <v>43155</v>
      </c>
      <c r="H418">
        <f>YEAR(Cleaned_Dataset[[#This Row],[Hire Date]])</f>
        <v>2018</v>
      </c>
      <c r="I418" s="12" t="b">
        <v>0</v>
      </c>
      <c r="K418" t="s">
        <v>536</v>
      </c>
      <c r="L418" t="s">
        <v>538</v>
      </c>
      <c r="M418" s="12" t="s">
        <v>542</v>
      </c>
      <c r="N418">
        <v>5</v>
      </c>
      <c r="O418" s="12">
        <v>7.2</v>
      </c>
      <c r="Q418" s="23"/>
      <c r="S418" s="12" t="s">
        <v>548</v>
      </c>
      <c r="T418" t="s">
        <v>549</v>
      </c>
      <c r="U418" t="s">
        <v>552</v>
      </c>
    </row>
    <row r="419" spans="1:21">
      <c r="A419" t="s">
        <v>346</v>
      </c>
      <c r="B419" s="12" t="s">
        <v>519</v>
      </c>
      <c r="C419" s="12" t="s">
        <v>521</v>
      </c>
      <c r="D419" s="12" t="s">
        <v>528</v>
      </c>
      <c r="E419">
        <v>6.1</v>
      </c>
      <c r="F419">
        <v>90654</v>
      </c>
      <c r="G419" s="21">
        <v>44404</v>
      </c>
      <c r="H419">
        <f>YEAR(Cleaned_Dataset[[#This Row],[Hire Date]])</f>
        <v>2021</v>
      </c>
      <c r="I419" s="12" t="b">
        <v>0</v>
      </c>
      <c r="K419" t="s">
        <v>536</v>
      </c>
      <c r="L419" t="s">
        <v>540</v>
      </c>
      <c r="M419" s="12" t="s">
        <v>542</v>
      </c>
      <c r="N419">
        <v>2</v>
      </c>
      <c r="O419" s="12">
        <v>3.7</v>
      </c>
      <c r="Q419" s="23"/>
      <c r="S419" s="12" t="s">
        <v>547</v>
      </c>
      <c r="T419" t="s">
        <v>549</v>
      </c>
      <c r="U419" t="s">
        <v>553</v>
      </c>
    </row>
    <row r="420" spans="1:21">
      <c r="A420" t="s">
        <v>138</v>
      </c>
      <c r="B420" s="12" t="s">
        <v>517</v>
      </c>
      <c r="C420" s="12" t="s">
        <v>521</v>
      </c>
      <c r="D420" s="12" t="s">
        <v>526</v>
      </c>
      <c r="E420">
        <v>2.2000000000000002</v>
      </c>
      <c r="F420">
        <v>133506</v>
      </c>
      <c r="G420" s="21">
        <v>43196</v>
      </c>
      <c r="H420">
        <f>YEAR(Cleaned_Dataset[[#This Row],[Hire Date]])</f>
        <v>2018</v>
      </c>
      <c r="I420" s="12" t="b">
        <v>0</v>
      </c>
      <c r="K420" t="s">
        <v>537</v>
      </c>
      <c r="L420" t="s">
        <v>540</v>
      </c>
      <c r="M420" s="12" t="s">
        <v>542</v>
      </c>
      <c r="N420">
        <v>3</v>
      </c>
      <c r="O420" s="12">
        <v>7</v>
      </c>
      <c r="Q420" s="23"/>
      <c r="S420" s="12" t="s">
        <v>546</v>
      </c>
      <c r="T420" t="s">
        <v>549</v>
      </c>
      <c r="U420" t="s">
        <v>553</v>
      </c>
    </row>
    <row r="421" spans="1:21">
      <c r="A421" t="s">
        <v>334</v>
      </c>
      <c r="B421" s="12" t="s">
        <v>517</v>
      </c>
      <c r="C421" s="12" t="s">
        <v>520</v>
      </c>
      <c r="D421" s="12" t="s">
        <v>528</v>
      </c>
      <c r="E421">
        <v>8.1</v>
      </c>
      <c r="F421">
        <v>110583</v>
      </c>
      <c r="G421" s="21">
        <v>44629</v>
      </c>
      <c r="H421">
        <f>YEAR(Cleaned_Dataset[[#This Row],[Hire Date]])</f>
        <v>2022</v>
      </c>
      <c r="I421" s="12" t="b">
        <v>1</v>
      </c>
      <c r="J421" s="12" t="s">
        <v>532</v>
      </c>
      <c r="K421" t="s">
        <v>536</v>
      </c>
      <c r="L421" t="s">
        <v>538</v>
      </c>
      <c r="M421" s="12" t="s">
        <v>542</v>
      </c>
      <c r="N421">
        <v>3</v>
      </c>
      <c r="O421" s="12">
        <v>2.2000000000000002</v>
      </c>
      <c r="P421" s="23">
        <f>ROUND(O421,0)</f>
        <v>2</v>
      </c>
      <c r="Q421" s="24">
        <f>EDATE(G421,O421*12)</f>
        <v>45421</v>
      </c>
      <c r="R421">
        <f>YEAR(Q421)</f>
        <v>2024</v>
      </c>
      <c r="S421" s="12" t="s">
        <v>546</v>
      </c>
      <c r="T421" t="s">
        <v>549</v>
      </c>
      <c r="U421" t="s">
        <v>554</v>
      </c>
    </row>
    <row r="422" spans="1:21">
      <c r="A422" t="s">
        <v>156</v>
      </c>
      <c r="B422" s="12" t="s">
        <v>519</v>
      </c>
      <c r="C422" s="12" t="s">
        <v>520</v>
      </c>
      <c r="D422" s="12" t="s">
        <v>526</v>
      </c>
      <c r="E422">
        <v>5.4</v>
      </c>
      <c r="F422" s="33">
        <v>140559</v>
      </c>
      <c r="G422" s="21">
        <v>44964</v>
      </c>
      <c r="H422">
        <f>YEAR($G422)</f>
        <v>2023</v>
      </c>
      <c r="I422" s="12" t="b">
        <v>0</v>
      </c>
      <c r="K422" t="s">
        <v>537</v>
      </c>
      <c r="L422" t="s">
        <v>540</v>
      </c>
      <c r="M422" s="12" t="s">
        <v>544</v>
      </c>
      <c r="N422">
        <v>5</v>
      </c>
      <c r="O422" s="12">
        <v>2.2000000000000002</v>
      </c>
      <c r="Q422" s="23"/>
      <c r="S422" s="12" t="s">
        <v>548</v>
      </c>
      <c r="T422" t="s">
        <v>549</v>
      </c>
      <c r="U422" t="s">
        <v>551</v>
      </c>
    </row>
    <row r="423" spans="1:21">
      <c r="A423" t="s">
        <v>161</v>
      </c>
      <c r="B423" s="12" t="s">
        <v>517</v>
      </c>
      <c r="C423" s="12" t="s">
        <v>524</v>
      </c>
      <c r="D423" s="12" t="s">
        <v>525</v>
      </c>
      <c r="E423">
        <v>4</v>
      </c>
      <c r="F423">
        <v>133972</v>
      </c>
      <c r="G423" s="21">
        <v>43848</v>
      </c>
      <c r="H423">
        <f>YEAR(Cleaned_Dataset[[#This Row],[Hire Date]])</f>
        <v>2020</v>
      </c>
      <c r="I423" s="12" t="b">
        <v>0</v>
      </c>
      <c r="K423" t="s">
        <v>537</v>
      </c>
      <c r="L423" t="s">
        <v>540</v>
      </c>
      <c r="M423" s="12" t="s">
        <v>542</v>
      </c>
      <c r="N423">
        <v>4</v>
      </c>
      <c r="O423" s="12">
        <v>5.3</v>
      </c>
      <c r="Q423" s="23"/>
      <c r="S423" s="12" t="s">
        <v>546</v>
      </c>
      <c r="T423" t="s">
        <v>549</v>
      </c>
      <c r="U423" t="s">
        <v>552</v>
      </c>
    </row>
    <row r="424" spans="1:21">
      <c r="A424" t="s">
        <v>177</v>
      </c>
      <c r="B424" s="12" t="s">
        <v>517</v>
      </c>
      <c r="C424" s="12" t="s">
        <v>521</v>
      </c>
      <c r="D424" s="12" t="s">
        <v>528</v>
      </c>
      <c r="E424">
        <v>6.3</v>
      </c>
      <c r="F424" s="33">
        <v>91966</v>
      </c>
      <c r="G424" s="21">
        <v>43966</v>
      </c>
      <c r="H424">
        <f>YEAR($G424)</f>
        <v>2020</v>
      </c>
      <c r="I424" s="12" t="b">
        <v>0</v>
      </c>
      <c r="K424" t="s">
        <v>535</v>
      </c>
      <c r="L424" t="s">
        <v>538</v>
      </c>
      <c r="M424" s="12" t="s">
        <v>545</v>
      </c>
      <c r="N424">
        <v>3</v>
      </c>
      <c r="O424" s="12">
        <v>4.9000000000000004</v>
      </c>
      <c r="Q424" s="23"/>
      <c r="S424" s="12" t="s">
        <v>548</v>
      </c>
      <c r="T424" t="s">
        <v>549</v>
      </c>
      <c r="U424" t="s">
        <v>551</v>
      </c>
    </row>
    <row r="425" spans="1:21">
      <c r="A425" t="s">
        <v>362</v>
      </c>
      <c r="B425" s="12" t="s">
        <v>519</v>
      </c>
      <c r="C425" s="12" t="s">
        <v>524</v>
      </c>
      <c r="D425" s="12" t="s">
        <v>528</v>
      </c>
      <c r="E425">
        <v>6.3</v>
      </c>
      <c r="F425">
        <v>128487</v>
      </c>
      <c r="G425" s="21">
        <v>44339</v>
      </c>
      <c r="H425">
        <f>YEAR(Cleaned_Dataset[[#This Row],[Hire Date]])</f>
        <v>2021</v>
      </c>
      <c r="I425" s="12" t="b">
        <v>0</v>
      </c>
      <c r="K425" t="s">
        <v>535</v>
      </c>
      <c r="L425" t="s">
        <v>538</v>
      </c>
      <c r="M425" s="12" t="s">
        <v>542</v>
      </c>
      <c r="N425">
        <v>3</v>
      </c>
      <c r="O425" s="12">
        <v>3.9</v>
      </c>
      <c r="Q425" s="23"/>
      <c r="S425" s="12" t="s">
        <v>547</v>
      </c>
      <c r="T425" t="s">
        <v>549</v>
      </c>
      <c r="U425" t="s">
        <v>551</v>
      </c>
    </row>
    <row r="426" spans="1:21">
      <c r="A426" t="s">
        <v>170</v>
      </c>
      <c r="B426" s="12" t="s">
        <v>519</v>
      </c>
      <c r="C426" s="12" t="s">
        <v>521</v>
      </c>
      <c r="D426" s="12" t="s">
        <v>527</v>
      </c>
      <c r="E426">
        <v>2</v>
      </c>
      <c r="F426">
        <v>125160</v>
      </c>
      <c r="G426" s="21">
        <v>44319</v>
      </c>
      <c r="H426">
        <f>YEAR(Cleaned_Dataset[[#This Row],[Hire Date]])</f>
        <v>2021</v>
      </c>
      <c r="I426" s="12" t="b">
        <v>0</v>
      </c>
      <c r="K426" t="s">
        <v>537</v>
      </c>
      <c r="L426" t="s">
        <v>540</v>
      </c>
      <c r="M426" s="12" t="s">
        <v>542</v>
      </c>
      <c r="N426">
        <v>4</v>
      </c>
      <c r="O426" s="12">
        <v>4</v>
      </c>
      <c r="Q426" s="24">
        <f>EDATE(G426,O426*12)</f>
        <v>45780</v>
      </c>
      <c r="R426">
        <f>YEAR(Q426)</f>
        <v>2025</v>
      </c>
      <c r="S426" s="12" t="s">
        <v>548</v>
      </c>
      <c r="T426" t="s">
        <v>549</v>
      </c>
      <c r="U426" t="s">
        <v>552</v>
      </c>
    </row>
    <row r="427" spans="1:21">
      <c r="A427" t="s">
        <v>363</v>
      </c>
      <c r="B427" s="12" t="s">
        <v>518</v>
      </c>
      <c r="C427" s="12" t="s">
        <v>520</v>
      </c>
      <c r="D427" s="12" t="s">
        <v>528</v>
      </c>
      <c r="E427">
        <v>6.3</v>
      </c>
      <c r="F427" s="33">
        <v>93204</v>
      </c>
      <c r="G427" s="21">
        <v>43881</v>
      </c>
      <c r="H427">
        <f>YEAR($G427)</f>
        <v>2020</v>
      </c>
      <c r="I427" s="12" t="b">
        <v>0</v>
      </c>
      <c r="K427" t="s">
        <v>535</v>
      </c>
      <c r="L427" t="s">
        <v>540</v>
      </c>
      <c r="M427" s="12" t="s">
        <v>544</v>
      </c>
      <c r="N427">
        <v>3</v>
      </c>
      <c r="O427" s="12">
        <v>5.2</v>
      </c>
      <c r="Q427" s="23"/>
      <c r="S427" s="12" t="s">
        <v>547</v>
      </c>
      <c r="T427" t="s">
        <v>549</v>
      </c>
      <c r="U427" t="s">
        <v>551</v>
      </c>
    </row>
    <row r="428" spans="1:21">
      <c r="A428" t="s">
        <v>176</v>
      </c>
      <c r="B428" s="12" t="s">
        <v>519</v>
      </c>
      <c r="C428" s="12" t="s">
        <v>520</v>
      </c>
      <c r="D428" s="12" t="s">
        <v>525</v>
      </c>
      <c r="E428">
        <v>6.2</v>
      </c>
      <c r="F428">
        <v>137236</v>
      </c>
      <c r="G428" s="21">
        <v>45525</v>
      </c>
      <c r="H428">
        <f>YEAR(Cleaned_Dataset[[#This Row],[Hire Date]])</f>
        <v>2024</v>
      </c>
      <c r="I428" s="12" t="b">
        <v>0</v>
      </c>
      <c r="K428" t="s">
        <v>537</v>
      </c>
      <c r="L428" t="s">
        <v>538</v>
      </c>
      <c r="M428" s="12" t="s">
        <v>542</v>
      </c>
      <c r="N428">
        <v>1</v>
      </c>
      <c r="O428" s="12">
        <v>2.7</v>
      </c>
      <c r="Q428" s="23"/>
      <c r="S428" s="12" t="s">
        <v>547</v>
      </c>
      <c r="T428" t="s">
        <v>549</v>
      </c>
      <c r="U428" t="s">
        <v>553</v>
      </c>
    </row>
    <row r="429" spans="1:21">
      <c r="A429" t="s">
        <v>182</v>
      </c>
      <c r="B429" s="12" t="s">
        <v>519</v>
      </c>
      <c r="C429" s="12" t="s">
        <v>522</v>
      </c>
      <c r="D429" s="12" t="s">
        <v>527</v>
      </c>
      <c r="E429">
        <v>4.9000000000000004</v>
      </c>
      <c r="F429" s="33">
        <v>128878</v>
      </c>
      <c r="G429" s="21">
        <v>45448</v>
      </c>
      <c r="H429">
        <f>YEAR($G429)</f>
        <v>2024</v>
      </c>
      <c r="I429" s="12" t="b">
        <v>0</v>
      </c>
      <c r="K429" t="s">
        <v>537</v>
      </c>
      <c r="L429" t="s">
        <v>538</v>
      </c>
      <c r="M429" s="12" t="s">
        <v>544</v>
      </c>
      <c r="N429">
        <v>3</v>
      </c>
      <c r="O429" s="12">
        <v>0.8</v>
      </c>
      <c r="Q429" s="24">
        <f>EDATE(G429,O429*12)</f>
        <v>45721</v>
      </c>
      <c r="R429">
        <f>YEAR(Q429)</f>
        <v>2025</v>
      </c>
      <c r="S429" s="12" t="s">
        <v>547</v>
      </c>
      <c r="T429" t="s">
        <v>549</v>
      </c>
      <c r="U429" t="s">
        <v>553</v>
      </c>
    </row>
    <row r="430" spans="1:21">
      <c r="A430" t="s">
        <v>185</v>
      </c>
      <c r="B430" s="12" t="s">
        <v>519</v>
      </c>
      <c r="C430" s="12" t="s">
        <v>522</v>
      </c>
      <c r="D430" s="12" t="s">
        <v>526</v>
      </c>
      <c r="E430">
        <v>6</v>
      </c>
      <c r="F430" s="33">
        <v>99341</v>
      </c>
      <c r="G430" s="21">
        <v>44085</v>
      </c>
      <c r="H430">
        <f>YEAR($G430)</f>
        <v>2020</v>
      </c>
      <c r="I430" s="12" t="b">
        <v>0</v>
      </c>
      <c r="K430" t="s">
        <v>537</v>
      </c>
      <c r="L430" t="s">
        <v>538</v>
      </c>
      <c r="M430" s="12" t="s">
        <v>544</v>
      </c>
      <c r="N430">
        <v>4</v>
      </c>
      <c r="O430" s="12">
        <v>4.5999999999999996</v>
      </c>
      <c r="Q430" s="23"/>
      <c r="S430" s="12" t="s">
        <v>547</v>
      </c>
      <c r="T430" t="s">
        <v>549</v>
      </c>
      <c r="U430" t="s">
        <v>553</v>
      </c>
    </row>
    <row r="431" spans="1:21">
      <c r="A431" t="s">
        <v>188</v>
      </c>
      <c r="B431" s="12" t="s">
        <v>519</v>
      </c>
      <c r="C431" s="12" t="s">
        <v>521</v>
      </c>
      <c r="D431" s="12" t="s">
        <v>527</v>
      </c>
      <c r="E431">
        <v>6.2</v>
      </c>
      <c r="F431" s="33">
        <v>142503</v>
      </c>
      <c r="G431" s="21">
        <v>45321</v>
      </c>
      <c r="H431">
        <f>YEAR($G431)</f>
        <v>2024</v>
      </c>
      <c r="I431" s="12" t="b">
        <v>0</v>
      </c>
      <c r="K431" t="s">
        <v>537</v>
      </c>
      <c r="L431" t="s">
        <v>538</v>
      </c>
      <c r="M431" s="12" t="s">
        <v>544</v>
      </c>
      <c r="N431">
        <v>2</v>
      </c>
      <c r="O431" s="12">
        <v>1</v>
      </c>
      <c r="Q431" s="24">
        <f>EDATE(G431,O431*12)</f>
        <v>45687</v>
      </c>
      <c r="R431">
        <f>YEAR(Q431)</f>
        <v>2025</v>
      </c>
      <c r="S431" s="12" t="s">
        <v>546</v>
      </c>
      <c r="T431" t="s">
        <v>549</v>
      </c>
      <c r="U431" t="s">
        <v>554</v>
      </c>
    </row>
    <row r="432" spans="1:21">
      <c r="A432" t="s">
        <v>195</v>
      </c>
      <c r="B432" s="12" t="s">
        <v>519</v>
      </c>
      <c r="C432" s="12" t="s">
        <v>522</v>
      </c>
      <c r="D432" s="12" t="s">
        <v>527</v>
      </c>
      <c r="E432">
        <v>8.5</v>
      </c>
      <c r="F432" s="33">
        <v>75313</v>
      </c>
      <c r="G432" s="21">
        <v>44114</v>
      </c>
      <c r="H432">
        <f>YEAR($G432)</f>
        <v>2020</v>
      </c>
      <c r="I432" s="12" t="b">
        <v>0</v>
      </c>
      <c r="K432" t="s">
        <v>537</v>
      </c>
      <c r="L432" t="s">
        <v>540</v>
      </c>
      <c r="M432" s="12" t="s">
        <v>545</v>
      </c>
      <c r="N432">
        <v>3</v>
      </c>
      <c r="O432" s="12">
        <v>4.5</v>
      </c>
      <c r="Q432" s="24">
        <f>EDATE(G432,O432*12)</f>
        <v>45757</v>
      </c>
      <c r="R432">
        <f>YEAR(Q432)</f>
        <v>2025</v>
      </c>
      <c r="S432" s="12" t="s">
        <v>546</v>
      </c>
      <c r="T432" t="s">
        <v>549</v>
      </c>
      <c r="U432" t="s">
        <v>552</v>
      </c>
    </row>
    <row r="433" spans="1:21">
      <c r="A433" t="s">
        <v>197</v>
      </c>
      <c r="B433" s="12" t="s">
        <v>517</v>
      </c>
      <c r="C433" s="12" t="s">
        <v>523</v>
      </c>
      <c r="D433" s="12" t="s">
        <v>526</v>
      </c>
      <c r="E433">
        <v>3.1</v>
      </c>
      <c r="F433" s="33">
        <v>62920</v>
      </c>
      <c r="G433" s="21">
        <v>44183</v>
      </c>
      <c r="H433">
        <f>YEAR($G433)</f>
        <v>2020</v>
      </c>
      <c r="I433" s="12" t="b">
        <v>0</v>
      </c>
      <c r="K433" t="s">
        <v>537</v>
      </c>
      <c r="L433" t="s">
        <v>540</v>
      </c>
      <c r="M433" s="12" t="s">
        <v>544</v>
      </c>
      <c r="N433">
        <v>2</v>
      </c>
      <c r="O433" s="12">
        <v>4.3</v>
      </c>
      <c r="Q433" s="23"/>
      <c r="S433" s="12" t="s">
        <v>546</v>
      </c>
      <c r="T433" t="s">
        <v>549</v>
      </c>
      <c r="U433" t="s">
        <v>553</v>
      </c>
    </row>
    <row r="434" spans="1:21">
      <c r="A434" t="s">
        <v>207</v>
      </c>
      <c r="B434" s="12" t="s">
        <v>518</v>
      </c>
      <c r="C434" s="12" t="s">
        <v>523</v>
      </c>
      <c r="D434" s="12" t="s">
        <v>525</v>
      </c>
      <c r="E434">
        <v>5.8</v>
      </c>
      <c r="F434">
        <v>143310</v>
      </c>
      <c r="G434" s="21">
        <v>44843</v>
      </c>
      <c r="H434">
        <f>YEAR(Cleaned_Dataset[[#This Row],[Hire Date]])</f>
        <v>2022</v>
      </c>
      <c r="I434" s="12" t="b">
        <v>0</v>
      </c>
      <c r="K434" t="s">
        <v>537</v>
      </c>
      <c r="L434" t="s">
        <v>540</v>
      </c>
      <c r="M434" s="12" t="s">
        <v>543</v>
      </c>
      <c r="N434">
        <v>3</v>
      </c>
      <c r="O434" s="12">
        <v>2.5</v>
      </c>
      <c r="Q434" s="23"/>
      <c r="S434" s="12" t="s">
        <v>546</v>
      </c>
      <c r="T434" t="s">
        <v>549</v>
      </c>
      <c r="U434" t="s">
        <v>551</v>
      </c>
    </row>
    <row r="435" spans="1:21">
      <c r="A435" t="s">
        <v>243</v>
      </c>
      <c r="B435" s="12" t="s">
        <v>517</v>
      </c>
      <c r="C435" s="12" t="s">
        <v>524</v>
      </c>
      <c r="D435" s="12" t="s">
        <v>528</v>
      </c>
      <c r="E435">
        <v>6.4</v>
      </c>
      <c r="F435">
        <v>134520</v>
      </c>
      <c r="G435" s="21">
        <v>43353</v>
      </c>
      <c r="H435">
        <f>YEAR(Cleaned_Dataset[[#This Row],[Hire Date]])</f>
        <v>2018</v>
      </c>
      <c r="I435" s="12" t="b">
        <v>0</v>
      </c>
      <c r="K435" t="s">
        <v>536</v>
      </c>
      <c r="L435" t="s">
        <v>538</v>
      </c>
      <c r="M435" s="12" t="s">
        <v>542</v>
      </c>
      <c r="N435">
        <v>5</v>
      </c>
      <c r="O435" s="12">
        <v>6.6</v>
      </c>
      <c r="Q435" s="23"/>
      <c r="S435" s="12" t="s">
        <v>547</v>
      </c>
      <c r="T435" t="s">
        <v>549</v>
      </c>
      <c r="U435" t="s">
        <v>553</v>
      </c>
    </row>
    <row r="436" spans="1:21">
      <c r="A436" t="s">
        <v>304</v>
      </c>
      <c r="B436" s="12" t="s">
        <v>517</v>
      </c>
      <c r="C436" s="12" t="s">
        <v>520</v>
      </c>
      <c r="D436" s="12" t="s">
        <v>528</v>
      </c>
      <c r="E436">
        <v>3</v>
      </c>
      <c r="F436">
        <v>103732</v>
      </c>
      <c r="G436" s="21">
        <v>44852</v>
      </c>
      <c r="H436">
        <f>YEAR(Cleaned_Dataset[[#This Row],[Hire Date]])</f>
        <v>2022</v>
      </c>
      <c r="I436" s="12" t="b">
        <v>0</v>
      </c>
      <c r="K436" t="s">
        <v>536</v>
      </c>
      <c r="L436" t="s">
        <v>538</v>
      </c>
      <c r="M436" s="12" t="s">
        <v>543</v>
      </c>
      <c r="N436">
        <v>4</v>
      </c>
      <c r="O436" s="12">
        <v>2.5</v>
      </c>
      <c r="Q436" s="23"/>
      <c r="S436" s="12" t="s">
        <v>548</v>
      </c>
      <c r="T436" t="s">
        <v>549</v>
      </c>
      <c r="U436" t="s">
        <v>554</v>
      </c>
    </row>
    <row r="437" spans="1:21">
      <c r="A437" t="s">
        <v>198</v>
      </c>
      <c r="B437" s="12" t="s">
        <v>519</v>
      </c>
      <c r="C437" s="12" t="s">
        <v>523</v>
      </c>
      <c r="D437" s="12" t="s">
        <v>528</v>
      </c>
      <c r="E437">
        <v>6.5</v>
      </c>
      <c r="F437">
        <v>158656</v>
      </c>
      <c r="G437" s="21">
        <v>44003</v>
      </c>
      <c r="H437">
        <f>YEAR(Cleaned_Dataset[[#This Row],[Hire Date]])</f>
        <v>2020</v>
      </c>
      <c r="I437" s="12" t="b">
        <v>0</v>
      </c>
      <c r="K437" t="s">
        <v>537</v>
      </c>
      <c r="L437" t="s">
        <v>540</v>
      </c>
      <c r="M437" s="12" t="s">
        <v>542</v>
      </c>
      <c r="N437">
        <v>4</v>
      </c>
      <c r="O437" s="12">
        <v>4.8</v>
      </c>
      <c r="Q437" s="23"/>
      <c r="S437" s="12" t="s">
        <v>548</v>
      </c>
      <c r="T437" t="s">
        <v>549</v>
      </c>
      <c r="U437" t="s">
        <v>552</v>
      </c>
    </row>
    <row r="438" spans="1:21">
      <c r="A438" t="s">
        <v>201</v>
      </c>
      <c r="B438" s="12" t="s">
        <v>517</v>
      </c>
      <c r="C438" s="12" t="s">
        <v>523</v>
      </c>
      <c r="D438" s="12" t="s">
        <v>525</v>
      </c>
      <c r="E438">
        <v>8</v>
      </c>
      <c r="F438">
        <v>144878</v>
      </c>
      <c r="G438" s="21">
        <v>44861</v>
      </c>
      <c r="H438">
        <f>YEAR(Cleaned_Dataset[[#This Row],[Hire Date]])</f>
        <v>2022</v>
      </c>
      <c r="I438" s="12" t="b">
        <v>1</v>
      </c>
      <c r="J438" s="12" t="s">
        <v>531</v>
      </c>
      <c r="K438" t="s">
        <v>537</v>
      </c>
      <c r="L438" t="s">
        <v>540</v>
      </c>
      <c r="M438" s="12" t="s">
        <v>543</v>
      </c>
      <c r="N438">
        <v>4</v>
      </c>
      <c r="O438" s="12">
        <v>2.5</v>
      </c>
      <c r="P438" s="23">
        <f>ROUND(O438,0)</f>
        <v>3</v>
      </c>
      <c r="Q438" s="24">
        <f>EDATE(G438,O438*12)</f>
        <v>45774</v>
      </c>
      <c r="R438">
        <f>YEAR(Q438)</f>
        <v>2025</v>
      </c>
      <c r="S438" s="12" t="s">
        <v>547</v>
      </c>
      <c r="T438" t="s">
        <v>549</v>
      </c>
      <c r="U438" t="s">
        <v>551</v>
      </c>
    </row>
    <row r="439" spans="1:21">
      <c r="A439" t="s">
        <v>330</v>
      </c>
      <c r="B439" s="12" t="s">
        <v>519</v>
      </c>
      <c r="C439" s="12" t="s">
        <v>520</v>
      </c>
      <c r="D439" s="12" t="s">
        <v>526</v>
      </c>
      <c r="E439">
        <v>6.2</v>
      </c>
      <c r="F439">
        <v>155344</v>
      </c>
      <c r="G439" s="21">
        <v>44861</v>
      </c>
      <c r="H439">
        <f>YEAR(Cleaned_Dataset[[#This Row],[Hire Date]])</f>
        <v>2022</v>
      </c>
      <c r="I439" s="12" t="b">
        <v>0</v>
      </c>
      <c r="K439" t="s">
        <v>535</v>
      </c>
      <c r="L439" t="s">
        <v>540</v>
      </c>
      <c r="M439" s="12" t="s">
        <v>543</v>
      </c>
      <c r="N439">
        <v>3</v>
      </c>
      <c r="O439" s="12">
        <v>2.5</v>
      </c>
      <c r="Q439" s="23"/>
      <c r="S439" s="12" t="s">
        <v>547</v>
      </c>
      <c r="T439" t="s">
        <v>549</v>
      </c>
      <c r="U439" t="s">
        <v>554</v>
      </c>
    </row>
    <row r="440" spans="1:21">
      <c r="A440" t="s">
        <v>103</v>
      </c>
      <c r="B440" s="12" t="s">
        <v>518</v>
      </c>
      <c r="C440" s="12" t="s">
        <v>524</v>
      </c>
      <c r="D440" s="12" t="s">
        <v>525</v>
      </c>
      <c r="E440">
        <v>6.7</v>
      </c>
      <c r="F440">
        <v>115658</v>
      </c>
      <c r="G440" s="21">
        <v>44875</v>
      </c>
      <c r="H440">
        <f>YEAR(Cleaned_Dataset[[#This Row],[Hire Date]])</f>
        <v>2022</v>
      </c>
      <c r="I440" s="12" t="b">
        <v>1</v>
      </c>
      <c r="J440" s="12" t="s">
        <v>533</v>
      </c>
      <c r="K440" t="s">
        <v>535</v>
      </c>
      <c r="L440" t="s">
        <v>540</v>
      </c>
      <c r="M440" s="12" t="s">
        <v>543</v>
      </c>
      <c r="N440">
        <v>4</v>
      </c>
      <c r="O440" s="12">
        <v>2.4</v>
      </c>
      <c r="P440" s="23">
        <f>ROUND(O440,0)</f>
        <v>2</v>
      </c>
      <c r="Q440" s="24">
        <f>EDATE(G440,O440*12)</f>
        <v>45726</v>
      </c>
      <c r="R440">
        <f>YEAR(Q440)</f>
        <v>2025</v>
      </c>
      <c r="S440" s="12" t="s">
        <v>548</v>
      </c>
      <c r="T440" t="s">
        <v>549</v>
      </c>
      <c r="U440" t="s">
        <v>553</v>
      </c>
    </row>
    <row r="441" spans="1:21">
      <c r="A441" t="s">
        <v>245</v>
      </c>
      <c r="B441" s="12" t="s">
        <v>519</v>
      </c>
      <c r="C441" s="12" t="s">
        <v>522</v>
      </c>
      <c r="D441" s="12" t="s">
        <v>527</v>
      </c>
      <c r="E441">
        <v>5.0999999999999996</v>
      </c>
      <c r="F441" s="33">
        <v>67967</v>
      </c>
      <c r="G441" s="21">
        <v>43228</v>
      </c>
      <c r="H441">
        <f>YEAR($G441)</f>
        <v>2018</v>
      </c>
      <c r="I441" s="12" t="b">
        <v>0</v>
      </c>
      <c r="K441" t="s">
        <v>537</v>
      </c>
      <c r="L441" t="s">
        <v>540</v>
      </c>
      <c r="M441" s="12" t="s">
        <v>545</v>
      </c>
      <c r="N441">
        <v>3</v>
      </c>
      <c r="O441" s="12">
        <v>7</v>
      </c>
      <c r="Q441" s="24">
        <f>EDATE(G441,O441*12)</f>
        <v>45785</v>
      </c>
      <c r="R441">
        <f>YEAR(Q441)</f>
        <v>2025</v>
      </c>
      <c r="S441" s="12" t="s">
        <v>546</v>
      </c>
      <c r="T441" t="s">
        <v>549</v>
      </c>
      <c r="U441" t="s">
        <v>553</v>
      </c>
    </row>
    <row r="442" spans="1:21">
      <c r="A442" t="s">
        <v>253</v>
      </c>
      <c r="B442" s="12" t="s">
        <v>517</v>
      </c>
      <c r="C442" s="12" t="s">
        <v>521</v>
      </c>
      <c r="D442" s="12" t="s">
        <v>527</v>
      </c>
      <c r="E442">
        <v>4.8</v>
      </c>
      <c r="F442" s="33">
        <v>113744</v>
      </c>
      <c r="G442" s="21">
        <v>44531</v>
      </c>
      <c r="H442">
        <f>YEAR($G442)</f>
        <v>2021</v>
      </c>
      <c r="I442" s="12" t="b">
        <v>0</v>
      </c>
      <c r="K442" t="s">
        <v>537</v>
      </c>
      <c r="L442" t="s">
        <v>540</v>
      </c>
      <c r="M442" s="12" t="s">
        <v>544</v>
      </c>
      <c r="N442">
        <v>3</v>
      </c>
      <c r="S442" s="12" t="s">
        <v>546</v>
      </c>
      <c r="T442" t="s">
        <v>549</v>
      </c>
      <c r="U442" t="s">
        <v>551</v>
      </c>
    </row>
    <row r="443" spans="1:21">
      <c r="A443" t="s">
        <v>205</v>
      </c>
      <c r="B443" s="12" t="s">
        <v>517</v>
      </c>
      <c r="C443" s="12" t="s">
        <v>524</v>
      </c>
      <c r="D443" s="12" t="s">
        <v>527</v>
      </c>
      <c r="E443">
        <v>1.2</v>
      </c>
      <c r="F443">
        <v>131260</v>
      </c>
      <c r="G443" s="21">
        <v>44902</v>
      </c>
      <c r="H443">
        <f>YEAR(Cleaned_Dataset[[#This Row],[Hire Date]])</f>
        <v>2022</v>
      </c>
      <c r="I443" s="12" t="b">
        <v>0</v>
      </c>
      <c r="K443" t="s">
        <v>536</v>
      </c>
      <c r="L443" t="s">
        <v>538</v>
      </c>
      <c r="M443" s="12" t="s">
        <v>543</v>
      </c>
      <c r="N443">
        <v>2</v>
      </c>
      <c r="O443" s="12">
        <v>2.4</v>
      </c>
      <c r="Q443" s="24">
        <f>EDATE(G443,O443*12)</f>
        <v>45754</v>
      </c>
      <c r="R443">
        <f>YEAR(Q443)</f>
        <v>2025</v>
      </c>
      <c r="S443" s="12" t="s">
        <v>546</v>
      </c>
      <c r="T443" t="s">
        <v>549</v>
      </c>
      <c r="U443" t="s">
        <v>551</v>
      </c>
    </row>
    <row r="444" spans="1:21">
      <c r="A444" t="s">
        <v>269</v>
      </c>
      <c r="B444" s="12" t="s">
        <v>518</v>
      </c>
      <c r="C444" s="12" t="s">
        <v>520</v>
      </c>
      <c r="D444" s="12" t="s">
        <v>528</v>
      </c>
      <c r="E444">
        <v>7</v>
      </c>
      <c r="F444" s="33">
        <v>89806</v>
      </c>
      <c r="G444" s="21">
        <v>45428</v>
      </c>
      <c r="H444">
        <f>YEAR($G444)</f>
        <v>2024</v>
      </c>
      <c r="I444" s="12" t="b">
        <v>0</v>
      </c>
      <c r="K444" t="s">
        <v>535</v>
      </c>
      <c r="L444" t="s">
        <v>538</v>
      </c>
      <c r="M444" s="12" t="s">
        <v>544</v>
      </c>
      <c r="N444">
        <v>1</v>
      </c>
      <c r="O444" s="12">
        <v>6.9</v>
      </c>
      <c r="Q444" s="23"/>
      <c r="S444" s="12" t="s">
        <v>546</v>
      </c>
      <c r="T444" t="s">
        <v>549</v>
      </c>
      <c r="U444" t="s">
        <v>553</v>
      </c>
    </row>
    <row r="445" spans="1:21">
      <c r="A445" t="s">
        <v>265</v>
      </c>
      <c r="B445" s="12" t="s">
        <v>518</v>
      </c>
      <c r="C445" s="12" t="s">
        <v>520</v>
      </c>
      <c r="D445" s="12" t="s">
        <v>526</v>
      </c>
      <c r="E445">
        <v>6.5</v>
      </c>
      <c r="F445">
        <v>97643</v>
      </c>
      <c r="G445" s="21">
        <v>44357</v>
      </c>
      <c r="H445">
        <f>YEAR(Cleaned_Dataset[[#This Row],[Hire Date]])</f>
        <v>2021</v>
      </c>
      <c r="I445" s="12" t="b">
        <v>0</v>
      </c>
      <c r="K445" t="s">
        <v>537</v>
      </c>
      <c r="L445" t="s">
        <v>538</v>
      </c>
      <c r="M445" s="12" t="s">
        <v>542</v>
      </c>
      <c r="N445">
        <v>3</v>
      </c>
      <c r="O445" s="12">
        <v>3.9</v>
      </c>
      <c r="Q445" s="23"/>
      <c r="S445" s="12" t="s">
        <v>547</v>
      </c>
      <c r="T445" t="s">
        <v>549</v>
      </c>
      <c r="U445" t="s">
        <v>553</v>
      </c>
    </row>
    <row r="446" spans="1:21">
      <c r="A446" t="s">
        <v>247</v>
      </c>
      <c r="B446" s="12" t="s">
        <v>518</v>
      </c>
      <c r="C446" s="12" t="s">
        <v>523</v>
      </c>
      <c r="D446" s="12" t="s">
        <v>527</v>
      </c>
      <c r="E446">
        <v>4.5999999999999996</v>
      </c>
      <c r="F446">
        <v>115677</v>
      </c>
      <c r="G446" s="21">
        <v>44903</v>
      </c>
      <c r="H446">
        <f>YEAR(Cleaned_Dataset[[#This Row],[Hire Date]])</f>
        <v>2022</v>
      </c>
      <c r="I446" s="12" t="b">
        <v>0</v>
      </c>
      <c r="K446" t="s">
        <v>537</v>
      </c>
      <c r="L446" t="s">
        <v>540</v>
      </c>
      <c r="M446" s="12" t="s">
        <v>543</v>
      </c>
      <c r="N446">
        <v>3</v>
      </c>
      <c r="O446" s="12">
        <v>2.4</v>
      </c>
      <c r="Q446" s="24">
        <f>EDATE(G446,O446*12)</f>
        <v>45755</v>
      </c>
      <c r="R446">
        <f>YEAR(Q446)</f>
        <v>2025</v>
      </c>
      <c r="S446" s="12" t="s">
        <v>547</v>
      </c>
      <c r="T446" t="s">
        <v>549</v>
      </c>
      <c r="U446" t="s">
        <v>553</v>
      </c>
    </row>
    <row r="447" spans="1:21">
      <c r="A447" t="s">
        <v>252</v>
      </c>
      <c r="B447" s="12" t="s">
        <v>518</v>
      </c>
      <c r="C447" s="12" t="s">
        <v>521</v>
      </c>
      <c r="D447" s="12" t="s">
        <v>527</v>
      </c>
      <c r="E447">
        <v>2.7</v>
      </c>
      <c r="F447">
        <v>84022</v>
      </c>
      <c r="G447" s="21">
        <v>44220</v>
      </c>
      <c r="H447">
        <f>YEAR(Cleaned_Dataset[[#This Row],[Hire Date]])</f>
        <v>2021</v>
      </c>
      <c r="I447" s="12" t="b">
        <v>1</v>
      </c>
      <c r="J447" s="12" t="s">
        <v>530</v>
      </c>
      <c r="K447" t="s">
        <v>535</v>
      </c>
      <c r="L447" t="s">
        <v>540</v>
      </c>
      <c r="M447" s="12" t="s">
        <v>543</v>
      </c>
      <c r="N447">
        <v>3</v>
      </c>
      <c r="O447" s="12">
        <v>2.2000000000000002</v>
      </c>
      <c r="P447" s="23">
        <f>ROUND(O447,0)</f>
        <v>2</v>
      </c>
      <c r="Q447" s="24">
        <f>EDATE(G447,O447*12)</f>
        <v>45009</v>
      </c>
      <c r="R447">
        <f>YEAR(Q447)</f>
        <v>2023</v>
      </c>
      <c r="S447" s="12" t="s">
        <v>546</v>
      </c>
      <c r="T447" t="s">
        <v>549</v>
      </c>
      <c r="U447" t="s">
        <v>552</v>
      </c>
    </row>
    <row r="448" spans="1:21">
      <c r="A448" t="s">
        <v>242</v>
      </c>
      <c r="B448" s="12" t="s">
        <v>517</v>
      </c>
      <c r="C448" s="12" t="s">
        <v>520</v>
      </c>
      <c r="D448" s="12" t="s">
        <v>528</v>
      </c>
      <c r="E448">
        <v>4.0999999999999996</v>
      </c>
      <c r="F448">
        <v>112290</v>
      </c>
      <c r="G448" s="21">
        <v>44607</v>
      </c>
      <c r="H448">
        <f>YEAR(Cleaned_Dataset[[#This Row],[Hire Date]])</f>
        <v>2022</v>
      </c>
      <c r="I448" s="12" t="b">
        <v>1</v>
      </c>
      <c r="J448" s="12" t="s">
        <v>533</v>
      </c>
      <c r="K448" t="s">
        <v>535</v>
      </c>
      <c r="L448" t="s">
        <v>540</v>
      </c>
      <c r="M448" s="12" t="s">
        <v>542</v>
      </c>
      <c r="N448">
        <v>4</v>
      </c>
      <c r="O448" s="12">
        <v>2.2000000000000002</v>
      </c>
      <c r="P448" s="23">
        <f>ROUND(O448,0)</f>
        <v>2</v>
      </c>
      <c r="Q448" s="24">
        <f>EDATE(G448,O448*12)</f>
        <v>45397</v>
      </c>
      <c r="R448">
        <f>YEAR(Q448)</f>
        <v>2024</v>
      </c>
      <c r="S448" s="12" t="s">
        <v>547</v>
      </c>
      <c r="T448" t="s">
        <v>549</v>
      </c>
      <c r="U448" t="s">
        <v>553</v>
      </c>
    </row>
    <row r="449" spans="1:21">
      <c r="A449" t="s">
        <v>280</v>
      </c>
      <c r="B449" s="12" t="s">
        <v>519</v>
      </c>
      <c r="C449" s="12" t="s">
        <v>521</v>
      </c>
      <c r="D449" s="12" t="s">
        <v>525</v>
      </c>
      <c r="E449">
        <v>3.9</v>
      </c>
      <c r="F449">
        <v>74472</v>
      </c>
      <c r="G449" s="21">
        <v>43702</v>
      </c>
      <c r="H449">
        <f>YEAR(Cleaned_Dataset[[#This Row],[Hire Date]])</f>
        <v>2019</v>
      </c>
      <c r="I449" s="12" t="b">
        <v>0</v>
      </c>
      <c r="K449" t="s">
        <v>537</v>
      </c>
      <c r="L449" t="s">
        <v>540</v>
      </c>
      <c r="M449" s="12" t="s">
        <v>542</v>
      </c>
      <c r="N449">
        <v>2</v>
      </c>
      <c r="O449" s="12">
        <v>5.7</v>
      </c>
      <c r="Q449" s="23"/>
      <c r="S449" s="12" t="s">
        <v>548</v>
      </c>
      <c r="T449" t="s">
        <v>549</v>
      </c>
      <c r="U449" t="s">
        <v>551</v>
      </c>
    </row>
    <row r="450" spans="1:21">
      <c r="A450" t="s">
        <v>284</v>
      </c>
      <c r="B450" s="12" t="s">
        <v>517</v>
      </c>
      <c r="C450" s="12" t="s">
        <v>521</v>
      </c>
      <c r="D450" s="12" t="s">
        <v>526</v>
      </c>
      <c r="E450">
        <v>3</v>
      </c>
      <c r="F450" s="33">
        <v>60162</v>
      </c>
      <c r="G450" s="21">
        <v>45075</v>
      </c>
      <c r="H450">
        <f>YEAR($G450)</f>
        <v>2023</v>
      </c>
      <c r="I450" s="12" t="b">
        <v>0</v>
      </c>
      <c r="K450" t="s">
        <v>537</v>
      </c>
      <c r="L450" t="s">
        <v>538</v>
      </c>
      <c r="M450" s="12" t="s">
        <v>544</v>
      </c>
      <c r="N450">
        <v>3</v>
      </c>
      <c r="O450" s="12">
        <v>1.9</v>
      </c>
      <c r="Q450" s="23"/>
      <c r="S450" s="12" t="s">
        <v>547</v>
      </c>
      <c r="T450" t="s">
        <v>549</v>
      </c>
      <c r="U450" t="s">
        <v>551</v>
      </c>
    </row>
    <row r="451" spans="1:21">
      <c r="A451" t="s">
        <v>285</v>
      </c>
      <c r="B451" s="12" t="s">
        <v>517</v>
      </c>
      <c r="C451" s="12" t="s">
        <v>521</v>
      </c>
      <c r="D451" s="12" t="s">
        <v>525</v>
      </c>
      <c r="E451">
        <v>3.9</v>
      </c>
      <c r="F451">
        <v>62643</v>
      </c>
      <c r="G451" s="21">
        <v>44974</v>
      </c>
      <c r="H451">
        <f>YEAR(Cleaned_Dataset[[#This Row],[Hire Date]])</f>
        <v>2023</v>
      </c>
      <c r="I451" s="12" t="b">
        <v>0</v>
      </c>
      <c r="K451" t="s">
        <v>537</v>
      </c>
      <c r="L451" t="s">
        <v>538</v>
      </c>
      <c r="M451" s="12" t="s">
        <v>542</v>
      </c>
      <c r="N451">
        <v>2</v>
      </c>
      <c r="O451" s="12">
        <v>2.2000000000000002</v>
      </c>
      <c r="Q451" s="23"/>
      <c r="S451" s="12" t="s">
        <v>548</v>
      </c>
      <c r="T451" t="s">
        <v>549</v>
      </c>
      <c r="U451" t="s">
        <v>554</v>
      </c>
    </row>
    <row r="452" spans="1:21">
      <c r="A452" t="s">
        <v>287</v>
      </c>
      <c r="B452" s="12" t="s">
        <v>518</v>
      </c>
      <c r="C452" s="12" t="s">
        <v>521</v>
      </c>
      <c r="D452" s="12" t="s">
        <v>525</v>
      </c>
      <c r="E452">
        <v>4.8</v>
      </c>
      <c r="F452">
        <v>82669</v>
      </c>
      <c r="G452" s="21">
        <v>44437</v>
      </c>
      <c r="H452">
        <f>YEAR(Cleaned_Dataset[[#This Row],[Hire Date]])</f>
        <v>2021</v>
      </c>
      <c r="I452" s="12" t="b">
        <v>0</v>
      </c>
      <c r="K452" t="s">
        <v>537</v>
      </c>
      <c r="L452" t="s">
        <v>538</v>
      </c>
      <c r="M452" s="12" t="s">
        <v>542</v>
      </c>
      <c r="N452">
        <v>5</v>
      </c>
      <c r="O452" s="12">
        <v>3.6</v>
      </c>
      <c r="Q452" s="23"/>
      <c r="S452" s="12" t="s">
        <v>548</v>
      </c>
      <c r="T452" t="s">
        <v>549</v>
      </c>
      <c r="U452" t="s">
        <v>554</v>
      </c>
    </row>
    <row r="453" spans="1:21">
      <c r="A453" t="s">
        <v>430</v>
      </c>
      <c r="B453" s="12" t="s">
        <v>518</v>
      </c>
      <c r="C453" s="12" t="s">
        <v>520</v>
      </c>
      <c r="D453" s="12" t="s">
        <v>528</v>
      </c>
      <c r="E453">
        <v>5.4</v>
      </c>
      <c r="F453">
        <v>86990</v>
      </c>
      <c r="G453" s="21">
        <v>44958</v>
      </c>
      <c r="H453">
        <f>YEAR(Cleaned_Dataset[[#This Row],[Hire Date]])</f>
        <v>2023</v>
      </c>
      <c r="I453" s="12" t="b">
        <v>0</v>
      </c>
      <c r="K453" t="s">
        <v>537</v>
      </c>
      <c r="L453" t="s">
        <v>538</v>
      </c>
      <c r="M453" s="12" t="s">
        <v>543</v>
      </c>
      <c r="N453">
        <v>1</v>
      </c>
      <c r="O453" s="12">
        <v>2.2000000000000002</v>
      </c>
      <c r="Q453" s="23"/>
      <c r="S453" s="12" t="s">
        <v>546</v>
      </c>
      <c r="T453" t="s">
        <v>549</v>
      </c>
      <c r="U453" t="s">
        <v>553</v>
      </c>
    </row>
    <row r="454" spans="1:21">
      <c r="A454" t="s">
        <v>26</v>
      </c>
      <c r="B454" s="12" t="s">
        <v>517</v>
      </c>
      <c r="C454" s="12" t="s">
        <v>522</v>
      </c>
      <c r="D454" s="12" t="s">
        <v>528</v>
      </c>
      <c r="E454">
        <v>8.3000000000000007</v>
      </c>
      <c r="F454">
        <v>108984</v>
      </c>
      <c r="G454" s="21">
        <v>44963</v>
      </c>
      <c r="H454">
        <f>YEAR(Cleaned_Dataset[[#This Row],[Hire Date]])</f>
        <v>2023</v>
      </c>
      <c r="I454" s="12" t="b">
        <v>0</v>
      </c>
      <c r="K454" t="s">
        <v>535</v>
      </c>
      <c r="L454" t="s">
        <v>538</v>
      </c>
      <c r="M454" s="12" t="s">
        <v>543</v>
      </c>
      <c r="N454">
        <v>3</v>
      </c>
      <c r="O454" s="12">
        <v>2.2000000000000002</v>
      </c>
      <c r="Q454" s="23"/>
      <c r="S454" s="12" t="s">
        <v>547</v>
      </c>
      <c r="T454" t="s">
        <v>549</v>
      </c>
      <c r="U454" t="s">
        <v>554</v>
      </c>
    </row>
    <row r="455" spans="1:21">
      <c r="A455" t="s">
        <v>94</v>
      </c>
      <c r="B455" s="12" t="s">
        <v>519</v>
      </c>
      <c r="C455" s="12" t="s">
        <v>521</v>
      </c>
      <c r="D455" s="12" t="s">
        <v>526</v>
      </c>
      <c r="E455">
        <v>3.7</v>
      </c>
      <c r="F455">
        <v>115393</v>
      </c>
      <c r="G455" s="21">
        <v>44974</v>
      </c>
      <c r="H455">
        <f>YEAR(Cleaned_Dataset[[#This Row],[Hire Date]])</f>
        <v>2023</v>
      </c>
      <c r="I455" s="12" t="b">
        <v>0</v>
      </c>
      <c r="K455" t="s">
        <v>536</v>
      </c>
      <c r="L455" t="s">
        <v>540</v>
      </c>
      <c r="M455" s="12" t="s">
        <v>543</v>
      </c>
      <c r="N455">
        <v>3</v>
      </c>
      <c r="O455" s="12">
        <v>2.2000000000000002</v>
      </c>
      <c r="Q455" s="23"/>
      <c r="S455" s="12" t="s">
        <v>547</v>
      </c>
      <c r="T455" t="s">
        <v>549</v>
      </c>
      <c r="U455" t="s">
        <v>553</v>
      </c>
    </row>
    <row r="456" spans="1:21">
      <c r="A456" t="s">
        <v>112</v>
      </c>
      <c r="B456" s="12" t="s">
        <v>518</v>
      </c>
      <c r="C456" s="12" t="s">
        <v>524</v>
      </c>
      <c r="D456" s="12" t="s">
        <v>525</v>
      </c>
      <c r="E456">
        <v>6.3</v>
      </c>
      <c r="F456">
        <v>92254</v>
      </c>
      <c r="G456" s="21">
        <v>44992</v>
      </c>
      <c r="H456">
        <f>YEAR(Cleaned_Dataset[[#This Row],[Hire Date]])</f>
        <v>2023</v>
      </c>
      <c r="I456" s="12" t="b">
        <v>0</v>
      </c>
      <c r="K456" t="s">
        <v>535</v>
      </c>
      <c r="L456" t="s">
        <v>540</v>
      </c>
      <c r="M456" s="12" t="s">
        <v>543</v>
      </c>
      <c r="N456">
        <v>3</v>
      </c>
      <c r="O456" s="12">
        <v>2.1</v>
      </c>
      <c r="Q456" s="23"/>
      <c r="S456" s="12" t="s">
        <v>546</v>
      </c>
      <c r="T456" t="s">
        <v>549</v>
      </c>
      <c r="U456" t="s">
        <v>554</v>
      </c>
    </row>
    <row r="457" spans="1:21">
      <c r="A457" t="s">
        <v>322</v>
      </c>
      <c r="B457" s="12" t="s">
        <v>517</v>
      </c>
      <c r="C457" s="12" t="s">
        <v>521</v>
      </c>
      <c r="D457" s="12" t="s">
        <v>525</v>
      </c>
      <c r="E457">
        <v>3.7</v>
      </c>
      <c r="F457">
        <v>145925</v>
      </c>
      <c r="G457" s="21">
        <v>45482</v>
      </c>
      <c r="H457">
        <f>YEAR(Cleaned_Dataset[[#This Row],[Hire Date]])</f>
        <v>2024</v>
      </c>
      <c r="I457" s="12" t="b">
        <v>0</v>
      </c>
      <c r="K457" t="s">
        <v>537</v>
      </c>
      <c r="L457" t="s">
        <v>538</v>
      </c>
      <c r="M457" s="12" t="s">
        <v>542</v>
      </c>
      <c r="N457">
        <v>1</v>
      </c>
      <c r="O457" s="12">
        <v>3.8</v>
      </c>
      <c r="Q457" s="23"/>
      <c r="S457" s="12" t="s">
        <v>548</v>
      </c>
      <c r="T457" t="s">
        <v>549</v>
      </c>
      <c r="U457" t="s">
        <v>554</v>
      </c>
    </row>
    <row r="458" spans="1:21">
      <c r="A458" t="s">
        <v>325</v>
      </c>
      <c r="B458" s="12" t="s">
        <v>519</v>
      </c>
      <c r="C458" s="12" t="s">
        <v>521</v>
      </c>
      <c r="D458" s="12" t="s">
        <v>525</v>
      </c>
      <c r="E458">
        <v>7.2</v>
      </c>
      <c r="F458" s="33">
        <v>77087</v>
      </c>
      <c r="G458" s="21">
        <v>43418</v>
      </c>
      <c r="H458">
        <f>YEAR($G458)</f>
        <v>2018</v>
      </c>
      <c r="I458" s="12" t="b">
        <v>0</v>
      </c>
      <c r="K458" t="s">
        <v>537</v>
      </c>
      <c r="L458" t="s">
        <v>538</v>
      </c>
      <c r="M458" s="12" t="s">
        <v>544</v>
      </c>
      <c r="N458">
        <v>1</v>
      </c>
      <c r="O458" s="12">
        <v>6.4</v>
      </c>
      <c r="Q458" s="23"/>
      <c r="S458" s="12" t="s">
        <v>546</v>
      </c>
      <c r="T458" t="s">
        <v>549</v>
      </c>
      <c r="U458" t="s">
        <v>552</v>
      </c>
    </row>
    <row r="459" spans="1:21">
      <c r="A459" t="s">
        <v>60</v>
      </c>
      <c r="B459" s="12" t="s">
        <v>518</v>
      </c>
      <c r="C459" s="12" t="s">
        <v>522</v>
      </c>
      <c r="D459" s="12" t="s">
        <v>528</v>
      </c>
      <c r="E459">
        <v>4</v>
      </c>
      <c r="F459">
        <v>134740</v>
      </c>
      <c r="G459" s="21">
        <v>44035</v>
      </c>
      <c r="H459">
        <f>YEAR(Cleaned_Dataset[[#This Row],[Hire Date]])</f>
        <v>2020</v>
      </c>
      <c r="I459" s="12" t="b">
        <v>1</v>
      </c>
      <c r="J459" s="12" t="s">
        <v>533</v>
      </c>
      <c r="K459" t="s">
        <v>536</v>
      </c>
      <c r="L459" t="s">
        <v>540</v>
      </c>
      <c r="M459" s="12" t="s">
        <v>542</v>
      </c>
      <c r="N459">
        <v>2</v>
      </c>
      <c r="O459" s="12">
        <v>2.7</v>
      </c>
      <c r="P459" s="23">
        <f>ROUND(O459,0)</f>
        <v>3</v>
      </c>
      <c r="Q459" s="24">
        <f>EDATE(G459,O459*12)</f>
        <v>45008</v>
      </c>
      <c r="R459">
        <f>YEAR(Q459)</f>
        <v>2023</v>
      </c>
      <c r="S459" s="12" t="s">
        <v>547</v>
      </c>
      <c r="T459" t="s">
        <v>549</v>
      </c>
      <c r="U459" t="s">
        <v>554</v>
      </c>
    </row>
    <row r="460" spans="1:21">
      <c r="A460" t="s">
        <v>260</v>
      </c>
      <c r="B460" s="12" t="s">
        <v>519</v>
      </c>
      <c r="C460" s="12" t="s">
        <v>523</v>
      </c>
      <c r="D460" s="12" t="s">
        <v>528</v>
      </c>
      <c r="E460">
        <v>7.6</v>
      </c>
      <c r="F460" s="33">
        <v>136295</v>
      </c>
      <c r="G460" s="21">
        <v>44444</v>
      </c>
      <c r="H460">
        <f>YEAR($G460)</f>
        <v>2021</v>
      </c>
      <c r="I460" s="12" t="b">
        <v>0</v>
      </c>
      <c r="K460" t="s">
        <v>537</v>
      </c>
      <c r="L460" t="s">
        <v>540</v>
      </c>
      <c r="M460" s="12" t="s">
        <v>545</v>
      </c>
      <c r="N460">
        <v>2</v>
      </c>
      <c r="O460" s="12">
        <v>3.6</v>
      </c>
      <c r="Q460" s="23"/>
      <c r="S460" s="12" t="s">
        <v>547</v>
      </c>
      <c r="T460" t="s">
        <v>549</v>
      </c>
      <c r="U460" t="s">
        <v>551</v>
      </c>
    </row>
    <row r="461" spans="1:21">
      <c r="A461" t="s">
        <v>338</v>
      </c>
      <c r="B461" s="12" t="s">
        <v>518</v>
      </c>
      <c r="C461" s="12" t="s">
        <v>524</v>
      </c>
      <c r="D461" s="12" t="s">
        <v>525</v>
      </c>
      <c r="E461">
        <v>4.2</v>
      </c>
      <c r="F461" s="33">
        <v>100379</v>
      </c>
      <c r="G461" s="21">
        <v>45475</v>
      </c>
      <c r="H461">
        <f>YEAR($G461)</f>
        <v>2024</v>
      </c>
      <c r="I461" s="12" t="b">
        <v>0</v>
      </c>
      <c r="K461" t="s">
        <v>537</v>
      </c>
      <c r="L461" t="s">
        <v>540</v>
      </c>
      <c r="M461" s="12" t="s">
        <v>544</v>
      </c>
      <c r="N461">
        <v>3</v>
      </c>
      <c r="O461" s="12">
        <v>4.8</v>
      </c>
      <c r="Q461" s="23"/>
      <c r="S461" s="12" t="s">
        <v>548</v>
      </c>
      <c r="T461" t="s">
        <v>549</v>
      </c>
      <c r="U461" t="s">
        <v>552</v>
      </c>
    </row>
    <row r="462" spans="1:21">
      <c r="A462" t="s">
        <v>340</v>
      </c>
      <c r="B462" s="12" t="s">
        <v>518</v>
      </c>
      <c r="C462" s="12" t="s">
        <v>524</v>
      </c>
      <c r="D462" s="12" t="s">
        <v>526</v>
      </c>
      <c r="E462">
        <v>8.1999999999999993</v>
      </c>
      <c r="F462" s="33">
        <v>67069</v>
      </c>
      <c r="G462" s="21">
        <v>44500</v>
      </c>
      <c r="H462">
        <f>YEAR($G462)</f>
        <v>2021</v>
      </c>
      <c r="I462" s="12" t="b">
        <v>0</v>
      </c>
      <c r="K462" t="s">
        <v>537</v>
      </c>
      <c r="L462" t="s">
        <v>540</v>
      </c>
      <c r="M462" s="12" t="s">
        <v>544</v>
      </c>
      <c r="N462">
        <v>3</v>
      </c>
      <c r="O462" s="12">
        <v>3.5</v>
      </c>
      <c r="Q462" s="23"/>
      <c r="S462" s="12" t="s">
        <v>546</v>
      </c>
      <c r="T462" t="s">
        <v>549</v>
      </c>
      <c r="U462" t="s">
        <v>551</v>
      </c>
    </row>
    <row r="463" spans="1:21">
      <c r="A463" t="s">
        <v>341</v>
      </c>
      <c r="B463" s="12" t="s">
        <v>517</v>
      </c>
      <c r="C463" s="12" t="s">
        <v>520</v>
      </c>
      <c r="D463" s="12" t="s">
        <v>526</v>
      </c>
      <c r="E463">
        <v>4.7</v>
      </c>
      <c r="F463" s="33">
        <v>137362</v>
      </c>
      <c r="G463" s="21">
        <v>45307</v>
      </c>
      <c r="H463">
        <f>YEAR($G463)</f>
        <v>2024</v>
      </c>
      <c r="I463" s="12" t="b">
        <v>0</v>
      </c>
      <c r="K463" t="s">
        <v>537</v>
      </c>
      <c r="L463" t="s">
        <v>540</v>
      </c>
      <c r="M463" s="12" t="s">
        <v>544</v>
      </c>
      <c r="N463">
        <v>2</v>
      </c>
      <c r="O463" s="12">
        <v>2.2999999999999998</v>
      </c>
      <c r="Q463" s="23"/>
      <c r="S463" s="12" t="s">
        <v>546</v>
      </c>
      <c r="T463" t="s">
        <v>549</v>
      </c>
      <c r="U463" t="s">
        <v>554</v>
      </c>
    </row>
    <row r="464" spans="1:21">
      <c r="A464" t="s">
        <v>479</v>
      </c>
      <c r="B464" s="12" t="s">
        <v>517</v>
      </c>
      <c r="C464" s="12" t="s">
        <v>522</v>
      </c>
      <c r="D464" s="12" t="s">
        <v>528</v>
      </c>
      <c r="E464">
        <v>7.7</v>
      </c>
      <c r="F464">
        <v>125206</v>
      </c>
      <c r="G464" s="21">
        <v>43307</v>
      </c>
      <c r="H464">
        <f>YEAR(Cleaned_Dataset[[#This Row],[Hire Date]])</f>
        <v>2018</v>
      </c>
      <c r="I464" s="12" t="b">
        <v>0</v>
      </c>
      <c r="K464" t="s">
        <v>536</v>
      </c>
      <c r="L464" t="s">
        <v>540</v>
      </c>
      <c r="M464" s="12" t="s">
        <v>542</v>
      </c>
      <c r="N464">
        <v>1</v>
      </c>
      <c r="O464" s="12">
        <v>6.7</v>
      </c>
      <c r="Q464" s="23"/>
      <c r="S464" s="12" t="s">
        <v>546</v>
      </c>
      <c r="T464" t="s">
        <v>549</v>
      </c>
      <c r="U464" t="s">
        <v>553</v>
      </c>
    </row>
    <row r="465" spans="1:21">
      <c r="A465" t="s">
        <v>420</v>
      </c>
      <c r="B465" s="12" t="s">
        <v>517</v>
      </c>
      <c r="C465" s="12" t="s">
        <v>520</v>
      </c>
      <c r="D465" s="12" t="s">
        <v>528</v>
      </c>
      <c r="E465">
        <v>7.7</v>
      </c>
      <c r="F465" s="33">
        <v>64986</v>
      </c>
      <c r="G465" s="21">
        <v>44679</v>
      </c>
      <c r="H465">
        <f>YEAR($G465)</f>
        <v>2022</v>
      </c>
      <c r="I465" s="12" t="b">
        <v>0</v>
      </c>
      <c r="K465" t="s">
        <v>535</v>
      </c>
      <c r="L465" t="s">
        <v>538</v>
      </c>
      <c r="M465" s="12" t="s">
        <v>545</v>
      </c>
      <c r="N465">
        <v>2</v>
      </c>
      <c r="O465" s="12">
        <v>3</v>
      </c>
      <c r="Q465" s="23"/>
      <c r="S465" s="12" t="s">
        <v>546</v>
      </c>
      <c r="T465" t="s">
        <v>549</v>
      </c>
      <c r="U465" t="s">
        <v>553</v>
      </c>
    </row>
    <row r="466" spans="1:21">
      <c r="A466" t="s">
        <v>353</v>
      </c>
      <c r="B466" s="12" t="s">
        <v>518</v>
      </c>
      <c r="C466" s="12" t="s">
        <v>523</v>
      </c>
      <c r="D466" s="12" t="s">
        <v>526</v>
      </c>
      <c r="E466">
        <v>4.8</v>
      </c>
      <c r="F466" s="33">
        <v>108456</v>
      </c>
      <c r="G466" s="21">
        <v>45695</v>
      </c>
      <c r="H466">
        <f>YEAR($G466)</f>
        <v>2025</v>
      </c>
      <c r="I466" s="12" t="b">
        <v>0</v>
      </c>
      <c r="K466" t="s">
        <v>537</v>
      </c>
      <c r="L466" t="s">
        <v>538</v>
      </c>
      <c r="M466" s="12" t="s">
        <v>545</v>
      </c>
      <c r="N466">
        <v>3</v>
      </c>
      <c r="O466" s="12">
        <v>2.2000000000000002</v>
      </c>
      <c r="Q466" s="23"/>
      <c r="S466" s="12" t="s">
        <v>548</v>
      </c>
      <c r="T466" t="s">
        <v>549</v>
      </c>
      <c r="U466" t="s">
        <v>553</v>
      </c>
    </row>
    <row r="467" spans="1:21">
      <c r="A467" t="s">
        <v>40</v>
      </c>
      <c r="B467" s="12" t="s">
        <v>518</v>
      </c>
      <c r="C467" s="12" t="s">
        <v>522</v>
      </c>
      <c r="D467" s="12" t="s">
        <v>528</v>
      </c>
      <c r="E467">
        <v>7.8</v>
      </c>
      <c r="F467">
        <v>109811</v>
      </c>
      <c r="G467" s="21">
        <v>43864</v>
      </c>
      <c r="H467">
        <f>YEAR(Cleaned_Dataset[[#This Row],[Hire Date]])</f>
        <v>2020</v>
      </c>
      <c r="I467" s="12" t="b">
        <v>0</v>
      </c>
      <c r="K467" t="s">
        <v>535</v>
      </c>
      <c r="L467" t="s">
        <v>540</v>
      </c>
      <c r="M467" s="12" t="s">
        <v>542</v>
      </c>
      <c r="N467">
        <v>1</v>
      </c>
      <c r="O467" s="12">
        <v>5.2</v>
      </c>
      <c r="Q467" s="23"/>
      <c r="S467" s="12" t="s">
        <v>546</v>
      </c>
      <c r="T467" t="s">
        <v>549</v>
      </c>
      <c r="U467" t="s">
        <v>551</v>
      </c>
    </row>
    <row r="468" spans="1:21">
      <c r="A468" t="s">
        <v>54</v>
      </c>
      <c r="B468" s="12" t="s">
        <v>519</v>
      </c>
      <c r="C468" s="12" t="s">
        <v>520</v>
      </c>
      <c r="D468" s="12" t="s">
        <v>528</v>
      </c>
      <c r="E468">
        <v>7.8</v>
      </c>
      <c r="F468" s="33">
        <v>114748</v>
      </c>
      <c r="G468" s="21">
        <v>44806</v>
      </c>
      <c r="H468">
        <f>YEAR($G468)</f>
        <v>2022</v>
      </c>
      <c r="I468" s="12" t="b">
        <v>0</v>
      </c>
      <c r="K468" t="s">
        <v>537</v>
      </c>
      <c r="L468" t="s">
        <v>538</v>
      </c>
      <c r="M468" s="12" t="s">
        <v>544</v>
      </c>
      <c r="N468">
        <v>4</v>
      </c>
      <c r="O468" s="12">
        <v>2.6</v>
      </c>
      <c r="Q468" s="23"/>
      <c r="S468" s="12" t="s">
        <v>547</v>
      </c>
      <c r="T468" t="s">
        <v>549</v>
      </c>
      <c r="U468" t="s">
        <v>552</v>
      </c>
    </row>
    <row r="469" spans="1:21">
      <c r="A469" t="s">
        <v>368</v>
      </c>
      <c r="B469" s="12" t="s">
        <v>518</v>
      </c>
      <c r="C469" s="12" t="s">
        <v>522</v>
      </c>
      <c r="D469" s="12" t="s">
        <v>525</v>
      </c>
      <c r="E469">
        <v>4.5999999999999996</v>
      </c>
      <c r="F469" s="33">
        <v>139623</v>
      </c>
      <c r="G469" s="21">
        <v>45061</v>
      </c>
      <c r="H469">
        <f>YEAR($G469)</f>
        <v>2023</v>
      </c>
      <c r="I469" s="12" t="b">
        <v>0</v>
      </c>
      <c r="K469" t="s">
        <v>537</v>
      </c>
      <c r="L469" t="s">
        <v>540</v>
      </c>
      <c r="M469" s="12" t="s">
        <v>544</v>
      </c>
      <c r="N469">
        <v>5</v>
      </c>
      <c r="O469" s="12">
        <v>1.9</v>
      </c>
      <c r="Q469" s="23"/>
      <c r="S469" s="12" t="s">
        <v>546</v>
      </c>
      <c r="T469" t="s">
        <v>549</v>
      </c>
      <c r="U469" t="s">
        <v>554</v>
      </c>
    </row>
    <row r="470" spans="1:21">
      <c r="A470" t="s">
        <v>310</v>
      </c>
      <c r="B470" s="12" t="s">
        <v>518</v>
      </c>
      <c r="C470" s="12" t="s">
        <v>521</v>
      </c>
      <c r="D470" s="12" t="s">
        <v>528</v>
      </c>
      <c r="E470">
        <v>4</v>
      </c>
      <c r="F470">
        <v>146661</v>
      </c>
      <c r="G470" s="21">
        <v>44375</v>
      </c>
      <c r="H470">
        <f>YEAR(Cleaned_Dataset[[#This Row],[Hire Date]])</f>
        <v>2021</v>
      </c>
      <c r="I470" s="12" t="b">
        <v>1</v>
      </c>
      <c r="J470" s="12" t="s">
        <v>531</v>
      </c>
      <c r="K470" t="s">
        <v>536</v>
      </c>
      <c r="L470" t="s">
        <v>540</v>
      </c>
      <c r="M470" s="12" t="s">
        <v>542</v>
      </c>
      <c r="N470">
        <v>2</v>
      </c>
      <c r="O470" s="12">
        <v>2.8</v>
      </c>
      <c r="P470" s="23">
        <f>ROUND(O470,0)</f>
        <v>3</v>
      </c>
      <c r="Q470" s="24">
        <f>EDATE(G470,O470*12)</f>
        <v>45379</v>
      </c>
      <c r="R470">
        <f>YEAR(Q470)</f>
        <v>2024</v>
      </c>
      <c r="S470" s="12" t="s">
        <v>547</v>
      </c>
      <c r="T470" t="s">
        <v>549</v>
      </c>
      <c r="U470" t="s">
        <v>554</v>
      </c>
    </row>
    <row r="471" spans="1:21">
      <c r="A471" t="s">
        <v>372</v>
      </c>
      <c r="B471" s="12" t="s">
        <v>517</v>
      </c>
      <c r="C471" s="12" t="s">
        <v>522</v>
      </c>
      <c r="D471" s="12" t="s">
        <v>525</v>
      </c>
      <c r="E471">
        <v>6.8</v>
      </c>
      <c r="F471" s="33">
        <v>153635</v>
      </c>
      <c r="G471" s="21">
        <v>43531</v>
      </c>
      <c r="H471">
        <f>YEAR($G471)</f>
        <v>2019</v>
      </c>
      <c r="I471" s="12" t="b">
        <v>0</v>
      </c>
      <c r="K471" t="s">
        <v>537</v>
      </c>
      <c r="L471" t="s">
        <v>538</v>
      </c>
      <c r="M471" s="12" t="s">
        <v>545</v>
      </c>
      <c r="N471">
        <v>3</v>
      </c>
      <c r="O471" s="12">
        <v>6.1</v>
      </c>
      <c r="Q471" s="23"/>
      <c r="S471" s="12" t="s">
        <v>548</v>
      </c>
      <c r="T471" t="s">
        <v>549</v>
      </c>
      <c r="U471" t="s">
        <v>553</v>
      </c>
    </row>
    <row r="472" spans="1:21">
      <c r="A472" t="s">
        <v>23</v>
      </c>
      <c r="B472" s="12" t="s">
        <v>518</v>
      </c>
      <c r="C472" s="12" t="s">
        <v>520</v>
      </c>
      <c r="D472" s="12" t="s">
        <v>528</v>
      </c>
      <c r="E472">
        <v>4.0999999999999996</v>
      </c>
      <c r="F472" s="33">
        <v>138953</v>
      </c>
      <c r="G472" s="21">
        <v>44896</v>
      </c>
      <c r="H472">
        <f>YEAR($G472)</f>
        <v>2022</v>
      </c>
      <c r="I472" s="12" t="b">
        <v>1</v>
      </c>
      <c r="J472" s="12" t="s">
        <v>530</v>
      </c>
      <c r="K472" t="s">
        <v>535</v>
      </c>
      <c r="L472" t="s">
        <v>540</v>
      </c>
      <c r="M472" s="12" t="s">
        <v>545</v>
      </c>
      <c r="N472">
        <v>5</v>
      </c>
      <c r="O472" s="12">
        <v>2.4</v>
      </c>
      <c r="P472" s="23">
        <f>ROUND(O472,0)</f>
        <v>2</v>
      </c>
      <c r="Q472" s="24">
        <f>EDATE(G472,O472*12)</f>
        <v>45748</v>
      </c>
      <c r="R472">
        <f>YEAR(Q472)</f>
        <v>2025</v>
      </c>
      <c r="S472" s="12" t="s">
        <v>547</v>
      </c>
      <c r="T472" t="s">
        <v>549</v>
      </c>
      <c r="U472" t="s">
        <v>552</v>
      </c>
    </row>
    <row r="473" spans="1:21">
      <c r="A473" t="s">
        <v>384</v>
      </c>
      <c r="B473" s="12" t="s">
        <v>519</v>
      </c>
      <c r="C473" s="12" t="s">
        <v>524</v>
      </c>
      <c r="D473" s="12" t="s">
        <v>526</v>
      </c>
      <c r="E473">
        <v>6.4</v>
      </c>
      <c r="F473" s="33">
        <v>91131</v>
      </c>
      <c r="G473" s="21">
        <v>45425</v>
      </c>
      <c r="H473">
        <f>YEAR($G473)</f>
        <v>2024</v>
      </c>
      <c r="I473" s="12" t="b">
        <v>0</v>
      </c>
      <c r="K473" t="s">
        <v>537</v>
      </c>
      <c r="L473" t="s">
        <v>538</v>
      </c>
      <c r="M473" s="12" t="s">
        <v>545</v>
      </c>
      <c r="N473">
        <v>3</v>
      </c>
      <c r="O473" s="12">
        <v>3.9</v>
      </c>
      <c r="Q473" s="23"/>
      <c r="S473" s="12" t="s">
        <v>548</v>
      </c>
      <c r="T473" t="s">
        <v>549</v>
      </c>
      <c r="U473" t="s">
        <v>554</v>
      </c>
    </row>
    <row r="474" spans="1:21">
      <c r="A474" t="s">
        <v>257</v>
      </c>
      <c r="B474" s="12" t="s">
        <v>518</v>
      </c>
      <c r="C474" s="12" t="s">
        <v>524</v>
      </c>
      <c r="D474" s="12" t="s">
        <v>527</v>
      </c>
      <c r="E474">
        <v>5.6</v>
      </c>
      <c r="F474">
        <v>109230</v>
      </c>
      <c r="G474" s="21">
        <v>45037</v>
      </c>
      <c r="H474">
        <f>YEAR(Cleaned_Dataset[[#This Row],[Hire Date]])</f>
        <v>2023</v>
      </c>
      <c r="I474" s="12" t="b">
        <v>1</v>
      </c>
      <c r="J474" s="12" t="s">
        <v>534</v>
      </c>
      <c r="K474" t="s">
        <v>535</v>
      </c>
      <c r="L474" t="s">
        <v>540</v>
      </c>
      <c r="M474" s="12" t="s">
        <v>543</v>
      </c>
      <c r="N474">
        <v>3</v>
      </c>
      <c r="O474" s="12">
        <v>2</v>
      </c>
      <c r="P474" s="23">
        <f>ROUND(O474,0)</f>
        <v>2</v>
      </c>
      <c r="Q474" s="24">
        <f>EDATE(G474,O474*12)</f>
        <v>45768</v>
      </c>
      <c r="R474">
        <f>YEAR(Q474)</f>
        <v>2025</v>
      </c>
      <c r="S474" s="12" t="s">
        <v>546</v>
      </c>
      <c r="T474" t="s">
        <v>549</v>
      </c>
      <c r="U474" t="s">
        <v>552</v>
      </c>
    </row>
    <row r="475" spans="1:21">
      <c r="A475" t="s">
        <v>395</v>
      </c>
      <c r="B475" s="12" t="s">
        <v>519</v>
      </c>
      <c r="C475" s="12" t="s">
        <v>524</v>
      </c>
      <c r="D475" s="12" t="s">
        <v>526</v>
      </c>
      <c r="E475">
        <v>7.8</v>
      </c>
      <c r="F475" t="s">
        <v>529</v>
      </c>
      <c r="G475" s="21">
        <v>44720</v>
      </c>
      <c r="H475">
        <f>YEAR(Cleaned_Dataset[[#This Row],[Hire Date]])</f>
        <v>2022</v>
      </c>
      <c r="I475" s="12" t="b">
        <v>0</v>
      </c>
      <c r="K475" t="s">
        <v>537</v>
      </c>
      <c r="L475" t="s">
        <v>538</v>
      </c>
      <c r="M475" s="12" t="s">
        <v>542</v>
      </c>
      <c r="N475">
        <v>4</v>
      </c>
      <c r="O475" s="12">
        <v>2.9</v>
      </c>
      <c r="Q475" s="23"/>
      <c r="S475" s="12" t="s">
        <v>547</v>
      </c>
      <c r="T475" t="s">
        <v>549</v>
      </c>
      <c r="U475" t="s">
        <v>554</v>
      </c>
    </row>
    <row r="476" spans="1:21">
      <c r="A476" t="s">
        <v>402</v>
      </c>
      <c r="B476" s="12" t="s">
        <v>517</v>
      </c>
      <c r="C476" s="12" t="s">
        <v>523</v>
      </c>
      <c r="D476" s="12" t="s">
        <v>526</v>
      </c>
      <c r="E476">
        <v>6.3</v>
      </c>
      <c r="F476">
        <v>62871</v>
      </c>
      <c r="G476" s="21">
        <v>44047</v>
      </c>
      <c r="H476">
        <f>YEAR(Cleaned_Dataset[[#This Row],[Hire Date]])</f>
        <v>2020</v>
      </c>
      <c r="I476" s="12" t="b">
        <v>0</v>
      </c>
      <c r="K476" t="s">
        <v>537</v>
      </c>
      <c r="L476" t="s">
        <v>540</v>
      </c>
      <c r="M476" s="12" t="s">
        <v>542</v>
      </c>
      <c r="N476">
        <v>3</v>
      </c>
      <c r="O476" s="12">
        <v>4.7</v>
      </c>
      <c r="Q476" s="23"/>
      <c r="S476" s="12" t="s">
        <v>546</v>
      </c>
      <c r="T476" t="s">
        <v>549</v>
      </c>
      <c r="U476" t="s">
        <v>551</v>
      </c>
    </row>
    <row r="477" spans="1:21">
      <c r="A477" t="s">
        <v>408</v>
      </c>
      <c r="B477" s="12" t="s">
        <v>519</v>
      </c>
      <c r="C477" s="12" t="s">
        <v>523</v>
      </c>
      <c r="D477" s="12" t="s">
        <v>525</v>
      </c>
      <c r="E477">
        <v>6.7</v>
      </c>
      <c r="F477">
        <v>113459</v>
      </c>
      <c r="G477" s="21">
        <v>44639</v>
      </c>
      <c r="H477">
        <f>YEAR(Cleaned_Dataset[[#This Row],[Hire Date]])</f>
        <v>2022</v>
      </c>
      <c r="I477" s="12" t="b">
        <v>0</v>
      </c>
      <c r="K477" t="s">
        <v>537</v>
      </c>
      <c r="L477" t="s">
        <v>538</v>
      </c>
      <c r="M477" s="12" t="s">
        <v>542</v>
      </c>
      <c r="N477">
        <v>2</v>
      </c>
      <c r="O477" s="12">
        <v>3.1</v>
      </c>
      <c r="Q477" s="23"/>
      <c r="S477" s="12" t="s">
        <v>546</v>
      </c>
      <c r="T477" t="s">
        <v>549</v>
      </c>
      <c r="U477" t="s">
        <v>553</v>
      </c>
    </row>
    <row r="478" spans="1:21">
      <c r="A478" t="s">
        <v>246</v>
      </c>
      <c r="B478" s="12" t="s">
        <v>519</v>
      </c>
      <c r="C478" s="12" t="s">
        <v>521</v>
      </c>
      <c r="D478" s="12" t="s">
        <v>528</v>
      </c>
      <c r="E478">
        <v>6.1</v>
      </c>
      <c r="F478">
        <v>138213</v>
      </c>
      <c r="G478" s="21">
        <v>43772</v>
      </c>
      <c r="H478">
        <f>YEAR(Cleaned_Dataset[[#This Row],[Hire Date]])</f>
        <v>2019</v>
      </c>
      <c r="I478" s="12" t="b">
        <v>1</v>
      </c>
      <c r="J478" s="12" t="s">
        <v>531</v>
      </c>
      <c r="K478" t="s">
        <v>535</v>
      </c>
      <c r="L478" t="s">
        <v>540</v>
      </c>
      <c r="M478" s="12" t="s">
        <v>542</v>
      </c>
      <c r="N478">
        <v>3</v>
      </c>
      <c r="O478" s="12">
        <v>3.5</v>
      </c>
      <c r="P478" s="23">
        <f>ROUND(O478,0)</f>
        <v>4</v>
      </c>
      <c r="Q478" s="24">
        <f>EDATE(G478,O478*12)</f>
        <v>45049</v>
      </c>
      <c r="R478">
        <f>YEAR(Q478)</f>
        <v>2023</v>
      </c>
      <c r="S478" s="12" t="s">
        <v>547</v>
      </c>
      <c r="T478" t="s">
        <v>549</v>
      </c>
      <c r="U478" t="s">
        <v>554</v>
      </c>
    </row>
    <row r="479" spans="1:21">
      <c r="A479" t="s">
        <v>452</v>
      </c>
      <c r="B479" s="12" t="s">
        <v>517</v>
      </c>
      <c r="C479" s="12" t="s">
        <v>520</v>
      </c>
      <c r="D479" s="12" t="s">
        <v>528</v>
      </c>
      <c r="E479">
        <v>8.5</v>
      </c>
      <c r="F479" s="33">
        <v>159977</v>
      </c>
      <c r="G479" s="21">
        <v>45581</v>
      </c>
      <c r="H479">
        <f>YEAR($G479)</f>
        <v>2024</v>
      </c>
      <c r="I479" s="12" t="b">
        <v>0</v>
      </c>
      <c r="K479" t="s">
        <v>536</v>
      </c>
      <c r="L479" t="s">
        <v>538</v>
      </c>
      <c r="M479" s="12" t="s">
        <v>545</v>
      </c>
      <c r="N479">
        <v>2</v>
      </c>
      <c r="O479" s="12">
        <v>4.5</v>
      </c>
      <c r="Q479" s="23"/>
      <c r="S479" s="12" t="s">
        <v>546</v>
      </c>
      <c r="T479" t="s">
        <v>549</v>
      </c>
      <c r="U479" t="s">
        <v>552</v>
      </c>
    </row>
    <row r="480" spans="1:21">
      <c r="A480" t="s">
        <v>152</v>
      </c>
      <c r="B480" s="12" t="s">
        <v>518</v>
      </c>
      <c r="C480" s="12" t="s">
        <v>524</v>
      </c>
      <c r="D480" s="12" t="s">
        <v>528</v>
      </c>
      <c r="E480">
        <v>8.5</v>
      </c>
      <c r="F480" s="33">
        <v>145469</v>
      </c>
      <c r="G480" s="21">
        <v>43202</v>
      </c>
      <c r="H480">
        <f>YEAR($G480)</f>
        <v>2018</v>
      </c>
      <c r="I480" s="12" t="b">
        <v>0</v>
      </c>
      <c r="K480" t="s">
        <v>537</v>
      </c>
      <c r="L480" t="s">
        <v>538</v>
      </c>
      <c r="M480" s="12" t="s">
        <v>544</v>
      </c>
      <c r="N480">
        <v>3</v>
      </c>
      <c r="O480" s="12">
        <v>7</v>
      </c>
      <c r="Q480" s="23"/>
      <c r="S480" s="12" t="s">
        <v>547</v>
      </c>
      <c r="T480" t="s">
        <v>549</v>
      </c>
      <c r="U480" t="s">
        <v>553</v>
      </c>
    </row>
    <row r="481" spans="1:21">
      <c r="A481" t="s">
        <v>39</v>
      </c>
      <c r="B481" s="12" t="s">
        <v>518</v>
      </c>
      <c r="C481" s="12" t="s">
        <v>524</v>
      </c>
      <c r="D481" s="12" t="s">
        <v>528</v>
      </c>
      <c r="E481">
        <v>7.8</v>
      </c>
      <c r="F481">
        <v>94698</v>
      </c>
      <c r="G481" s="21">
        <v>44635</v>
      </c>
      <c r="H481">
        <f>YEAR(Cleaned_Dataset[[#This Row],[Hire Date]])</f>
        <v>2022</v>
      </c>
      <c r="I481" s="12" t="b">
        <v>1</v>
      </c>
      <c r="J481" s="12" t="s">
        <v>531</v>
      </c>
      <c r="K481" t="s">
        <v>536</v>
      </c>
      <c r="L481" t="s">
        <v>540</v>
      </c>
      <c r="M481" s="12" t="s">
        <v>542</v>
      </c>
      <c r="N481">
        <v>4</v>
      </c>
      <c r="O481" s="12">
        <v>1</v>
      </c>
      <c r="P481" s="23">
        <f>ROUND(O481,0)</f>
        <v>1</v>
      </c>
      <c r="Q481" s="24">
        <f>EDATE(G481,O481*12)</f>
        <v>45000</v>
      </c>
      <c r="R481">
        <f>YEAR(Q481)</f>
        <v>2023</v>
      </c>
      <c r="S481" s="12" t="s">
        <v>547</v>
      </c>
      <c r="T481" t="s">
        <v>549</v>
      </c>
      <c r="U481" t="s">
        <v>552</v>
      </c>
    </row>
    <row r="482" spans="1:21">
      <c r="A482" t="s">
        <v>288</v>
      </c>
      <c r="B482" s="12" t="s">
        <v>517</v>
      </c>
      <c r="C482" s="12" t="s">
        <v>521</v>
      </c>
      <c r="D482" s="12" t="s">
        <v>526</v>
      </c>
      <c r="E482">
        <v>3.8</v>
      </c>
      <c r="F482">
        <v>86928</v>
      </c>
      <c r="G482" s="21">
        <v>45039</v>
      </c>
      <c r="H482">
        <f>YEAR(Cleaned_Dataset[[#This Row],[Hire Date]])</f>
        <v>2023</v>
      </c>
      <c r="I482" s="12" t="b">
        <v>0</v>
      </c>
      <c r="K482" t="s">
        <v>537</v>
      </c>
      <c r="L482" t="s">
        <v>538</v>
      </c>
      <c r="M482" s="12" t="s">
        <v>543</v>
      </c>
      <c r="N482">
        <v>5</v>
      </c>
      <c r="O482" s="12">
        <v>2</v>
      </c>
      <c r="Q482" s="23"/>
      <c r="S482" s="12" t="s">
        <v>546</v>
      </c>
      <c r="T482" t="s">
        <v>549</v>
      </c>
      <c r="U482" t="s">
        <v>552</v>
      </c>
    </row>
    <row r="483" spans="1:21">
      <c r="A483" t="s">
        <v>442</v>
      </c>
      <c r="B483" s="12" t="s">
        <v>518</v>
      </c>
      <c r="C483" s="12" t="s">
        <v>520</v>
      </c>
      <c r="D483" s="12" t="s">
        <v>525</v>
      </c>
      <c r="E483">
        <v>5.6</v>
      </c>
      <c r="F483">
        <v>64458</v>
      </c>
      <c r="G483" s="21">
        <v>45780</v>
      </c>
      <c r="H483">
        <f>YEAR(Cleaned_Dataset[[#This Row],[Hire Date]])</f>
        <v>2025</v>
      </c>
      <c r="I483" s="12" t="b">
        <v>0</v>
      </c>
      <c r="K483" t="s">
        <v>537</v>
      </c>
      <c r="L483" t="s">
        <v>540</v>
      </c>
      <c r="M483" s="12" t="s">
        <v>542</v>
      </c>
      <c r="N483">
        <v>3</v>
      </c>
      <c r="O483" s="12">
        <v>7</v>
      </c>
      <c r="Q483" s="23"/>
      <c r="S483" s="12" t="s">
        <v>548</v>
      </c>
      <c r="T483" t="s">
        <v>549</v>
      </c>
      <c r="U483" t="s">
        <v>553</v>
      </c>
    </row>
    <row r="484" spans="1:21">
      <c r="A484" t="s">
        <v>443</v>
      </c>
      <c r="B484" s="12" t="s">
        <v>518</v>
      </c>
      <c r="C484" s="12" t="s">
        <v>524</v>
      </c>
      <c r="D484" s="12" t="s">
        <v>525</v>
      </c>
      <c r="E484">
        <v>4</v>
      </c>
      <c r="F484" s="33">
        <v>67352</v>
      </c>
      <c r="G484" s="21">
        <v>45425</v>
      </c>
      <c r="H484">
        <f>YEAR($G484)</f>
        <v>2024</v>
      </c>
      <c r="I484" s="12" t="b">
        <v>0</v>
      </c>
      <c r="K484" t="s">
        <v>537</v>
      </c>
      <c r="L484" t="s">
        <v>538</v>
      </c>
      <c r="M484" s="12" t="s">
        <v>544</v>
      </c>
      <c r="N484">
        <v>3</v>
      </c>
      <c r="O484" s="12">
        <v>3.9</v>
      </c>
      <c r="Q484" s="23"/>
      <c r="S484" s="12" t="s">
        <v>548</v>
      </c>
      <c r="T484" t="s">
        <v>549</v>
      </c>
      <c r="U484" t="s">
        <v>553</v>
      </c>
    </row>
    <row r="485" spans="1:21">
      <c r="A485" t="s">
        <v>446</v>
      </c>
      <c r="B485" s="12" t="s">
        <v>518</v>
      </c>
      <c r="C485" s="12" t="s">
        <v>523</v>
      </c>
      <c r="D485" s="12" t="s">
        <v>526</v>
      </c>
      <c r="E485">
        <v>2.9</v>
      </c>
      <c r="F485">
        <v>137243</v>
      </c>
      <c r="G485" s="21">
        <v>43383</v>
      </c>
      <c r="H485">
        <f>YEAR(Cleaned_Dataset[[#This Row],[Hire Date]])</f>
        <v>2018</v>
      </c>
      <c r="I485" s="12" t="b">
        <v>0</v>
      </c>
      <c r="K485" t="s">
        <v>537</v>
      </c>
      <c r="L485" t="s">
        <v>540</v>
      </c>
      <c r="M485" s="12" t="s">
        <v>542</v>
      </c>
      <c r="N485">
        <v>3</v>
      </c>
      <c r="O485" s="12">
        <v>6.5</v>
      </c>
      <c r="Q485" s="23"/>
      <c r="S485" s="12" t="s">
        <v>546</v>
      </c>
      <c r="T485" t="s">
        <v>549</v>
      </c>
      <c r="U485" t="s">
        <v>553</v>
      </c>
    </row>
    <row r="486" spans="1:21">
      <c r="A486" t="s">
        <v>86</v>
      </c>
      <c r="B486" s="12" t="s">
        <v>519</v>
      </c>
      <c r="C486" s="12" t="s">
        <v>523</v>
      </c>
      <c r="D486" s="12" t="s">
        <v>528</v>
      </c>
      <c r="E486">
        <v>8.8000000000000007</v>
      </c>
      <c r="F486" s="33">
        <v>116178</v>
      </c>
      <c r="G486" s="21">
        <v>45548</v>
      </c>
      <c r="H486">
        <f>YEAR($G486)</f>
        <v>2024</v>
      </c>
      <c r="I486" s="12" t="b">
        <v>0</v>
      </c>
      <c r="K486" t="s">
        <v>537</v>
      </c>
      <c r="L486" t="s">
        <v>540</v>
      </c>
      <c r="M486" s="12" t="s">
        <v>544</v>
      </c>
      <c r="N486">
        <v>5</v>
      </c>
      <c r="O486" s="12">
        <v>6.6</v>
      </c>
      <c r="Q486" s="23"/>
      <c r="S486" s="12" t="s">
        <v>547</v>
      </c>
      <c r="T486" t="s">
        <v>549</v>
      </c>
      <c r="U486" t="s">
        <v>552</v>
      </c>
    </row>
    <row r="487" spans="1:21">
      <c r="A487" t="s">
        <v>25</v>
      </c>
      <c r="B487" s="12" t="s">
        <v>517</v>
      </c>
      <c r="C487" s="12" t="s">
        <v>520</v>
      </c>
      <c r="D487" s="12" t="s">
        <v>526</v>
      </c>
      <c r="E487">
        <v>5.5</v>
      </c>
      <c r="F487">
        <v>146807</v>
      </c>
      <c r="G487" s="21">
        <v>45412</v>
      </c>
      <c r="H487">
        <f>YEAR(Cleaned_Dataset[[#This Row],[Hire Date]])</f>
        <v>2024</v>
      </c>
      <c r="I487" s="12" t="b">
        <v>0</v>
      </c>
      <c r="K487" t="s">
        <v>537</v>
      </c>
      <c r="L487" t="s">
        <v>540</v>
      </c>
      <c r="M487" s="12" t="s">
        <v>543</v>
      </c>
      <c r="N487">
        <v>3</v>
      </c>
      <c r="O487" s="12">
        <v>2</v>
      </c>
      <c r="Q487" s="23"/>
      <c r="S487" s="12" t="s">
        <v>547</v>
      </c>
      <c r="T487" t="s">
        <v>549</v>
      </c>
      <c r="U487" t="s">
        <v>552</v>
      </c>
    </row>
    <row r="488" spans="1:21">
      <c r="A488" t="s">
        <v>455</v>
      </c>
      <c r="B488" s="12" t="s">
        <v>518</v>
      </c>
      <c r="C488" s="12" t="s">
        <v>524</v>
      </c>
      <c r="D488" s="12" t="s">
        <v>528</v>
      </c>
      <c r="E488">
        <v>9.5</v>
      </c>
      <c r="F488" s="33">
        <v>129724</v>
      </c>
      <c r="G488" s="21">
        <v>45799</v>
      </c>
      <c r="H488">
        <f>YEAR($G488)</f>
        <v>2025</v>
      </c>
      <c r="I488" s="12" t="b">
        <v>0</v>
      </c>
      <c r="K488" t="s">
        <v>536</v>
      </c>
      <c r="L488" t="s">
        <v>538</v>
      </c>
      <c r="M488" s="12" t="s">
        <v>544</v>
      </c>
      <c r="N488">
        <v>3</v>
      </c>
      <c r="O488" s="12">
        <v>1.9</v>
      </c>
      <c r="Q488" s="23"/>
      <c r="S488" s="12" t="s">
        <v>546</v>
      </c>
      <c r="T488" t="s">
        <v>549</v>
      </c>
      <c r="U488" t="s">
        <v>553</v>
      </c>
    </row>
    <row r="489" spans="1:21">
      <c r="A489" t="s">
        <v>457</v>
      </c>
      <c r="B489" s="12" t="s">
        <v>519</v>
      </c>
      <c r="C489" s="12" t="s">
        <v>522</v>
      </c>
      <c r="D489" s="12" t="s">
        <v>526</v>
      </c>
      <c r="E489">
        <v>6.1</v>
      </c>
      <c r="F489">
        <v>99082</v>
      </c>
      <c r="G489" s="21">
        <v>44661</v>
      </c>
      <c r="H489">
        <f>YEAR(Cleaned_Dataset[[#This Row],[Hire Date]])</f>
        <v>2022</v>
      </c>
      <c r="I489" s="12" t="b">
        <v>0</v>
      </c>
      <c r="K489" t="s">
        <v>537</v>
      </c>
      <c r="L489" t="s">
        <v>540</v>
      </c>
      <c r="M489" s="12" t="s">
        <v>542</v>
      </c>
      <c r="N489">
        <v>3</v>
      </c>
      <c r="O489" s="12">
        <v>3</v>
      </c>
      <c r="Q489" s="23"/>
      <c r="S489" s="12" t="s">
        <v>546</v>
      </c>
      <c r="T489" t="s">
        <v>549</v>
      </c>
      <c r="U489" t="s">
        <v>554</v>
      </c>
    </row>
    <row r="490" spans="1:21">
      <c r="A490" t="s">
        <v>460</v>
      </c>
      <c r="B490" s="12" t="s">
        <v>517</v>
      </c>
      <c r="C490" s="12" t="s">
        <v>524</v>
      </c>
      <c r="D490" s="12" t="s">
        <v>530</v>
      </c>
      <c r="E490">
        <v>4.5</v>
      </c>
      <c r="F490">
        <v>64234</v>
      </c>
      <c r="G490" s="21">
        <v>44817</v>
      </c>
      <c r="H490">
        <f>YEAR(Cleaned_Dataset[[#This Row],[Hire Date]])</f>
        <v>2022</v>
      </c>
      <c r="I490" s="12" t="b">
        <v>0</v>
      </c>
      <c r="K490" t="s">
        <v>537</v>
      </c>
      <c r="L490" t="s">
        <v>538</v>
      </c>
      <c r="M490" s="12" t="s">
        <v>542</v>
      </c>
      <c r="N490">
        <v>3</v>
      </c>
      <c r="O490" s="12">
        <v>2.6</v>
      </c>
      <c r="Q490" s="23"/>
      <c r="S490" s="12" t="s">
        <v>546</v>
      </c>
      <c r="T490" t="s">
        <v>549</v>
      </c>
      <c r="U490" t="s">
        <v>553</v>
      </c>
    </row>
    <row r="491" spans="1:21">
      <c r="A491" t="s">
        <v>191</v>
      </c>
      <c r="B491" s="12" t="s">
        <v>518</v>
      </c>
      <c r="C491" s="12" t="s">
        <v>521</v>
      </c>
      <c r="D491" s="12" t="s">
        <v>528</v>
      </c>
      <c r="E491">
        <v>7</v>
      </c>
      <c r="F491">
        <v>143869</v>
      </c>
      <c r="G491" s="21">
        <v>45053</v>
      </c>
      <c r="H491">
        <f>YEAR(Cleaned_Dataset[[#This Row],[Hire Date]])</f>
        <v>2023</v>
      </c>
      <c r="I491" s="12" t="b">
        <v>0</v>
      </c>
      <c r="K491" t="s">
        <v>535</v>
      </c>
      <c r="L491" t="s">
        <v>540</v>
      </c>
      <c r="M491" s="12" t="s">
        <v>543</v>
      </c>
      <c r="N491">
        <v>3</v>
      </c>
      <c r="O491" s="12">
        <v>2</v>
      </c>
      <c r="Q491" s="23"/>
      <c r="S491" s="12" t="s">
        <v>548</v>
      </c>
      <c r="T491" t="s">
        <v>549</v>
      </c>
      <c r="U491" t="s">
        <v>552</v>
      </c>
    </row>
    <row r="492" spans="1:21">
      <c r="A492" t="s">
        <v>469</v>
      </c>
      <c r="B492" s="12" t="s">
        <v>519</v>
      </c>
      <c r="C492" s="12" t="s">
        <v>523</v>
      </c>
      <c r="D492" s="12" t="s">
        <v>525</v>
      </c>
      <c r="E492">
        <v>2.5</v>
      </c>
      <c r="F492" s="33">
        <v>100172</v>
      </c>
      <c r="G492" s="21">
        <v>45516</v>
      </c>
      <c r="H492">
        <f>YEAR($G492)</f>
        <v>2024</v>
      </c>
      <c r="I492" s="12" t="b">
        <v>0</v>
      </c>
      <c r="K492" t="s">
        <v>537</v>
      </c>
      <c r="L492" t="s">
        <v>540</v>
      </c>
      <c r="M492" s="12" t="s">
        <v>544</v>
      </c>
      <c r="N492">
        <v>4</v>
      </c>
      <c r="O492" s="12">
        <v>4.7</v>
      </c>
      <c r="Q492" s="23"/>
      <c r="S492" s="12" t="s">
        <v>546</v>
      </c>
      <c r="T492" t="s">
        <v>549</v>
      </c>
      <c r="U492" t="s">
        <v>552</v>
      </c>
    </row>
    <row r="493" spans="1:21">
      <c r="A493" t="s">
        <v>274</v>
      </c>
      <c r="B493" s="12" t="s">
        <v>518</v>
      </c>
      <c r="C493" s="12" t="s">
        <v>523</v>
      </c>
      <c r="D493" s="12" t="s">
        <v>530</v>
      </c>
      <c r="E493">
        <v>1.7</v>
      </c>
      <c r="F493">
        <v>133445</v>
      </c>
      <c r="G493" s="21">
        <v>45323</v>
      </c>
      <c r="H493">
        <f>YEAR(Cleaned_Dataset[[#This Row],[Hire Date]])</f>
        <v>2024</v>
      </c>
      <c r="I493" s="12" t="b">
        <v>1</v>
      </c>
      <c r="J493" s="12" t="s">
        <v>532</v>
      </c>
      <c r="K493" t="s">
        <v>536</v>
      </c>
      <c r="L493" t="s">
        <v>538</v>
      </c>
      <c r="M493" s="12" t="s">
        <v>542</v>
      </c>
      <c r="N493">
        <v>2</v>
      </c>
      <c r="O493" s="12">
        <v>1.2</v>
      </c>
      <c r="P493" s="23">
        <f>ROUND(O493,0)</f>
        <v>1</v>
      </c>
      <c r="Q493" s="24">
        <f>EDATE(G493,O493*12)</f>
        <v>45748</v>
      </c>
      <c r="R493">
        <f>YEAR(Q493)</f>
        <v>2025</v>
      </c>
      <c r="S493" s="12" t="s">
        <v>546</v>
      </c>
      <c r="T493" t="s">
        <v>549</v>
      </c>
      <c r="U493" t="s">
        <v>553</v>
      </c>
    </row>
    <row r="494" spans="1:21">
      <c r="A494" t="s">
        <v>475</v>
      </c>
      <c r="B494" s="12" t="s">
        <v>517</v>
      </c>
      <c r="C494" s="12" t="s">
        <v>522</v>
      </c>
      <c r="D494" s="12" t="s">
        <v>525</v>
      </c>
      <c r="E494">
        <v>2.2999999999999998</v>
      </c>
      <c r="F494">
        <v>104535</v>
      </c>
      <c r="G494" s="21">
        <v>44868</v>
      </c>
      <c r="H494">
        <f>YEAR(Cleaned_Dataset[[#This Row],[Hire Date]])</f>
        <v>2022</v>
      </c>
      <c r="I494" s="12" t="b">
        <v>0</v>
      </c>
      <c r="K494" t="s">
        <v>537</v>
      </c>
      <c r="L494" t="s">
        <v>538</v>
      </c>
      <c r="M494" s="12" t="s">
        <v>542</v>
      </c>
      <c r="N494">
        <v>3</v>
      </c>
      <c r="O494" s="12">
        <v>2.5</v>
      </c>
      <c r="Q494" s="23"/>
      <c r="S494" s="12" t="s">
        <v>548</v>
      </c>
      <c r="T494" t="s">
        <v>549</v>
      </c>
      <c r="U494" t="s">
        <v>554</v>
      </c>
    </row>
    <row r="495" spans="1:21">
      <c r="A495" t="s">
        <v>113</v>
      </c>
      <c r="B495" s="12" t="s">
        <v>518</v>
      </c>
      <c r="C495" s="12" t="s">
        <v>524</v>
      </c>
      <c r="D495" s="12" t="s">
        <v>530</v>
      </c>
      <c r="E495">
        <v>2.2000000000000002</v>
      </c>
      <c r="F495" s="33">
        <v>65287</v>
      </c>
      <c r="G495" s="21">
        <v>45131</v>
      </c>
      <c r="H495">
        <f>YEAR($G495)</f>
        <v>2023</v>
      </c>
      <c r="I495" s="12" t="b">
        <v>1</v>
      </c>
      <c r="J495" s="12" t="s">
        <v>533</v>
      </c>
      <c r="K495" t="s">
        <v>537</v>
      </c>
      <c r="L495" t="s">
        <v>538</v>
      </c>
      <c r="M495" s="12" t="s">
        <v>544</v>
      </c>
      <c r="N495">
        <v>2</v>
      </c>
      <c r="O495" s="12">
        <v>1.8</v>
      </c>
      <c r="P495" s="23">
        <f>ROUND(O495,0)</f>
        <v>2</v>
      </c>
      <c r="Q495" s="24">
        <f>EDATE(G495,O495*12)</f>
        <v>45771</v>
      </c>
      <c r="R495">
        <f>YEAR(Q495)</f>
        <v>2025</v>
      </c>
      <c r="S495" s="12" t="s">
        <v>547</v>
      </c>
      <c r="T495" t="s">
        <v>549</v>
      </c>
      <c r="U495" t="s">
        <v>551</v>
      </c>
    </row>
    <row r="496" spans="1:21">
      <c r="A496" t="s">
        <v>478</v>
      </c>
      <c r="B496" s="12" t="s">
        <v>517</v>
      </c>
      <c r="C496" s="12" t="s">
        <v>523</v>
      </c>
      <c r="D496" s="12" t="s">
        <v>526</v>
      </c>
      <c r="E496">
        <v>5.6</v>
      </c>
      <c r="F496">
        <v>121114</v>
      </c>
      <c r="G496" s="21">
        <v>44017</v>
      </c>
      <c r="H496">
        <f>YEAR(Cleaned_Dataset[[#This Row],[Hire Date]])</f>
        <v>2020</v>
      </c>
      <c r="I496" s="12" t="b">
        <v>0</v>
      </c>
      <c r="K496" t="s">
        <v>537</v>
      </c>
      <c r="L496" t="s">
        <v>540</v>
      </c>
      <c r="M496" s="12" t="s">
        <v>542</v>
      </c>
      <c r="N496">
        <v>3</v>
      </c>
      <c r="O496" s="12">
        <v>4.8</v>
      </c>
      <c r="Q496" s="23"/>
      <c r="S496" s="12" t="s">
        <v>547</v>
      </c>
      <c r="T496" t="s">
        <v>549</v>
      </c>
      <c r="U496" t="s">
        <v>554</v>
      </c>
    </row>
    <row r="497" spans="1:21">
      <c r="A497" t="s">
        <v>83</v>
      </c>
      <c r="B497" s="12" t="s">
        <v>518</v>
      </c>
      <c r="C497" s="12" t="s">
        <v>522</v>
      </c>
      <c r="D497" s="12" t="s">
        <v>525</v>
      </c>
      <c r="E497">
        <v>3.2</v>
      </c>
      <c r="F497">
        <v>101430</v>
      </c>
      <c r="G497" s="21">
        <v>45077</v>
      </c>
      <c r="H497">
        <f>YEAR(Cleaned_Dataset[[#This Row],[Hire Date]])</f>
        <v>2023</v>
      </c>
      <c r="I497" s="12" t="b">
        <v>0</v>
      </c>
      <c r="K497" t="s">
        <v>537</v>
      </c>
      <c r="L497" t="s">
        <v>540</v>
      </c>
      <c r="M497" s="12" t="s">
        <v>543</v>
      </c>
      <c r="N497">
        <v>5</v>
      </c>
      <c r="O497" s="12">
        <v>1.9</v>
      </c>
      <c r="Q497" s="23"/>
      <c r="S497" s="12" t="s">
        <v>546</v>
      </c>
      <c r="T497" t="s">
        <v>549</v>
      </c>
      <c r="U497" t="s">
        <v>551</v>
      </c>
    </row>
    <row r="498" spans="1:21">
      <c r="A498" t="s">
        <v>501</v>
      </c>
      <c r="B498" s="12" t="s">
        <v>518</v>
      </c>
      <c r="C498" s="12" t="s">
        <v>524</v>
      </c>
      <c r="D498" s="12" t="s">
        <v>526</v>
      </c>
      <c r="E498">
        <v>4</v>
      </c>
      <c r="F498">
        <v>94700</v>
      </c>
      <c r="G498" s="21">
        <v>43977</v>
      </c>
      <c r="H498">
        <f>YEAR(Cleaned_Dataset[[#This Row],[Hire Date]])</f>
        <v>2020</v>
      </c>
      <c r="I498" s="12" t="b">
        <v>0</v>
      </c>
      <c r="K498" t="s">
        <v>537</v>
      </c>
      <c r="L498" t="s">
        <v>538</v>
      </c>
      <c r="M498" s="12" t="s">
        <v>542</v>
      </c>
      <c r="N498">
        <v>2</v>
      </c>
      <c r="O498" s="12">
        <v>4.9000000000000004</v>
      </c>
      <c r="Q498" s="23"/>
      <c r="S498" s="12" t="s">
        <v>548</v>
      </c>
      <c r="T498" t="s">
        <v>549</v>
      </c>
      <c r="U498" t="s">
        <v>554</v>
      </c>
    </row>
    <row r="499" spans="1:21">
      <c r="A499" t="s">
        <v>504</v>
      </c>
      <c r="B499" s="12" t="s">
        <v>519</v>
      </c>
      <c r="C499" s="12" t="s">
        <v>521</v>
      </c>
      <c r="D499" s="12" t="s">
        <v>526</v>
      </c>
      <c r="E499">
        <v>5.6</v>
      </c>
      <c r="F499">
        <v>132391</v>
      </c>
      <c r="G499" s="21">
        <v>43347</v>
      </c>
      <c r="H499">
        <f>YEAR(Cleaned_Dataset[[#This Row],[Hire Date]])</f>
        <v>2018</v>
      </c>
      <c r="I499" s="12" t="b">
        <v>0</v>
      </c>
      <c r="K499" t="s">
        <v>537</v>
      </c>
      <c r="L499" t="s">
        <v>538</v>
      </c>
      <c r="M499" s="12" t="s">
        <v>542</v>
      </c>
      <c r="N499">
        <v>2</v>
      </c>
      <c r="O499" s="12">
        <v>6.6</v>
      </c>
      <c r="Q499" s="23"/>
      <c r="S499" s="12" t="s">
        <v>547</v>
      </c>
      <c r="T499" t="s">
        <v>549</v>
      </c>
      <c r="U499" t="s">
        <v>553</v>
      </c>
    </row>
    <row r="500" spans="1:21">
      <c r="A500" t="s">
        <v>493</v>
      </c>
      <c r="B500" s="12" t="s">
        <v>519</v>
      </c>
      <c r="C500" s="12" t="s">
        <v>521</v>
      </c>
      <c r="D500" s="12" t="s">
        <v>530</v>
      </c>
      <c r="E500">
        <v>4.5</v>
      </c>
      <c r="F500">
        <v>117124</v>
      </c>
      <c r="G500" s="21">
        <v>44397</v>
      </c>
      <c r="H500">
        <f>YEAR(Cleaned_Dataset[[#This Row],[Hire Date]])</f>
        <v>2021</v>
      </c>
      <c r="I500" s="12" t="b">
        <v>1</v>
      </c>
      <c r="J500" s="12" t="s">
        <v>533</v>
      </c>
      <c r="K500" t="s">
        <v>535</v>
      </c>
      <c r="L500" t="s">
        <v>540</v>
      </c>
      <c r="M500" s="12" t="s">
        <v>542</v>
      </c>
      <c r="N500">
        <v>2</v>
      </c>
      <c r="O500" s="12">
        <v>2.8</v>
      </c>
      <c r="P500" s="23">
        <f>ROUND(O500,0)</f>
        <v>3</v>
      </c>
      <c r="Q500" s="24">
        <f>EDATE(G500,O500*12)</f>
        <v>45402</v>
      </c>
      <c r="R500">
        <f>YEAR(Q500)</f>
        <v>2024</v>
      </c>
      <c r="S500" s="12" t="s">
        <v>547</v>
      </c>
      <c r="T500" t="s">
        <v>549</v>
      </c>
      <c r="U500" t="s">
        <v>552</v>
      </c>
    </row>
    <row r="501" spans="1:21">
      <c r="A501" t="s">
        <v>34</v>
      </c>
      <c r="B501" s="12" t="s">
        <v>518</v>
      </c>
      <c r="C501" s="12" t="s">
        <v>521</v>
      </c>
      <c r="D501" s="12" t="s">
        <v>525</v>
      </c>
      <c r="E501">
        <v>2.2000000000000002</v>
      </c>
      <c r="F501">
        <v>126842</v>
      </c>
      <c r="G501" s="21">
        <v>45082</v>
      </c>
      <c r="H501">
        <f>YEAR(Cleaned_Dataset[[#This Row],[Hire Date]])</f>
        <v>2023</v>
      </c>
      <c r="I501" s="12" t="b">
        <v>1</v>
      </c>
      <c r="J501" s="12" t="s">
        <v>533</v>
      </c>
      <c r="K501" t="s">
        <v>535</v>
      </c>
      <c r="L501" t="s">
        <v>540</v>
      </c>
      <c r="M501" s="12" t="s">
        <v>543</v>
      </c>
      <c r="N501">
        <v>3</v>
      </c>
      <c r="O501" s="12">
        <v>1.9</v>
      </c>
      <c r="P501" s="23">
        <f>ROUND(O501,0)</f>
        <v>2</v>
      </c>
      <c r="Q501" s="24">
        <f>EDATE(G501,O501*12)</f>
        <v>45752</v>
      </c>
      <c r="R501">
        <f>YEAR(Q501)</f>
        <v>2025</v>
      </c>
      <c r="S501" s="12" t="s">
        <v>546</v>
      </c>
      <c r="T501" t="s">
        <v>549</v>
      </c>
      <c r="U501" t="s">
        <v>554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4488-BEF5-4DE1-B4B1-14982186B12C}">
  <dimension ref="A1:F23"/>
  <sheetViews>
    <sheetView workbookViewId="0">
      <selection activeCell="B8" sqref="B8"/>
    </sheetView>
  </sheetViews>
  <sheetFormatPr defaultRowHeight="14.5"/>
  <cols>
    <col min="1" max="1" width="4.7265625" bestFit="1" customWidth="1"/>
    <col min="2" max="2" width="15.36328125" customWidth="1"/>
    <col min="3" max="3" width="18.81640625" customWidth="1"/>
    <col min="4" max="4" width="14.54296875" bestFit="1" customWidth="1"/>
    <col min="5" max="5" width="18.6328125" bestFit="1" customWidth="1"/>
    <col min="6" max="6" width="11.453125" bestFit="1" customWidth="1"/>
  </cols>
  <sheetData>
    <row r="1" spans="1:6">
      <c r="A1" s="3" t="s">
        <v>555</v>
      </c>
      <c r="B1" s="3" t="s">
        <v>556</v>
      </c>
      <c r="C1" s="3" t="s">
        <v>557</v>
      </c>
      <c r="D1" s="3" t="s">
        <v>558</v>
      </c>
      <c r="E1" s="3" t="s">
        <v>559</v>
      </c>
      <c r="F1" s="3" t="s">
        <v>597</v>
      </c>
    </row>
    <row r="2" spans="1:6" ht="43.5">
      <c r="A2" s="4">
        <v>1</v>
      </c>
      <c r="B2" s="4" t="s">
        <v>3</v>
      </c>
      <c r="C2" s="4" t="s">
        <v>560</v>
      </c>
      <c r="D2" s="4" t="s">
        <v>561</v>
      </c>
      <c r="E2" s="4" t="s">
        <v>562</v>
      </c>
      <c r="F2" s="4" t="s">
        <v>598</v>
      </c>
    </row>
    <row r="3" spans="1:6" ht="43.5">
      <c r="A3" s="4">
        <v>2</v>
      </c>
      <c r="B3" s="4" t="s">
        <v>10</v>
      </c>
      <c r="C3" s="4" t="s">
        <v>563</v>
      </c>
      <c r="D3" s="4" t="s">
        <v>564</v>
      </c>
      <c r="E3" s="4" t="s">
        <v>562</v>
      </c>
      <c r="F3" s="4" t="s">
        <v>598</v>
      </c>
    </row>
    <row r="4" spans="1:6" ht="87">
      <c r="A4" s="5">
        <v>3</v>
      </c>
      <c r="B4" s="5" t="s">
        <v>565</v>
      </c>
      <c r="C4" s="22" t="s">
        <v>615</v>
      </c>
      <c r="D4" s="5" t="s">
        <v>566</v>
      </c>
      <c r="E4" s="22" t="s">
        <v>616</v>
      </c>
      <c r="F4" s="4" t="s">
        <v>598</v>
      </c>
    </row>
    <row r="5" spans="1:6" ht="43.5">
      <c r="A5" s="5">
        <v>4</v>
      </c>
      <c r="B5" s="22" t="s">
        <v>6</v>
      </c>
      <c r="C5" s="22" t="s">
        <v>603</v>
      </c>
      <c r="D5" s="22" t="s">
        <v>604</v>
      </c>
      <c r="E5" s="22" t="s">
        <v>605</v>
      </c>
      <c r="F5" s="4" t="s">
        <v>598</v>
      </c>
    </row>
    <row r="6" spans="1:6" ht="58">
      <c r="A6" s="5">
        <v>5</v>
      </c>
      <c r="B6" s="34" t="s">
        <v>630</v>
      </c>
      <c r="C6" s="34" t="s">
        <v>631</v>
      </c>
      <c r="D6" s="34" t="s">
        <v>636</v>
      </c>
      <c r="E6" s="34" t="s">
        <v>632</v>
      </c>
      <c r="F6" s="4" t="s">
        <v>598</v>
      </c>
    </row>
    <row r="7" spans="1:6" ht="58">
      <c r="A7" s="5">
        <v>6</v>
      </c>
      <c r="B7" s="34" t="s">
        <v>633</v>
      </c>
      <c r="C7" s="34" t="s">
        <v>634</v>
      </c>
      <c r="D7" s="34" t="s">
        <v>635</v>
      </c>
      <c r="E7" s="34" t="s">
        <v>632</v>
      </c>
      <c r="F7" s="4" t="s">
        <v>598</v>
      </c>
    </row>
    <row r="8" spans="1:6">
      <c r="A8" s="5"/>
      <c r="B8" s="6"/>
      <c r="C8" s="7"/>
      <c r="D8" s="7"/>
      <c r="E8" s="7"/>
    </row>
    <row r="9" spans="1:6">
      <c r="A9" s="5"/>
      <c r="B9" s="6"/>
      <c r="C9" s="7"/>
      <c r="D9" s="7"/>
      <c r="E9" s="7"/>
    </row>
    <row r="10" spans="1:6">
      <c r="A10" s="5"/>
      <c r="B10" s="6"/>
      <c r="C10" s="7"/>
      <c r="D10" s="7"/>
      <c r="E10" s="7"/>
    </row>
    <row r="11" spans="1:6">
      <c r="A11" s="5"/>
      <c r="B11" s="6"/>
      <c r="C11" s="7"/>
      <c r="D11" s="7"/>
      <c r="E11" s="7"/>
    </row>
    <row r="12" spans="1:6">
      <c r="A12" s="8"/>
      <c r="B12" s="8"/>
      <c r="C12" s="8"/>
      <c r="D12" s="8"/>
      <c r="E12" s="8"/>
    </row>
    <row r="13" spans="1:6">
      <c r="A13" s="8"/>
      <c r="B13" s="8"/>
      <c r="C13" s="8"/>
      <c r="D13" s="8"/>
      <c r="E13" s="8"/>
    </row>
    <row r="14" spans="1:6">
      <c r="A14" s="8"/>
      <c r="B14" s="8"/>
      <c r="C14" s="8"/>
      <c r="D14" s="8"/>
      <c r="E14" s="8"/>
    </row>
    <row r="15" spans="1:6">
      <c r="A15" s="8"/>
      <c r="B15" s="8"/>
      <c r="C15" s="8"/>
      <c r="D15" s="8"/>
      <c r="E15" s="8"/>
    </row>
    <row r="16" spans="1:6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  <row r="23" spans="1:5">
      <c r="A23" s="8"/>
      <c r="B23" s="8"/>
      <c r="C23" s="8"/>
      <c r="D23" s="8"/>
      <c r="E23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05BD-67BA-4F5F-B09D-EB3C22411F07}">
  <dimension ref="A1:M293"/>
  <sheetViews>
    <sheetView tabSelected="1" topLeftCell="B279" zoomScale="138" zoomScaleNormal="55" workbookViewId="0">
      <selection activeCell="E296" sqref="E296"/>
    </sheetView>
  </sheetViews>
  <sheetFormatPr defaultRowHeight="14.5"/>
  <cols>
    <col min="1" max="1" width="19.453125" bestFit="1" customWidth="1"/>
    <col min="2" max="2" width="15.6328125" bestFit="1" customWidth="1"/>
    <col min="3" max="3" width="5.26953125" bestFit="1" customWidth="1"/>
    <col min="4" max="5" width="10.7265625" bestFit="1" customWidth="1"/>
    <col min="6" max="6" width="12.6328125" bestFit="1" customWidth="1"/>
    <col min="7" max="7" width="19.453125" bestFit="1" customWidth="1"/>
    <col min="8" max="8" width="12.6328125" bestFit="1" customWidth="1"/>
    <col min="9" max="9" width="19.453125" bestFit="1" customWidth="1"/>
    <col min="10" max="10" width="3.81640625" bestFit="1" customWidth="1"/>
    <col min="11" max="11" width="1.81640625" bestFit="1" customWidth="1"/>
    <col min="12" max="12" width="12.6328125" bestFit="1" customWidth="1"/>
    <col min="13" max="13" width="19.453125" bestFit="1" customWidth="1"/>
    <col min="14" max="18" width="3.81640625" bestFit="1" customWidth="1"/>
    <col min="19" max="19" width="1.81640625" bestFit="1" customWidth="1"/>
    <col min="20" max="20" width="3.81640625" bestFit="1" customWidth="1"/>
    <col min="21" max="21" width="12.81640625" bestFit="1" customWidth="1"/>
    <col min="22" max="22" width="19.1796875" bestFit="1" customWidth="1"/>
    <col min="23" max="24" width="3.81640625" bestFit="1" customWidth="1"/>
    <col min="25" max="25" width="17.81640625" bestFit="1" customWidth="1"/>
    <col min="26" max="26" width="19.453125" bestFit="1" customWidth="1"/>
    <col min="27" max="49" width="11.26953125" bestFit="1" customWidth="1"/>
    <col min="50" max="50" width="6.81640625" bestFit="1" customWidth="1"/>
    <col min="51" max="51" width="10.7265625" bestFit="1" customWidth="1"/>
    <col min="52" max="72" width="11.26953125" bestFit="1" customWidth="1"/>
    <col min="73" max="73" width="6.81640625" bestFit="1" customWidth="1"/>
    <col min="74" max="74" width="10.7265625" bestFit="1" customWidth="1"/>
    <col min="75" max="75" width="16.08984375" bestFit="1" customWidth="1"/>
    <col min="76" max="76" width="13.26953125" bestFit="1" customWidth="1"/>
    <col min="77" max="77" width="16.08984375" bestFit="1" customWidth="1"/>
    <col min="78" max="78" width="13.26953125" bestFit="1" customWidth="1"/>
    <col min="79" max="79" width="16.08984375" bestFit="1" customWidth="1"/>
    <col min="80" max="80" width="13.26953125" bestFit="1" customWidth="1"/>
    <col min="81" max="81" width="16.08984375" bestFit="1" customWidth="1"/>
    <col min="82" max="82" width="13.26953125" bestFit="1" customWidth="1"/>
    <col min="83" max="83" width="16.08984375" bestFit="1" customWidth="1"/>
    <col min="84" max="84" width="13.26953125" bestFit="1" customWidth="1"/>
    <col min="85" max="85" width="16.08984375" bestFit="1" customWidth="1"/>
    <col min="86" max="86" width="13.26953125" bestFit="1" customWidth="1"/>
    <col min="87" max="87" width="16.08984375" bestFit="1" customWidth="1"/>
    <col min="88" max="88" width="13.26953125" bestFit="1" customWidth="1"/>
    <col min="89" max="89" width="16.08984375" bestFit="1" customWidth="1"/>
    <col min="90" max="90" width="13.26953125" bestFit="1" customWidth="1"/>
    <col min="91" max="91" width="16.08984375" bestFit="1" customWidth="1"/>
    <col min="92" max="92" width="13.26953125" bestFit="1" customWidth="1"/>
    <col min="93" max="93" width="16.08984375" bestFit="1" customWidth="1"/>
    <col min="94" max="94" width="13.26953125" bestFit="1" customWidth="1"/>
    <col min="95" max="95" width="16.08984375" bestFit="1" customWidth="1"/>
    <col min="96" max="96" width="13.26953125" bestFit="1" customWidth="1"/>
    <col min="97" max="97" width="16.08984375" bestFit="1" customWidth="1"/>
    <col min="98" max="98" width="13.26953125" bestFit="1" customWidth="1"/>
    <col min="99" max="99" width="16.08984375" bestFit="1" customWidth="1"/>
    <col min="100" max="100" width="13.26953125" bestFit="1" customWidth="1"/>
    <col min="101" max="101" width="16.08984375" bestFit="1" customWidth="1"/>
    <col min="102" max="102" width="13.26953125" bestFit="1" customWidth="1"/>
    <col min="103" max="103" width="16.08984375" bestFit="1" customWidth="1"/>
    <col min="104" max="104" width="13.26953125" bestFit="1" customWidth="1"/>
    <col min="105" max="105" width="16.08984375" bestFit="1" customWidth="1"/>
    <col min="106" max="106" width="13.26953125" bestFit="1" customWidth="1"/>
    <col min="107" max="107" width="16.08984375" bestFit="1" customWidth="1"/>
    <col min="108" max="108" width="13.26953125" bestFit="1" customWidth="1"/>
    <col min="109" max="109" width="16.08984375" bestFit="1" customWidth="1"/>
    <col min="110" max="110" width="13.26953125" bestFit="1" customWidth="1"/>
    <col min="111" max="111" width="16.08984375" bestFit="1" customWidth="1"/>
    <col min="112" max="112" width="13.26953125" bestFit="1" customWidth="1"/>
    <col min="113" max="113" width="16.08984375" bestFit="1" customWidth="1"/>
    <col min="114" max="114" width="13.26953125" bestFit="1" customWidth="1"/>
    <col min="115" max="115" width="16.08984375" bestFit="1" customWidth="1"/>
    <col min="116" max="116" width="13.26953125" bestFit="1" customWidth="1"/>
    <col min="117" max="117" width="16.08984375" bestFit="1" customWidth="1"/>
    <col min="118" max="118" width="13.26953125" bestFit="1" customWidth="1"/>
    <col min="119" max="119" width="16.08984375" bestFit="1" customWidth="1"/>
    <col min="120" max="120" width="12.26953125" bestFit="1" customWidth="1"/>
    <col min="121" max="121" width="11.453125" bestFit="1" customWidth="1"/>
    <col min="122" max="122" width="10.7265625" bestFit="1" customWidth="1"/>
    <col min="123" max="197" width="5.81640625" bestFit="1" customWidth="1"/>
    <col min="198" max="498" width="6.81640625" bestFit="1" customWidth="1"/>
    <col min="499" max="499" width="4.08984375" bestFit="1" customWidth="1"/>
    <col min="500" max="500" width="6.7265625" bestFit="1" customWidth="1"/>
    <col min="501" max="501" width="10.7265625" bestFit="1" customWidth="1"/>
  </cols>
  <sheetData>
    <row r="1" spans="1:1" ht="26">
      <c r="A1" s="14" t="s">
        <v>567</v>
      </c>
    </row>
    <row r="2" spans="1:1" ht="26">
      <c r="A2" s="14"/>
    </row>
    <row r="3" spans="1:1" ht="26">
      <c r="A3" s="14" t="s">
        <v>591</v>
      </c>
    </row>
    <row r="4" spans="1:1" ht="26">
      <c r="A4" s="18" t="s">
        <v>600</v>
      </c>
    </row>
    <row r="5" spans="1:1" ht="26">
      <c r="A5" s="18" t="s">
        <v>614</v>
      </c>
    </row>
    <row r="6" spans="1:1" ht="26">
      <c r="A6" s="18" t="s">
        <v>580</v>
      </c>
    </row>
    <row r="7" spans="1:1" ht="26">
      <c r="A7" s="19"/>
    </row>
    <row r="8" spans="1:1" ht="26">
      <c r="A8" s="14" t="s">
        <v>682</v>
      </c>
    </row>
    <row r="9" spans="1:1" ht="26">
      <c r="A9" s="18" t="s">
        <v>652</v>
      </c>
    </row>
    <row r="10" spans="1:1" ht="26">
      <c r="A10" s="18" t="s">
        <v>584</v>
      </c>
    </row>
    <row r="11" spans="1:1" ht="26">
      <c r="A11" s="18" t="s">
        <v>585</v>
      </c>
    </row>
    <row r="12" spans="1:1" ht="26">
      <c r="A12" s="18" t="s">
        <v>587</v>
      </c>
    </row>
    <row r="13" spans="1:1" ht="26">
      <c r="A13" s="18" t="s">
        <v>590</v>
      </c>
    </row>
    <row r="14" spans="1:1" ht="26">
      <c r="A14" s="18" t="s">
        <v>588</v>
      </c>
    </row>
    <row r="15" spans="1:1" ht="26">
      <c r="A15" s="18" t="s">
        <v>593</v>
      </c>
    </row>
    <row r="16" spans="1:1" ht="26">
      <c r="A16" s="18" t="s">
        <v>594</v>
      </c>
    </row>
    <row r="17" spans="1:12" ht="26">
      <c r="A17" s="14" t="s">
        <v>653</v>
      </c>
    </row>
    <row r="18" spans="1:12" ht="26">
      <c r="A18" s="14" t="s">
        <v>654</v>
      </c>
    </row>
    <row r="19" spans="1:12" ht="26">
      <c r="A19" s="18" t="s">
        <v>595</v>
      </c>
    </row>
    <row r="20" spans="1:12" ht="26">
      <c r="A20" s="18" t="s">
        <v>596</v>
      </c>
    </row>
    <row r="22" spans="1:12" ht="26">
      <c r="A22" s="14"/>
    </row>
    <row r="23" spans="1:12" ht="26">
      <c r="A23" s="14" t="s">
        <v>592</v>
      </c>
    </row>
    <row r="24" spans="1:12" ht="26">
      <c r="A24" s="18" t="s">
        <v>655</v>
      </c>
    </row>
    <row r="25" spans="1:12" ht="26">
      <c r="A25" s="18" t="s">
        <v>656</v>
      </c>
    </row>
    <row r="26" spans="1:12" ht="26">
      <c r="A26" s="18" t="s">
        <v>627</v>
      </c>
    </row>
    <row r="27" spans="1:12" ht="26">
      <c r="A27" s="18" t="s">
        <v>625</v>
      </c>
    </row>
    <row r="28" spans="1:12" ht="26">
      <c r="A28" s="18" t="s">
        <v>628</v>
      </c>
    </row>
    <row r="29" spans="1:12" ht="26">
      <c r="A29" s="18" t="s">
        <v>629</v>
      </c>
    </row>
    <row r="30" spans="1:12" ht="26">
      <c r="A30" s="19"/>
    </row>
    <row r="31" spans="1:12" ht="26">
      <c r="A31" s="14" t="s">
        <v>639</v>
      </c>
    </row>
    <row r="32" spans="1:12" ht="21">
      <c r="A32" s="9" t="s">
        <v>640</v>
      </c>
      <c r="B32" s="9" t="s">
        <v>641</v>
      </c>
      <c r="C32" s="9" t="s">
        <v>642</v>
      </c>
      <c r="D32" s="9" t="s">
        <v>639</v>
      </c>
      <c r="E32" s="9"/>
      <c r="F32" s="35"/>
      <c r="H32" t="s">
        <v>637</v>
      </c>
      <c r="L32" s="16" t="s">
        <v>638</v>
      </c>
    </row>
    <row r="33" spans="1:13">
      <c r="A33">
        <v>2018</v>
      </c>
      <c r="B33">
        <f>GETPIVOTDATA("Employee ID",$L$35,"Years (Hire Date)",2018)</f>
        <v>59</v>
      </c>
      <c r="C33">
        <f>GETPIVOTDATA("Employee ID",$H$35,"Years (Leaving Date)",2018)</f>
        <v>2</v>
      </c>
      <c r="D33">
        <f>B33/C33</f>
        <v>29.5</v>
      </c>
      <c r="H33" s="10" t="s">
        <v>7</v>
      </c>
      <c r="I33" t="s">
        <v>577</v>
      </c>
      <c r="L33" s="10" t="s">
        <v>7</v>
      </c>
      <c r="M33" t="s">
        <v>582</v>
      </c>
    </row>
    <row r="34" spans="1:13">
      <c r="A34">
        <v>2019</v>
      </c>
      <c r="B34">
        <f>GETPIVOTDATA("Employee ID",$L$35,"Years (Hire Date)",2019)</f>
        <v>71</v>
      </c>
      <c r="C34">
        <f>GETPIVOTDATA("Employee ID",$H$35,"Years (Leaving Date)",2019)</f>
        <v>6</v>
      </c>
      <c r="D34">
        <f t="shared" ref="D34:D40" si="0">B34/C34</f>
        <v>11.833333333333334</v>
      </c>
    </row>
    <row r="35" spans="1:13">
      <c r="A35">
        <v>2020</v>
      </c>
      <c r="B35">
        <f>GETPIVOTDATA("Employee ID",$L$35,"Years (Hire Date)",2020)</f>
        <v>82</v>
      </c>
      <c r="C35">
        <f>GETPIVOTDATA("Employee ID",$H$35,"Years (Leaving Date)",2020)</f>
        <v>8</v>
      </c>
      <c r="D35">
        <f t="shared" si="0"/>
        <v>10.25</v>
      </c>
      <c r="H35" s="10" t="s">
        <v>571</v>
      </c>
      <c r="I35" t="s">
        <v>573</v>
      </c>
      <c r="L35" s="10" t="s">
        <v>571</v>
      </c>
      <c r="M35" t="s">
        <v>573</v>
      </c>
    </row>
    <row r="36" spans="1:13">
      <c r="A36">
        <v>2021</v>
      </c>
      <c r="B36">
        <f>GETPIVOTDATA("Employee ID",$L$35,"Years (Hire Date)",2021)</f>
        <v>98</v>
      </c>
      <c r="C36">
        <f>GETPIVOTDATA("Employee ID",$H$35,"Years (Leaving Date)",2021)</f>
        <v>14</v>
      </c>
      <c r="D36">
        <f t="shared" si="0"/>
        <v>7</v>
      </c>
      <c r="H36" s="11" t="s">
        <v>607</v>
      </c>
      <c r="I36">
        <v>2</v>
      </c>
      <c r="L36" s="11" t="s">
        <v>607</v>
      </c>
      <c r="M36">
        <v>59</v>
      </c>
    </row>
    <row r="37" spans="1:13">
      <c r="A37">
        <v>2022</v>
      </c>
      <c r="B37">
        <f>GETPIVOTDATA("Employee ID",$L$35,"Years (Hire Date)",2022)</f>
        <v>103</v>
      </c>
      <c r="C37">
        <f>GETPIVOTDATA("Employee ID",$H$35,"Years (Leaving Date)",2022)</f>
        <v>18</v>
      </c>
      <c r="D37">
        <f t="shared" si="0"/>
        <v>5.7222222222222223</v>
      </c>
      <c r="H37" s="11" t="s">
        <v>608</v>
      </c>
      <c r="I37">
        <v>6</v>
      </c>
      <c r="L37" s="11" t="s">
        <v>608</v>
      </c>
      <c r="M37">
        <v>71</v>
      </c>
    </row>
    <row r="38" spans="1:13">
      <c r="A38">
        <v>2023</v>
      </c>
      <c r="B38">
        <f>GETPIVOTDATA("Employee ID",$L$35,"Years (Hire Date)",2023)</f>
        <v>23</v>
      </c>
      <c r="C38">
        <f>GETPIVOTDATA("Employee ID",$H$35,"Years (Leaving Date)",2023)</f>
        <v>27</v>
      </c>
      <c r="D38">
        <f t="shared" si="0"/>
        <v>0.85185185185185186</v>
      </c>
      <c r="H38" s="11" t="s">
        <v>609</v>
      </c>
      <c r="I38">
        <v>8</v>
      </c>
      <c r="L38" s="11" t="s">
        <v>609</v>
      </c>
      <c r="M38">
        <v>82</v>
      </c>
    </row>
    <row r="39" spans="1:13">
      <c r="A39">
        <v>2024</v>
      </c>
      <c r="B39">
        <f>GETPIVOTDATA("Employee ID",$L$35,"Years (Hire Date)",2024)</f>
        <v>48</v>
      </c>
      <c r="C39">
        <f>GETPIVOTDATA("Employee ID",$H$35,"Years (Leaving Date)",2024)</f>
        <v>28</v>
      </c>
      <c r="D39">
        <f>B39/C39</f>
        <v>1.7142857142857142</v>
      </c>
      <c r="H39" s="11" t="s">
        <v>610</v>
      </c>
      <c r="I39">
        <v>14</v>
      </c>
      <c r="L39" s="11" t="s">
        <v>610</v>
      </c>
      <c r="M39">
        <v>98</v>
      </c>
    </row>
    <row r="40" spans="1:13">
      <c r="A40" s="36" t="s">
        <v>647</v>
      </c>
      <c r="B40">
        <f>GETPIVOTDATA("Employee ID",$L$35,"Years (Hire Date)",2025)</f>
        <v>16</v>
      </c>
      <c r="C40">
        <f>GETPIVOTDATA("Employee ID",$H$35,"Years (Leaving Date)",2025)</f>
        <v>25</v>
      </c>
      <c r="D40">
        <f t="shared" si="0"/>
        <v>0.64</v>
      </c>
      <c r="H40" s="11" t="s">
        <v>611</v>
      </c>
      <c r="I40">
        <v>18</v>
      </c>
      <c r="L40" s="11" t="s">
        <v>611</v>
      </c>
      <c r="M40">
        <v>103</v>
      </c>
    </row>
    <row r="41" spans="1:13">
      <c r="H41" s="11" t="s">
        <v>612</v>
      </c>
      <c r="I41">
        <v>27</v>
      </c>
      <c r="L41" s="11" t="s">
        <v>612</v>
      </c>
      <c r="M41">
        <v>23</v>
      </c>
    </row>
    <row r="42" spans="1:13">
      <c r="H42" s="11" t="s">
        <v>613</v>
      </c>
      <c r="I42">
        <v>28</v>
      </c>
      <c r="L42" s="11" t="s">
        <v>613</v>
      </c>
      <c r="M42">
        <v>48</v>
      </c>
    </row>
    <row r="43" spans="1:13">
      <c r="H43" s="11" t="s">
        <v>606</v>
      </c>
      <c r="I43">
        <v>25</v>
      </c>
      <c r="L43" s="11" t="s">
        <v>606</v>
      </c>
      <c r="M43">
        <v>16</v>
      </c>
    </row>
    <row r="44" spans="1:13" ht="26">
      <c r="A44" s="14"/>
      <c r="H44" s="11" t="s">
        <v>572</v>
      </c>
      <c r="I44">
        <v>128</v>
      </c>
      <c r="L44" s="11" t="s">
        <v>572</v>
      </c>
      <c r="M44">
        <v>500</v>
      </c>
    </row>
    <row r="45" spans="1:13" ht="26">
      <c r="A45" s="14"/>
    </row>
    <row r="46" spans="1:13" ht="26">
      <c r="A46" s="14"/>
    </row>
    <row r="47" spans="1:13" ht="32.5">
      <c r="A47" s="25" t="s">
        <v>619</v>
      </c>
    </row>
    <row r="48" spans="1:13" ht="21">
      <c r="A48" s="9"/>
    </row>
    <row r="49" spans="1:5" ht="18.5">
      <c r="A49" s="13" t="s">
        <v>574</v>
      </c>
    </row>
    <row r="50" spans="1:5">
      <c r="A50" s="10" t="s">
        <v>571</v>
      </c>
      <c r="B50" t="s">
        <v>573</v>
      </c>
      <c r="C50" s="16" t="s">
        <v>579</v>
      </c>
      <c r="D50" s="16"/>
    </row>
    <row r="51" spans="1:5">
      <c r="A51" s="11" t="s">
        <v>519</v>
      </c>
      <c r="B51">
        <v>158</v>
      </c>
      <c r="C51" s="17">
        <f>GETPIVOTDATA("Employee ID",$A$50,"Region","Asia-Pacific","Left Company",TRUE)/GETPIVOTDATA("Employee ID",$A$50,"Region","Asia-Pacific")</f>
        <v>0.21518987341772153</v>
      </c>
    </row>
    <row r="52" spans="1:5">
      <c r="A52" s="15" t="s">
        <v>576</v>
      </c>
      <c r="B52">
        <v>124</v>
      </c>
      <c r="E52" s="16"/>
    </row>
    <row r="53" spans="1:5">
      <c r="A53" s="15" t="s">
        <v>577</v>
      </c>
      <c r="B53">
        <v>34</v>
      </c>
    </row>
    <row r="54" spans="1:5">
      <c r="A54" s="11" t="s">
        <v>517</v>
      </c>
      <c r="B54">
        <v>172</v>
      </c>
      <c r="C54" s="17">
        <f>GETPIVOTDATA("Employee ID",$A$50,"Region","Europe","Left Company",TRUE)/GETPIVOTDATA("Employee ID",$A$50,"Region","Europe")</f>
        <v>0.25</v>
      </c>
    </row>
    <row r="55" spans="1:5">
      <c r="A55" s="15" t="s">
        <v>576</v>
      </c>
      <c r="B55">
        <v>129</v>
      </c>
    </row>
    <row r="56" spans="1:5">
      <c r="A56" s="15" t="s">
        <v>577</v>
      </c>
      <c r="B56">
        <v>43</v>
      </c>
    </row>
    <row r="57" spans="1:5">
      <c r="A57" s="11" t="s">
        <v>518</v>
      </c>
      <c r="B57">
        <v>170</v>
      </c>
      <c r="C57" s="17">
        <f>GETPIVOTDATA("Employee ID",$A$50,"Region","North America","Left Company",TRUE)/GETPIVOTDATA("Employee ID",$A$50,"Region","North America")</f>
        <v>0.3</v>
      </c>
    </row>
    <row r="58" spans="1:5">
      <c r="A58" s="15" t="s">
        <v>576</v>
      </c>
      <c r="B58">
        <v>119</v>
      </c>
    </row>
    <row r="59" spans="1:5">
      <c r="A59" s="15" t="s">
        <v>577</v>
      </c>
      <c r="B59">
        <v>51</v>
      </c>
    </row>
    <row r="60" spans="1:5">
      <c r="A60" s="11" t="s">
        <v>572</v>
      </c>
      <c r="B60">
        <v>500</v>
      </c>
      <c r="C60" s="17">
        <f>(GETPIVOTDATA("Employee ID",$A$50,"Region","Asia-Pacific","Left Company",TRUE)+GETPIVOTDATA("Employee ID",$A$50,"Region","Europe","Left Company",TRUE)+GETPIVOTDATA("Employee ID",$A$50,"Region","North America","Left Company",TRUE))/GETPIVOTDATA("Employee ID",$A$50)</f>
        <v>0.25600000000000001</v>
      </c>
    </row>
    <row r="61" spans="1:5">
      <c r="A61" s="11"/>
      <c r="C61" s="17"/>
    </row>
    <row r="62" spans="1:5">
      <c r="A62" s="11"/>
      <c r="C62" s="17"/>
    </row>
    <row r="65" spans="1:11" ht="18.5">
      <c r="A65" s="13" t="s">
        <v>575</v>
      </c>
    </row>
    <row r="66" spans="1:11">
      <c r="A66" s="10" t="s">
        <v>573</v>
      </c>
      <c r="B66" s="10" t="s">
        <v>578</v>
      </c>
      <c r="K66" s="16" t="s">
        <v>650</v>
      </c>
    </row>
    <row r="67" spans="1:11">
      <c r="A67" s="10" t="s">
        <v>571</v>
      </c>
      <c r="B67" t="s">
        <v>519</v>
      </c>
      <c r="C67" t="s">
        <v>517</v>
      </c>
      <c r="D67" t="s">
        <v>518</v>
      </c>
      <c r="E67" t="s">
        <v>572</v>
      </c>
      <c r="H67" s="10" t="s">
        <v>7</v>
      </c>
      <c r="I67" t="s">
        <v>577</v>
      </c>
      <c r="K67" t="s">
        <v>651</v>
      </c>
    </row>
    <row r="68" spans="1:11">
      <c r="A68" s="11" t="s">
        <v>577</v>
      </c>
      <c r="B68">
        <v>34</v>
      </c>
      <c r="C68">
        <v>43</v>
      </c>
      <c r="D68">
        <v>51</v>
      </c>
      <c r="E68">
        <v>128</v>
      </c>
      <c r="H68" s="10" t="s">
        <v>633</v>
      </c>
      <c r="I68" t="s">
        <v>649</v>
      </c>
    </row>
    <row r="69" spans="1:11" ht="18.5">
      <c r="A69" s="11" t="s">
        <v>572</v>
      </c>
      <c r="B69">
        <v>34</v>
      </c>
      <c r="C69">
        <v>43</v>
      </c>
      <c r="D69">
        <v>51</v>
      </c>
      <c r="E69">
        <v>128</v>
      </c>
      <c r="H69" s="13" t="s">
        <v>601</v>
      </c>
    </row>
    <row r="70" spans="1:11">
      <c r="H70" s="10" t="s">
        <v>571</v>
      </c>
      <c r="I70" t="s">
        <v>573</v>
      </c>
    </row>
    <row r="71" spans="1:11">
      <c r="H71" s="11" t="s">
        <v>607</v>
      </c>
      <c r="I71">
        <v>2</v>
      </c>
    </row>
    <row r="72" spans="1:11">
      <c r="H72" s="11" t="s">
        <v>608</v>
      </c>
      <c r="I72">
        <v>6</v>
      </c>
    </row>
    <row r="73" spans="1:11">
      <c r="H73" s="11" t="s">
        <v>609</v>
      </c>
      <c r="I73">
        <v>8</v>
      </c>
    </row>
    <row r="74" spans="1:11">
      <c r="H74" s="11" t="s">
        <v>610</v>
      </c>
      <c r="I74">
        <v>14</v>
      </c>
    </row>
    <row r="75" spans="1:11">
      <c r="H75" s="11" t="s">
        <v>611</v>
      </c>
      <c r="I75">
        <v>18</v>
      </c>
    </row>
    <row r="76" spans="1:11">
      <c r="H76" s="11" t="s">
        <v>612</v>
      </c>
      <c r="I76">
        <v>27</v>
      </c>
    </row>
    <row r="77" spans="1:11" ht="18.5">
      <c r="A77" s="13" t="s">
        <v>617</v>
      </c>
      <c r="H77" s="11" t="s">
        <v>613</v>
      </c>
      <c r="I77">
        <v>28</v>
      </c>
    </row>
    <row r="78" spans="1:11">
      <c r="A78" s="10" t="s">
        <v>7</v>
      </c>
      <c r="B78" t="s">
        <v>577</v>
      </c>
      <c r="H78" s="11" t="s">
        <v>572</v>
      </c>
      <c r="I78">
        <v>103</v>
      </c>
    </row>
    <row r="79" spans="1:11">
      <c r="A79" s="10" t="s">
        <v>15</v>
      </c>
      <c r="B79" t="s">
        <v>582</v>
      </c>
    </row>
    <row r="80" spans="1:11">
      <c r="A80" s="10" t="s">
        <v>10</v>
      </c>
      <c r="B80" t="s">
        <v>538</v>
      </c>
    </row>
    <row r="82" spans="1:2">
      <c r="A82" s="10" t="s">
        <v>571</v>
      </c>
      <c r="B82" t="s">
        <v>573</v>
      </c>
    </row>
    <row r="83" spans="1:2">
      <c r="A83" s="11" t="s">
        <v>531</v>
      </c>
      <c r="B83">
        <v>8</v>
      </c>
    </row>
    <row r="84" spans="1:2">
      <c r="A84" s="11" t="s">
        <v>533</v>
      </c>
      <c r="B84">
        <v>13</v>
      </c>
    </row>
    <row r="85" spans="1:2">
      <c r="A85" s="11" t="s">
        <v>532</v>
      </c>
      <c r="B85">
        <v>7</v>
      </c>
    </row>
    <row r="86" spans="1:2">
      <c r="A86" s="11" t="s">
        <v>534</v>
      </c>
      <c r="B86">
        <v>6</v>
      </c>
    </row>
    <row r="87" spans="1:2">
      <c r="A87" s="11" t="s">
        <v>530</v>
      </c>
      <c r="B87">
        <v>7</v>
      </c>
    </row>
    <row r="88" spans="1:2">
      <c r="A88" s="11" t="s">
        <v>572</v>
      </c>
      <c r="B88">
        <v>41</v>
      </c>
    </row>
    <row r="89" spans="1:2">
      <c r="A89" s="11"/>
    </row>
    <row r="90" spans="1:2">
      <c r="A90" s="11"/>
    </row>
    <row r="91" spans="1:2">
      <c r="A91" s="11"/>
    </row>
    <row r="92" spans="1:2" ht="18.5">
      <c r="A92" s="13" t="s">
        <v>583</v>
      </c>
    </row>
    <row r="93" spans="1:2">
      <c r="A93" s="10" t="s">
        <v>7</v>
      </c>
      <c r="B93" t="s">
        <v>577</v>
      </c>
    </row>
    <row r="95" spans="1:2">
      <c r="A95" s="10" t="s">
        <v>571</v>
      </c>
      <c r="B95" t="s">
        <v>573</v>
      </c>
    </row>
    <row r="96" spans="1:2">
      <c r="A96" s="11" t="s">
        <v>548</v>
      </c>
      <c r="B96">
        <v>23</v>
      </c>
    </row>
    <row r="97" spans="1:2">
      <c r="A97" s="11" t="s">
        <v>546</v>
      </c>
      <c r="B97">
        <v>65</v>
      </c>
    </row>
    <row r="98" spans="1:2">
      <c r="A98" s="11" t="s">
        <v>547</v>
      </c>
      <c r="B98">
        <v>40</v>
      </c>
    </row>
    <row r="99" spans="1:2">
      <c r="A99" s="11" t="s">
        <v>572</v>
      </c>
      <c r="B99">
        <v>128</v>
      </c>
    </row>
    <row r="102" spans="1:2" ht="18.5">
      <c r="A102" s="13" t="s">
        <v>586</v>
      </c>
    </row>
    <row r="103" spans="1:2">
      <c r="A103" s="10" t="s">
        <v>7</v>
      </c>
      <c r="B103" t="s">
        <v>577</v>
      </c>
    </row>
    <row r="104" spans="1:2" ht="18.5">
      <c r="A104" s="13"/>
    </row>
    <row r="105" spans="1:2">
      <c r="A105" s="10" t="s">
        <v>571</v>
      </c>
      <c r="B105" t="s">
        <v>573</v>
      </c>
    </row>
    <row r="106" spans="1:2">
      <c r="A106" s="11" t="s">
        <v>531</v>
      </c>
      <c r="B106">
        <v>26</v>
      </c>
    </row>
    <row r="107" spans="1:2">
      <c r="A107" s="15" t="s">
        <v>541</v>
      </c>
      <c r="B107">
        <v>8</v>
      </c>
    </row>
    <row r="108" spans="1:2">
      <c r="A108" s="15" t="s">
        <v>538</v>
      </c>
      <c r="B108">
        <v>8</v>
      </c>
    </row>
    <row r="109" spans="1:2">
      <c r="A109" s="15" t="s">
        <v>540</v>
      </c>
      <c r="B109">
        <v>10</v>
      </c>
    </row>
    <row r="110" spans="1:2">
      <c r="A110" s="11" t="s">
        <v>533</v>
      </c>
      <c r="B110">
        <v>35</v>
      </c>
    </row>
    <row r="111" spans="1:2">
      <c r="A111" s="15" t="s">
        <v>541</v>
      </c>
      <c r="B111">
        <v>13</v>
      </c>
    </row>
    <row r="112" spans="1:2">
      <c r="A112" s="15" t="s">
        <v>538</v>
      </c>
      <c r="B112">
        <v>13</v>
      </c>
    </row>
    <row r="113" spans="1:2">
      <c r="A113" s="15" t="s">
        <v>540</v>
      </c>
      <c r="B113">
        <v>9</v>
      </c>
    </row>
    <row r="114" spans="1:2">
      <c r="A114" s="11" t="s">
        <v>532</v>
      </c>
      <c r="B114">
        <v>30</v>
      </c>
    </row>
    <row r="115" spans="1:2">
      <c r="A115" s="15" t="s">
        <v>541</v>
      </c>
      <c r="B115">
        <v>8</v>
      </c>
    </row>
    <row r="116" spans="1:2">
      <c r="A116" s="15" t="s">
        <v>538</v>
      </c>
      <c r="B116">
        <v>7</v>
      </c>
    </row>
    <row r="117" spans="1:2">
      <c r="A117" s="15" t="s">
        <v>540</v>
      </c>
      <c r="B117">
        <v>15</v>
      </c>
    </row>
    <row r="118" spans="1:2">
      <c r="A118" s="11" t="s">
        <v>534</v>
      </c>
      <c r="B118">
        <v>16</v>
      </c>
    </row>
    <row r="119" spans="1:2">
      <c r="A119" s="15" t="s">
        <v>541</v>
      </c>
      <c r="B119">
        <v>6</v>
      </c>
    </row>
    <row r="120" spans="1:2">
      <c r="A120" s="15" t="s">
        <v>538</v>
      </c>
      <c r="B120">
        <v>6</v>
      </c>
    </row>
    <row r="121" spans="1:2">
      <c r="A121" s="15" t="s">
        <v>540</v>
      </c>
      <c r="B121">
        <v>4</v>
      </c>
    </row>
    <row r="122" spans="1:2">
      <c r="A122" s="11" t="s">
        <v>530</v>
      </c>
      <c r="B122">
        <v>21</v>
      </c>
    </row>
    <row r="123" spans="1:2">
      <c r="A123" s="15" t="s">
        <v>541</v>
      </c>
      <c r="B123">
        <v>6</v>
      </c>
    </row>
    <row r="124" spans="1:2">
      <c r="A124" s="15" t="s">
        <v>538</v>
      </c>
      <c r="B124">
        <v>7</v>
      </c>
    </row>
    <row r="125" spans="1:2">
      <c r="A125" s="15" t="s">
        <v>540</v>
      </c>
      <c r="B125">
        <v>8</v>
      </c>
    </row>
    <row r="126" spans="1:2">
      <c r="A126" s="11" t="s">
        <v>572</v>
      </c>
      <c r="B126">
        <v>128</v>
      </c>
    </row>
    <row r="132" spans="1:7" ht="18.5">
      <c r="A132" s="20" t="s">
        <v>589</v>
      </c>
    </row>
    <row r="134" spans="1:7">
      <c r="A134" s="10" t="s">
        <v>7</v>
      </c>
      <c r="B134" t="s">
        <v>577</v>
      </c>
    </row>
    <row r="136" spans="1:7">
      <c r="A136" s="10" t="s">
        <v>573</v>
      </c>
      <c r="B136" s="10" t="s">
        <v>578</v>
      </c>
    </row>
    <row r="137" spans="1:7">
      <c r="A137" s="10" t="s">
        <v>571</v>
      </c>
      <c r="B137" t="s">
        <v>531</v>
      </c>
      <c r="C137" t="s">
        <v>533</v>
      </c>
      <c r="D137" t="s">
        <v>532</v>
      </c>
      <c r="E137" t="s">
        <v>534</v>
      </c>
      <c r="F137" t="s">
        <v>530</v>
      </c>
      <c r="G137" t="s">
        <v>572</v>
      </c>
    </row>
    <row r="138" spans="1:7">
      <c r="A138" s="11" t="s">
        <v>520</v>
      </c>
      <c r="B138">
        <v>4</v>
      </c>
      <c r="C138">
        <v>5</v>
      </c>
      <c r="D138">
        <v>5</v>
      </c>
      <c r="E138">
        <v>3</v>
      </c>
      <c r="F138">
        <v>6</v>
      </c>
      <c r="G138">
        <v>23</v>
      </c>
    </row>
    <row r="139" spans="1:7">
      <c r="A139" s="15" t="s">
        <v>519</v>
      </c>
      <c r="B139">
        <v>3</v>
      </c>
      <c r="C139">
        <v>1</v>
      </c>
      <c r="D139">
        <v>1</v>
      </c>
      <c r="F139">
        <v>2</v>
      </c>
      <c r="G139">
        <v>7</v>
      </c>
    </row>
    <row r="140" spans="1:7">
      <c r="A140" s="15" t="s">
        <v>517</v>
      </c>
      <c r="C140">
        <v>2</v>
      </c>
      <c r="D140">
        <v>2</v>
      </c>
      <c r="E140">
        <v>2</v>
      </c>
      <c r="F140">
        <v>1</v>
      </c>
      <c r="G140">
        <v>7</v>
      </c>
    </row>
    <row r="141" spans="1:7">
      <c r="A141" s="15" t="s">
        <v>518</v>
      </c>
      <c r="B141">
        <v>1</v>
      </c>
      <c r="C141">
        <v>2</v>
      </c>
      <c r="D141">
        <v>2</v>
      </c>
      <c r="E141">
        <v>1</v>
      </c>
      <c r="F141">
        <v>3</v>
      </c>
      <c r="G141">
        <v>9</v>
      </c>
    </row>
    <row r="142" spans="1:7">
      <c r="A142" s="11" t="s">
        <v>524</v>
      </c>
      <c r="B142">
        <v>3</v>
      </c>
      <c r="C142">
        <v>7</v>
      </c>
      <c r="D142">
        <v>6</v>
      </c>
      <c r="E142">
        <v>5</v>
      </c>
      <c r="F142">
        <v>7</v>
      </c>
      <c r="G142">
        <v>28</v>
      </c>
    </row>
    <row r="143" spans="1:7">
      <c r="A143" s="15" t="s">
        <v>519</v>
      </c>
      <c r="C143">
        <v>1</v>
      </c>
      <c r="D143">
        <v>3</v>
      </c>
      <c r="E143">
        <v>1</v>
      </c>
      <c r="G143">
        <v>5</v>
      </c>
    </row>
    <row r="144" spans="1:7">
      <c r="A144" s="15" t="s">
        <v>517</v>
      </c>
      <c r="B144">
        <v>2</v>
      </c>
      <c r="C144">
        <v>3</v>
      </c>
      <c r="D144">
        <v>3</v>
      </c>
      <c r="F144">
        <v>3</v>
      </c>
      <c r="G144">
        <v>11</v>
      </c>
    </row>
    <row r="145" spans="1:7">
      <c r="A145" s="15" t="s">
        <v>518</v>
      </c>
      <c r="B145">
        <v>1</v>
      </c>
      <c r="C145">
        <v>3</v>
      </c>
      <c r="E145">
        <v>4</v>
      </c>
      <c r="F145">
        <v>4</v>
      </c>
      <c r="G145">
        <v>12</v>
      </c>
    </row>
    <row r="146" spans="1:7">
      <c r="A146" s="11" t="s">
        <v>522</v>
      </c>
      <c r="B146">
        <v>4</v>
      </c>
      <c r="C146">
        <v>8</v>
      </c>
      <c r="D146">
        <v>6</v>
      </c>
      <c r="E146">
        <v>1</v>
      </c>
      <c r="F146">
        <v>3</v>
      </c>
      <c r="G146">
        <v>22</v>
      </c>
    </row>
    <row r="147" spans="1:7">
      <c r="A147" s="15" t="s">
        <v>519</v>
      </c>
      <c r="C147">
        <v>3</v>
      </c>
      <c r="D147">
        <v>4</v>
      </c>
      <c r="F147">
        <v>1</v>
      </c>
      <c r="G147">
        <v>8</v>
      </c>
    </row>
    <row r="148" spans="1:7">
      <c r="A148" s="15" t="s">
        <v>517</v>
      </c>
      <c r="B148">
        <v>3</v>
      </c>
      <c r="C148">
        <v>2</v>
      </c>
      <c r="D148">
        <v>1</v>
      </c>
      <c r="E148">
        <v>1</v>
      </c>
      <c r="F148">
        <v>1</v>
      </c>
      <c r="G148">
        <v>8</v>
      </c>
    </row>
    <row r="149" spans="1:7">
      <c r="A149" s="15" t="s">
        <v>518</v>
      </c>
      <c r="B149">
        <v>1</v>
      </c>
      <c r="C149">
        <v>3</v>
      </c>
      <c r="D149">
        <v>1</v>
      </c>
      <c r="F149">
        <v>1</v>
      </c>
      <c r="G149">
        <v>6</v>
      </c>
    </row>
    <row r="150" spans="1:7">
      <c r="A150" s="11" t="s">
        <v>521</v>
      </c>
      <c r="B150">
        <v>9</v>
      </c>
      <c r="C150">
        <v>9</v>
      </c>
      <c r="D150">
        <v>3</v>
      </c>
      <c r="E150">
        <v>4</v>
      </c>
      <c r="F150">
        <v>3</v>
      </c>
      <c r="G150">
        <v>28</v>
      </c>
    </row>
    <row r="151" spans="1:7">
      <c r="A151" s="15" t="s">
        <v>519</v>
      </c>
      <c r="B151">
        <v>4</v>
      </c>
      <c r="C151">
        <v>2</v>
      </c>
      <c r="E151">
        <v>2</v>
      </c>
      <c r="G151">
        <v>8</v>
      </c>
    </row>
    <row r="152" spans="1:7">
      <c r="A152" s="15" t="s">
        <v>517</v>
      </c>
      <c r="B152">
        <v>1</v>
      </c>
      <c r="C152">
        <v>1</v>
      </c>
      <c r="D152">
        <v>1</v>
      </c>
      <c r="E152">
        <v>1</v>
      </c>
      <c r="F152">
        <v>2</v>
      </c>
      <c r="G152">
        <v>6</v>
      </c>
    </row>
    <row r="153" spans="1:7">
      <c r="A153" s="15" t="s">
        <v>518</v>
      </c>
      <c r="B153">
        <v>4</v>
      </c>
      <c r="C153">
        <v>6</v>
      </c>
      <c r="D153">
        <v>2</v>
      </c>
      <c r="E153">
        <v>1</v>
      </c>
      <c r="F153">
        <v>1</v>
      </c>
      <c r="G153">
        <v>14</v>
      </c>
    </row>
    <row r="154" spans="1:7">
      <c r="A154" s="11" t="s">
        <v>523</v>
      </c>
      <c r="B154">
        <v>6</v>
      </c>
      <c r="C154">
        <v>6</v>
      </c>
      <c r="D154">
        <v>10</v>
      </c>
      <c r="E154">
        <v>3</v>
      </c>
      <c r="F154">
        <v>2</v>
      </c>
      <c r="G154">
        <v>27</v>
      </c>
    </row>
    <row r="155" spans="1:7">
      <c r="A155" s="15" t="s">
        <v>519</v>
      </c>
      <c r="B155">
        <v>1</v>
      </c>
      <c r="C155">
        <v>2</v>
      </c>
      <c r="D155">
        <v>3</v>
      </c>
      <c r="G155">
        <v>6</v>
      </c>
    </row>
    <row r="156" spans="1:7">
      <c r="A156" s="15" t="s">
        <v>517</v>
      </c>
      <c r="B156">
        <v>3</v>
      </c>
      <c r="C156">
        <v>2</v>
      </c>
      <c r="D156">
        <v>3</v>
      </c>
      <c r="E156">
        <v>1</v>
      </c>
      <c r="F156">
        <v>2</v>
      </c>
      <c r="G156">
        <v>11</v>
      </c>
    </row>
    <row r="157" spans="1:7">
      <c r="A157" s="15" t="s">
        <v>518</v>
      </c>
      <c r="B157">
        <v>2</v>
      </c>
      <c r="C157">
        <v>2</v>
      </c>
      <c r="D157">
        <v>4</v>
      </c>
      <c r="E157">
        <v>2</v>
      </c>
      <c r="G157">
        <v>10</v>
      </c>
    </row>
    <row r="158" spans="1:7">
      <c r="A158" s="11" t="s">
        <v>572</v>
      </c>
      <c r="B158">
        <v>26</v>
      </c>
      <c r="C158">
        <v>35</v>
      </c>
      <c r="D158">
        <v>30</v>
      </c>
      <c r="E158">
        <v>16</v>
      </c>
      <c r="F158">
        <v>21</v>
      </c>
      <c r="G158">
        <v>128</v>
      </c>
    </row>
    <row r="160" spans="1:7" ht="18.5">
      <c r="A160" s="20" t="s">
        <v>599</v>
      </c>
    </row>
    <row r="161" spans="1:4">
      <c r="A161" s="10" t="s">
        <v>573</v>
      </c>
      <c r="B161" s="10" t="s">
        <v>578</v>
      </c>
    </row>
    <row r="162" spans="1:4">
      <c r="A162" s="10" t="s">
        <v>571</v>
      </c>
      <c r="B162" t="s">
        <v>576</v>
      </c>
      <c r="C162" t="s">
        <v>577</v>
      </c>
      <c r="D162" t="s">
        <v>572</v>
      </c>
    </row>
    <row r="163" spans="1:4">
      <c r="A163" s="11" t="s">
        <v>527</v>
      </c>
      <c r="B163">
        <v>84</v>
      </c>
      <c r="C163">
        <v>32</v>
      </c>
      <c r="D163">
        <v>116</v>
      </c>
    </row>
    <row r="164" spans="1:4">
      <c r="A164" s="11" t="s">
        <v>525</v>
      </c>
      <c r="B164">
        <v>97</v>
      </c>
      <c r="C164">
        <v>27</v>
      </c>
      <c r="D164">
        <v>124</v>
      </c>
    </row>
    <row r="165" spans="1:4">
      <c r="A165" s="11" t="s">
        <v>526</v>
      </c>
      <c r="B165">
        <v>90</v>
      </c>
      <c r="C165">
        <v>28</v>
      </c>
      <c r="D165">
        <v>118</v>
      </c>
    </row>
    <row r="166" spans="1:4">
      <c r="A166" s="11" t="s">
        <v>528</v>
      </c>
      <c r="B166">
        <v>91</v>
      </c>
      <c r="C166">
        <v>36</v>
      </c>
      <c r="D166">
        <v>127</v>
      </c>
    </row>
    <row r="167" spans="1:4">
      <c r="A167" s="11" t="s">
        <v>530</v>
      </c>
      <c r="B167">
        <v>10</v>
      </c>
      <c r="C167">
        <v>5</v>
      </c>
      <c r="D167">
        <v>15</v>
      </c>
    </row>
    <row r="168" spans="1:4">
      <c r="A168" s="11" t="s">
        <v>572</v>
      </c>
      <c r="B168">
        <v>372</v>
      </c>
      <c r="C168">
        <v>128</v>
      </c>
      <c r="D168">
        <v>500</v>
      </c>
    </row>
    <row r="179" spans="1:2" ht="26">
      <c r="A179" s="26" t="s">
        <v>620</v>
      </c>
    </row>
    <row r="181" spans="1:2" ht="18.5">
      <c r="A181" s="13" t="s">
        <v>618</v>
      </c>
    </row>
    <row r="182" spans="1:2">
      <c r="A182" s="10" t="s">
        <v>571</v>
      </c>
      <c r="B182" t="s">
        <v>573</v>
      </c>
    </row>
    <row r="183" spans="1:2">
      <c r="A183" s="11" t="s">
        <v>543</v>
      </c>
      <c r="B183">
        <v>70</v>
      </c>
    </row>
    <row r="184" spans="1:2">
      <c r="A184" s="11" t="s">
        <v>542</v>
      </c>
      <c r="B184">
        <v>194</v>
      </c>
    </row>
    <row r="185" spans="1:2">
      <c r="A185" s="11" t="s">
        <v>544</v>
      </c>
      <c r="B185">
        <v>135</v>
      </c>
    </row>
    <row r="186" spans="1:2">
      <c r="A186" s="11" t="s">
        <v>545</v>
      </c>
      <c r="B186">
        <v>101</v>
      </c>
    </row>
    <row r="187" spans="1:2">
      <c r="A187" s="11" t="s">
        <v>572</v>
      </c>
      <c r="B187">
        <v>500</v>
      </c>
    </row>
    <row r="198" spans="1:7" ht="18.5">
      <c r="A198" s="13" t="s">
        <v>621</v>
      </c>
      <c r="F198" s="13" t="s">
        <v>623</v>
      </c>
    </row>
    <row r="199" spans="1:7">
      <c r="A199" s="10" t="s">
        <v>571</v>
      </c>
      <c r="B199" t="s">
        <v>573</v>
      </c>
      <c r="C199" t="s">
        <v>624</v>
      </c>
      <c r="F199" s="10" t="s">
        <v>571</v>
      </c>
      <c r="G199" t="s">
        <v>573</v>
      </c>
    </row>
    <row r="200" spans="1:7">
      <c r="A200" s="11" t="s">
        <v>543</v>
      </c>
      <c r="B200">
        <v>70</v>
      </c>
      <c r="C200">
        <v>5.2971428571428563</v>
      </c>
      <c r="F200" s="11" t="s">
        <v>607</v>
      </c>
      <c r="G200">
        <v>59</v>
      </c>
    </row>
    <row r="201" spans="1:7">
      <c r="A201" s="15" t="s">
        <v>527</v>
      </c>
      <c r="B201">
        <v>13</v>
      </c>
      <c r="C201">
        <v>5.0923076923076938</v>
      </c>
      <c r="F201" s="11" t="s">
        <v>608</v>
      </c>
      <c r="G201">
        <v>71</v>
      </c>
    </row>
    <row r="202" spans="1:7">
      <c r="A202" s="15" t="s">
        <v>525</v>
      </c>
      <c r="B202">
        <v>13</v>
      </c>
      <c r="C202">
        <v>5.338461538461539</v>
      </c>
      <c r="F202" s="11" t="s">
        <v>609</v>
      </c>
      <c r="G202">
        <v>82</v>
      </c>
    </row>
    <row r="203" spans="1:7">
      <c r="A203" s="15" t="s">
        <v>526</v>
      </c>
      <c r="B203">
        <v>21</v>
      </c>
      <c r="C203">
        <v>4.7523809523809533</v>
      </c>
      <c r="F203" s="11" t="s">
        <v>610</v>
      </c>
      <c r="G203">
        <v>98</v>
      </c>
    </row>
    <row r="204" spans="1:7">
      <c r="A204" s="15" t="s">
        <v>528</v>
      </c>
      <c r="B204">
        <v>22</v>
      </c>
      <c r="C204">
        <v>5.8500000000000005</v>
      </c>
      <c r="F204" s="11" t="s">
        <v>611</v>
      </c>
      <c r="G204">
        <v>103</v>
      </c>
    </row>
    <row r="205" spans="1:7">
      <c r="A205" s="15" t="s">
        <v>530</v>
      </c>
      <c r="B205">
        <v>1</v>
      </c>
      <c r="C205">
        <v>6.7</v>
      </c>
      <c r="F205" s="11" t="s">
        <v>612</v>
      </c>
      <c r="G205">
        <v>23</v>
      </c>
    </row>
    <row r="206" spans="1:7">
      <c r="A206" s="11" t="s">
        <v>542</v>
      </c>
      <c r="B206">
        <v>194</v>
      </c>
      <c r="C206">
        <v>5.1149484536082461</v>
      </c>
      <c r="F206" s="11" t="s">
        <v>613</v>
      </c>
      <c r="G206">
        <v>48</v>
      </c>
    </row>
    <row r="207" spans="1:7">
      <c r="A207" s="15" t="s">
        <v>527</v>
      </c>
      <c r="B207">
        <v>47</v>
      </c>
      <c r="C207">
        <v>4.9574468085106371</v>
      </c>
      <c r="F207" s="15" t="s">
        <v>643</v>
      </c>
      <c r="G207">
        <v>13</v>
      </c>
    </row>
    <row r="208" spans="1:7">
      <c r="A208" s="15" t="s">
        <v>525</v>
      </c>
      <c r="B208">
        <v>50</v>
      </c>
      <c r="C208">
        <v>5.0679999999999996</v>
      </c>
      <c r="F208" s="15" t="s">
        <v>644</v>
      </c>
      <c r="G208">
        <v>18</v>
      </c>
    </row>
    <row r="209" spans="1:7">
      <c r="A209" s="15" t="s">
        <v>526</v>
      </c>
      <c r="B209">
        <v>34</v>
      </c>
      <c r="C209">
        <v>5.2088235294117649</v>
      </c>
      <c r="F209" s="15" t="s">
        <v>645</v>
      </c>
      <c r="G209">
        <v>8</v>
      </c>
    </row>
    <row r="210" spans="1:7">
      <c r="A210" s="15" t="s">
        <v>528</v>
      </c>
      <c r="B210">
        <v>57</v>
      </c>
      <c r="C210">
        <v>5.3035087719298248</v>
      </c>
      <c r="F210" s="15" t="s">
        <v>646</v>
      </c>
      <c r="G210">
        <v>9</v>
      </c>
    </row>
    <row r="211" spans="1:7">
      <c r="A211" s="15" t="s">
        <v>530</v>
      </c>
      <c r="B211">
        <v>6</v>
      </c>
      <c r="C211">
        <v>4.416666666666667</v>
      </c>
      <c r="F211" s="11" t="s">
        <v>606</v>
      </c>
      <c r="G211">
        <v>16</v>
      </c>
    </row>
    <row r="212" spans="1:7">
      <c r="A212" s="11" t="s">
        <v>544</v>
      </c>
      <c r="B212">
        <v>135</v>
      </c>
      <c r="C212">
        <v>5.1511111111111116</v>
      </c>
      <c r="F212" s="15" t="s">
        <v>643</v>
      </c>
      <c r="G212">
        <v>5</v>
      </c>
    </row>
    <row r="213" spans="1:7">
      <c r="A213" s="15" t="s">
        <v>527</v>
      </c>
      <c r="B213">
        <v>27</v>
      </c>
      <c r="C213">
        <v>5.0148148148148159</v>
      </c>
      <c r="F213" s="15" t="s">
        <v>644</v>
      </c>
      <c r="G213">
        <v>5</v>
      </c>
    </row>
    <row r="214" spans="1:7">
      <c r="A214" s="15" t="s">
        <v>525</v>
      </c>
      <c r="B214">
        <v>37</v>
      </c>
      <c r="C214">
        <v>4.9054054054054026</v>
      </c>
      <c r="F214" s="15" t="s">
        <v>645</v>
      </c>
      <c r="G214">
        <v>3</v>
      </c>
    </row>
    <row r="215" spans="1:7">
      <c r="A215" s="15" t="s">
        <v>526</v>
      </c>
      <c r="B215">
        <v>37</v>
      </c>
      <c r="C215">
        <v>5.1135135135135119</v>
      </c>
      <c r="F215" s="15" t="s">
        <v>646</v>
      </c>
      <c r="G215">
        <v>3</v>
      </c>
    </row>
    <row r="216" spans="1:7">
      <c r="A216" s="15" t="s">
        <v>528</v>
      </c>
      <c r="B216">
        <v>27</v>
      </c>
      <c r="C216">
        <v>5.9703703703703708</v>
      </c>
      <c r="F216" s="11" t="s">
        <v>572</v>
      </c>
      <c r="G216">
        <v>500</v>
      </c>
    </row>
    <row r="217" spans="1:7">
      <c r="A217" s="15" t="s">
        <v>530</v>
      </c>
      <c r="B217">
        <v>7</v>
      </c>
      <c r="C217">
        <v>4.0142857142857142</v>
      </c>
    </row>
    <row r="218" spans="1:7">
      <c r="A218" s="11" t="s">
        <v>545</v>
      </c>
      <c r="B218">
        <v>101</v>
      </c>
      <c r="C218">
        <v>5.3237623762376227</v>
      </c>
    </row>
    <row r="219" spans="1:7">
      <c r="A219" s="15" t="s">
        <v>527</v>
      </c>
      <c r="B219">
        <v>29</v>
      </c>
      <c r="C219">
        <v>5.3586206896551722</v>
      </c>
    </row>
    <row r="220" spans="1:7">
      <c r="A220" s="15" t="s">
        <v>525</v>
      </c>
      <c r="B220">
        <v>24</v>
      </c>
      <c r="C220">
        <v>5.0958333333333332</v>
      </c>
    </row>
    <row r="221" spans="1:7">
      <c r="A221" s="15" t="s">
        <v>526</v>
      </c>
      <c r="B221">
        <v>26</v>
      </c>
      <c r="C221">
        <v>5.5000000000000009</v>
      </c>
    </row>
    <row r="222" spans="1:7">
      <c r="A222" s="15" t="s">
        <v>528</v>
      </c>
      <c r="B222">
        <v>21</v>
      </c>
      <c r="C222">
        <v>5.3571428571428568</v>
      </c>
    </row>
    <row r="223" spans="1:7">
      <c r="A223" s="15" t="s">
        <v>530</v>
      </c>
      <c r="B223">
        <v>1</v>
      </c>
      <c r="C223">
        <v>4.5</v>
      </c>
    </row>
    <row r="224" spans="1:7">
      <c r="A224" s="11" t="s">
        <v>572</v>
      </c>
      <c r="B224">
        <v>500</v>
      </c>
      <c r="C224">
        <v>5.1924000000000046</v>
      </c>
    </row>
    <row r="228" spans="1:7" ht="18.5">
      <c r="A228" s="13" t="s">
        <v>622</v>
      </c>
      <c r="E228" s="13" t="s">
        <v>626</v>
      </c>
    </row>
    <row r="229" spans="1:7">
      <c r="A229" s="10" t="s">
        <v>571</v>
      </c>
      <c r="B229" t="s">
        <v>573</v>
      </c>
      <c r="E229" s="10" t="s">
        <v>571</v>
      </c>
      <c r="F229" t="s">
        <v>573</v>
      </c>
    </row>
    <row r="230" spans="1:7">
      <c r="A230" s="11" t="s">
        <v>543</v>
      </c>
      <c r="B230">
        <v>70</v>
      </c>
      <c r="E230" s="11" t="s">
        <v>519</v>
      </c>
      <c r="F230">
        <v>158</v>
      </c>
    </row>
    <row r="231" spans="1:7">
      <c r="A231" s="15" t="s">
        <v>536</v>
      </c>
      <c r="B231">
        <v>19</v>
      </c>
      <c r="E231" s="15" t="s">
        <v>543</v>
      </c>
      <c r="F231">
        <v>17</v>
      </c>
      <c r="G231" s="17">
        <f>GETPIVOTDATA("Employee ID",$E$229,"Region","Asia-Pacific","Hiring Channel","Career Fair")/GETPIVOTDATA("Employee ID",$E$229,"Region","Asia-Pacific")</f>
        <v>0.10759493670886076</v>
      </c>
    </row>
    <row r="232" spans="1:7">
      <c r="A232" s="15" t="s">
        <v>535</v>
      </c>
      <c r="B232">
        <v>30</v>
      </c>
      <c r="E232" s="15" t="s">
        <v>542</v>
      </c>
      <c r="F232">
        <v>69</v>
      </c>
      <c r="G232" s="17">
        <f>GETPIVOTDATA("Employee ID",$E$229,"Region","Asia-Pacific","Hiring Channel","LinkedIn")/GETPIVOTDATA("Employee ID",$E$229,"Region","Asia-Pacific")</f>
        <v>0.43670886075949367</v>
      </c>
    </row>
    <row r="233" spans="1:7">
      <c r="A233" s="15" t="s">
        <v>537</v>
      </c>
      <c r="B233">
        <v>21</v>
      </c>
      <c r="E233" s="15" t="s">
        <v>544</v>
      </c>
      <c r="F233">
        <v>44</v>
      </c>
      <c r="G233" s="17">
        <f>GETPIVOTDATA("Employee ID",$E$229,"Region","Asia-Pacific","Hiring Channel","Recruiter")/GETPIVOTDATA("Employee ID",$E$229,"Region","Asia-Pacific")</f>
        <v>0.27848101265822783</v>
      </c>
    </row>
    <row r="234" spans="1:7">
      <c r="A234" s="11" t="s">
        <v>542</v>
      </c>
      <c r="B234">
        <v>194</v>
      </c>
      <c r="E234" s="15" t="s">
        <v>545</v>
      </c>
      <c r="F234">
        <v>28</v>
      </c>
      <c r="G234" s="17">
        <f>GETPIVOTDATA("Employee ID",$E$229,"Region","Asia-Pacific","Hiring Channel","Referral")/GETPIVOTDATA("Employee ID",$E$229,"Region","Asia-Pacific")</f>
        <v>0.17721518987341772</v>
      </c>
    </row>
    <row r="235" spans="1:7">
      <c r="A235" s="15" t="s">
        <v>536</v>
      </c>
      <c r="B235">
        <v>81</v>
      </c>
      <c r="E235" s="11" t="s">
        <v>517</v>
      </c>
      <c r="F235">
        <v>172</v>
      </c>
      <c r="G235" s="17"/>
    </row>
    <row r="236" spans="1:7">
      <c r="A236" s="15" t="s">
        <v>535</v>
      </c>
      <c r="B236">
        <v>57</v>
      </c>
      <c r="E236" s="15" t="s">
        <v>543</v>
      </c>
      <c r="F236">
        <v>26</v>
      </c>
      <c r="G236" s="17">
        <f>GETPIVOTDATA("Employee ID",$E$229,"Region","Europe","Hiring Channel","Career Fair")/GETPIVOTDATA("Employee ID",$E$229,"Region","Europe")</f>
        <v>0.15116279069767441</v>
      </c>
    </row>
    <row r="237" spans="1:7">
      <c r="A237" s="15" t="s">
        <v>537</v>
      </c>
      <c r="B237">
        <v>56</v>
      </c>
      <c r="E237" s="15" t="s">
        <v>542</v>
      </c>
      <c r="F237">
        <v>62</v>
      </c>
      <c r="G237" s="17">
        <f>GETPIVOTDATA("Employee ID",$E$229,"Region","Europe","Hiring Channel","LinkedIn")/GETPIVOTDATA("Employee ID",$E$229,"Region","Europe")</f>
        <v>0.36046511627906974</v>
      </c>
    </row>
    <row r="238" spans="1:7">
      <c r="A238" s="11" t="s">
        <v>544</v>
      </c>
      <c r="B238">
        <v>135</v>
      </c>
      <c r="E238" s="15" t="s">
        <v>544</v>
      </c>
      <c r="F238">
        <v>44</v>
      </c>
      <c r="G238" s="17">
        <f>GETPIVOTDATA("Employee ID",$E$229,"Region","Europe","Hiring Channel","Recruiter")/GETPIVOTDATA("Employee ID",$E$229,"Region","Europe")</f>
        <v>0.2558139534883721</v>
      </c>
    </row>
    <row r="239" spans="1:7">
      <c r="A239" s="15" t="s">
        <v>536</v>
      </c>
      <c r="B239">
        <v>48</v>
      </c>
      <c r="E239" s="15" t="s">
        <v>545</v>
      </c>
      <c r="F239">
        <v>40</v>
      </c>
      <c r="G239" s="17">
        <f>GETPIVOTDATA("Employee ID",$E$229,"Region","Europe","Hiring Channel","Referral")/GETPIVOTDATA("Employee ID",$E$229,"Region","Europe")</f>
        <v>0.23255813953488372</v>
      </c>
    </row>
    <row r="240" spans="1:7">
      <c r="A240" s="15" t="s">
        <v>535</v>
      </c>
      <c r="B240">
        <v>43</v>
      </c>
      <c r="E240" s="11" t="s">
        <v>518</v>
      </c>
      <c r="F240">
        <v>170</v>
      </c>
      <c r="G240" s="17"/>
    </row>
    <row r="241" spans="1:7">
      <c r="A241" s="15" t="s">
        <v>537</v>
      </c>
      <c r="B241">
        <v>44</v>
      </c>
      <c r="E241" s="15" t="s">
        <v>543</v>
      </c>
      <c r="F241">
        <v>27</v>
      </c>
      <c r="G241" s="17">
        <f>GETPIVOTDATA("Employee ID",$E$229,"Region","North America","Hiring Channel","Career Fair")/GETPIVOTDATA("Employee ID",$E$229,"Region","North America")</f>
        <v>0.1588235294117647</v>
      </c>
    </row>
    <row r="242" spans="1:7">
      <c r="A242" s="11" t="s">
        <v>545</v>
      </c>
      <c r="B242">
        <v>101</v>
      </c>
      <c r="E242" s="15" t="s">
        <v>542</v>
      </c>
      <c r="F242">
        <v>63</v>
      </c>
      <c r="G242" s="17">
        <f>GETPIVOTDATA("Employee ID",$E$229,"Region","North America","Hiring Channel","LinkedIn")/GETPIVOTDATA("Employee ID",$E$229,"Region","North America")</f>
        <v>0.37058823529411766</v>
      </c>
    </row>
    <row r="243" spans="1:7">
      <c r="A243" s="15" t="s">
        <v>536</v>
      </c>
      <c r="B243">
        <v>32</v>
      </c>
      <c r="E243" s="15" t="s">
        <v>544</v>
      </c>
      <c r="F243">
        <v>47</v>
      </c>
      <c r="G243" s="17">
        <f>GETPIVOTDATA("Employee ID",$E$229,"Region","North America","Hiring Channel","Recruiter")/GETPIVOTDATA("Employee ID",$E$229,"Region","North America")</f>
        <v>0.27647058823529413</v>
      </c>
    </row>
    <row r="244" spans="1:7">
      <c r="A244" s="15" t="s">
        <v>535</v>
      </c>
      <c r="B244">
        <v>36</v>
      </c>
      <c r="E244" s="15" t="s">
        <v>545</v>
      </c>
      <c r="F244">
        <v>33</v>
      </c>
      <c r="G244" s="17">
        <f>GETPIVOTDATA("Employee ID",$E$229,"Region","North America","Hiring Channel","Referral")/GETPIVOTDATA("Employee ID",$E$229,"Region","North America")</f>
        <v>0.19411764705882353</v>
      </c>
    </row>
    <row r="245" spans="1:7">
      <c r="A245" s="15" t="s">
        <v>537</v>
      </c>
      <c r="B245">
        <v>33</v>
      </c>
      <c r="E245" s="11" t="s">
        <v>572</v>
      </c>
      <c r="F245">
        <v>500</v>
      </c>
    </row>
    <row r="246" spans="1:7">
      <c r="A246" s="11" t="s">
        <v>572</v>
      </c>
      <c r="B246">
        <v>500</v>
      </c>
    </row>
    <row r="249" spans="1:7" ht="18.5">
      <c r="A249" s="13" t="s">
        <v>648</v>
      </c>
    </row>
    <row r="250" spans="1:7">
      <c r="A250" s="10" t="s">
        <v>571</v>
      </c>
      <c r="B250" t="s">
        <v>573</v>
      </c>
    </row>
    <row r="251" spans="1:7">
      <c r="A251" s="11" t="s">
        <v>520</v>
      </c>
      <c r="B251">
        <v>102</v>
      </c>
    </row>
    <row r="252" spans="1:7">
      <c r="A252" s="15" t="s">
        <v>527</v>
      </c>
      <c r="B252">
        <v>23</v>
      </c>
    </row>
    <row r="253" spans="1:7">
      <c r="A253" s="15" t="s">
        <v>525</v>
      </c>
      <c r="B253">
        <v>28</v>
      </c>
    </row>
    <row r="254" spans="1:7">
      <c r="A254" s="15" t="s">
        <v>526</v>
      </c>
      <c r="B254">
        <v>21</v>
      </c>
    </row>
    <row r="255" spans="1:7">
      <c r="A255" s="15" t="s">
        <v>528</v>
      </c>
      <c r="B255">
        <v>29</v>
      </c>
    </row>
    <row r="256" spans="1:7">
      <c r="A256" s="15" t="s">
        <v>530</v>
      </c>
      <c r="B256">
        <v>1</v>
      </c>
    </row>
    <row r="257" spans="1:2">
      <c r="A257" s="11" t="s">
        <v>524</v>
      </c>
      <c r="B257">
        <v>99</v>
      </c>
    </row>
    <row r="258" spans="1:2">
      <c r="A258" s="15" t="s">
        <v>527</v>
      </c>
      <c r="B258">
        <v>20</v>
      </c>
    </row>
    <row r="259" spans="1:2">
      <c r="A259" s="15" t="s">
        <v>525</v>
      </c>
      <c r="B259">
        <v>25</v>
      </c>
    </row>
    <row r="260" spans="1:2">
      <c r="A260" s="15" t="s">
        <v>526</v>
      </c>
      <c r="B260">
        <v>29</v>
      </c>
    </row>
    <row r="261" spans="1:2">
      <c r="A261" s="15" t="s">
        <v>528</v>
      </c>
      <c r="B261">
        <v>22</v>
      </c>
    </row>
    <row r="262" spans="1:2">
      <c r="A262" s="15" t="s">
        <v>530</v>
      </c>
      <c r="B262">
        <v>3</v>
      </c>
    </row>
    <row r="263" spans="1:2">
      <c r="A263" s="11" t="s">
        <v>522</v>
      </c>
      <c r="B263">
        <v>103</v>
      </c>
    </row>
    <row r="264" spans="1:2">
      <c r="A264" s="15" t="s">
        <v>527</v>
      </c>
      <c r="B264">
        <v>26</v>
      </c>
    </row>
    <row r="265" spans="1:2">
      <c r="A265" s="15" t="s">
        <v>525</v>
      </c>
      <c r="B265">
        <v>25</v>
      </c>
    </row>
    <row r="266" spans="1:2">
      <c r="A266" s="15" t="s">
        <v>526</v>
      </c>
      <c r="B266">
        <v>25</v>
      </c>
    </row>
    <row r="267" spans="1:2">
      <c r="A267" s="15" t="s">
        <v>528</v>
      </c>
      <c r="B267">
        <v>24</v>
      </c>
    </row>
    <row r="268" spans="1:2">
      <c r="A268" s="15" t="s">
        <v>530</v>
      </c>
      <c r="B268">
        <v>3</v>
      </c>
    </row>
    <row r="269" spans="1:2">
      <c r="A269" s="11" t="s">
        <v>521</v>
      </c>
      <c r="B269">
        <v>95</v>
      </c>
    </row>
    <row r="270" spans="1:2">
      <c r="A270" s="15" t="s">
        <v>527</v>
      </c>
      <c r="B270">
        <v>24</v>
      </c>
    </row>
    <row r="271" spans="1:2">
      <c r="A271" s="15" t="s">
        <v>525</v>
      </c>
      <c r="B271">
        <v>24</v>
      </c>
    </row>
    <row r="272" spans="1:2">
      <c r="A272" s="15" t="s">
        <v>526</v>
      </c>
      <c r="B272">
        <v>17</v>
      </c>
    </row>
    <row r="273" spans="1:4">
      <c r="A273" s="15" t="s">
        <v>528</v>
      </c>
      <c r="B273">
        <v>25</v>
      </c>
    </row>
    <row r="274" spans="1:4">
      <c r="A274" s="15" t="s">
        <v>530</v>
      </c>
      <c r="B274">
        <v>5</v>
      </c>
    </row>
    <row r="275" spans="1:4">
      <c r="A275" s="11" t="s">
        <v>523</v>
      </c>
      <c r="B275">
        <v>101</v>
      </c>
    </row>
    <row r="276" spans="1:4">
      <c r="A276" s="15" t="s">
        <v>527</v>
      </c>
      <c r="B276">
        <v>23</v>
      </c>
    </row>
    <row r="277" spans="1:4">
      <c r="A277" s="15" t="s">
        <v>525</v>
      </c>
      <c r="B277">
        <v>22</v>
      </c>
    </row>
    <row r="278" spans="1:4">
      <c r="A278" s="15" t="s">
        <v>526</v>
      </c>
      <c r="B278">
        <v>26</v>
      </c>
    </row>
    <row r="279" spans="1:4">
      <c r="A279" s="15" t="s">
        <v>528</v>
      </c>
      <c r="B279">
        <v>27</v>
      </c>
    </row>
    <row r="280" spans="1:4">
      <c r="A280" s="15" t="s">
        <v>530</v>
      </c>
      <c r="B280">
        <v>3</v>
      </c>
    </row>
    <row r="281" spans="1:4">
      <c r="A281" s="11" t="s">
        <v>572</v>
      </c>
      <c r="B281">
        <v>500</v>
      </c>
    </row>
    <row r="284" spans="1:4" ht="26">
      <c r="A284" s="14" t="s">
        <v>639</v>
      </c>
    </row>
    <row r="285" spans="1:4" ht="21">
      <c r="A285" s="9" t="s">
        <v>640</v>
      </c>
      <c r="B285" s="9" t="s">
        <v>641</v>
      </c>
      <c r="C285" s="9" t="s">
        <v>642</v>
      </c>
      <c r="D285" s="9" t="s">
        <v>639</v>
      </c>
    </row>
    <row r="286" spans="1:4">
      <c r="A286">
        <v>2018</v>
      </c>
      <c r="B286">
        <f>GETPIVOTDATA("Employee ID",$L$35,"Years (Hire Date)",2018)</f>
        <v>59</v>
      </c>
      <c r="C286">
        <f>GETPIVOTDATA("Employee ID",$H$35,"Years (Leaving Date)",2018)</f>
        <v>2</v>
      </c>
      <c r="D286">
        <f>B286/C286</f>
        <v>29.5</v>
      </c>
    </row>
    <row r="287" spans="1:4">
      <c r="A287">
        <v>2019</v>
      </c>
      <c r="B287">
        <f>GETPIVOTDATA("Employee ID",$L$35,"Years (Hire Date)",2019)</f>
        <v>71</v>
      </c>
      <c r="C287">
        <f>GETPIVOTDATA("Employee ID",$H$35,"Years (Leaving Date)",2019)</f>
        <v>6</v>
      </c>
      <c r="D287">
        <f t="shared" ref="D287:D293" si="1">B287/C287</f>
        <v>11.833333333333334</v>
      </c>
    </row>
    <row r="288" spans="1:4">
      <c r="A288">
        <v>2020</v>
      </c>
      <c r="B288">
        <f>GETPIVOTDATA("Employee ID",$L$35,"Years (Hire Date)",2020)</f>
        <v>82</v>
      </c>
      <c r="C288">
        <f>GETPIVOTDATA("Employee ID",$H$35,"Years (Leaving Date)",2020)</f>
        <v>8</v>
      </c>
      <c r="D288">
        <f t="shared" si="1"/>
        <v>10.25</v>
      </c>
    </row>
    <row r="289" spans="1:4">
      <c r="A289">
        <v>2021</v>
      </c>
      <c r="B289">
        <f>GETPIVOTDATA("Employee ID",$L$35,"Years (Hire Date)",2021)</f>
        <v>98</v>
      </c>
      <c r="C289">
        <f>GETPIVOTDATA("Employee ID",$H$35,"Years (Leaving Date)",2021)</f>
        <v>14</v>
      </c>
      <c r="D289">
        <f t="shared" si="1"/>
        <v>7</v>
      </c>
    </row>
    <row r="290" spans="1:4">
      <c r="A290">
        <v>2022</v>
      </c>
      <c r="B290">
        <f>GETPIVOTDATA("Employee ID",$L$35,"Years (Hire Date)",2022)</f>
        <v>103</v>
      </c>
      <c r="C290">
        <f>GETPIVOTDATA("Employee ID",$H$35,"Years (Leaving Date)",2022)</f>
        <v>18</v>
      </c>
      <c r="D290">
        <f t="shared" si="1"/>
        <v>5.7222222222222223</v>
      </c>
    </row>
    <row r="291" spans="1:4">
      <c r="A291">
        <v>2023</v>
      </c>
      <c r="B291">
        <f>GETPIVOTDATA("Employee ID",$L$35,"Years (Hire Date)",2023)</f>
        <v>23</v>
      </c>
      <c r="C291">
        <f>GETPIVOTDATA("Employee ID",$H$35,"Years (Leaving Date)",2023)</f>
        <v>27</v>
      </c>
      <c r="D291">
        <f t="shared" si="1"/>
        <v>0.85185185185185186</v>
      </c>
    </row>
    <row r="292" spans="1:4">
      <c r="A292">
        <v>2024</v>
      </c>
      <c r="B292">
        <f>GETPIVOTDATA("Employee ID",$L$35,"Years (Hire Date)",2024)</f>
        <v>48</v>
      </c>
      <c r="C292">
        <f>GETPIVOTDATA("Employee ID",$H$35,"Years (Leaving Date)",2024)</f>
        <v>28</v>
      </c>
      <c r="D292">
        <f>B292/C292</f>
        <v>1.7142857142857142</v>
      </c>
    </row>
    <row r="293" spans="1:4">
      <c r="A293" s="36" t="s">
        <v>647</v>
      </c>
      <c r="B293">
        <f>GETPIVOTDATA("Employee ID",$L$35,"Years (Hire Date)",2025)</f>
        <v>16</v>
      </c>
      <c r="C293">
        <f>GETPIVOTDATA("Employee ID",$H$35,"Years (Leaving Date)",2025)</f>
        <v>25</v>
      </c>
      <c r="D293">
        <f t="shared" ref="D293" si="2">B293/C293</f>
        <v>0.64</v>
      </c>
    </row>
  </sheetData>
  <conditionalFormatting sqref="D33:D40">
    <cfRule type="cellIs" dxfId="5" priority="3" operator="lessThan">
      <formula>5</formula>
    </cfRule>
    <cfRule type="cellIs" dxfId="4" priority="4" operator="greaterThan">
      <formula>5</formula>
    </cfRule>
  </conditionalFormatting>
  <conditionalFormatting sqref="D286:D293">
    <cfRule type="cellIs" dxfId="1" priority="1" operator="lessThan">
      <formula>5</formula>
    </cfRule>
    <cfRule type="cellIs" dxfId="0" priority="2" operator="greaterThan">
      <formula>5</formula>
    </cfRule>
  </conditionalFormatting>
  <pageMargins left="0.7" right="0.7" top="0.75" bottom="0.75" header="0.3" footer="0.3"/>
  <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C74C-2884-4F1D-9802-936918F29050}">
  <dimension ref="A1:A8"/>
  <sheetViews>
    <sheetView zoomScale="130" zoomScaleNormal="130" workbookViewId="0">
      <selection activeCell="A10" sqref="A10"/>
    </sheetView>
  </sheetViews>
  <sheetFormatPr defaultRowHeight="14.5"/>
  <sheetData>
    <row r="1" spans="1:1" ht="21">
      <c r="A1" s="37" t="s">
        <v>568</v>
      </c>
    </row>
    <row r="2" spans="1:1">
      <c r="A2" t="s">
        <v>657</v>
      </c>
    </row>
    <row r="3" spans="1:1">
      <c r="A3" t="s">
        <v>658</v>
      </c>
    </row>
    <row r="4" spans="1:1">
      <c r="A4" t="s">
        <v>659</v>
      </c>
    </row>
    <row r="5" spans="1:1">
      <c r="A5" t="s">
        <v>660</v>
      </c>
    </row>
    <row r="7" spans="1:1">
      <c r="A7" t="s">
        <v>662</v>
      </c>
    </row>
    <row r="8" spans="1:1">
      <c r="A8" t="s">
        <v>661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57B5-2D65-4329-B9A0-1320A3B9D139}">
  <dimension ref="A1:K42"/>
  <sheetViews>
    <sheetView zoomScale="115" zoomScaleNormal="115" workbookViewId="0">
      <selection activeCell="A5" sqref="A5"/>
    </sheetView>
  </sheetViews>
  <sheetFormatPr defaultRowHeight="14.5"/>
  <cols>
    <col min="1" max="1" width="19.7265625" bestFit="1" customWidth="1"/>
    <col min="2" max="2" width="15.26953125" bestFit="1" customWidth="1"/>
    <col min="3" max="9" width="5.26953125" bestFit="1" customWidth="1"/>
    <col min="10" max="10" width="6.81640625" bestFit="1" customWidth="1"/>
    <col min="11" max="11" width="10.7265625" bestFit="1" customWidth="1"/>
  </cols>
  <sheetData>
    <row r="1" spans="1:10" ht="21">
      <c r="A1" s="37" t="s">
        <v>569</v>
      </c>
    </row>
    <row r="2" spans="1:10">
      <c r="A2" t="s">
        <v>667</v>
      </c>
    </row>
    <row r="3" spans="1:10">
      <c r="A3" t="s">
        <v>665</v>
      </c>
    </row>
    <row r="4" spans="1:10">
      <c r="A4" t="s">
        <v>666</v>
      </c>
    </row>
    <row r="7" spans="1:10" ht="18.5">
      <c r="A7" s="13" t="s">
        <v>669</v>
      </c>
    </row>
    <row r="8" spans="1:10" ht="21">
      <c r="A8" s="40"/>
      <c r="B8" s="56" t="s">
        <v>519</v>
      </c>
      <c r="C8" s="57"/>
      <c r="D8" s="58"/>
      <c r="E8" s="57" t="s">
        <v>517</v>
      </c>
      <c r="F8" s="57"/>
      <c r="G8" s="58"/>
      <c r="H8" s="57" t="s">
        <v>518</v>
      </c>
      <c r="I8" s="57"/>
      <c r="J8" s="58"/>
    </row>
    <row r="9" spans="1:10" ht="21">
      <c r="A9" s="38"/>
      <c r="B9" s="11" t="s">
        <v>641</v>
      </c>
      <c r="C9" s="11" t="s">
        <v>663</v>
      </c>
      <c r="D9" s="41" t="s">
        <v>639</v>
      </c>
      <c r="E9" s="11" t="s">
        <v>641</v>
      </c>
      <c r="F9" s="11" t="s">
        <v>663</v>
      </c>
      <c r="G9" s="41" t="s">
        <v>639</v>
      </c>
      <c r="H9" s="11" t="s">
        <v>641</v>
      </c>
      <c r="I9" s="11" t="s">
        <v>663</v>
      </c>
      <c r="J9" s="41" t="s">
        <v>639</v>
      </c>
    </row>
    <row r="10" spans="1:10">
      <c r="A10" s="39" t="s">
        <v>520</v>
      </c>
      <c r="B10">
        <v>27</v>
      </c>
      <c r="C10">
        <v>7</v>
      </c>
      <c r="D10" s="42">
        <f>B10/C10</f>
        <v>3.8571428571428572</v>
      </c>
      <c r="E10">
        <v>17</v>
      </c>
      <c r="F10">
        <v>7</v>
      </c>
      <c r="G10" s="42">
        <f>E10/F10</f>
        <v>2.4285714285714284</v>
      </c>
      <c r="H10">
        <v>35</v>
      </c>
      <c r="I10">
        <v>9</v>
      </c>
      <c r="J10" s="42">
        <f>H10/I10</f>
        <v>3.8888888888888888</v>
      </c>
    </row>
    <row r="11" spans="1:10">
      <c r="A11" s="39" t="s">
        <v>524</v>
      </c>
      <c r="B11">
        <v>18</v>
      </c>
      <c r="C11">
        <v>5</v>
      </c>
      <c r="D11" s="42">
        <f>B11/C11</f>
        <v>3.6</v>
      </c>
      <c r="E11">
        <v>30</v>
      </c>
      <c r="F11">
        <v>11</v>
      </c>
      <c r="G11" s="42">
        <f>E11/F11</f>
        <v>2.7272727272727271</v>
      </c>
      <c r="H11">
        <v>23</v>
      </c>
      <c r="I11">
        <v>12</v>
      </c>
      <c r="J11" s="42">
        <f>H11/I11</f>
        <v>1.9166666666666667</v>
      </c>
    </row>
    <row r="12" spans="1:10">
      <c r="A12" s="39" t="s">
        <v>522</v>
      </c>
      <c r="B12">
        <v>29</v>
      </c>
      <c r="C12">
        <v>8</v>
      </c>
      <c r="D12" s="42">
        <f t="shared" ref="D12:D14" si="0">B12/C12</f>
        <v>3.625</v>
      </c>
      <c r="E12">
        <v>28</v>
      </c>
      <c r="F12">
        <v>8</v>
      </c>
      <c r="G12" s="42">
        <f>E12/F12</f>
        <v>3.5</v>
      </c>
      <c r="H12">
        <v>24</v>
      </c>
      <c r="I12">
        <v>6</v>
      </c>
      <c r="J12" s="42">
        <f t="shared" ref="J12:J14" si="1">H12/I12</f>
        <v>4</v>
      </c>
    </row>
    <row r="13" spans="1:10">
      <c r="A13" s="39" t="s">
        <v>521</v>
      </c>
      <c r="B13">
        <v>20</v>
      </c>
      <c r="C13">
        <v>8</v>
      </c>
      <c r="D13" s="42">
        <f t="shared" si="0"/>
        <v>2.5</v>
      </c>
      <c r="E13">
        <v>30</v>
      </c>
      <c r="F13">
        <v>6</v>
      </c>
      <c r="G13" s="42">
        <f>E13/F13</f>
        <v>5</v>
      </c>
      <c r="H13">
        <v>17</v>
      </c>
      <c r="I13">
        <v>14</v>
      </c>
      <c r="J13" s="42">
        <f t="shared" si="1"/>
        <v>1.2142857142857142</v>
      </c>
    </row>
    <row r="14" spans="1:10">
      <c r="A14" s="43" t="s">
        <v>523</v>
      </c>
      <c r="B14" s="44">
        <v>30</v>
      </c>
      <c r="C14" s="44">
        <v>6</v>
      </c>
      <c r="D14" s="45">
        <f t="shared" si="0"/>
        <v>5</v>
      </c>
      <c r="E14" s="44">
        <v>24</v>
      </c>
      <c r="F14" s="44">
        <v>11</v>
      </c>
      <c r="G14" s="45">
        <f>E14/F14</f>
        <v>2.1818181818181817</v>
      </c>
      <c r="H14" s="44">
        <v>20</v>
      </c>
      <c r="I14" s="44">
        <v>10</v>
      </c>
      <c r="J14" s="45">
        <f t="shared" si="1"/>
        <v>2</v>
      </c>
    </row>
    <row r="17" spans="1:11" ht="18.5">
      <c r="A17" s="47" t="s">
        <v>668</v>
      </c>
    </row>
    <row r="18" spans="1:11">
      <c r="A18" s="10" t="s">
        <v>7</v>
      </c>
      <c r="B18" t="s">
        <v>582</v>
      </c>
    </row>
    <row r="19" spans="1:11">
      <c r="A19" s="36"/>
    </row>
    <row r="20" spans="1:11">
      <c r="A20" s="10" t="s">
        <v>573</v>
      </c>
      <c r="B20" s="10" t="s">
        <v>578</v>
      </c>
    </row>
    <row r="21" spans="1:11">
      <c r="A21" s="10" t="s">
        <v>571</v>
      </c>
      <c r="B21">
        <v>2018</v>
      </c>
      <c r="C21">
        <v>2019</v>
      </c>
      <c r="D21">
        <v>2020</v>
      </c>
      <c r="E21">
        <v>2021</v>
      </c>
      <c r="F21">
        <v>2022</v>
      </c>
      <c r="G21">
        <v>2023</v>
      </c>
      <c r="H21">
        <v>2024</v>
      </c>
      <c r="I21">
        <v>2025</v>
      </c>
      <c r="J21" t="s">
        <v>664</v>
      </c>
      <c r="K21" t="s">
        <v>572</v>
      </c>
    </row>
    <row r="22" spans="1:11">
      <c r="A22" s="11" t="s">
        <v>520</v>
      </c>
      <c r="E22">
        <v>3</v>
      </c>
      <c r="F22">
        <v>1</v>
      </c>
      <c r="G22">
        <v>8</v>
      </c>
      <c r="H22">
        <v>7</v>
      </c>
      <c r="I22">
        <v>23</v>
      </c>
      <c r="J22">
        <v>60</v>
      </c>
      <c r="K22">
        <v>102</v>
      </c>
    </row>
    <row r="23" spans="1:11">
      <c r="A23" s="15" t="s">
        <v>519</v>
      </c>
      <c r="E23">
        <v>1</v>
      </c>
      <c r="G23">
        <v>4</v>
      </c>
      <c r="H23">
        <v>2</v>
      </c>
      <c r="I23">
        <v>9</v>
      </c>
      <c r="J23">
        <v>18</v>
      </c>
      <c r="K23">
        <v>34</v>
      </c>
    </row>
    <row r="24" spans="1:11">
      <c r="A24" s="15" t="s">
        <v>517</v>
      </c>
      <c r="F24">
        <v>1</v>
      </c>
      <c r="G24">
        <v>1</v>
      </c>
      <c r="H24">
        <v>2</v>
      </c>
      <c r="I24" s="46">
        <v>6</v>
      </c>
      <c r="J24">
        <v>14</v>
      </c>
      <c r="K24">
        <v>24</v>
      </c>
    </row>
    <row r="25" spans="1:11">
      <c r="A25" s="15" t="s">
        <v>518</v>
      </c>
      <c r="E25">
        <v>2</v>
      </c>
      <c r="G25">
        <v>3</v>
      </c>
      <c r="H25">
        <v>3</v>
      </c>
      <c r="I25">
        <v>8</v>
      </c>
      <c r="J25">
        <v>28</v>
      </c>
      <c r="K25">
        <v>44</v>
      </c>
    </row>
    <row r="26" spans="1:11">
      <c r="A26" s="11" t="s">
        <v>524</v>
      </c>
      <c r="D26">
        <v>2</v>
      </c>
      <c r="E26">
        <v>3</v>
      </c>
      <c r="F26">
        <v>6</v>
      </c>
      <c r="G26">
        <v>10</v>
      </c>
      <c r="H26">
        <v>5</v>
      </c>
      <c r="I26">
        <v>16</v>
      </c>
      <c r="J26">
        <v>57</v>
      </c>
      <c r="K26">
        <v>99</v>
      </c>
    </row>
    <row r="27" spans="1:11">
      <c r="A27" s="15" t="s">
        <v>519</v>
      </c>
      <c r="E27">
        <v>2</v>
      </c>
      <c r="F27">
        <v>3</v>
      </c>
      <c r="G27">
        <v>2</v>
      </c>
      <c r="H27">
        <v>1</v>
      </c>
      <c r="I27">
        <v>3</v>
      </c>
      <c r="J27">
        <v>12</v>
      </c>
      <c r="K27">
        <v>23</v>
      </c>
    </row>
    <row r="28" spans="1:11">
      <c r="A28" s="15" t="s">
        <v>517</v>
      </c>
      <c r="D28">
        <v>2</v>
      </c>
      <c r="F28">
        <v>1</v>
      </c>
      <c r="G28">
        <v>5</v>
      </c>
      <c r="H28">
        <v>1</v>
      </c>
      <c r="I28" s="46">
        <v>6</v>
      </c>
      <c r="J28">
        <v>26</v>
      </c>
      <c r="K28">
        <v>41</v>
      </c>
    </row>
    <row r="29" spans="1:11">
      <c r="A29" s="15" t="s">
        <v>518</v>
      </c>
      <c r="E29">
        <v>1</v>
      </c>
      <c r="F29">
        <v>2</v>
      </c>
      <c r="G29">
        <v>3</v>
      </c>
      <c r="H29">
        <v>3</v>
      </c>
      <c r="I29" s="46">
        <v>7</v>
      </c>
      <c r="J29">
        <v>19</v>
      </c>
      <c r="K29">
        <v>35</v>
      </c>
    </row>
    <row r="30" spans="1:11">
      <c r="A30" s="11" t="s">
        <v>522</v>
      </c>
      <c r="C30">
        <v>5</v>
      </c>
      <c r="D30">
        <v>1</v>
      </c>
      <c r="E30">
        <v>2</v>
      </c>
      <c r="F30">
        <v>3</v>
      </c>
      <c r="G30">
        <v>4</v>
      </c>
      <c r="H30">
        <v>5</v>
      </c>
      <c r="I30">
        <v>20</v>
      </c>
      <c r="J30">
        <v>63</v>
      </c>
      <c r="K30">
        <v>103</v>
      </c>
    </row>
    <row r="31" spans="1:11">
      <c r="A31" s="15" t="s">
        <v>519</v>
      </c>
      <c r="C31">
        <v>1</v>
      </c>
      <c r="D31">
        <v>1</v>
      </c>
      <c r="F31">
        <v>1</v>
      </c>
      <c r="G31">
        <v>2</v>
      </c>
      <c r="H31">
        <v>3</v>
      </c>
      <c r="I31">
        <v>7</v>
      </c>
      <c r="J31">
        <v>22</v>
      </c>
      <c r="K31">
        <v>37</v>
      </c>
    </row>
    <row r="32" spans="1:11">
      <c r="A32" s="15" t="s">
        <v>517</v>
      </c>
      <c r="C32">
        <v>2</v>
      </c>
      <c r="E32">
        <v>1</v>
      </c>
      <c r="F32">
        <v>1</v>
      </c>
      <c r="H32">
        <v>2</v>
      </c>
      <c r="I32">
        <v>7</v>
      </c>
      <c r="J32">
        <v>23</v>
      </c>
      <c r="K32">
        <v>36</v>
      </c>
    </row>
    <row r="33" spans="1:11">
      <c r="A33" s="15" t="s">
        <v>518</v>
      </c>
      <c r="C33">
        <v>2</v>
      </c>
      <c r="E33">
        <v>1</v>
      </c>
      <c r="F33">
        <v>1</v>
      </c>
      <c r="G33">
        <v>2</v>
      </c>
      <c r="I33">
        <v>6</v>
      </c>
      <c r="J33">
        <v>18</v>
      </c>
      <c r="K33">
        <v>30</v>
      </c>
    </row>
    <row r="34" spans="1:11">
      <c r="A34" s="11" t="s">
        <v>521</v>
      </c>
      <c r="B34">
        <v>1</v>
      </c>
      <c r="D34">
        <v>1</v>
      </c>
      <c r="E34">
        <v>1</v>
      </c>
      <c r="F34">
        <v>8</v>
      </c>
      <c r="G34">
        <v>6</v>
      </c>
      <c r="H34">
        <v>7</v>
      </c>
      <c r="I34">
        <v>22</v>
      </c>
      <c r="J34">
        <v>49</v>
      </c>
      <c r="K34">
        <v>95</v>
      </c>
    </row>
    <row r="35" spans="1:11">
      <c r="A35" s="15" t="s">
        <v>519</v>
      </c>
      <c r="D35">
        <v>1</v>
      </c>
      <c r="F35">
        <v>3</v>
      </c>
      <c r="G35">
        <v>2</v>
      </c>
      <c r="H35">
        <v>1</v>
      </c>
      <c r="I35">
        <v>6</v>
      </c>
      <c r="J35">
        <v>15</v>
      </c>
      <c r="K35">
        <v>28</v>
      </c>
    </row>
    <row r="36" spans="1:11">
      <c r="A36" s="15" t="s">
        <v>517</v>
      </c>
      <c r="F36">
        <v>2</v>
      </c>
      <c r="G36">
        <v>3</v>
      </c>
      <c r="H36">
        <v>2</v>
      </c>
      <c r="I36">
        <v>7</v>
      </c>
      <c r="J36">
        <v>22</v>
      </c>
      <c r="K36">
        <v>36</v>
      </c>
    </row>
    <row r="37" spans="1:11">
      <c r="A37" s="15" t="s">
        <v>518</v>
      </c>
      <c r="B37">
        <v>1</v>
      </c>
      <c r="E37">
        <v>1</v>
      </c>
      <c r="F37">
        <v>3</v>
      </c>
      <c r="G37">
        <v>1</v>
      </c>
      <c r="H37" s="46">
        <v>4</v>
      </c>
      <c r="I37" s="46">
        <v>9</v>
      </c>
      <c r="J37">
        <v>12</v>
      </c>
      <c r="K37">
        <v>31</v>
      </c>
    </row>
    <row r="38" spans="1:11">
      <c r="A38" s="11" t="s">
        <v>523</v>
      </c>
      <c r="B38">
        <v>1</v>
      </c>
      <c r="C38">
        <v>1</v>
      </c>
      <c r="D38">
        <v>4</v>
      </c>
      <c r="E38">
        <v>5</v>
      </c>
      <c r="F38">
        <v>2</v>
      </c>
      <c r="G38">
        <v>3</v>
      </c>
      <c r="H38">
        <v>6</v>
      </c>
      <c r="I38">
        <v>20</v>
      </c>
      <c r="J38">
        <v>59</v>
      </c>
      <c r="K38">
        <v>101</v>
      </c>
    </row>
    <row r="39" spans="1:11">
      <c r="A39" s="15" t="s">
        <v>519</v>
      </c>
      <c r="C39">
        <v>1</v>
      </c>
      <c r="D39">
        <v>1</v>
      </c>
      <c r="E39">
        <v>1</v>
      </c>
      <c r="F39">
        <v>1</v>
      </c>
      <c r="G39">
        <v>1</v>
      </c>
      <c r="I39">
        <v>10</v>
      </c>
      <c r="J39">
        <v>21</v>
      </c>
      <c r="K39">
        <v>36</v>
      </c>
    </row>
    <row r="40" spans="1:11">
      <c r="A40" s="15" t="s">
        <v>517</v>
      </c>
      <c r="D40">
        <v>3</v>
      </c>
      <c r="E40">
        <v>3</v>
      </c>
      <c r="F40">
        <v>1</v>
      </c>
      <c r="G40">
        <v>1</v>
      </c>
      <c r="H40">
        <v>1</v>
      </c>
      <c r="I40">
        <v>5</v>
      </c>
      <c r="J40">
        <v>21</v>
      </c>
      <c r="K40">
        <v>35</v>
      </c>
    </row>
    <row r="41" spans="1:11">
      <c r="A41" s="15" t="s">
        <v>518</v>
      </c>
      <c r="B41">
        <v>1</v>
      </c>
      <c r="E41">
        <v>1</v>
      </c>
      <c r="G41">
        <v>1</v>
      </c>
      <c r="H41" s="46">
        <v>5</v>
      </c>
      <c r="I41">
        <v>5</v>
      </c>
      <c r="J41">
        <v>17</v>
      </c>
      <c r="K41">
        <v>30</v>
      </c>
    </row>
    <row r="42" spans="1:11">
      <c r="A42" s="11" t="s">
        <v>572</v>
      </c>
      <c r="B42">
        <v>2</v>
      </c>
      <c r="C42">
        <v>6</v>
      </c>
      <c r="D42">
        <v>8</v>
      </c>
      <c r="E42">
        <v>14</v>
      </c>
      <c r="F42">
        <v>20</v>
      </c>
      <c r="G42">
        <v>31</v>
      </c>
      <c r="H42">
        <v>30</v>
      </c>
      <c r="I42">
        <v>101</v>
      </c>
      <c r="J42">
        <v>288</v>
      </c>
      <c r="K42">
        <v>500</v>
      </c>
    </row>
  </sheetData>
  <mergeCells count="3">
    <mergeCell ref="B8:D8"/>
    <mergeCell ref="E8:G8"/>
    <mergeCell ref="H8:J8"/>
  </mergeCells>
  <conditionalFormatting sqref="D10:D14 G10:G14 J10:J14">
    <cfRule type="cellIs" dxfId="3" priority="3" operator="greaterThan">
      <formula>3</formula>
    </cfRule>
    <cfRule type="cellIs" dxfId="2" priority="4" operator="lessThan">
      <formula>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D015-3562-417F-9FFA-43DECCC90BEB}">
  <dimension ref="A1:J133"/>
  <sheetViews>
    <sheetView topLeftCell="B121" zoomScale="156" zoomScaleNormal="130" workbookViewId="0">
      <selection activeCell="L131" sqref="L131"/>
    </sheetView>
  </sheetViews>
  <sheetFormatPr defaultRowHeight="14.5"/>
  <cols>
    <col min="1" max="1" width="12.36328125" bestFit="1" customWidth="1"/>
    <col min="2" max="2" width="19.54296875" bestFit="1" customWidth="1"/>
    <col min="3" max="3" width="8.08984375" bestFit="1" customWidth="1"/>
    <col min="4" max="4" width="8.54296875" bestFit="1" customWidth="1"/>
    <col min="5" max="5" width="7.54296875" bestFit="1" customWidth="1"/>
    <col min="6" max="6" width="10.7265625" bestFit="1" customWidth="1"/>
    <col min="7" max="7" width="9.90625" bestFit="1" customWidth="1"/>
    <col min="8" max="8" width="8.08984375" bestFit="1" customWidth="1"/>
    <col min="9" max="9" width="8.54296875" bestFit="1" customWidth="1"/>
    <col min="10" max="10" width="7.54296875" bestFit="1" customWidth="1"/>
    <col min="11" max="11" width="11.6328125" bestFit="1" customWidth="1"/>
    <col min="12" max="12" width="15.7265625" bestFit="1" customWidth="1"/>
    <col min="13" max="13" width="8.08984375" bestFit="1" customWidth="1"/>
    <col min="14" max="14" width="8.54296875" bestFit="1" customWidth="1"/>
    <col min="15" max="15" width="7.54296875" bestFit="1" customWidth="1"/>
    <col min="16" max="16" width="18.08984375" bestFit="1" customWidth="1"/>
    <col min="17" max="17" width="10.7265625" bestFit="1" customWidth="1"/>
    <col min="18" max="18" width="12.08984375" bestFit="1" customWidth="1"/>
    <col min="19" max="19" width="18.08984375" bestFit="1" customWidth="1"/>
    <col min="20" max="20" width="10.7265625" bestFit="1" customWidth="1"/>
    <col min="21" max="21" width="3.81640625" bestFit="1" customWidth="1"/>
    <col min="22" max="22" width="1.81640625" bestFit="1" customWidth="1"/>
    <col min="23" max="31" width="3.81640625" bestFit="1" customWidth="1"/>
    <col min="32" max="32" width="1.81640625" bestFit="1" customWidth="1"/>
    <col min="33" max="41" width="3.81640625" bestFit="1" customWidth="1"/>
    <col min="42" max="42" width="1.81640625" bestFit="1" customWidth="1"/>
    <col min="43" max="51" width="3.81640625" bestFit="1" customWidth="1"/>
    <col min="52" max="52" width="1.81640625" bestFit="1" customWidth="1"/>
    <col min="53" max="61" width="3.81640625" bestFit="1" customWidth="1"/>
    <col min="62" max="62" width="1.81640625" bestFit="1" customWidth="1"/>
    <col min="63" max="71" width="3.81640625" bestFit="1" customWidth="1"/>
    <col min="72" max="72" width="1.81640625" bestFit="1" customWidth="1"/>
    <col min="73" max="85" width="3.81640625" bestFit="1" customWidth="1"/>
    <col min="86" max="87" width="4.81640625" bestFit="1" customWidth="1"/>
    <col min="88" max="88" width="10.7265625" bestFit="1" customWidth="1"/>
  </cols>
  <sheetData>
    <row r="1" spans="1:1" ht="21">
      <c r="A1" s="37" t="s">
        <v>570</v>
      </c>
    </row>
    <row r="2" spans="1:1" ht="26">
      <c r="A2" s="18" t="s">
        <v>627</v>
      </c>
    </row>
    <row r="3" spans="1:1" ht="26">
      <c r="A3" s="18" t="s">
        <v>625</v>
      </c>
    </row>
    <row r="4" spans="1:1" ht="26">
      <c r="A4" s="18" t="s">
        <v>680</v>
      </c>
    </row>
    <row r="5" spans="1:1" ht="26">
      <c r="A5" s="18" t="s">
        <v>681</v>
      </c>
    </row>
    <row r="6" spans="1:1" ht="26">
      <c r="A6" s="18" t="s">
        <v>676</v>
      </c>
    </row>
    <row r="7" spans="1:1" ht="26">
      <c r="A7" s="18" t="s">
        <v>623</v>
      </c>
    </row>
    <row r="26" spans="1:2" ht="26">
      <c r="A26" s="18" t="s">
        <v>675</v>
      </c>
    </row>
    <row r="28" spans="1:2" ht="21">
      <c r="A28" s="48" t="s">
        <v>670</v>
      </c>
    </row>
    <row r="29" spans="1:2">
      <c r="A29" s="10" t="s">
        <v>571</v>
      </c>
      <c r="B29" t="s">
        <v>573</v>
      </c>
    </row>
    <row r="30" spans="1:2">
      <c r="A30" s="11" t="s">
        <v>543</v>
      </c>
      <c r="B30">
        <v>70</v>
      </c>
    </row>
    <row r="31" spans="1:2">
      <c r="A31" s="15" t="s">
        <v>527</v>
      </c>
      <c r="B31">
        <v>13</v>
      </c>
    </row>
    <row r="32" spans="1:2">
      <c r="A32" s="15" t="s">
        <v>525</v>
      </c>
      <c r="B32">
        <v>13</v>
      </c>
    </row>
    <row r="33" spans="1:2">
      <c r="A33" s="15" t="s">
        <v>526</v>
      </c>
      <c r="B33" s="16">
        <v>21</v>
      </c>
    </row>
    <row r="34" spans="1:2">
      <c r="A34" s="15" t="s">
        <v>528</v>
      </c>
      <c r="B34" s="16">
        <v>22</v>
      </c>
    </row>
    <row r="35" spans="1:2">
      <c r="A35" s="15" t="s">
        <v>530</v>
      </c>
      <c r="B35">
        <v>1</v>
      </c>
    </row>
    <row r="36" spans="1:2">
      <c r="A36" s="11" t="s">
        <v>542</v>
      </c>
      <c r="B36">
        <v>194</v>
      </c>
    </row>
    <row r="37" spans="1:2">
      <c r="A37" s="15" t="s">
        <v>527</v>
      </c>
      <c r="B37">
        <v>47</v>
      </c>
    </row>
    <row r="38" spans="1:2">
      <c r="A38" s="15" t="s">
        <v>525</v>
      </c>
      <c r="B38">
        <v>50</v>
      </c>
    </row>
    <row r="39" spans="1:2">
      <c r="A39" s="15" t="s">
        <v>526</v>
      </c>
      <c r="B39">
        <v>34</v>
      </c>
    </row>
    <row r="40" spans="1:2">
      <c r="A40" s="15" t="s">
        <v>528</v>
      </c>
      <c r="B40" s="16">
        <v>57</v>
      </c>
    </row>
    <row r="41" spans="1:2">
      <c r="A41" s="15" t="s">
        <v>530</v>
      </c>
      <c r="B41">
        <v>6</v>
      </c>
    </row>
    <row r="42" spans="1:2">
      <c r="A42" s="11" t="s">
        <v>544</v>
      </c>
      <c r="B42">
        <v>135</v>
      </c>
    </row>
    <row r="43" spans="1:2">
      <c r="A43" s="15" t="s">
        <v>527</v>
      </c>
      <c r="B43">
        <v>27</v>
      </c>
    </row>
    <row r="44" spans="1:2">
      <c r="A44" s="15" t="s">
        <v>525</v>
      </c>
      <c r="B44" s="16">
        <v>37</v>
      </c>
    </row>
    <row r="45" spans="1:2">
      <c r="A45" s="15" t="s">
        <v>526</v>
      </c>
      <c r="B45" s="16">
        <v>37</v>
      </c>
    </row>
    <row r="46" spans="1:2">
      <c r="A46" s="15" t="s">
        <v>528</v>
      </c>
      <c r="B46">
        <v>27</v>
      </c>
    </row>
    <row r="47" spans="1:2">
      <c r="A47" s="15" t="s">
        <v>530</v>
      </c>
      <c r="B47">
        <v>7</v>
      </c>
    </row>
    <row r="48" spans="1:2">
      <c r="A48" s="11" t="s">
        <v>545</v>
      </c>
      <c r="B48">
        <v>101</v>
      </c>
    </row>
    <row r="49" spans="1:10">
      <c r="A49" s="15" t="s">
        <v>527</v>
      </c>
      <c r="B49" s="16">
        <v>29</v>
      </c>
    </row>
    <row r="50" spans="1:10">
      <c r="A50" s="15" t="s">
        <v>525</v>
      </c>
      <c r="B50">
        <v>24</v>
      </c>
    </row>
    <row r="51" spans="1:10">
      <c r="A51" s="15" t="s">
        <v>526</v>
      </c>
      <c r="B51">
        <v>26</v>
      </c>
    </row>
    <row r="52" spans="1:10">
      <c r="A52" s="15" t="s">
        <v>528</v>
      </c>
      <c r="B52">
        <v>21</v>
      </c>
    </row>
    <row r="53" spans="1:10">
      <c r="A53" s="15" t="s">
        <v>530</v>
      </c>
      <c r="B53">
        <v>1</v>
      </c>
    </row>
    <row r="54" spans="1:10">
      <c r="A54" s="11" t="s">
        <v>572</v>
      </c>
      <c r="B54">
        <v>500</v>
      </c>
    </row>
    <row r="55" spans="1:10">
      <c r="A55" s="11"/>
    </row>
    <row r="56" spans="1:10">
      <c r="A56" s="11"/>
    </row>
    <row r="57" spans="1:10" ht="21">
      <c r="A57" s="48" t="s">
        <v>673</v>
      </c>
    </row>
    <row r="58" spans="1:10">
      <c r="A58" s="49"/>
    </row>
    <row r="59" spans="1:10">
      <c r="A59" s="10" t="s">
        <v>11</v>
      </c>
      <c r="B59" t="s">
        <v>543</v>
      </c>
    </row>
    <row r="61" spans="1:10">
      <c r="B61" s="10" t="s">
        <v>578</v>
      </c>
    </row>
    <row r="62" spans="1:10">
      <c r="B62">
        <v>2018</v>
      </c>
      <c r="C62">
        <v>2019</v>
      </c>
      <c r="D62">
        <v>2020</v>
      </c>
      <c r="E62">
        <v>2021</v>
      </c>
      <c r="F62">
        <v>2022</v>
      </c>
      <c r="G62">
        <v>2023</v>
      </c>
      <c r="H62">
        <v>2024</v>
      </c>
      <c r="I62">
        <v>2025</v>
      </c>
      <c r="J62" t="s">
        <v>572</v>
      </c>
    </row>
    <row r="63" spans="1:10">
      <c r="A63" t="s">
        <v>573</v>
      </c>
      <c r="B63">
        <v>13</v>
      </c>
      <c r="C63">
        <v>17</v>
      </c>
      <c r="D63" s="46">
        <v>4</v>
      </c>
      <c r="E63" s="46">
        <v>1</v>
      </c>
      <c r="F63">
        <v>11</v>
      </c>
      <c r="G63">
        <v>12</v>
      </c>
      <c r="H63">
        <v>7</v>
      </c>
      <c r="I63">
        <v>5</v>
      </c>
      <c r="J63">
        <v>70</v>
      </c>
    </row>
    <row r="65" spans="1:4">
      <c r="D65" t="s">
        <v>674</v>
      </c>
    </row>
    <row r="67" spans="1:4" ht="21">
      <c r="A67" s="48" t="s">
        <v>672</v>
      </c>
    </row>
    <row r="68" spans="1:4">
      <c r="A68" s="10" t="s">
        <v>571</v>
      </c>
      <c r="B68" t="s">
        <v>573</v>
      </c>
    </row>
    <row r="69" spans="1:4">
      <c r="A69" s="11">
        <v>2018</v>
      </c>
      <c r="B69">
        <v>59</v>
      </c>
    </row>
    <row r="70" spans="1:4">
      <c r="A70" s="11">
        <v>2019</v>
      </c>
      <c r="B70">
        <v>71</v>
      </c>
    </row>
    <row r="71" spans="1:4">
      <c r="A71" s="11">
        <v>2020</v>
      </c>
      <c r="B71">
        <v>82</v>
      </c>
    </row>
    <row r="72" spans="1:4">
      <c r="A72" s="11">
        <v>2021</v>
      </c>
      <c r="B72">
        <v>98</v>
      </c>
    </row>
    <row r="73" spans="1:4">
      <c r="A73" s="11">
        <v>2022</v>
      </c>
      <c r="B73">
        <v>103</v>
      </c>
    </row>
    <row r="74" spans="1:4">
      <c r="A74" s="11">
        <v>2023</v>
      </c>
      <c r="B74">
        <v>23</v>
      </c>
    </row>
    <row r="75" spans="1:4">
      <c r="A75" s="11">
        <v>2024</v>
      </c>
      <c r="B75">
        <v>48</v>
      </c>
    </row>
    <row r="76" spans="1:4">
      <c r="A76" s="11">
        <v>2025</v>
      </c>
      <c r="B76">
        <v>16</v>
      </c>
    </row>
    <row r="77" spans="1:4">
      <c r="A77" s="11" t="s">
        <v>572</v>
      </c>
      <c r="B77">
        <v>500</v>
      </c>
    </row>
    <row r="80" spans="1:4" ht="21">
      <c r="A80" s="48" t="s">
        <v>671</v>
      </c>
    </row>
    <row r="81" spans="1:5">
      <c r="A81" s="10" t="s">
        <v>573</v>
      </c>
      <c r="B81" s="10" t="s">
        <v>578</v>
      </c>
    </row>
    <row r="82" spans="1:5">
      <c r="A82" s="10" t="s">
        <v>571</v>
      </c>
      <c r="B82" t="s">
        <v>536</v>
      </c>
      <c r="C82" t="s">
        <v>535</v>
      </c>
      <c r="D82" s="50" t="s">
        <v>537</v>
      </c>
      <c r="E82" t="s">
        <v>572</v>
      </c>
    </row>
    <row r="83" spans="1:5">
      <c r="A83" s="11" t="s">
        <v>543</v>
      </c>
      <c r="B83">
        <v>19</v>
      </c>
      <c r="C83">
        <v>30</v>
      </c>
      <c r="D83">
        <v>21</v>
      </c>
      <c r="E83">
        <v>70</v>
      </c>
    </row>
    <row r="84" spans="1:5">
      <c r="A84" s="11" t="s">
        <v>542</v>
      </c>
      <c r="B84">
        <v>81</v>
      </c>
      <c r="C84">
        <v>57</v>
      </c>
      <c r="D84">
        <v>56</v>
      </c>
      <c r="E84">
        <v>194</v>
      </c>
    </row>
    <row r="85" spans="1:5">
      <c r="A85" s="11" t="s">
        <v>544</v>
      </c>
      <c r="B85">
        <v>48</v>
      </c>
      <c r="C85">
        <v>43</v>
      </c>
      <c r="D85">
        <v>44</v>
      </c>
      <c r="E85">
        <v>135</v>
      </c>
    </row>
    <row r="86" spans="1:5">
      <c r="A86" s="11" t="s">
        <v>545</v>
      </c>
      <c r="B86">
        <v>32</v>
      </c>
      <c r="C86">
        <v>36</v>
      </c>
      <c r="D86">
        <v>33</v>
      </c>
      <c r="E86">
        <v>101</v>
      </c>
    </row>
    <row r="87" spans="1:5">
      <c r="A87" s="11" t="s">
        <v>572</v>
      </c>
      <c r="B87">
        <v>180</v>
      </c>
      <c r="C87">
        <v>166</v>
      </c>
      <c r="D87">
        <v>154</v>
      </c>
      <c r="E87">
        <v>500</v>
      </c>
    </row>
    <row r="89" spans="1:5">
      <c r="A89" s="10" t="s">
        <v>571</v>
      </c>
      <c r="B89" t="s">
        <v>624</v>
      </c>
    </row>
    <row r="90" spans="1:5">
      <c r="A90" s="11" t="s">
        <v>543</v>
      </c>
      <c r="B90">
        <v>5.2971428571428563</v>
      </c>
    </row>
    <row r="91" spans="1:5">
      <c r="A91" s="11" t="s">
        <v>542</v>
      </c>
      <c r="B91">
        <v>5.1149484536082488</v>
      </c>
    </row>
    <row r="92" spans="1:5">
      <c r="A92" s="11" t="s">
        <v>544</v>
      </c>
      <c r="B92">
        <v>5.1511111111111134</v>
      </c>
    </row>
    <row r="93" spans="1:5">
      <c r="A93" s="11" t="s">
        <v>545</v>
      </c>
      <c r="B93">
        <v>5.3237623762376218</v>
      </c>
    </row>
    <row r="94" spans="1:5">
      <c r="A94" s="11" t="s">
        <v>572</v>
      </c>
      <c r="B94">
        <v>5.1924000000000001</v>
      </c>
    </row>
    <row r="96" spans="1:5">
      <c r="A96" s="11" t="s">
        <v>678</v>
      </c>
    </row>
    <row r="97" spans="1:6">
      <c r="A97" s="10" t="s">
        <v>571</v>
      </c>
      <c r="B97" t="s">
        <v>677</v>
      </c>
    </row>
    <row r="98" spans="1:6">
      <c r="A98" s="11" t="s">
        <v>543</v>
      </c>
      <c r="B98">
        <v>3.2</v>
      </c>
    </row>
    <row r="99" spans="1:6">
      <c r="A99" s="11" t="s">
        <v>542</v>
      </c>
      <c r="B99">
        <v>3.0618556701030926</v>
      </c>
    </row>
    <row r="100" spans="1:6">
      <c r="A100" s="11" t="s">
        <v>544</v>
      </c>
      <c r="B100">
        <v>3.2222222222222223</v>
      </c>
    </row>
    <row r="101" spans="1:6">
      <c r="A101" s="11" t="s">
        <v>545</v>
      </c>
      <c r="B101">
        <v>3.1485148514851486</v>
      </c>
    </row>
    <row r="102" spans="1:6">
      <c r="A102" s="11" t="s">
        <v>572</v>
      </c>
      <c r="B102">
        <v>3.1419999999999999</v>
      </c>
    </row>
    <row r="104" spans="1:6">
      <c r="A104" s="51" t="s">
        <v>679</v>
      </c>
    </row>
    <row r="105" spans="1:6">
      <c r="A105" s="10" t="s">
        <v>573</v>
      </c>
      <c r="B105" s="10" t="s">
        <v>578</v>
      </c>
    </row>
    <row r="106" spans="1:6">
      <c r="A106" s="10" t="s">
        <v>571</v>
      </c>
      <c r="B106" t="s">
        <v>543</v>
      </c>
      <c r="C106" t="s">
        <v>542</v>
      </c>
      <c r="D106" t="s">
        <v>544</v>
      </c>
      <c r="E106" t="s">
        <v>545</v>
      </c>
      <c r="F106" t="s">
        <v>572</v>
      </c>
    </row>
    <row r="107" spans="1:6">
      <c r="A107" s="11" t="s">
        <v>519</v>
      </c>
      <c r="B107">
        <v>17</v>
      </c>
      <c r="C107">
        <v>69</v>
      </c>
      <c r="D107">
        <v>44</v>
      </c>
      <c r="E107">
        <v>28</v>
      </c>
      <c r="F107">
        <v>158</v>
      </c>
    </row>
    <row r="108" spans="1:6">
      <c r="A108" s="15" t="s">
        <v>520</v>
      </c>
      <c r="B108">
        <v>5</v>
      </c>
      <c r="C108">
        <v>11</v>
      </c>
      <c r="D108">
        <v>12</v>
      </c>
      <c r="E108">
        <v>6</v>
      </c>
      <c r="F108">
        <v>34</v>
      </c>
    </row>
    <row r="109" spans="1:6">
      <c r="A109" s="15" t="s">
        <v>524</v>
      </c>
      <c r="B109">
        <v>1</v>
      </c>
      <c r="C109">
        <v>11</v>
      </c>
      <c r="D109">
        <v>7</v>
      </c>
      <c r="E109">
        <v>4</v>
      </c>
      <c r="F109">
        <v>23</v>
      </c>
    </row>
    <row r="110" spans="1:6">
      <c r="A110" s="15" t="s">
        <v>522</v>
      </c>
      <c r="B110">
        <v>6</v>
      </c>
      <c r="C110">
        <v>14</v>
      </c>
      <c r="D110">
        <v>12</v>
      </c>
      <c r="E110">
        <v>5</v>
      </c>
      <c r="F110">
        <v>37</v>
      </c>
    </row>
    <row r="111" spans="1:6">
      <c r="A111" s="15" t="s">
        <v>521</v>
      </c>
      <c r="B111">
        <v>4</v>
      </c>
      <c r="C111" s="46">
        <v>18</v>
      </c>
      <c r="D111">
        <v>2</v>
      </c>
      <c r="E111">
        <v>4</v>
      </c>
      <c r="F111">
        <v>28</v>
      </c>
    </row>
    <row r="112" spans="1:6">
      <c r="A112" s="15" t="s">
        <v>523</v>
      </c>
      <c r="B112">
        <v>1</v>
      </c>
      <c r="C112">
        <v>15</v>
      </c>
      <c r="D112">
        <v>11</v>
      </c>
      <c r="E112" s="46">
        <v>9</v>
      </c>
      <c r="F112">
        <v>36</v>
      </c>
    </row>
    <row r="113" spans="1:6">
      <c r="A113" s="11" t="s">
        <v>517</v>
      </c>
      <c r="B113">
        <v>26</v>
      </c>
      <c r="C113">
        <v>62</v>
      </c>
      <c r="D113">
        <v>44</v>
      </c>
      <c r="E113">
        <v>40</v>
      </c>
      <c r="F113">
        <v>172</v>
      </c>
    </row>
    <row r="114" spans="1:6">
      <c r="A114" s="15" t="s">
        <v>520</v>
      </c>
      <c r="B114">
        <v>4</v>
      </c>
      <c r="C114">
        <v>8</v>
      </c>
      <c r="D114">
        <v>5</v>
      </c>
      <c r="E114">
        <v>7</v>
      </c>
      <c r="F114">
        <v>24</v>
      </c>
    </row>
    <row r="115" spans="1:6">
      <c r="A115" s="15" t="s">
        <v>524</v>
      </c>
      <c r="B115">
        <v>8</v>
      </c>
      <c r="C115" s="46">
        <v>17</v>
      </c>
      <c r="D115">
        <v>10</v>
      </c>
      <c r="E115">
        <v>6</v>
      </c>
      <c r="F115">
        <v>41</v>
      </c>
    </row>
    <row r="116" spans="1:6">
      <c r="A116" s="15" t="s">
        <v>522</v>
      </c>
      <c r="B116">
        <v>5</v>
      </c>
      <c r="C116">
        <v>12</v>
      </c>
      <c r="D116">
        <v>9</v>
      </c>
      <c r="E116" s="46">
        <v>10</v>
      </c>
      <c r="F116">
        <v>36</v>
      </c>
    </row>
    <row r="117" spans="1:6">
      <c r="A117" s="15" t="s">
        <v>521</v>
      </c>
      <c r="B117">
        <v>2</v>
      </c>
      <c r="C117">
        <v>13</v>
      </c>
      <c r="D117">
        <v>12</v>
      </c>
      <c r="E117">
        <v>9</v>
      </c>
      <c r="F117">
        <v>36</v>
      </c>
    </row>
    <row r="118" spans="1:6">
      <c r="A118" s="15" t="s">
        <v>523</v>
      </c>
      <c r="B118">
        <v>7</v>
      </c>
      <c r="C118">
        <v>12</v>
      </c>
      <c r="D118">
        <v>8</v>
      </c>
      <c r="E118">
        <v>8</v>
      </c>
      <c r="F118">
        <v>35</v>
      </c>
    </row>
    <row r="119" spans="1:6">
      <c r="A119" s="11" t="s">
        <v>518</v>
      </c>
      <c r="B119">
        <v>27</v>
      </c>
      <c r="C119">
        <v>63</v>
      </c>
      <c r="D119">
        <v>47</v>
      </c>
      <c r="E119">
        <v>33</v>
      </c>
      <c r="F119">
        <v>170</v>
      </c>
    </row>
    <row r="120" spans="1:6">
      <c r="A120" s="15" t="s">
        <v>520</v>
      </c>
      <c r="B120">
        <v>6</v>
      </c>
      <c r="C120" s="46">
        <v>20</v>
      </c>
      <c r="D120">
        <v>10</v>
      </c>
      <c r="E120">
        <v>8</v>
      </c>
      <c r="F120">
        <v>44</v>
      </c>
    </row>
    <row r="121" spans="1:6">
      <c r="A121" s="15" t="s">
        <v>524</v>
      </c>
      <c r="B121">
        <v>5</v>
      </c>
      <c r="C121">
        <v>10</v>
      </c>
      <c r="D121" s="46">
        <v>14</v>
      </c>
      <c r="E121">
        <v>6</v>
      </c>
      <c r="F121">
        <v>35</v>
      </c>
    </row>
    <row r="122" spans="1:6">
      <c r="A122" s="15" t="s">
        <v>522</v>
      </c>
      <c r="B122">
        <v>5</v>
      </c>
      <c r="C122">
        <v>13</v>
      </c>
      <c r="D122">
        <v>8</v>
      </c>
      <c r="E122">
        <v>4</v>
      </c>
      <c r="F122">
        <v>30</v>
      </c>
    </row>
    <row r="123" spans="1:6">
      <c r="A123" s="15" t="s">
        <v>521</v>
      </c>
      <c r="B123">
        <v>6</v>
      </c>
      <c r="C123">
        <v>12</v>
      </c>
      <c r="D123">
        <v>8</v>
      </c>
      <c r="E123">
        <v>5</v>
      </c>
      <c r="F123">
        <v>31</v>
      </c>
    </row>
    <row r="124" spans="1:6">
      <c r="A124" s="15" t="s">
        <v>523</v>
      </c>
      <c r="B124">
        <v>5</v>
      </c>
      <c r="C124">
        <v>8</v>
      </c>
      <c r="D124">
        <v>7</v>
      </c>
      <c r="E124" s="46">
        <v>10</v>
      </c>
      <c r="F124">
        <v>30</v>
      </c>
    </row>
    <row r="125" spans="1:6">
      <c r="A125" s="11" t="s">
        <v>572</v>
      </c>
      <c r="B125">
        <v>70</v>
      </c>
      <c r="C125">
        <v>194</v>
      </c>
      <c r="D125">
        <v>135</v>
      </c>
      <c r="E125">
        <v>101</v>
      </c>
      <c r="F125">
        <v>500</v>
      </c>
    </row>
    <row r="127" spans="1:6">
      <c r="A127" s="15" t="s">
        <v>11</v>
      </c>
    </row>
    <row r="128" spans="1:6">
      <c r="A128" s="10" t="s">
        <v>571</v>
      </c>
      <c r="B128" t="s">
        <v>573</v>
      </c>
    </row>
    <row r="129" spans="1:2">
      <c r="A129" s="11" t="s">
        <v>543</v>
      </c>
      <c r="B129">
        <v>70</v>
      </c>
    </row>
    <row r="130" spans="1:2">
      <c r="A130" s="11" t="s">
        <v>542</v>
      </c>
      <c r="B130">
        <v>194</v>
      </c>
    </row>
    <row r="131" spans="1:2">
      <c r="A131" s="11" t="s">
        <v>544</v>
      </c>
      <c r="B131">
        <v>135</v>
      </c>
    </row>
    <row r="132" spans="1:2">
      <c r="A132" s="11" t="s">
        <v>545</v>
      </c>
      <c r="B132">
        <v>101</v>
      </c>
    </row>
    <row r="133" spans="1:2">
      <c r="A133" s="11" t="s">
        <v>572</v>
      </c>
      <c r="B133">
        <v>500</v>
      </c>
    </row>
  </sheetData>
  <pageMargins left="0.7" right="0.7" top="0.75" bottom="0.75" header="0.3" footer="0.3"/>
  <pageSetup orientation="portrait" r:id="rId9"/>
  <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01"/>
  <sheetViews>
    <sheetView workbookViewId="0">
      <selection activeCell="E72" sqref="E72"/>
    </sheetView>
  </sheetViews>
  <sheetFormatPr defaultRowHeight="14.5"/>
  <cols>
    <col min="1" max="1" width="11.26953125" bestFit="1" customWidth="1"/>
    <col min="2" max="2" width="13" bestFit="1" customWidth="1"/>
    <col min="3" max="3" width="17.1796875" bestFit="1" customWidth="1"/>
    <col min="4" max="4" width="16.08984375" bestFit="1" customWidth="1"/>
    <col min="5" max="5" width="17.26953125" bestFit="1" customWidth="1"/>
    <col min="6" max="6" width="6.81640625" bestFit="1" customWidth="1"/>
    <col min="7" max="7" width="17.81640625" bestFit="1" customWidth="1"/>
    <col min="8" max="8" width="12.36328125" bestFit="1" customWidth="1"/>
    <col min="9" max="9" width="14.6328125" bestFit="1" customWidth="1"/>
    <col min="10" max="10" width="13.90625" bestFit="1" customWidth="1"/>
    <col min="11" max="11" width="13.36328125" bestFit="1" customWidth="1"/>
    <col min="12" max="12" width="13.08984375" bestFit="1" customWidth="1"/>
    <col min="13" max="13" width="17.54296875" bestFit="1" customWidth="1"/>
    <col min="14" max="14" width="13.08984375" bestFit="1" customWidth="1"/>
    <col min="15" max="15" width="17.1796875" bestFit="1" customWidth="1"/>
    <col min="16" max="16" width="8.453125" bestFit="1" customWidth="1"/>
    <col min="17" max="17" width="14.63281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idden="1">
      <c r="A2" t="s">
        <v>17</v>
      </c>
      <c r="B2" t="s">
        <v>517</v>
      </c>
      <c r="C2" t="s">
        <v>520</v>
      </c>
      <c r="D2" t="s">
        <v>525</v>
      </c>
      <c r="E2">
        <v>6</v>
      </c>
      <c r="F2">
        <v>136820</v>
      </c>
      <c r="G2" s="2">
        <v>44739</v>
      </c>
      <c r="H2" t="b">
        <v>0</v>
      </c>
      <c r="J2" t="s">
        <v>535</v>
      </c>
      <c r="K2" t="s">
        <v>538</v>
      </c>
      <c r="L2" t="s">
        <v>542</v>
      </c>
      <c r="M2">
        <v>2</v>
      </c>
      <c r="N2">
        <v>2.8</v>
      </c>
      <c r="O2" t="s">
        <v>546</v>
      </c>
      <c r="P2" t="s">
        <v>549</v>
      </c>
      <c r="Q2" t="s">
        <v>551</v>
      </c>
    </row>
    <row r="3" spans="1:17" hidden="1">
      <c r="A3" t="s">
        <v>18</v>
      </c>
      <c r="B3" t="s">
        <v>518</v>
      </c>
      <c r="C3" t="s">
        <v>521</v>
      </c>
      <c r="D3" t="s">
        <v>526</v>
      </c>
      <c r="E3">
        <v>4.7</v>
      </c>
      <c r="F3">
        <v>101090</v>
      </c>
      <c r="G3" s="2">
        <v>44786</v>
      </c>
      <c r="H3" t="b">
        <v>1</v>
      </c>
      <c r="I3" t="s">
        <v>530</v>
      </c>
      <c r="J3" t="s">
        <v>536</v>
      </c>
      <c r="K3" t="s">
        <v>539</v>
      </c>
      <c r="L3" t="s">
        <v>542</v>
      </c>
      <c r="M3">
        <v>4</v>
      </c>
      <c r="N3">
        <v>2.7</v>
      </c>
      <c r="O3" t="s">
        <v>547</v>
      </c>
      <c r="P3" t="s">
        <v>549</v>
      </c>
      <c r="Q3" t="s">
        <v>552</v>
      </c>
    </row>
    <row r="4" spans="1:17" hidden="1">
      <c r="A4" t="s">
        <v>19</v>
      </c>
      <c r="B4" t="s">
        <v>517</v>
      </c>
      <c r="C4" t="s">
        <v>522</v>
      </c>
      <c r="D4" t="s">
        <v>525</v>
      </c>
      <c r="E4">
        <v>7.9</v>
      </c>
      <c r="F4">
        <v>131932</v>
      </c>
      <c r="G4" s="2">
        <v>43848</v>
      </c>
      <c r="H4" t="b">
        <v>1</v>
      </c>
      <c r="I4" t="s">
        <v>531</v>
      </c>
      <c r="J4" t="s">
        <v>535</v>
      </c>
      <c r="K4" t="s">
        <v>540</v>
      </c>
      <c r="L4" t="s">
        <v>542</v>
      </c>
      <c r="M4">
        <v>3</v>
      </c>
      <c r="N4">
        <v>5.3</v>
      </c>
      <c r="O4" t="s">
        <v>548</v>
      </c>
      <c r="P4" t="s">
        <v>549</v>
      </c>
      <c r="Q4" t="s">
        <v>551</v>
      </c>
    </row>
    <row r="5" spans="1:17" hidden="1">
      <c r="A5" t="s">
        <v>20</v>
      </c>
      <c r="B5" t="s">
        <v>518</v>
      </c>
      <c r="C5" t="s">
        <v>523</v>
      </c>
      <c r="D5" t="s">
        <v>527</v>
      </c>
      <c r="E5">
        <v>8.1</v>
      </c>
      <c r="F5">
        <v>119150</v>
      </c>
      <c r="G5" s="2">
        <v>43290</v>
      </c>
      <c r="H5" t="b">
        <v>1</v>
      </c>
      <c r="I5" t="s">
        <v>531</v>
      </c>
      <c r="J5" t="s">
        <v>536</v>
      </c>
      <c r="K5" t="s">
        <v>540</v>
      </c>
      <c r="L5" t="s">
        <v>543</v>
      </c>
      <c r="M5">
        <v>3</v>
      </c>
      <c r="N5">
        <v>6.8</v>
      </c>
      <c r="O5" t="s">
        <v>546</v>
      </c>
      <c r="P5" t="s">
        <v>549</v>
      </c>
      <c r="Q5" t="s">
        <v>553</v>
      </c>
    </row>
    <row r="6" spans="1:17" hidden="1">
      <c r="A6" t="s">
        <v>21</v>
      </c>
      <c r="B6" t="s">
        <v>518</v>
      </c>
      <c r="C6" t="s">
        <v>523</v>
      </c>
      <c r="D6" t="s">
        <v>525</v>
      </c>
      <c r="E6">
        <v>5.8</v>
      </c>
      <c r="F6">
        <v>140038</v>
      </c>
      <c r="G6" s="2">
        <v>44398</v>
      </c>
      <c r="H6" t="b">
        <v>0</v>
      </c>
      <c r="J6" t="s">
        <v>535</v>
      </c>
      <c r="K6" t="s">
        <v>541</v>
      </c>
      <c r="L6" t="s">
        <v>544</v>
      </c>
      <c r="M6">
        <v>5</v>
      </c>
      <c r="N6">
        <v>3.7</v>
      </c>
      <c r="O6" t="s">
        <v>546</v>
      </c>
      <c r="P6" t="s">
        <v>550</v>
      </c>
      <c r="Q6" t="s">
        <v>554</v>
      </c>
    </row>
    <row r="7" spans="1:17" hidden="1">
      <c r="A7" t="s">
        <v>22</v>
      </c>
      <c r="B7" t="s">
        <v>519</v>
      </c>
      <c r="C7" t="s">
        <v>523</v>
      </c>
      <c r="D7" t="s">
        <v>525</v>
      </c>
      <c r="E7">
        <v>6.7</v>
      </c>
      <c r="F7">
        <v>83483</v>
      </c>
      <c r="G7" s="2">
        <v>44579</v>
      </c>
      <c r="H7" t="b">
        <v>0</v>
      </c>
      <c r="J7" t="s">
        <v>536</v>
      </c>
      <c r="K7" t="s">
        <v>538</v>
      </c>
      <c r="L7" t="s">
        <v>544</v>
      </c>
      <c r="M7">
        <v>4</v>
      </c>
      <c r="N7">
        <v>3.3</v>
      </c>
      <c r="O7" t="s">
        <v>546</v>
      </c>
      <c r="P7" t="s">
        <v>549</v>
      </c>
      <c r="Q7" t="s">
        <v>552</v>
      </c>
    </row>
    <row r="8" spans="1:17">
      <c r="A8" t="s">
        <v>242</v>
      </c>
      <c r="B8" t="s">
        <v>517</v>
      </c>
      <c r="C8" t="s">
        <v>520</v>
      </c>
      <c r="D8" t="s">
        <v>528</v>
      </c>
      <c r="E8">
        <v>4.0999999999999996</v>
      </c>
      <c r="F8">
        <v>112290</v>
      </c>
      <c r="G8" s="2">
        <v>44972</v>
      </c>
      <c r="H8" t="b">
        <v>1</v>
      </c>
      <c r="I8" t="s">
        <v>533</v>
      </c>
      <c r="J8" t="s">
        <v>535</v>
      </c>
      <c r="K8" t="s">
        <v>540</v>
      </c>
      <c r="L8" t="s">
        <v>542</v>
      </c>
      <c r="M8">
        <v>4</v>
      </c>
      <c r="N8">
        <v>2.2000000000000002</v>
      </c>
      <c r="O8" t="s">
        <v>547</v>
      </c>
      <c r="P8" t="s">
        <v>549</v>
      </c>
      <c r="Q8" t="s">
        <v>553</v>
      </c>
    </row>
    <row r="9" spans="1:17" hidden="1">
      <c r="A9" t="s">
        <v>24</v>
      </c>
      <c r="B9" t="s">
        <v>517</v>
      </c>
      <c r="C9" t="s">
        <v>522</v>
      </c>
      <c r="D9" t="s">
        <v>525</v>
      </c>
      <c r="E9">
        <v>8</v>
      </c>
      <c r="F9">
        <v>92606</v>
      </c>
      <c r="G9" s="2">
        <v>43916</v>
      </c>
      <c r="H9" t="b">
        <v>0</v>
      </c>
      <c r="J9" t="s">
        <v>536</v>
      </c>
      <c r="K9" t="s">
        <v>540</v>
      </c>
      <c r="L9" t="s">
        <v>545</v>
      </c>
      <c r="M9">
        <v>3</v>
      </c>
      <c r="N9">
        <v>5.0999999999999996</v>
      </c>
      <c r="O9" t="s">
        <v>546</v>
      </c>
      <c r="P9" t="s">
        <v>549</v>
      </c>
      <c r="Q9" t="s">
        <v>553</v>
      </c>
    </row>
    <row r="10" spans="1:17" hidden="1">
      <c r="A10" t="s">
        <v>25</v>
      </c>
      <c r="B10" t="s">
        <v>517</v>
      </c>
      <c r="C10" t="s">
        <v>520</v>
      </c>
      <c r="D10" t="s">
        <v>526</v>
      </c>
      <c r="E10">
        <v>5.5</v>
      </c>
      <c r="F10">
        <v>146807</v>
      </c>
      <c r="G10" s="2">
        <v>45046</v>
      </c>
      <c r="H10" t="b">
        <v>0</v>
      </c>
      <c r="J10" t="s">
        <v>537</v>
      </c>
      <c r="K10" t="s">
        <v>540</v>
      </c>
      <c r="L10" t="s">
        <v>543</v>
      </c>
      <c r="M10">
        <v>3</v>
      </c>
      <c r="N10">
        <v>2</v>
      </c>
      <c r="O10" t="s">
        <v>547</v>
      </c>
      <c r="P10" t="s">
        <v>549</v>
      </c>
      <c r="Q10" t="s">
        <v>552</v>
      </c>
    </row>
    <row r="11" spans="1:17">
      <c r="A11" t="s">
        <v>419</v>
      </c>
      <c r="B11" t="s">
        <v>519</v>
      </c>
      <c r="C11" t="s">
        <v>523</v>
      </c>
      <c r="D11" t="s">
        <v>528</v>
      </c>
      <c r="E11">
        <v>7.3</v>
      </c>
      <c r="F11">
        <v>99194</v>
      </c>
      <c r="G11" s="2">
        <v>44460</v>
      </c>
      <c r="H11" t="b">
        <v>0</v>
      </c>
      <c r="J11" t="s">
        <v>537</v>
      </c>
      <c r="K11" t="s">
        <v>540</v>
      </c>
      <c r="L11" t="s">
        <v>543</v>
      </c>
      <c r="M11">
        <v>2</v>
      </c>
      <c r="N11">
        <v>3.6</v>
      </c>
      <c r="O11" t="s">
        <v>546</v>
      </c>
      <c r="P11" t="s">
        <v>549</v>
      </c>
      <c r="Q11" t="s">
        <v>552</v>
      </c>
    </row>
    <row r="12" spans="1:17" hidden="1">
      <c r="A12" t="s">
        <v>27</v>
      </c>
      <c r="B12" t="s">
        <v>517</v>
      </c>
      <c r="C12" t="s">
        <v>521</v>
      </c>
      <c r="D12" t="s">
        <v>527</v>
      </c>
      <c r="E12">
        <v>6.9</v>
      </c>
      <c r="F12">
        <v>72666</v>
      </c>
      <c r="G12" s="2">
        <v>44897</v>
      </c>
      <c r="H12" t="b">
        <v>0</v>
      </c>
      <c r="J12" t="s">
        <v>537</v>
      </c>
      <c r="K12" t="s">
        <v>541</v>
      </c>
      <c r="L12" t="s">
        <v>545</v>
      </c>
      <c r="M12">
        <v>3</v>
      </c>
      <c r="N12">
        <v>2.4</v>
      </c>
      <c r="O12" t="s">
        <v>546</v>
      </c>
      <c r="P12" t="s">
        <v>550</v>
      </c>
      <c r="Q12" t="s">
        <v>554</v>
      </c>
    </row>
    <row r="13" spans="1:17" hidden="1">
      <c r="A13" t="s">
        <v>28</v>
      </c>
      <c r="B13" t="s">
        <v>519</v>
      </c>
      <c r="C13" t="s">
        <v>521</v>
      </c>
      <c r="D13" t="s">
        <v>527</v>
      </c>
      <c r="E13">
        <v>6.4</v>
      </c>
      <c r="F13">
        <v>112256</v>
      </c>
      <c r="G13" s="2">
        <v>44172</v>
      </c>
      <c r="H13" t="b">
        <v>0</v>
      </c>
      <c r="J13" t="s">
        <v>537</v>
      </c>
      <c r="K13" t="s">
        <v>538</v>
      </c>
      <c r="L13" t="s">
        <v>543</v>
      </c>
      <c r="M13">
        <v>3</v>
      </c>
      <c r="N13">
        <v>4.4000000000000004</v>
      </c>
      <c r="O13" t="s">
        <v>548</v>
      </c>
      <c r="P13" t="s">
        <v>549</v>
      </c>
      <c r="Q13" t="s">
        <v>552</v>
      </c>
    </row>
    <row r="14" spans="1:17" hidden="1">
      <c r="A14" t="s">
        <v>29</v>
      </c>
      <c r="B14" t="s">
        <v>518</v>
      </c>
      <c r="C14" t="s">
        <v>524</v>
      </c>
      <c r="D14" t="s">
        <v>527</v>
      </c>
      <c r="E14">
        <v>0.9</v>
      </c>
      <c r="F14">
        <v>68110</v>
      </c>
      <c r="G14" s="2">
        <v>44586</v>
      </c>
      <c r="H14" t="b">
        <v>0</v>
      </c>
      <c r="J14" t="s">
        <v>536</v>
      </c>
      <c r="K14" t="s">
        <v>541</v>
      </c>
      <c r="L14" t="s">
        <v>544</v>
      </c>
      <c r="M14">
        <v>4</v>
      </c>
      <c r="N14">
        <v>3.2</v>
      </c>
      <c r="O14" t="s">
        <v>546</v>
      </c>
      <c r="P14" t="s">
        <v>550</v>
      </c>
      <c r="Q14" t="s">
        <v>554</v>
      </c>
    </row>
    <row r="15" spans="1:17" hidden="1">
      <c r="A15" t="s">
        <v>30</v>
      </c>
      <c r="B15" t="s">
        <v>517</v>
      </c>
      <c r="C15" t="s">
        <v>523</v>
      </c>
      <c r="D15" t="s">
        <v>526</v>
      </c>
      <c r="E15">
        <v>7.1</v>
      </c>
      <c r="F15">
        <v>60206</v>
      </c>
      <c r="G15" s="2">
        <v>44139</v>
      </c>
      <c r="H15" t="b">
        <v>1</v>
      </c>
      <c r="I15" t="s">
        <v>532</v>
      </c>
      <c r="J15" t="s">
        <v>535</v>
      </c>
      <c r="K15" t="s">
        <v>540</v>
      </c>
      <c r="L15" t="s">
        <v>544</v>
      </c>
      <c r="M15">
        <v>3</v>
      </c>
      <c r="N15">
        <v>4.5</v>
      </c>
      <c r="O15" t="s">
        <v>546</v>
      </c>
      <c r="P15" t="s">
        <v>549</v>
      </c>
      <c r="Q15" t="s">
        <v>552</v>
      </c>
    </row>
    <row r="16" spans="1:17" hidden="1">
      <c r="A16" t="s">
        <v>31</v>
      </c>
      <c r="B16" t="s">
        <v>518</v>
      </c>
      <c r="C16" t="s">
        <v>522</v>
      </c>
      <c r="D16" t="s">
        <v>525</v>
      </c>
      <c r="E16">
        <v>8.6</v>
      </c>
      <c r="F16">
        <v>140356</v>
      </c>
      <c r="G16" s="2">
        <v>44531</v>
      </c>
      <c r="H16" t="b">
        <v>0</v>
      </c>
      <c r="J16" t="s">
        <v>537</v>
      </c>
      <c r="K16" t="s">
        <v>538</v>
      </c>
      <c r="L16" t="s">
        <v>543</v>
      </c>
      <c r="M16">
        <v>3</v>
      </c>
      <c r="N16">
        <v>3.4</v>
      </c>
      <c r="O16" t="s">
        <v>546</v>
      </c>
      <c r="P16" t="s">
        <v>549</v>
      </c>
      <c r="Q16" t="s">
        <v>551</v>
      </c>
    </row>
    <row r="17" spans="1:17" hidden="1">
      <c r="A17" t="s">
        <v>32</v>
      </c>
      <c r="B17" t="s">
        <v>517</v>
      </c>
      <c r="C17" t="s">
        <v>524</v>
      </c>
      <c r="D17" t="s">
        <v>525</v>
      </c>
      <c r="E17">
        <v>6.2</v>
      </c>
      <c r="F17">
        <v>153426</v>
      </c>
      <c r="G17" s="2">
        <v>44210</v>
      </c>
      <c r="H17" t="b">
        <v>0</v>
      </c>
      <c r="J17" t="s">
        <v>537</v>
      </c>
      <c r="K17" t="s">
        <v>541</v>
      </c>
      <c r="L17" t="s">
        <v>543</v>
      </c>
      <c r="M17">
        <v>3</v>
      </c>
      <c r="N17">
        <v>4.3</v>
      </c>
      <c r="O17" t="s">
        <v>546</v>
      </c>
      <c r="P17" t="s">
        <v>550</v>
      </c>
      <c r="Q17" t="s">
        <v>553</v>
      </c>
    </row>
    <row r="18" spans="1:17" hidden="1">
      <c r="A18" t="s">
        <v>33</v>
      </c>
      <c r="B18" t="s">
        <v>519</v>
      </c>
      <c r="C18" t="s">
        <v>522</v>
      </c>
      <c r="D18" t="s">
        <v>526</v>
      </c>
      <c r="E18">
        <v>4.2</v>
      </c>
      <c r="F18">
        <v>102941</v>
      </c>
      <c r="G18" s="2">
        <v>44455</v>
      </c>
      <c r="H18" t="b">
        <v>0</v>
      </c>
      <c r="J18" t="s">
        <v>536</v>
      </c>
      <c r="K18" t="s">
        <v>540</v>
      </c>
      <c r="L18" t="s">
        <v>544</v>
      </c>
      <c r="M18">
        <v>2</v>
      </c>
      <c r="N18">
        <v>3.6</v>
      </c>
      <c r="O18" t="s">
        <v>547</v>
      </c>
      <c r="P18" t="s">
        <v>549</v>
      </c>
      <c r="Q18" t="s">
        <v>554</v>
      </c>
    </row>
    <row r="19" spans="1:17" hidden="1">
      <c r="A19" t="s">
        <v>34</v>
      </c>
      <c r="B19" t="s">
        <v>518</v>
      </c>
      <c r="C19" t="s">
        <v>521</v>
      </c>
      <c r="D19" t="s">
        <v>525</v>
      </c>
      <c r="E19">
        <v>2.2000000000000002</v>
      </c>
      <c r="F19">
        <v>126842</v>
      </c>
      <c r="G19" s="2">
        <v>45082</v>
      </c>
      <c r="H19" t="b">
        <v>1</v>
      </c>
      <c r="I19" t="s">
        <v>533</v>
      </c>
      <c r="J19" t="s">
        <v>535</v>
      </c>
      <c r="K19" t="s">
        <v>540</v>
      </c>
      <c r="L19" t="s">
        <v>543</v>
      </c>
      <c r="M19">
        <v>3</v>
      </c>
      <c r="N19">
        <v>1.9</v>
      </c>
      <c r="O19" t="s">
        <v>546</v>
      </c>
      <c r="P19" t="s">
        <v>549</v>
      </c>
      <c r="Q19" t="s">
        <v>554</v>
      </c>
    </row>
    <row r="20" spans="1:17" hidden="1">
      <c r="A20" t="s">
        <v>35</v>
      </c>
      <c r="B20" t="s">
        <v>518</v>
      </c>
      <c r="C20" t="s">
        <v>523</v>
      </c>
      <c r="D20" t="s">
        <v>527</v>
      </c>
      <c r="E20">
        <v>8.9</v>
      </c>
      <c r="F20">
        <v>73545</v>
      </c>
      <c r="G20" s="2">
        <v>43784</v>
      </c>
      <c r="H20" t="b">
        <v>1</v>
      </c>
      <c r="I20" t="s">
        <v>534</v>
      </c>
      <c r="J20" t="s">
        <v>536</v>
      </c>
      <c r="K20" t="s">
        <v>540</v>
      </c>
      <c r="L20" t="s">
        <v>542</v>
      </c>
      <c r="M20">
        <v>2</v>
      </c>
      <c r="N20">
        <v>5.4</v>
      </c>
      <c r="O20" t="s">
        <v>546</v>
      </c>
      <c r="P20" t="s">
        <v>549</v>
      </c>
      <c r="Q20" t="s">
        <v>552</v>
      </c>
    </row>
    <row r="21" spans="1:17" hidden="1">
      <c r="A21" t="s">
        <v>36</v>
      </c>
      <c r="B21" t="s">
        <v>517</v>
      </c>
      <c r="C21" t="s">
        <v>521</v>
      </c>
      <c r="D21" t="s">
        <v>527</v>
      </c>
      <c r="E21">
        <v>4.7</v>
      </c>
      <c r="F21">
        <v>111005</v>
      </c>
      <c r="G21" s="2">
        <v>44621</v>
      </c>
      <c r="H21" t="b">
        <v>0</v>
      </c>
      <c r="J21" t="s">
        <v>535</v>
      </c>
      <c r="K21" t="s">
        <v>540</v>
      </c>
      <c r="L21" t="s">
        <v>543</v>
      </c>
      <c r="M21">
        <v>3</v>
      </c>
      <c r="N21">
        <v>3.1</v>
      </c>
      <c r="O21" t="s">
        <v>546</v>
      </c>
      <c r="P21" t="s">
        <v>549</v>
      </c>
      <c r="Q21" t="s">
        <v>551</v>
      </c>
    </row>
    <row r="22" spans="1:17" hidden="1">
      <c r="A22" t="s">
        <v>37</v>
      </c>
      <c r="B22" t="s">
        <v>519</v>
      </c>
      <c r="C22" t="s">
        <v>523</v>
      </c>
      <c r="D22" t="s">
        <v>525</v>
      </c>
      <c r="E22">
        <v>4.9000000000000004</v>
      </c>
      <c r="F22">
        <v>60854</v>
      </c>
      <c r="G22" s="2">
        <v>44860</v>
      </c>
      <c r="H22" t="b">
        <v>0</v>
      </c>
      <c r="J22" t="s">
        <v>535</v>
      </c>
      <c r="K22" t="s">
        <v>540</v>
      </c>
      <c r="L22" t="s">
        <v>542</v>
      </c>
      <c r="M22">
        <v>3</v>
      </c>
      <c r="N22">
        <v>2.5</v>
      </c>
      <c r="O22" t="s">
        <v>547</v>
      </c>
      <c r="P22" t="s">
        <v>549</v>
      </c>
      <c r="Q22" t="s">
        <v>553</v>
      </c>
    </row>
    <row r="23" spans="1:17">
      <c r="A23" t="s">
        <v>144</v>
      </c>
      <c r="B23" t="s">
        <v>519</v>
      </c>
      <c r="C23" t="s">
        <v>524</v>
      </c>
      <c r="D23" t="s">
        <v>528</v>
      </c>
      <c r="E23">
        <v>5.6</v>
      </c>
      <c r="F23">
        <v>115961</v>
      </c>
      <c r="G23" s="2">
        <v>43542</v>
      </c>
      <c r="H23" t="b">
        <v>0</v>
      </c>
      <c r="J23" t="s">
        <v>536</v>
      </c>
      <c r="K23" t="s">
        <v>540</v>
      </c>
      <c r="L23" t="s">
        <v>544</v>
      </c>
      <c r="M23">
        <v>3</v>
      </c>
      <c r="N23">
        <v>6.1</v>
      </c>
      <c r="O23" t="s">
        <v>546</v>
      </c>
      <c r="P23" t="s">
        <v>549</v>
      </c>
      <c r="Q23" t="s">
        <v>552</v>
      </c>
    </row>
    <row r="24" spans="1:17">
      <c r="A24" t="s">
        <v>204</v>
      </c>
      <c r="B24" t="s">
        <v>518</v>
      </c>
      <c r="C24" t="s">
        <v>522</v>
      </c>
      <c r="D24" t="s">
        <v>528</v>
      </c>
      <c r="E24">
        <v>5.7</v>
      </c>
      <c r="F24">
        <v>73760</v>
      </c>
      <c r="G24" s="2">
        <v>44548</v>
      </c>
      <c r="H24" t="b">
        <v>0</v>
      </c>
      <c r="J24" t="s">
        <v>537</v>
      </c>
      <c r="K24" t="s">
        <v>541</v>
      </c>
      <c r="L24" t="s">
        <v>544</v>
      </c>
      <c r="M24">
        <v>3</v>
      </c>
      <c r="N24">
        <v>3.3</v>
      </c>
      <c r="O24" t="s">
        <v>548</v>
      </c>
      <c r="P24" t="s">
        <v>550</v>
      </c>
      <c r="Q24" t="s">
        <v>552</v>
      </c>
    </row>
    <row r="25" spans="1:17">
      <c r="A25" t="s">
        <v>178</v>
      </c>
      <c r="B25" t="s">
        <v>519</v>
      </c>
      <c r="C25" t="s">
        <v>520</v>
      </c>
      <c r="D25" t="s">
        <v>528</v>
      </c>
      <c r="E25">
        <v>3.2</v>
      </c>
      <c r="F25">
        <v>89257</v>
      </c>
      <c r="G25" s="2">
        <v>44357</v>
      </c>
      <c r="H25" t="b">
        <v>0</v>
      </c>
      <c r="J25" t="s">
        <v>536</v>
      </c>
      <c r="K25" t="s">
        <v>541</v>
      </c>
      <c r="L25" t="s">
        <v>544</v>
      </c>
      <c r="M25">
        <v>3</v>
      </c>
      <c r="N25">
        <v>3.9</v>
      </c>
      <c r="O25" t="s">
        <v>546</v>
      </c>
      <c r="P25" t="s">
        <v>550</v>
      </c>
      <c r="Q25" t="s">
        <v>553</v>
      </c>
    </row>
    <row r="26" spans="1:17" hidden="1">
      <c r="A26" t="s">
        <v>41</v>
      </c>
      <c r="B26" t="s">
        <v>517</v>
      </c>
      <c r="C26" t="s">
        <v>520</v>
      </c>
      <c r="D26" t="s">
        <v>527</v>
      </c>
      <c r="E26">
        <v>6.1</v>
      </c>
      <c r="F26">
        <v>131295</v>
      </c>
      <c r="G26" s="2">
        <v>43651</v>
      </c>
      <c r="H26" t="b">
        <v>0</v>
      </c>
      <c r="J26" t="s">
        <v>535</v>
      </c>
      <c r="K26" t="s">
        <v>538</v>
      </c>
      <c r="L26" t="s">
        <v>542</v>
      </c>
      <c r="M26">
        <v>2</v>
      </c>
      <c r="N26">
        <v>5.8</v>
      </c>
      <c r="O26" t="s">
        <v>546</v>
      </c>
      <c r="P26" t="s">
        <v>549</v>
      </c>
      <c r="Q26" t="s">
        <v>553</v>
      </c>
    </row>
    <row r="27" spans="1:17" hidden="1">
      <c r="A27" t="s">
        <v>42</v>
      </c>
      <c r="B27" t="s">
        <v>518</v>
      </c>
      <c r="C27" t="s">
        <v>521</v>
      </c>
      <c r="D27" t="s">
        <v>525</v>
      </c>
      <c r="E27">
        <v>3.2</v>
      </c>
      <c r="F27">
        <v>145981</v>
      </c>
      <c r="G27" s="2">
        <v>44422</v>
      </c>
      <c r="H27" t="b">
        <v>0</v>
      </c>
      <c r="J27" t="s">
        <v>537</v>
      </c>
      <c r="K27" t="s">
        <v>538</v>
      </c>
      <c r="L27" t="s">
        <v>543</v>
      </c>
      <c r="M27">
        <v>3</v>
      </c>
      <c r="N27">
        <v>3.7</v>
      </c>
      <c r="O27" t="s">
        <v>548</v>
      </c>
      <c r="P27" t="s">
        <v>549</v>
      </c>
      <c r="Q27" t="s">
        <v>551</v>
      </c>
    </row>
    <row r="28" spans="1:17">
      <c r="A28" t="s">
        <v>324</v>
      </c>
      <c r="B28" t="s">
        <v>518</v>
      </c>
      <c r="C28" t="s">
        <v>521</v>
      </c>
      <c r="D28" t="s">
        <v>528</v>
      </c>
      <c r="E28">
        <v>4.8</v>
      </c>
      <c r="F28">
        <v>66796</v>
      </c>
      <c r="G28" s="2">
        <v>43801</v>
      </c>
      <c r="H28" t="b">
        <v>1</v>
      </c>
      <c r="I28" t="s">
        <v>532</v>
      </c>
      <c r="J28" t="s">
        <v>536</v>
      </c>
      <c r="K28" t="s">
        <v>540</v>
      </c>
      <c r="L28" t="s">
        <v>545</v>
      </c>
      <c r="M28">
        <v>1</v>
      </c>
      <c r="N28">
        <v>5.4</v>
      </c>
      <c r="O28" t="s">
        <v>546</v>
      </c>
      <c r="P28" t="s">
        <v>549</v>
      </c>
      <c r="Q28" t="s">
        <v>551</v>
      </c>
    </row>
    <row r="29" spans="1:17">
      <c r="A29" t="s">
        <v>229</v>
      </c>
      <c r="B29" t="s">
        <v>519</v>
      </c>
      <c r="C29" t="s">
        <v>523</v>
      </c>
      <c r="D29" t="s">
        <v>528</v>
      </c>
      <c r="E29">
        <v>3.9</v>
      </c>
      <c r="F29">
        <v>87213</v>
      </c>
      <c r="G29" s="2">
        <v>44201</v>
      </c>
      <c r="H29" t="b">
        <v>0</v>
      </c>
      <c r="J29" t="s">
        <v>537</v>
      </c>
      <c r="K29" t="s">
        <v>538</v>
      </c>
      <c r="L29" t="s">
        <v>542</v>
      </c>
      <c r="M29">
        <v>3</v>
      </c>
      <c r="N29">
        <v>4.3</v>
      </c>
      <c r="O29" t="s">
        <v>546</v>
      </c>
      <c r="P29" t="s">
        <v>549</v>
      </c>
      <c r="Q29" t="s">
        <v>552</v>
      </c>
    </row>
    <row r="30" spans="1:17" hidden="1">
      <c r="A30" t="s">
        <v>45</v>
      </c>
      <c r="B30" t="s">
        <v>519</v>
      </c>
      <c r="C30" t="s">
        <v>523</v>
      </c>
      <c r="D30" t="s">
        <v>526</v>
      </c>
      <c r="E30">
        <v>6.7</v>
      </c>
      <c r="F30">
        <v>62557</v>
      </c>
      <c r="G30" s="2">
        <v>44597</v>
      </c>
      <c r="H30" t="b">
        <v>0</v>
      </c>
      <c r="J30" t="s">
        <v>537</v>
      </c>
      <c r="K30" t="s">
        <v>540</v>
      </c>
      <c r="L30" t="s">
        <v>543</v>
      </c>
      <c r="M30">
        <v>1</v>
      </c>
      <c r="N30">
        <v>3.2</v>
      </c>
      <c r="O30" t="s">
        <v>548</v>
      </c>
      <c r="P30" t="s">
        <v>549</v>
      </c>
      <c r="Q30" t="s">
        <v>552</v>
      </c>
    </row>
    <row r="31" spans="1:17">
      <c r="A31" t="s">
        <v>238</v>
      </c>
      <c r="B31" t="s">
        <v>519</v>
      </c>
      <c r="C31" t="s">
        <v>520</v>
      </c>
      <c r="D31" t="s">
        <v>528</v>
      </c>
      <c r="E31">
        <v>6.2</v>
      </c>
      <c r="F31">
        <v>145957</v>
      </c>
      <c r="G31" s="2">
        <v>43506</v>
      </c>
      <c r="H31" t="b">
        <v>1</v>
      </c>
      <c r="I31" t="s">
        <v>530</v>
      </c>
      <c r="J31" t="s">
        <v>535</v>
      </c>
      <c r="K31" t="s">
        <v>541</v>
      </c>
      <c r="L31" t="s">
        <v>545</v>
      </c>
      <c r="M31">
        <v>4</v>
      </c>
      <c r="N31">
        <v>6.2</v>
      </c>
      <c r="O31" t="s">
        <v>548</v>
      </c>
      <c r="P31" t="s">
        <v>550</v>
      </c>
      <c r="Q31" t="s">
        <v>553</v>
      </c>
    </row>
    <row r="32" spans="1:17" hidden="1">
      <c r="A32" t="s">
        <v>47</v>
      </c>
      <c r="B32" t="s">
        <v>517</v>
      </c>
      <c r="C32" t="s">
        <v>523</v>
      </c>
      <c r="D32" t="s">
        <v>525</v>
      </c>
      <c r="E32">
        <v>6.9</v>
      </c>
      <c r="F32">
        <v>146416</v>
      </c>
      <c r="G32" s="2">
        <v>43740</v>
      </c>
      <c r="H32" t="b">
        <v>0</v>
      </c>
      <c r="J32" t="s">
        <v>535</v>
      </c>
      <c r="K32" t="s">
        <v>538</v>
      </c>
      <c r="L32" t="s">
        <v>543</v>
      </c>
      <c r="M32">
        <v>2</v>
      </c>
      <c r="N32">
        <v>5.6</v>
      </c>
      <c r="O32" t="s">
        <v>546</v>
      </c>
      <c r="P32" t="s">
        <v>549</v>
      </c>
      <c r="Q32" t="s">
        <v>554</v>
      </c>
    </row>
    <row r="33" spans="1:17" hidden="1">
      <c r="A33" t="s">
        <v>48</v>
      </c>
      <c r="B33" t="s">
        <v>519</v>
      </c>
      <c r="C33" t="s">
        <v>523</v>
      </c>
      <c r="D33" t="s">
        <v>525</v>
      </c>
      <c r="E33">
        <v>5.8</v>
      </c>
      <c r="F33">
        <v>139909</v>
      </c>
      <c r="G33" s="2">
        <v>43330</v>
      </c>
      <c r="H33" t="b">
        <v>0</v>
      </c>
      <c r="J33" t="s">
        <v>536</v>
      </c>
      <c r="K33" t="s">
        <v>538</v>
      </c>
      <c r="L33" t="s">
        <v>542</v>
      </c>
      <c r="M33">
        <v>4</v>
      </c>
      <c r="N33">
        <v>6.7</v>
      </c>
      <c r="O33" t="s">
        <v>547</v>
      </c>
      <c r="P33" t="s">
        <v>549</v>
      </c>
      <c r="Q33" t="s">
        <v>554</v>
      </c>
    </row>
    <row r="34" spans="1:17" hidden="1">
      <c r="A34" t="s">
        <v>49</v>
      </c>
      <c r="B34" t="s">
        <v>518</v>
      </c>
      <c r="C34" t="s">
        <v>524</v>
      </c>
      <c r="E34">
        <v>4.5</v>
      </c>
      <c r="F34">
        <v>154660</v>
      </c>
      <c r="G34" s="2">
        <v>44120</v>
      </c>
      <c r="H34" t="b">
        <v>0</v>
      </c>
      <c r="J34" t="s">
        <v>536</v>
      </c>
      <c r="K34" t="s">
        <v>541</v>
      </c>
      <c r="L34" t="s">
        <v>543</v>
      </c>
      <c r="M34">
        <v>3</v>
      </c>
      <c r="N34">
        <v>4.5</v>
      </c>
      <c r="O34" t="s">
        <v>547</v>
      </c>
      <c r="P34" t="s">
        <v>550</v>
      </c>
      <c r="Q34" t="s">
        <v>551</v>
      </c>
    </row>
    <row r="35" spans="1:17" hidden="1">
      <c r="A35" t="s">
        <v>50</v>
      </c>
      <c r="B35" t="s">
        <v>519</v>
      </c>
      <c r="C35" t="s">
        <v>523</v>
      </c>
      <c r="D35" t="s">
        <v>525</v>
      </c>
      <c r="E35">
        <v>10.4</v>
      </c>
      <c r="F35">
        <v>78589</v>
      </c>
      <c r="G35" s="2">
        <v>43577</v>
      </c>
      <c r="H35" t="b">
        <v>0</v>
      </c>
      <c r="J35" t="s">
        <v>537</v>
      </c>
      <c r="K35" t="s">
        <v>541</v>
      </c>
      <c r="L35" t="s">
        <v>542</v>
      </c>
      <c r="M35">
        <v>4</v>
      </c>
      <c r="N35">
        <v>6</v>
      </c>
      <c r="O35" t="s">
        <v>546</v>
      </c>
      <c r="P35" t="s">
        <v>550</v>
      </c>
      <c r="Q35" t="s">
        <v>551</v>
      </c>
    </row>
    <row r="36" spans="1:17" hidden="1">
      <c r="A36" t="s">
        <v>51</v>
      </c>
      <c r="B36" t="s">
        <v>517</v>
      </c>
      <c r="C36" t="s">
        <v>523</v>
      </c>
      <c r="D36" t="s">
        <v>527</v>
      </c>
      <c r="E36">
        <v>9.1999999999999993</v>
      </c>
      <c r="F36">
        <v>126235</v>
      </c>
      <c r="G36" s="2">
        <v>44093</v>
      </c>
      <c r="H36" t="b">
        <v>1</v>
      </c>
      <c r="I36" t="s">
        <v>530</v>
      </c>
      <c r="J36" t="s">
        <v>537</v>
      </c>
      <c r="K36" t="s">
        <v>540</v>
      </c>
      <c r="L36" t="s">
        <v>542</v>
      </c>
      <c r="M36">
        <v>3</v>
      </c>
      <c r="N36">
        <v>4.5999999999999996</v>
      </c>
      <c r="O36" t="s">
        <v>546</v>
      </c>
      <c r="P36" t="s">
        <v>549</v>
      </c>
      <c r="Q36" t="s">
        <v>554</v>
      </c>
    </row>
    <row r="37" spans="1:17" hidden="1">
      <c r="A37" t="s">
        <v>52</v>
      </c>
      <c r="B37" t="s">
        <v>517</v>
      </c>
      <c r="C37" t="s">
        <v>523</v>
      </c>
      <c r="D37" t="s">
        <v>525</v>
      </c>
      <c r="E37">
        <v>8.1</v>
      </c>
      <c r="F37">
        <v>86641</v>
      </c>
      <c r="G37" s="2">
        <v>44917</v>
      </c>
      <c r="H37" t="b">
        <v>0</v>
      </c>
      <c r="J37" t="s">
        <v>535</v>
      </c>
      <c r="K37" t="s">
        <v>540</v>
      </c>
      <c r="L37" t="s">
        <v>542</v>
      </c>
      <c r="M37">
        <v>4</v>
      </c>
      <c r="N37">
        <v>2.2999999999999998</v>
      </c>
      <c r="O37" t="s">
        <v>546</v>
      </c>
      <c r="P37" t="s">
        <v>549</v>
      </c>
      <c r="Q37" t="s">
        <v>551</v>
      </c>
    </row>
    <row r="38" spans="1:17">
      <c r="A38" t="s">
        <v>482</v>
      </c>
      <c r="B38" t="s">
        <v>517</v>
      </c>
      <c r="C38" t="s">
        <v>522</v>
      </c>
      <c r="D38" t="s">
        <v>528</v>
      </c>
      <c r="E38">
        <v>3</v>
      </c>
      <c r="F38">
        <v>95595</v>
      </c>
      <c r="G38" s="2">
        <v>44686</v>
      </c>
      <c r="H38" t="b">
        <v>0</v>
      </c>
      <c r="J38" t="s">
        <v>535</v>
      </c>
      <c r="K38" t="s">
        <v>538</v>
      </c>
      <c r="L38" t="s">
        <v>542</v>
      </c>
      <c r="M38">
        <v>4</v>
      </c>
      <c r="N38">
        <v>3</v>
      </c>
      <c r="O38" t="s">
        <v>546</v>
      </c>
      <c r="P38" t="s">
        <v>549</v>
      </c>
      <c r="Q38" t="s">
        <v>553</v>
      </c>
    </row>
    <row r="39" spans="1:17">
      <c r="A39" t="s">
        <v>249</v>
      </c>
      <c r="B39" t="s">
        <v>519</v>
      </c>
      <c r="C39" t="s">
        <v>521</v>
      </c>
      <c r="D39" t="s">
        <v>528</v>
      </c>
      <c r="E39">
        <v>5.5</v>
      </c>
      <c r="F39">
        <v>103108</v>
      </c>
      <c r="G39" s="2">
        <v>44483</v>
      </c>
      <c r="H39" t="b">
        <v>1</v>
      </c>
      <c r="I39" t="s">
        <v>534</v>
      </c>
      <c r="J39" t="s">
        <v>536</v>
      </c>
      <c r="K39" t="s">
        <v>538</v>
      </c>
      <c r="L39" t="s">
        <v>542</v>
      </c>
      <c r="M39">
        <v>2</v>
      </c>
      <c r="N39">
        <v>3.5</v>
      </c>
      <c r="O39" t="s">
        <v>546</v>
      </c>
      <c r="P39" t="s">
        <v>549</v>
      </c>
      <c r="Q39" t="s">
        <v>551</v>
      </c>
    </row>
    <row r="40" spans="1:17" hidden="1">
      <c r="A40" t="s">
        <v>55</v>
      </c>
      <c r="B40" t="s">
        <v>518</v>
      </c>
      <c r="C40" t="s">
        <v>524</v>
      </c>
      <c r="D40" t="s">
        <v>525</v>
      </c>
      <c r="E40">
        <v>7.9</v>
      </c>
      <c r="F40">
        <v>62368</v>
      </c>
      <c r="G40" s="2">
        <v>44900</v>
      </c>
      <c r="H40" t="b">
        <v>0</v>
      </c>
      <c r="J40" t="s">
        <v>535</v>
      </c>
      <c r="K40" t="s">
        <v>541</v>
      </c>
      <c r="L40" t="s">
        <v>544</v>
      </c>
      <c r="M40">
        <v>4</v>
      </c>
      <c r="N40">
        <v>2.4</v>
      </c>
      <c r="O40" t="s">
        <v>546</v>
      </c>
      <c r="P40" t="s">
        <v>550</v>
      </c>
      <c r="Q40" t="s">
        <v>551</v>
      </c>
    </row>
    <row r="41" spans="1:17">
      <c r="A41" t="s">
        <v>53</v>
      </c>
      <c r="B41" t="s">
        <v>517</v>
      </c>
      <c r="C41" t="s">
        <v>523</v>
      </c>
      <c r="D41" t="s">
        <v>528</v>
      </c>
      <c r="E41">
        <v>5.7</v>
      </c>
      <c r="F41">
        <v>116958</v>
      </c>
      <c r="G41" s="2">
        <v>43255</v>
      </c>
      <c r="H41" t="b">
        <v>0</v>
      </c>
      <c r="J41" t="s">
        <v>535</v>
      </c>
      <c r="K41" t="s">
        <v>541</v>
      </c>
      <c r="L41" t="s">
        <v>543</v>
      </c>
      <c r="M41">
        <v>3</v>
      </c>
      <c r="N41">
        <v>6.9</v>
      </c>
      <c r="O41" t="s">
        <v>547</v>
      </c>
      <c r="P41" t="s">
        <v>550</v>
      </c>
      <c r="Q41" t="s">
        <v>553</v>
      </c>
    </row>
    <row r="42" spans="1:17" hidden="1">
      <c r="A42" t="s">
        <v>57</v>
      </c>
      <c r="B42" t="s">
        <v>519</v>
      </c>
      <c r="C42" t="s">
        <v>523</v>
      </c>
      <c r="D42" t="s">
        <v>527</v>
      </c>
      <c r="E42">
        <v>4.2</v>
      </c>
      <c r="F42">
        <v>130313</v>
      </c>
      <c r="G42" s="2">
        <v>43938</v>
      </c>
      <c r="H42" t="b">
        <v>0</v>
      </c>
      <c r="J42" t="s">
        <v>535</v>
      </c>
      <c r="K42" t="s">
        <v>540</v>
      </c>
      <c r="L42" t="s">
        <v>545</v>
      </c>
      <c r="M42">
        <v>3</v>
      </c>
      <c r="N42">
        <v>5</v>
      </c>
      <c r="O42" t="s">
        <v>547</v>
      </c>
      <c r="P42" t="s">
        <v>549</v>
      </c>
      <c r="Q42" t="s">
        <v>553</v>
      </c>
    </row>
    <row r="43" spans="1:17" hidden="1">
      <c r="A43" t="s">
        <v>58</v>
      </c>
      <c r="B43" t="s">
        <v>517</v>
      </c>
      <c r="C43" t="s">
        <v>523</v>
      </c>
      <c r="D43" t="s">
        <v>526</v>
      </c>
      <c r="E43">
        <v>5.2</v>
      </c>
      <c r="F43">
        <v>108747</v>
      </c>
      <c r="G43" s="2">
        <v>43105</v>
      </c>
      <c r="H43" t="b">
        <v>0</v>
      </c>
      <c r="J43" t="s">
        <v>537</v>
      </c>
      <c r="K43" t="s">
        <v>541</v>
      </c>
      <c r="L43" t="s">
        <v>544</v>
      </c>
      <c r="M43">
        <v>4</v>
      </c>
      <c r="N43">
        <v>7.3</v>
      </c>
      <c r="O43" t="s">
        <v>546</v>
      </c>
      <c r="P43" t="s">
        <v>550</v>
      </c>
      <c r="Q43" t="s">
        <v>553</v>
      </c>
    </row>
    <row r="44" spans="1:17" hidden="1">
      <c r="A44" t="s">
        <v>59</v>
      </c>
      <c r="B44" t="s">
        <v>519</v>
      </c>
      <c r="C44" t="s">
        <v>520</v>
      </c>
      <c r="D44" t="s">
        <v>526</v>
      </c>
      <c r="E44">
        <v>4.8</v>
      </c>
      <c r="F44">
        <v>139634</v>
      </c>
      <c r="G44" s="2">
        <v>44728</v>
      </c>
      <c r="H44" t="b">
        <v>0</v>
      </c>
      <c r="J44" t="s">
        <v>535</v>
      </c>
      <c r="K44" t="s">
        <v>540</v>
      </c>
      <c r="L44" t="s">
        <v>544</v>
      </c>
      <c r="M44">
        <v>3</v>
      </c>
      <c r="N44">
        <v>2.8</v>
      </c>
      <c r="O44" t="s">
        <v>547</v>
      </c>
      <c r="P44" t="s">
        <v>549</v>
      </c>
      <c r="Q44" t="s">
        <v>553</v>
      </c>
    </row>
    <row r="45" spans="1:17">
      <c r="A45" t="s">
        <v>467</v>
      </c>
      <c r="B45" t="s">
        <v>517</v>
      </c>
      <c r="C45" t="s">
        <v>524</v>
      </c>
      <c r="D45" t="s">
        <v>528</v>
      </c>
      <c r="E45">
        <v>4.7</v>
      </c>
      <c r="F45">
        <v>137241</v>
      </c>
      <c r="G45" s="2">
        <v>43501</v>
      </c>
      <c r="H45" t="b">
        <v>0</v>
      </c>
      <c r="J45" t="s">
        <v>536</v>
      </c>
      <c r="K45" t="s">
        <v>538</v>
      </c>
      <c r="L45" t="s">
        <v>545</v>
      </c>
      <c r="M45">
        <v>3</v>
      </c>
      <c r="N45">
        <v>6.2</v>
      </c>
      <c r="O45" t="s">
        <v>546</v>
      </c>
      <c r="P45" t="s">
        <v>549</v>
      </c>
      <c r="Q45" t="s">
        <v>552</v>
      </c>
    </row>
    <row r="46" spans="1:17" hidden="1">
      <c r="A46" t="s">
        <v>61</v>
      </c>
      <c r="B46" t="s">
        <v>519</v>
      </c>
      <c r="C46" t="s">
        <v>520</v>
      </c>
      <c r="D46" t="s">
        <v>525</v>
      </c>
      <c r="E46">
        <v>2.5</v>
      </c>
      <c r="F46">
        <v>63343</v>
      </c>
      <c r="G46" s="2">
        <v>44313</v>
      </c>
      <c r="H46" t="b">
        <v>0</v>
      </c>
      <c r="J46" t="s">
        <v>537</v>
      </c>
      <c r="K46" t="s">
        <v>541</v>
      </c>
      <c r="L46" t="s">
        <v>544</v>
      </c>
      <c r="M46">
        <v>3</v>
      </c>
      <c r="N46">
        <v>4</v>
      </c>
      <c r="O46" t="s">
        <v>547</v>
      </c>
      <c r="P46" t="s">
        <v>550</v>
      </c>
      <c r="Q46" t="s">
        <v>552</v>
      </c>
    </row>
    <row r="47" spans="1:17" hidden="1">
      <c r="A47" t="s">
        <v>62</v>
      </c>
      <c r="B47" t="s">
        <v>517</v>
      </c>
      <c r="C47" t="s">
        <v>521</v>
      </c>
      <c r="D47" t="s">
        <v>525</v>
      </c>
      <c r="E47">
        <v>6.8</v>
      </c>
      <c r="F47">
        <v>127215</v>
      </c>
      <c r="G47" s="2">
        <v>44559</v>
      </c>
      <c r="H47" t="b">
        <v>0</v>
      </c>
      <c r="J47" t="s">
        <v>535</v>
      </c>
      <c r="K47" t="s">
        <v>538</v>
      </c>
      <c r="L47" t="s">
        <v>545</v>
      </c>
      <c r="M47">
        <v>1</v>
      </c>
      <c r="N47">
        <v>3.3</v>
      </c>
      <c r="O47" t="s">
        <v>547</v>
      </c>
      <c r="P47" t="s">
        <v>549</v>
      </c>
      <c r="Q47" t="s">
        <v>551</v>
      </c>
    </row>
    <row r="48" spans="1:17" hidden="1">
      <c r="A48" t="s">
        <v>63</v>
      </c>
      <c r="B48" t="s">
        <v>518</v>
      </c>
      <c r="C48" t="s">
        <v>522</v>
      </c>
      <c r="D48" t="s">
        <v>526</v>
      </c>
      <c r="E48">
        <v>5.9</v>
      </c>
      <c r="F48">
        <v>155435</v>
      </c>
      <c r="G48" s="2">
        <v>44012</v>
      </c>
      <c r="H48" t="b">
        <v>1</v>
      </c>
      <c r="I48" t="s">
        <v>533</v>
      </c>
      <c r="J48" t="s">
        <v>537</v>
      </c>
      <c r="K48" t="s">
        <v>541</v>
      </c>
      <c r="L48" t="s">
        <v>545</v>
      </c>
      <c r="M48">
        <v>3</v>
      </c>
      <c r="N48">
        <v>4.8</v>
      </c>
      <c r="O48" t="s">
        <v>546</v>
      </c>
      <c r="P48" t="s">
        <v>550</v>
      </c>
      <c r="Q48" t="s">
        <v>553</v>
      </c>
    </row>
    <row r="49" spans="1:17" hidden="1">
      <c r="A49" t="s">
        <v>64</v>
      </c>
      <c r="B49" t="s">
        <v>518</v>
      </c>
      <c r="C49" t="s">
        <v>520</v>
      </c>
      <c r="D49" t="s">
        <v>527</v>
      </c>
      <c r="E49">
        <v>6.5</v>
      </c>
      <c r="F49">
        <v>86646</v>
      </c>
      <c r="G49" s="2">
        <v>44886</v>
      </c>
      <c r="H49" t="b">
        <v>0</v>
      </c>
      <c r="J49" t="s">
        <v>535</v>
      </c>
      <c r="K49" t="s">
        <v>538</v>
      </c>
      <c r="L49" t="s">
        <v>544</v>
      </c>
      <c r="M49">
        <v>3</v>
      </c>
      <c r="N49">
        <v>2.4</v>
      </c>
      <c r="O49" t="s">
        <v>548</v>
      </c>
      <c r="P49" t="s">
        <v>549</v>
      </c>
      <c r="Q49" t="s">
        <v>553</v>
      </c>
    </row>
    <row r="50" spans="1:17" hidden="1">
      <c r="A50" t="s">
        <v>65</v>
      </c>
      <c r="B50" t="s">
        <v>518</v>
      </c>
      <c r="C50" t="s">
        <v>522</v>
      </c>
      <c r="D50" t="s">
        <v>526</v>
      </c>
      <c r="E50">
        <v>7.3</v>
      </c>
      <c r="F50">
        <v>69540</v>
      </c>
      <c r="G50" s="2">
        <v>43616</v>
      </c>
      <c r="H50" t="b">
        <v>0</v>
      </c>
      <c r="J50" t="s">
        <v>537</v>
      </c>
      <c r="K50" t="s">
        <v>538</v>
      </c>
      <c r="L50" t="s">
        <v>544</v>
      </c>
      <c r="M50">
        <v>5</v>
      </c>
      <c r="N50">
        <v>5.9</v>
      </c>
      <c r="O50" t="s">
        <v>546</v>
      </c>
      <c r="P50" t="s">
        <v>549</v>
      </c>
      <c r="Q50" t="s">
        <v>553</v>
      </c>
    </row>
    <row r="51" spans="1:17" hidden="1">
      <c r="A51" t="s">
        <v>66</v>
      </c>
      <c r="B51" t="s">
        <v>518</v>
      </c>
      <c r="C51" t="s">
        <v>522</v>
      </c>
      <c r="D51" t="s">
        <v>527</v>
      </c>
      <c r="E51">
        <v>5</v>
      </c>
      <c r="F51">
        <v>126387</v>
      </c>
      <c r="G51" s="2">
        <v>44788</v>
      </c>
      <c r="H51" t="b">
        <v>0</v>
      </c>
      <c r="J51" t="s">
        <v>535</v>
      </c>
      <c r="K51" t="s">
        <v>541</v>
      </c>
      <c r="L51" t="s">
        <v>544</v>
      </c>
      <c r="M51">
        <v>3</v>
      </c>
      <c r="N51">
        <v>2.7</v>
      </c>
      <c r="O51" t="s">
        <v>546</v>
      </c>
      <c r="P51" t="s">
        <v>550</v>
      </c>
      <c r="Q51" t="s">
        <v>552</v>
      </c>
    </row>
    <row r="52" spans="1:17" hidden="1">
      <c r="A52" t="s">
        <v>67</v>
      </c>
      <c r="B52" t="s">
        <v>519</v>
      </c>
      <c r="C52" t="s">
        <v>520</v>
      </c>
      <c r="D52" t="s">
        <v>527</v>
      </c>
      <c r="E52">
        <v>7.3</v>
      </c>
      <c r="F52">
        <v>129449</v>
      </c>
      <c r="G52" s="2">
        <v>44167</v>
      </c>
      <c r="H52" t="b">
        <v>1</v>
      </c>
      <c r="I52" t="s">
        <v>530</v>
      </c>
      <c r="J52" t="s">
        <v>535</v>
      </c>
      <c r="K52" t="s">
        <v>539</v>
      </c>
      <c r="L52" t="s">
        <v>542</v>
      </c>
      <c r="M52">
        <v>2</v>
      </c>
      <c r="N52">
        <v>4.4000000000000004</v>
      </c>
      <c r="O52" t="s">
        <v>547</v>
      </c>
      <c r="P52" t="s">
        <v>549</v>
      </c>
      <c r="Q52" t="s">
        <v>551</v>
      </c>
    </row>
    <row r="53" spans="1:17">
      <c r="A53" t="s">
        <v>140</v>
      </c>
      <c r="B53" t="s">
        <v>519</v>
      </c>
      <c r="C53" t="s">
        <v>520</v>
      </c>
      <c r="D53" t="s">
        <v>528</v>
      </c>
      <c r="E53">
        <v>4.9000000000000004</v>
      </c>
      <c r="F53">
        <v>101874</v>
      </c>
      <c r="G53" s="2">
        <v>44672</v>
      </c>
      <c r="H53" t="b">
        <v>0</v>
      </c>
      <c r="J53" t="s">
        <v>535</v>
      </c>
      <c r="K53" t="s">
        <v>538</v>
      </c>
      <c r="L53" t="s">
        <v>543</v>
      </c>
      <c r="M53">
        <v>4</v>
      </c>
      <c r="N53">
        <v>3</v>
      </c>
      <c r="O53" t="s">
        <v>548</v>
      </c>
      <c r="P53" t="s">
        <v>549</v>
      </c>
      <c r="Q53" t="s">
        <v>552</v>
      </c>
    </row>
    <row r="54" spans="1:17" hidden="1">
      <c r="A54" t="s">
        <v>69</v>
      </c>
      <c r="B54" t="s">
        <v>517</v>
      </c>
      <c r="C54" t="s">
        <v>521</v>
      </c>
      <c r="D54" t="s">
        <v>526</v>
      </c>
      <c r="E54">
        <v>8.9</v>
      </c>
      <c r="F54">
        <v>98513</v>
      </c>
      <c r="G54" s="2">
        <v>44617</v>
      </c>
      <c r="H54" t="b">
        <v>0</v>
      </c>
      <c r="J54" t="s">
        <v>537</v>
      </c>
      <c r="K54" t="s">
        <v>538</v>
      </c>
      <c r="L54" t="s">
        <v>545</v>
      </c>
      <c r="M54">
        <v>1</v>
      </c>
      <c r="N54">
        <v>3.1</v>
      </c>
      <c r="O54" t="s">
        <v>546</v>
      </c>
      <c r="P54" t="s">
        <v>549</v>
      </c>
      <c r="Q54" t="s">
        <v>554</v>
      </c>
    </row>
    <row r="55" spans="1:17" hidden="1">
      <c r="A55" t="s">
        <v>70</v>
      </c>
      <c r="B55" t="s">
        <v>519</v>
      </c>
      <c r="C55" t="s">
        <v>522</v>
      </c>
      <c r="D55" t="s">
        <v>526</v>
      </c>
      <c r="E55">
        <v>4.9000000000000004</v>
      </c>
      <c r="F55">
        <v>98756</v>
      </c>
      <c r="G55" s="2">
        <v>43557</v>
      </c>
      <c r="H55" t="b">
        <v>0</v>
      </c>
      <c r="J55" t="s">
        <v>536</v>
      </c>
      <c r="K55" t="s">
        <v>538</v>
      </c>
      <c r="L55" t="s">
        <v>543</v>
      </c>
      <c r="M55">
        <v>3</v>
      </c>
      <c r="N55">
        <v>6.1</v>
      </c>
      <c r="O55" t="s">
        <v>546</v>
      </c>
      <c r="P55" t="s">
        <v>549</v>
      </c>
      <c r="Q55" t="s">
        <v>554</v>
      </c>
    </row>
    <row r="56" spans="1:17" hidden="1">
      <c r="A56" t="s">
        <v>71</v>
      </c>
      <c r="B56" t="s">
        <v>518</v>
      </c>
      <c r="C56" t="s">
        <v>520</v>
      </c>
      <c r="D56" t="s">
        <v>525</v>
      </c>
      <c r="E56">
        <v>7.1</v>
      </c>
      <c r="F56">
        <v>92479</v>
      </c>
      <c r="G56" s="2">
        <v>43137</v>
      </c>
      <c r="H56" t="b">
        <v>1</v>
      </c>
      <c r="I56" t="s">
        <v>534</v>
      </c>
      <c r="J56" t="s">
        <v>535</v>
      </c>
      <c r="K56" t="s">
        <v>538</v>
      </c>
      <c r="L56" t="s">
        <v>545</v>
      </c>
      <c r="M56">
        <v>3</v>
      </c>
      <c r="N56">
        <v>7.2</v>
      </c>
      <c r="O56" t="s">
        <v>547</v>
      </c>
      <c r="P56" t="s">
        <v>549</v>
      </c>
      <c r="Q56" t="s">
        <v>552</v>
      </c>
    </row>
    <row r="57" spans="1:17" hidden="1">
      <c r="A57" t="s">
        <v>72</v>
      </c>
      <c r="B57" t="s">
        <v>518</v>
      </c>
      <c r="C57" t="s">
        <v>520</v>
      </c>
      <c r="D57" t="s">
        <v>527</v>
      </c>
      <c r="E57">
        <v>5.5</v>
      </c>
      <c r="F57">
        <v>74397</v>
      </c>
      <c r="G57" s="2">
        <v>43696</v>
      </c>
      <c r="H57" t="b">
        <v>0</v>
      </c>
      <c r="J57" t="s">
        <v>535</v>
      </c>
      <c r="K57" t="s">
        <v>541</v>
      </c>
      <c r="L57" t="s">
        <v>542</v>
      </c>
      <c r="M57">
        <v>3</v>
      </c>
      <c r="N57">
        <v>5.7</v>
      </c>
      <c r="O57" t="s">
        <v>546</v>
      </c>
      <c r="P57" t="s">
        <v>550</v>
      </c>
      <c r="Q57" t="s">
        <v>554</v>
      </c>
    </row>
    <row r="58" spans="1:17" hidden="1">
      <c r="A58" t="s">
        <v>73</v>
      </c>
      <c r="B58" t="s">
        <v>517</v>
      </c>
      <c r="C58" t="s">
        <v>521</v>
      </c>
      <c r="D58" t="s">
        <v>525</v>
      </c>
      <c r="E58">
        <v>5.6</v>
      </c>
      <c r="F58">
        <v>124895</v>
      </c>
      <c r="G58" s="2">
        <v>44688</v>
      </c>
      <c r="H58" t="b">
        <v>0</v>
      </c>
      <c r="J58" t="s">
        <v>535</v>
      </c>
      <c r="K58" t="s">
        <v>540</v>
      </c>
      <c r="L58" t="s">
        <v>544</v>
      </c>
      <c r="M58">
        <v>3</v>
      </c>
      <c r="N58">
        <v>3</v>
      </c>
      <c r="O58" t="s">
        <v>547</v>
      </c>
      <c r="P58" t="s">
        <v>549</v>
      </c>
      <c r="Q58" t="s">
        <v>551</v>
      </c>
    </row>
    <row r="59" spans="1:17" hidden="1">
      <c r="A59" t="s">
        <v>74</v>
      </c>
      <c r="B59" t="s">
        <v>517</v>
      </c>
      <c r="C59" t="s">
        <v>520</v>
      </c>
      <c r="D59" t="s">
        <v>525</v>
      </c>
      <c r="E59">
        <v>4.7</v>
      </c>
      <c r="F59">
        <v>71130</v>
      </c>
      <c r="G59" s="2">
        <v>44593</v>
      </c>
      <c r="H59" t="b">
        <v>0</v>
      </c>
      <c r="J59" t="s">
        <v>535</v>
      </c>
      <c r="K59" t="s">
        <v>538</v>
      </c>
      <c r="L59" t="s">
        <v>545</v>
      </c>
      <c r="M59">
        <v>4</v>
      </c>
      <c r="N59">
        <v>3.2</v>
      </c>
      <c r="O59" t="s">
        <v>547</v>
      </c>
      <c r="P59" t="s">
        <v>549</v>
      </c>
      <c r="Q59" t="s">
        <v>553</v>
      </c>
    </row>
    <row r="60" spans="1:17" hidden="1">
      <c r="A60" t="s">
        <v>75</v>
      </c>
      <c r="B60" t="s">
        <v>517</v>
      </c>
      <c r="C60" t="s">
        <v>522</v>
      </c>
      <c r="D60" t="s">
        <v>525</v>
      </c>
      <c r="E60">
        <v>5.2</v>
      </c>
      <c r="F60">
        <v>69348</v>
      </c>
      <c r="G60" s="2">
        <v>44287</v>
      </c>
      <c r="H60" t="b">
        <v>0</v>
      </c>
      <c r="J60" t="s">
        <v>536</v>
      </c>
      <c r="K60" t="s">
        <v>538</v>
      </c>
      <c r="L60" t="s">
        <v>544</v>
      </c>
      <c r="M60">
        <v>3</v>
      </c>
      <c r="N60">
        <v>4.0999999999999996</v>
      </c>
      <c r="O60" t="s">
        <v>546</v>
      </c>
      <c r="P60" t="s">
        <v>549</v>
      </c>
      <c r="Q60" t="s">
        <v>552</v>
      </c>
    </row>
    <row r="61" spans="1:17" hidden="1">
      <c r="A61" t="s">
        <v>76</v>
      </c>
      <c r="B61" t="s">
        <v>519</v>
      </c>
      <c r="C61" t="s">
        <v>522</v>
      </c>
      <c r="D61" t="s">
        <v>527</v>
      </c>
      <c r="E61">
        <v>3.6</v>
      </c>
      <c r="F61">
        <v>132592</v>
      </c>
      <c r="G61" s="2">
        <v>44377</v>
      </c>
      <c r="H61" t="b">
        <v>0</v>
      </c>
      <c r="J61" t="s">
        <v>537</v>
      </c>
      <c r="K61" t="s">
        <v>540</v>
      </c>
      <c r="L61" t="s">
        <v>544</v>
      </c>
      <c r="M61">
        <v>3</v>
      </c>
      <c r="N61">
        <v>3.8</v>
      </c>
      <c r="O61" t="s">
        <v>547</v>
      </c>
      <c r="P61" t="s">
        <v>549</v>
      </c>
      <c r="Q61" t="s">
        <v>554</v>
      </c>
    </row>
    <row r="62" spans="1:17" hidden="1">
      <c r="A62" t="s">
        <v>77</v>
      </c>
      <c r="B62" t="s">
        <v>518</v>
      </c>
      <c r="C62" t="s">
        <v>524</v>
      </c>
      <c r="D62" t="s">
        <v>525</v>
      </c>
      <c r="E62">
        <v>5.0999999999999996</v>
      </c>
      <c r="F62">
        <v>114693</v>
      </c>
      <c r="G62" s="2">
        <v>43439</v>
      </c>
      <c r="H62" t="b">
        <v>0</v>
      </c>
      <c r="J62" t="s">
        <v>537</v>
      </c>
      <c r="K62" t="s">
        <v>541</v>
      </c>
      <c r="L62" t="s">
        <v>544</v>
      </c>
      <c r="M62">
        <v>4</v>
      </c>
      <c r="N62">
        <v>6.4</v>
      </c>
      <c r="O62" t="s">
        <v>546</v>
      </c>
      <c r="P62" t="s">
        <v>550</v>
      </c>
      <c r="Q62" t="s">
        <v>554</v>
      </c>
    </row>
    <row r="63" spans="1:17" hidden="1">
      <c r="A63" t="s">
        <v>78</v>
      </c>
      <c r="B63" t="s">
        <v>519</v>
      </c>
      <c r="C63" t="s">
        <v>521</v>
      </c>
      <c r="D63" t="s">
        <v>525</v>
      </c>
      <c r="E63">
        <v>2.6</v>
      </c>
      <c r="F63">
        <v>61324</v>
      </c>
      <c r="G63" s="2">
        <v>44256</v>
      </c>
      <c r="H63" t="b">
        <v>0</v>
      </c>
      <c r="J63" t="s">
        <v>535</v>
      </c>
      <c r="K63" t="s">
        <v>538</v>
      </c>
      <c r="L63" t="s">
        <v>543</v>
      </c>
      <c r="M63">
        <v>4</v>
      </c>
      <c r="N63">
        <v>4.0999999999999996</v>
      </c>
      <c r="O63" t="s">
        <v>546</v>
      </c>
      <c r="P63" t="s">
        <v>549</v>
      </c>
      <c r="Q63" t="s">
        <v>551</v>
      </c>
    </row>
    <row r="64" spans="1:17">
      <c r="A64" t="s">
        <v>315</v>
      </c>
      <c r="B64" t="s">
        <v>518</v>
      </c>
      <c r="C64" t="s">
        <v>523</v>
      </c>
      <c r="D64" t="s">
        <v>528</v>
      </c>
      <c r="E64">
        <v>5.9</v>
      </c>
      <c r="F64">
        <v>158344</v>
      </c>
      <c r="G64" s="2">
        <v>44832</v>
      </c>
      <c r="H64" t="b">
        <v>1</v>
      </c>
      <c r="I64" t="s">
        <v>532</v>
      </c>
      <c r="J64" t="s">
        <v>537</v>
      </c>
      <c r="K64" t="s">
        <v>541</v>
      </c>
      <c r="L64" t="s">
        <v>543</v>
      </c>
      <c r="M64">
        <v>4</v>
      </c>
      <c r="N64">
        <v>2.6</v>
      </c>
      <c r="O64" t="s">
        <v>546</v>
      </c>
      <c r="P64" t="s">
        <v>550</v>
      </c>
      <c r="Q64" t="s">
        <v>553</v>
      </c>
    </row>
    <row r="65" spans="1:17" hidden="1">
      <c r="A65" t="s">
        <v>80</v>
      </c>
      <c r="B65" t="s">
        <v>519</v>
      </c>
      <c r="C65" t="s">
        <v>524</v>
      </c>
      <c r="D65" t="s">
        <v>527</v>
      </c>
      <c r="E65">
        <v>2.7</v>
      </c>
      <c r="F65">
        <v>85470</v>
      </c>
      <c r="G65" s="2">
        <v>44485</v>
      </c>
      <c r="H65" t="b">
        <v>0</v>
      </c>
      <c r="J65" t="s">
        <v>537</v>
      </c>
      <c r="K65" t="s">
        <v>538</v>
      </c>
      <c r="L65" t="s">
        <v>543</v>
      </c>
      <c r="M65">
        <v>3</v>
      </c>
      <c r="N65">
        <v>3.5</v>
      </c>
      <c r="O65" t="s">
        <v>546</v>
      </c>
      <c r="P65" t="s">
        <v>549</v>
      </c>
      <c r="Q65" t="s">
        <v>552</v>
      </c>
    </row>
    <row r="66" spans="1:17">
      <c r="A66" t="s">
        <v>316</v>
      </c>
      <c r="B66" t="s">
        <v>518</v>
      </c>
      <c r="C66" t="s">
        <v>522</v>
      </c>
      <c r="D66" t="s">
        <v>528</v>
      </c>
      <c r="E66">
        <v>3.9</v>
      </c>
      <c r="F66">
        <v>123095</v>
      </c>
      <c r="G66" s="2">
        <v>44251</v>
      </c>
      <c r="H66" t="b">
        <v>0</v>
      </c>
      <c r="J66" t="s">
        <v>535</v>
      </c>
      <c r="K66" t="s">
        <v>541</v>
      </c>
      <c r="L66" t="s">
        <v>544</v>
      </c>
      <c r="M66">
        <v>3</v>
      </c>
      <c r="N66">
        <v>4.2</v>
      </c>
      <c r="O66" t="s">
        <v>548</v>
      </c>
      <c r="P66" t="s">
        <v>550</v>
      </c>
      <c r="Q66" t="s">
        <v>551</v>
      </c>
    </row>
    <row r="67" spans="1:17">
      <c r="A67" t="s">
        <v>370</v>
      </c>
      <c r="B67" t="s">
        <v>519</v>
      </c>
      <c r="C67" t="s">
        <v>521</v>
      </c>
      <c r="D67" t="s">
        <v>528</v>
      </c>
      <c r="E67">
        <v>4.9000000000000004</v>
      </c>
      <c r="F67">
        <v>108695</v>
      </c>
      <c r="G67" s="2">
        <v>45096</v>
      </c>
      <c r="H67" t="b">
        <v>0</v>
      </c>
      <c r="J67" t="s">
        <v>535</v>
      </c>
      <c r="K67" t="s">
        <v>541</v>
      </c>
      <c r="L67" t="s">
        <v>542</v>
      </c>
      <c r="M67">
        <v>2</v>
      </c>
      <c r="N67">
        <v>1.8</v>
      </c>
      <c r="O67" t="s">
        <v>547</v>
      </c>
      <c r="P67" t="s">
        <v>550</v>
      </c>
      <c r="Q67" t="s">
        <v>554</v>
      </c>
    </row>
    <row r="68" spans="1:17" hidden="1">
      <c r="A68" t="s">
        <v>83</v>
      </c>
      <c r="B68" t="s">
        <v>518</v>
      </c>
      <c r="C68" t="s">
        <v>522</v>
      </c>
      <c r="D68" t="s">
        <v>525</v>
      </c>
      <c r="E68">
        <v>3.2</v>
      </c>
      <c r="F68">
        <v>101430</v>
      </c>
      <c r="G68" s="2">
        <v>45077</v>
      </c>
      <c r="H68" t="b">
        <v>0</v>
      </c>
      <c r="J68" t="s">
        <v>537</v>
      </c>
      <c r="K68" t="s">
        <v>540</v>
      </c>
      <c r="L68" t="s">
        <v>543</v>
      </c>
      <c r="M68">
        <v>5</v>
      </c>
      <c r="N68">
        <v>1.9</v>
      </c>
      <c r="O68" t="s">
        <v>546</v>
      </c>
      <c r="P68" t="s">
        <v>549</v>
      </c>
      <c r="Q68" t="s">
        <v>551</v>
      </c>
    </row>
    <row r="69" spans="1:17" hidden="1">
      <c r="A69" t="s">
        <v>84</v>
      </c>
      <c r="B69" t="s">
        <v>517</v>
      </c>
      <c r="C69" t="s">
        <v>523</v>
      </c>
      <c r="D69" t="s">
        <v>526</v>
      </c>
      <c r="E69">
        <v>8.1</v>
      </c>
      <c r="F69">
        <v>89703</v>
      </c>
      <c r="G69" s="2">
        <v>44246</v>
      </c>
      <c r="H69" t="b">
        <v>1</v>
      </c>
      <c r="I69" t="s">
        <v>533</v>
      </c>
      <c r="J69" t="s">
        <v>535</v>
      </c>
      <c r="K69" t="s">
        <v>538</v>
      </c>
      <c r="L69" t="s">
        <v>545</v>
      </c>
      <c r="M69">
        <v>3</v>
      </c>
      <c r="N69">
        <v>4.2</v>
      </c>
      <c r="O69" t="s">
        <v>547</v>
      </c>
      <c r="P69" t="s">
        <v>549</v>
      </c>
      <c r="Q69" t="s">
        <v>553</v>
      </c>
    </row>
    <row r="70" spans="1:17" hidden="1">
      <c r="A70" t="s">
        <v>85</v>
      </c>
      <c r="B70" t="s">
        <v>517</v>
      </c>
      <c r="C70" t="s">
        <v>522</v>
      </c>
      <c r="D70" t="s">
        <v>526</v>
      </c>
      <c r="E70">
        <v>5.7</v>
      </c>
      <c r="F70">
        <v>138752</v>
      </c>
      <c r="G70" s="2">
        <v>44848</v>
      </c>
      <c r="H70" t="b">
        <v>0</v>
      </c>
      <c r="J70" t="s">
        <v>537</v>
      </c>
      <c r="K70" t="s">
        <v>541</v>
      </c>
      <c r="L70" t="s">
        <v>543</v>
      </c>
      <c r="M70">
        <v>3</v>
      </c>
      <c r="N70">
        <v>2.5</v>
      </c>
      <c r="O70" t="s">
        <v>547</v>
      </c>
      <c r="P70" t="s">
        <v>550</v>
      </c>
      <c r="Q70" t="s">
        <v>552</v>
      </c>
    </row>
    <row r="71" spans="1:17">
      <c r="A71" t="s">
        <v>414</v>
      </c>
      <c r="B71" t="s">
        <v>517</v>
      </c>
      <c r="C71" t="s">
        <v>520</v>
      </c>
      <c r="D71" t="s">
        <v>528</v>
      </c>
      <c r="E71">
        <v>3.9</v>
      </c>
      <c r="F71">
        <v>145774</v>
      </c>
      <c r="G71" s="2">
        <v>44220</v>
      </c>
      <c r="H71" t="b">
        <v>1</v>
      </c>
      <c r="I71" t="s">
        <v>533</v>
      </c>
      <c r="J71" t="s">
        <v>535</v>
      </c>
      <c r="K71" t="s">
        <v>541</v>
      </c>
      <c r="L71" t="s">
        <v>545</v>
      </c>
      <c r="M71">
        <v>4</v>
      </c>
      <c r="N71">
        <v>4.2</v>
      </c>
      <c r="O71" t="s">
        <v>546</v>
      </c>
      <c r="P71" t="s">
        <v>550</v>
      </c>
      <c r="Q71" t="s">
        <v>554</v>
      </c>
    </row>
    <row r="72" spans="1:17">
      <c r="A72" t="s">
        <v>304</v>
      </c>
      <c r="B72" t="s">
        <v>517</v>
      </c>
      <c r="C72" t="s">
        <v>520</v>
      </c>
      <c r="D72" t="s">
        <v>528</v>
      </c>
      <c r="E72">
        <v>3</v>
      </c>
      <c r="F72">
        <v>103732</v>
      </c>
      <c r="G72" s="2">
        <v>44852</v>
      </c>
      <c r="H72" t="b">
        <v>0</v>
      </c>
      <c r="J72" t="s">
        <v>536</v>
      </c>
      <c r="K72" t="s">
        <v>538</v>
      </c>
      <c r="L72" t="s">
        <v>543</v>
      </c>
      <c r="M72">
        <v>4</v>
      </c>
      <c r="N72">
        <v>2.5</v>
      </c>
      <c r="O72" t="s">
        <v>548</v>
      </c>
      <c r="P72" t="s">
        <v>549</v>
      </c>
      <c r="Q72" t="s">
        <v>554</v>
      </c>
    </row>
    <row r="73" spans="1:17" hidden="1">
      <c r="A73" t="s">
        <v>88</v>
      </c>
      <c r="B73" t="s">
        <v>519</v>
      </c>
      <c r="C73" t="s">
        <v>521</v>
      </c>
      <c r="D73" t="s">
        <v>527</v>
      </c>
      <c r="E73">
        <v>2.7</v>
      </c>
      <c r="F73">
        <v>66970</v>
      </c>
      <c r="G73" s="2">
        <v>43895</v>
      </c>
      <c r="H73" t="b">
        <v>0</v>
      </c>
      <c r="J73" t="s">
        <v>537</v>
      </c>
      <c r="K73" t="s">
        <v>541</v>
      </c>
      <c r="L73" t="s">
        <v>542</v>
      </c>
      <c r="M73">
        <v>2</v>
      </c>
      <c r="N73">
        <v>5.0999999999999996</v>
      </c>
      <c r="O73" t="s">
        <v>546</v>
      </c>
      <c r="P73" t="s">
        <v>550</v>
      </c>
      <c r="Q73" t="s">
        <v>554</v>
      </c>
    </row>
    <row r="74" spans="1:17" hidden="1">
      <c r="A74" t="s">
        <v>89</v>
      </c>
      <c r="B74" t="s">
        <v>517</v>
      </c>
      <c r="C74" t="s">
        <v>521</v>
      </c>
      <c r="D74" t="s">
        <v>527</v>
      </c>
      <c r="E74">
        <v>5.4</v>
      </c>
      <c r="F74">
        <v>120100</v>
      </c>
      <c r="G74" s="2">
        <v>44987</v>
      </c>
      <c r="H74" t="b">
        <v>0</v>
      </c>
      <c r="J74" t="s">
        <v>536</v>
      </c>
      <c r="K74" t="s">
        <v>540</v>
      </c>
      <c r="L74" t="s">
        <v>545</v>
      </c>
      <c r="M74">
        <v>5</v>
      </c>
      <c r="N74">
        <v>2.1</v>
      </c>
      <c r="O74" t="s">
        <v>546</v>
      </c>
      <c r="P74" t="s">
        <v>549</v>
      </c>
      <c r="Q74" t="s">
        <v>553</v>
      </c>
    </row>
    <row r="75" spans="1:17" hidden="1">
      <c r="A75" t="s">
        <v>90</v>
      </c>
      <c r="B75" t="s">
        <v>519</v>
      </c>
      <c r="C75" t="s">
        <v>522</v>
      </c>
      <c r="D75" t="s">
        <v>526</v>
      </c>
      <c r="E75">
        <v>4</v>
      </c>
      <c r="F75">
        <v>113330</v>
      </c>
      <c r="G75" s="2">
        <v>44269</v>
      </c>
      <c r="H75" t="b">
        <v>1</v>
      </c>
      <c r="I75" t="s">
        <v>532</v>
      </c>
      <c r="J75" t="s">
        <v>536</v>
      </c>
      <c r="K75" t="s">
        <v>541</v>
      </c>
      <c r="L75" t="s">
        <v>544</v>
      </c>
      <c r="M75">
        <v>3</v>
      </c>
      <c r="N75">
        <v>4.0999999999999996</v>
      </c>
      <c r="O75" t="s">
        <v>546</v>
      </c>
      <c r="P75" t="s">
        <v>550</v>
      </c>
      <c r="Q75" t="s">
        <v>552</v>
      </c>
    </row>
    <row r="76" spans="1:17" hidden="1">
      <c r="A76" t="s">
        <v>91</v>
      </c>
      <c r="B76" t="s">
        <v>519</v>
      </c>
      <c r="C76" t="s">
        <v>520</v>
      </c>
      <c r="D76" t="s">
        <v>525</v>
      </c>
      <c r="E76">
        <v>5.7</v>
      </c>
      <c r="F76">
        <v>152193</v>
      </c>
      <c r="G76" s="2">
        <v>44472</v>
      </c>
      <c r="H76" t="b">
        <v>0</v>
      </c>
      <c r="J76" t="s">
        <v>536</v>
      </c>
      <c r="K76" t="s">
        <v>538</v>
      </c>
      <c r="L76" t="s">
        <v>542</v>
      </c>
      <c r="M76">
        <v>1</v>
      </c>
      <c r="N76">
        <v>3.5</v>
      </c>
      <c r="O76" t="s">
        <v>547</v>
      </c>
      <c r="P76" t="s">
        <v>549</v>
      </c>
      <c r="Q76" t="s">
        <v>554</v>
      </c>
    </row>
    <row r="77" spans="1:17" hidden="1">
      <c r="A77" t="s">
        <v>92</v>
      </c>
      <c r="B77" t="s">
        <v>517</v>
      </c>
      <c r="C77" t="s">
        <v>520</v>
      </c>
      <c r="D77" t="s">
        <v>525</v>
      </c>
      <c r="E77">
        <v>6</v>
      </c>
      <c r="F77">
        <v>92049</v>
      </c>
      <c r="G77" s="2">
        <v>43368</v>
      </c>
      <c r="H77" t="b">
        <v>0</v>
      </c>
      <c r="J77" t="s">
        <v>535</v>
      </c>
      <c r="K77" t="s">
        <v>541</v>
      </c>
      <c r="L77" t="s">
        <v>544</v>
      </c>
      <c r="M77">
        <v>5</v>
      </c>
      <c r="N77">
        <v>6.6</v>
      </c>
      <c r="O77" t="s">
        <v>548</v>
      </c>
      <c r="P77" t="s">
        <v>550</v>
      </c>
      <c r="Q77" t="s">
        <v>552</v>
      </c>
    </row>
    <row r="78" spans="1:17" hidden="1">
      <c r="A78" t="s">
        <v>93</v>
      </c>
      <c r="B78" t="s">
        <v>519</v>
      </c>
      <c r="C78" t="s">
        <v>523</v>
      </c>
      <c r="D78" t="s">
        <v>525</v>
      </c>
      <c r="E78">
        <v>0.2</v>
      </c>
      <c r="F78">
        <v>61252</v>
      </c>
      <c r="G78" s="2">
        <v>43953</v>
      </c>
      <c r="H78" t="b">
        <v>0</v>
      </c>
      <c r="J78" t="s">
        <v>536</v>
      </c>
      <c r="K78" t="s">
        <v>538</v>
      </c>
      <c r="L78" t="s">
        <v>545</v>
      </c>
      <c r="M78">
        <v>4</v>
      </c>
      <c r="N78">
        <v>5</v>
      </c>
      <c r="O78" t="s">
        <v>547</v>
      </c>
      <c r="P78" t="s">
        <v>549</v>
      </c>
      <c r="Q78" t="s">
        <v>551</v>
      </c>
    </row>
    <row r="79" spans="1:17" hidden="1">
      <c r="A79" t="s">
        <v>94</v>
      </c>
      <c r="B79" t="s">
        <v>519</v>
      </c>
      <c r="C79" t="s">
        <v>521</v>
      </c>
      <c r="D79" t="s">
        <v>526</v>
      </c>
      <c r="E79">
        <v>3.7</v>
      </c>
      <c r="F79">
        <v>115393</v>
      </c>
      <c r="G79" s="2">
        <v>44974</v>
      </c>
      <c r="H79" t="b">
        <v>0</v>
      </c>
      <c r="J79" t="s">
        <v>536</v>
      </c>
      <c r="K79" t="s">
        <v>540</v>
      </c>
      <c r="L79" t="s">
        <v>543</v>
      </c>
      <c r="M79">
        <v>3</v>
      </c>
      <c r="N79">
        <v>2.2000000000000002</v>
      </c>
      <c r="O79" t="s">
        <v>547</v>
      </c>
      <c r="P79" t="s">
        <v>549</v>
      </c>
      <c r="Q79" t="s">
        <v>553</v>
      </c>
    </row>
    <row r="80" spans="1:17" hidden="1">
      <c r="A80" t="s">
        <v>95</v>
      </c>
      <c r="B80" t="s">
        <v>518</v>
      </c>
      <c r="C80" t="s">
        <v>520</v>
      </c>
      <c r="D80" t="s">
        <v>527</v>
      </c>
      <c r="E80">
        <v>4</v>
      </c>
      <c r="F80">
        <v>130390</v>
      </c>
      <c r="G80" s="2">
        <v>44230</v>
      </c>
      <c r="H80" t="b">
        <v>0</v>
      </c>
      <c r="J80" t="s">
        <v>536</v>
      </c>
      <c r="K80" t="s">
        <v>541</v>
      </c>
      <c r="L80" t="s">
        <v>542</v>
      </c>
      <c r="M80">
        <v>5</v>
      </c>
      <c r="N80">
        <v>4.2</v>
      </c>
      <c r="O80" t="s">
        <v>546</v>
      </c>
      <c r="P80" t="s">
        <v>550</v>
      </c>
      <c r="Q80" t="s">
        <v>552</v>
      </c>
    </row>
    <row r="81" spans="1:17" hidden="1">
      <c r="A81" t="s">
        <v>96</v>
      </c>
      <c r="B81" t="s">
        <v>518</v>
      </c>
      <c r="C81" t="s">
        <v>522</v>
      </c>
      <c r="D81" t="s">
        <v>526</v>
      </c>
      <c r="E81">
        <v>7.7</v>
      </c>
      <c r="F81">
        <v>79963</v>
      </c>
      <c r="G81" s="2">
        <v>44976</v>
      </c>
      <c r="H81" t="b">
        <v>0</v>
      </c>
      <c r="J81" t="s">
        <v>537</v>
      </c>
      <c r="K81" t="s">
        <v>540</v>
      </c>
      <c r="L81" t="s">
        <v>545</v>
      </c>
      <c r="M81">
        <v>5</v>
      </c>
      <c r="N81">
        <v>2.2000000000000002</v>
      </c>
      <c r="O81" t="s">
        <v>547</v>
      </c>
      <c r="P81" t="s">
        <v>549</v>
      </c>
      <c r="Q81" t="s">
        <v>554</v>
      </c>
    </row>
    <row r="82" spans="1:17">
      <c r="A82" t="s">
        <v>366</v>
      </c>
      <c r="B82" t="s">
        <v>518</v>
      </c>
      <c r="C82" t="s">
        <v>520</v>
      </c>
      <c r="D82" t="s">
        <v>528</v>
      </c>
      <c r="E82">
        <v>3.1</v>
      </c>
      <c r="F82">
        <v>134763</v>
      </c>
      <c r="G82" s="2">
        <v>44755</v>
      </c>
      <c r="H82" t="b">
        <v>1</v>
      </c>
      <c r="I82" t="s">
        <v>532</v>
      </c>
      <c r="J82" t="s">
        <v>536</v>
      </c>
      <c r="K82" t="s">
        <v>540</v>
      </c>
      <c r="L82" t="s">
        <v>542</v>
      </c>
      <c r="M82">
        <v>4</v>
      </c>
      <c r="N82">
        <v>2.8</v>
      </c>
      <c r="O82" t="s">
        <v>546</v>
      </c>
      <c r="P82" t="s">
        <v>549</v>
      </c>
      <c r="Q82" t="s">
        <v>554</v>
      </c>
    </row>
    <row r="83" spans="1:17" hidden="1">
      <c r="A83" t="s">
        <v>98</v>
      </c>
      <c r="B83" t="s">
        <v>519</v>
      </c>
      <c r="C83" t="s">
        <v>520</v>
      </c>
      <c r="D83" t="s">
        <v>527</v>
      </c>
      <c r="E83">
        <v>4.8</v>
      </c>
      <c r="F83">
        <v>101240</v>
      </c>
      <c r="G83" s="2">
        <v>44319</v>
      </c>
      <c r="H83" t="b">
        <v>0</v>
      </c>
      <c r="J83" t="s">
        <v>536</v>
      </c>
      <c r="K83" t="s">
        <v>540</v>
      </c>
      <c r="L83" t="s">
        <v>542</v>
      </c>
      <c r="M83">
        <v>3</v>
      </c>
      <c r="N83">
        <v>4</v>
      </c>
      <c r="O83" t="s">
        <v>546</v>
      </c>
      <c r="P83" t="s">
        <v>549</v>
      </c>
      <c r="Q83" t="s">
        <v>554</v>
      </c>
    </row>
    <row r="84" spans="1:17" hidden="1">
      <c r="A84" t="s">
        <v>99</v>
      </c>
      <c r="B84" t="s">
        <v>519</v>
      </c>
      <c r="C84" t="s">
        <v>524</v>
      </c>
      <c r="D84" t="s">
        <v>527</v>
      </c>
      <c r="E84">
        <v>4</v>
      </c>
      <c r="F84">
        <v>96668</v>
      </c>
      <c r="G84" s="2">
        <v>43634</v>
      </c>
      <c r="H84" t="b">
        <v>1</v>
      </c>
      <c r="I84" t="s">
        <v>534</v>
      </c>
      <c r="J84" t="s">
        <v>535</v>
      </c>
      <c r="K84" t="s">
        <v>541</v>
      </c>
      <c r="L84" t="s">
        <v>545</v>
      </c>
      <c r="M84">
        <v>2</v>
      </c>
      <c r="N84">
        <v>5.8</v>
      </c>
      <c r="O84" t="s">
        <v>546</v>
      </c>
      <c r="P84" t="s">
        <v>550</v>
      </c>
      <c r="Q84" t="s">
        <v>551</v>
      </c>
    </row>
    <row r="85" spans="1:17" hidden="1">
      <c r="A85" t="s">
        <v>100</v>
      </c>
      <c r="B85" t="s">
        <v>519</v>
      </c>
      <c r="C85" t="s">
        <v>523</v>
      </c>
      <c r="D85" t="s">
        <v>527</v>
      </c>
      <c r="E85">
        <v>7.1</v>
      </c>
      <c r="F85">
        <v>151865</v>
      </c>
      <c r="G85" s="2">
        <v>44937</v>
      </c>
      <c r="H85" t="b">
        <v>0</v>
      </c>
      <c r="J85" t="s">
        <v>537</v>
      </c>
      <c r="K85" t="s">
        <v>540</v>
      </c>
      <c r="L85" t="s">
        <v>544</v>
      </c>
      <c r="M85">
        <v>2</v>
      </c>
      <c r="N85">
        <v>2.2999999999999998</v>
      </c>
      <c r="O85" t="s">
        <v>546</v>
      </c>
      <c r="P85" t="s">
        <v>549</v>
      </c>
      <c r="Q85" t="s">
        <v>553</v>
      </c>
    </row>
    <row r="86" spans="1:17" hidden="1">
      <c r="A86" t="s">
        <v>101</v>
      </c>
      <c r="B86" t="s">
        <v>518</v>
      </c>
      <c r="C86" t="s">
        <v>520</v>
      </c>
      <c r="D86" t="s">
        <v>525</v>
      </c>
      <c r="E86">
        <v>4.2</v>
      </c>
      <c r="F86">
        <v>64432</v>
      </c>
      <c r="G86" s="2">
        <v>44150</v>
      </c>
      <c r="H86" t="b">
        <v>0</v>
      </c>
      <c r="J86" t="s">
        <v>537</v>
      </c>
      <c r="K86" t="s">
        <v>538</v>
      </c>
      <c r="L86" t="s">
        <v>543</v>
      </c>
      <c r="M86">
        <v>2</v>
      </c>
      <c r="N86">
        <v>4.4000000000000004</v>
      </c>
      <c r="O86" t="s">
        <v>547</v>
      </c>
      <c r="P86" t="s">
        <v>549</v>
      </c>
      <c r="Q86" t="s">
        <v>554</v>
      </c>
    </row>
    <row r="87" spans="1:17" hidden="1">
      <c r="A87" t="s">
        <v>102</v>
      </c>
      <c r="B87" t="s">
        <v>518</v>
      </c>
      <c r="C87" t="s">
        <v>522</v>
      </c>
      <c r="D87" t="s">
        <v>527</v>
      </c>
      <c r="E87">
        <v>2.9</v>
      </c>
      <c r="F87">
        <v>60055</v>
      </c>
      <c r="G87" s="2">
        <v>43826</v>
      </c>
      <c r="H87" t="b">
        <v>1</v>
      </c>
      <c r="I87" t="s">
        <v>530</v>
      </c>
      <c r="J87" t="s">
        <v>535</v>
      </c>
      <c r="K87" t="s">
        <v>540</v>
      </c>
      <c r="L87" t="s">
        <v>542</v>
      </c>
      <c r="M87">
        <v>4</v>
      </c>
      <c r="N87">
        <v>5.3</v>
      </c>
      <c r="O87" t="s">
        <v>546</v>
      </c>
      <c r="P87" t="s">
        <v>549</v>
      </c>
      <c r="Q87" t="s">
        <v>552</v>
      </c>
    </row>
    <row r="88" spans="1:17" hidden="1">
      <c r="A88" t="s">
        <v>103</v>
      </c>
      <c r="B88" t="s">
        <v>518</v>
      </c>
      <c r="C88" t="s">
        <v>524</v>
      </c>
      <c r="D88" t="s">
        <v>525</v>
      </c>
      <c r="E88">
        <v>6.7</v>
      </c>
      <c r="F88">
        <v>115658</v>
      </c>
      <c r="G88" s="2">
        <v>44875</v>
      </c>
      <c r="H88" t="b">
        <v>1</v>
      </c>
      <c r="I88" t="s">
        <v>533</v>
      </c>
      <c r="J88" t="s">
        <v>535</v>
      </c>
      <c r="K88" t="s">
        <v>540</v>
      </c>
      <c r="L88" t="s">
        <v>543</v>
      </c>
      <c r="M88">
        <v>4</v>
      </c>
      <c r="N88">
        <v>2.4</v>
      </c>
      <c r="O88" t="s">
        <v>548</v>
      </c>
      <c r="P88" t="s">
        <v>549</v>
      </c>
      <c r="Q88" t="s">
        <v>553</v>
      </c>
    </row>
    <row r="89" spans="1:17">
      <c r="A89" t="s">
        <v>111</v>
      </c>
      <c r="B89" t="s">
        <v>518</v>
      </c>
      <c r="C89" t="s">
        <v>523</v>
      </c>
      <c r="D89" t="s">
        <v>528</v>
      </c>
      <c r="E89">
        <v>3.2</v>
      </c>
      <c r="F89">
        <v>105587</v>
      </c>
      <c r="G89" s="2">
        <v>43213</v>
      </c>
      <c r="H89" t="b">
        <v>0</v>
      </c>
      <c r="J89" t="s">
        <v>535</v>
      </c>
      <c r="K89" t="s">
        <v>538</v>
      </c>
      <c r="L89" t="s">
        <v>543</v>
      </c>
      <c r="M89">
        <v>4</v>
      </c>
      <c r="N89">
        <v>7</v>
      </c>
      <c r="O89" t="s">
        <v>546</v>
      </c>
      <c r="P89" t="s">
        <v>549</v>
      </c>
      <c r="Q89" t="s">
        <v>552</v>
      </c>
    </row>
    <row r="90" spans="1:17" hidden="1">
      <c r="A90" t="s">
        <v>105</v>
      </c>
      <c r="B90" t="s">
        <v>517</v>
      </c>
      <c r="C90" t="s">
        <v>524</v>
      </c>
      <c r="D90" t="s">
        <v>525</v>
      </c>
      <c r="E90">
        <v>3.6</v>
      </c>
      <c r="F90">
        <v>66168</v>
      </c>
      <c r="G90" s="2">
        <v>44704</v>
      </c>
      <c r="H90" t="b">
        <v>0</v>
      </c>
      <c r="J90" t="s">
        <v>537</v>
      </c>
      <c r="K90" t="s">
        <v>538</v>
      </c>
      <c r="L90" t="s">
        <v>542</v>
      </c>
      <c r="M90">
        <v>3</v>
      </c>
      <c r="N90">
        <v>2.9</v>
      </c>
      <c r="O90" t="s">
        <v>547</v>
      </c>
      <c r="P90" t="s">
        <v>549</v>
      </c>
      <c r="Q90" t="s">
        <v>554</v>
      </c>
    </row>
    <row r="91" spans="1:17" hidden="1">
      <c r="A91" t="s">
        <v>106</v>
      </c>
      <c r="B91" t="s">
        <v>518</v>
      </c>
      <c r="C91" t="s">
        <v>523</v>
      </c>
      <c r="D91" t="s">
        <v>526</v>
      </c>
      <c r="E91">
        <v>2.6</v>
      </c>
      <c r="F91">
        <v>72910</v>
      </c>
      <c r="G91" s="2">
        <v>44900</v>
      </c>
      <c r="H91" t="b">
        <v>0</v>
      </c>
      <c r="J91" t="s">
        <v>537</v>
      </c>
      <c r="K91" t="s">
        <v>538</v>
      </c>
      <c r="L91" t="s">
        <v>542</v>
      </c>
      <c r="M91">
        <v>3</v>
      </c>
      <c r="N91">
        <v>2.4</v>
      </c>
      <c r="O91" t="s">
        <v>546</v>
      </c>
      <c r="P91" t="s">
        <v>549</v>
      </c>
      <c r="Q91" t="s">
        <v>554</v>
      </c>
    </row>
    <row r="92" spans="1:17" hidden="1">
      <c r="A92" t="s">
        <v>107</v>
      </c>
      <c r="B92" t="s">
        <v>517</v>
      </c>
      <c r="C92" t="s">
        <v>521</v>
      </c>
      <c r="E92">
        <v>2.2000000000000002</v>
      </c>
      <c r="F92">
        <v>136090</v>
      </c>
      <c r="G92" s="2">
        <v>43977</v>
      </c>
      <c r="H92" t="b">
        <v>0</v>
      </c>
      <c r="J92" t="s">
        <v>535</v>
      </c>
      <c r="K92" t="s">
        <v>540</v>
      </c>
      <c r="L92" t="s">
        <v>544</v>
      </c>
      <c r="M92">
        <v>5</v>
      </c>
      <c r="N92">
        <v>4.9000000000000004</v>
      </c>
      <c r="O92" t="s">
        <v>546</v>
      </c>
      <c r="P92" t="s">
        <v>549</v>
      </c>
      <c r="Q92" t="s">
        <v>552</v>
      </c>
    </row>
    <row r="93" spans="1:17" hidden="1">
      <c r="A93" t="s">
        <v>108</v>
      </c>
      <c r="B93" t="s">
        <v>519</v>
      </c>
      <c r="C93" t="s">
        <v>523</v>
      </c>
      <c r="D93" t="s">
        <v>525</v>
      </c>
      <c r="E93">
        <v>6.2</v>
      </c>
      <c r="F93">
        <v>132303</v>
      </c>
      <c r="G93" s="2">
        <v>43616</v>
      </c>
      <c r="H93" t="b">
        <v>0</v>
      </c>
      <c r="J93" t="s">
        <v>536</v>
      </c>
      <c r="K93" t="s">
        <v>541</v>
      </c>
      <c r="L93" t="s">
        <v>544</v>
      </c>
      <c r="M93">
        <v>2</v>
      </c>
      <c r="N93">
        <v>5.9</v>
      </c>
      <c r="O93" t="s">
        <v>548</v>
      </c>
      <c r="P93" t="s">
        <v>550</v>
      </c>
      <c r="Q93" t="s">
        <v>551</v>
      </c>
    </row>
    <row r="94" spans="1:17">
      <c r="A94" t="s">
        <v>279</v>
      </c>
      <c r="B94" t="s">
        <v>517</v>
      </c>
      <c r="C94" t="s">
        <v>522</v>
      </c>
      <c r="D94" t="s">
        <v>528</v>
      </c>
      <c r="E94">
        <v>3.2</v>
      </c>
      <c r="F94">
        <v>105253</v>
      </c>
      <c r="G94" s="2">
        <v>44384</v>
      </c>
      <c r="H94" t="b">
        <v>0</v>
      </c>
      <c r="J94" t="s">
        <v>537</v>
      </c>
      <c r="K94" t="s">
        <v>538</v>
      </c>
      <c r="L94" t="s">
        <v>543</v>
      </c>
      <c r="M94">
        <v>2</v>
      </c>
      <c r="N94">
        <v>3.8</v>
      </c>
      <c r="O94" t="s">
        <v>547</v>
      </c>
      <c r="P94" t="s">
        <v>549</v>
      </c>
      <c r="Q94" t="s">
        <v>554</v>
      </c>
    </row>
    <row r="95" spans="1:17" hidden="1">
      <c r="A95" t="s">
        <v>110</v>
      </c>
      <c r="B95" t="s">
        <v>517</v>
      </c>
      <c r="C95" t="s">
        <v>521</v>
      </c>
      <c r="D95" t="s">
        <v>527</v>
      </c>
      <c r="E95">
        <v>6.8</v>
      </c>
      <c r="F95">
        <v>113441</v>
      </c>
      <c r="G95" s="2">
        <v>43947</v>
      </c>
      <c r="H95" t="b">
        <v>0</v>
      </c>
      <c r="J95" t="s">
        <v>535</v>
      </c>
      <c r="K95" t="s">
        <v>540</v>
      </c>
      <c r="L95" t="s">
        <v>544</v>
      </c>
      <c r="M95">
        <v>3</v>
      </c>
      <c r="N95">
        <v>5</v>
      </c>
      <c r="O95" t="s">
        <v>547</v>
      </c>
      <c r="P95" t="s">
        <v>549</v>
      </c>
      <c r="Q95" t="s">
        <v>554</v>
      </c>
    </row>
    <row r="96" spans="1:17">
      <c r="A96" t="s">
        <v>347</v>
      </c>
      <c r="B96" t="s">
        <v>518</v>
      </c>
      <c r="C96" t="s">
        <v>520</v>
      </c>
      <c r="D96" t="s">
        <v>528</v>
      </c>
      <c r="E96">
        <v>3.2</v>
      </c>
      <c r="F96">
        <v>134965</v>
      </c>
      <c r="G96" s="2">
        <v>44885</v>
      </c>
      <c r="H96" t="b">
        <v>0</v>
      </c>
      <c r="J96" t="s">
        <v>535</v>
      </c>
      <c r="K96" t="s">
        <v>541</v>
      </c>
      <c r="L96" t="s">
        <v>543</v>
      </c>
      <c r="M96">
        <v>3</v>
      </c>
      <c r="N96">
        <v>2.4</v>
      </c>
      <c r="O96" t="s">
        <v>547</v>
      </c>
      <c r="P96" t="s">
        <v>550</v>
      </c>
      <c r="Q96" t="s">
        <v>552</v>
      </c>
    </row>
    <row r="97" spans="1:17" hidden="1">
      <c r="A97" t="s">
        <v>112</v>
      </c>
      <c r="B97" t="s">
        <v>518</v>
      </c>
      <c r="C97" t="s">
        <v>524</v>
      </c>
      <c r="D97" t="s">
        <v>525</v>
      </c>
      <c r="E97">
        <v>6.3</v>
      </c>
      <c r="F97">
        <v>92254</v>
      </c>
      <c r="G97" s="2">
        <v>44992</v>
      </c>
      <c r="H97" t="b">
        <v>0</v>
      </c>
      <c r="J97" t="s">
        <v>535</v>
      </c>
      <c r="K97" t="s">
        <v>540</v>
      </c>
      <c r="L97" t="s">
        <v>543</v>
      </c>
      <c r="M97">
        <v>3</v>
      </c>
      <c r="N97">
        <v>2.1</v>
      </c>
      <c r="O97" t="s">
        <v>546</v>
      </c>
      <c r="P97" t="s">
        <v>549</v>
      </c>
      <c r="Q97" t="s">
        <v>554</v>
      </c>
    </row>
    <row r="98" spans="1:17" hidden="1">
      <c r="A98" t="s">
        <v>113</v>
      </c>
      <c r="B98" t="s">
        <v>518</v>
      </c>
      <c r="C98" t="s">
        <v>524</v>
      </c>
      <c r="E98">
        <v>2.2000000000000002</v>
      </c>
      <c r="F98">
        <v>65287</v>
      </c>
      <c r="G98" s="2">
        <v>44766</v>
      </c>
      <c r="H98" t="b">
        <v>1</v>
      </c>
      <c r="I98" t="s">
        <v>533</v>
      </c>
      <c r="J98" t="s">
        <v>537</v>
      </c>
      <c r="K98" t="s">
        <v>538</v>
      </c>
      <c r="L98" t="s">
        <v>544</v>
      </c>
      <c r="M98">
        <v>2</v>
      </c>
      <c r="N98">
        <v>2.7</v>
      </c>
      <c r="O98" t="s">
        <v>547</v>
      </c>
      <c r="P98" t="s">
        <v>549</v>
      </c>
      <c r="Q98" t="s">
        <v>551</v>
      </c>
    </row>
    <row r="99" spans="1:17" hidden="1">
      <c r="A99" t="s">
        <v>114</v>
      </c>
      <c r="B99" t="s">
        <v>518</v>
      </c>
      <c r="C99" t="s">
        <v>520</v>
      </c>
      <c r="D99" t="s">
        <v>525</v>
      </c>
      <c r="E99">
        <v>5.5</v>
      </c>
      <c r="F99">
        <v>157829</v>
      </c>
      <c r="G99" s="2">
        <v>44543</v>
      </c>
      <c r="H99" t="b">
        <v>0</v>
      </c>
      <c r="J99" t="s">
        <v>535</v>
      </c>
      <c r="K99" t="s">
        <v>538</v>
      </c>
      <c r="L99" t="s">
        <v>544</v>
      </c>
      <c r="M99">
        <v>5</v>
      </c>
      <c r="N99">
        <v>3.4</v>
      </c>
      <c r="O99" t="s">
        <v>546</v>
      </c>
      <c r="P99" t="s">
        <v>549</v>
      </c>
      <c r="Q99" t="s">
        <v>552</v>
      </c>
    </row>
    <row r="100" spans="1:17" hidden="1">
      <c r="A100" t="s">
        <v>115</v>
      </c>
      <c r="B100" t="s">
        <v>518</v>
      </c>
      <c r="C100" t="s">
        <v>521</v>
      </c>
      <c r="D100" t="s">
        <v>527</v>
      </c>
      <c r="E100">
        <v>5.3</v>
      </c>
      <c r="F100">
        <v>144555</v>
      </c>
      <c r="G100" s="2">
        <v>44671</v>
      </c>
      <c r="H100" t="b">
        <v>0</v>
      </c>
      <c r="J100" t="s">
        <v>536</v>
      </c>
      <c r="K100" t="s">
        <v>541</v>
      </c>
      <c r="L100" t="s">
        <v>543</v>
      </c>
      <c r="M100">
        <v>4</v>
      </c>
      <c r="N100">
        <v>3</v>
      </c>
      <c r="O100" t="s">
        <v>546</v>
      </c>
      <c r="P100" t="s">
        <v>550</v>
      </c>
      <c r="Q100" t="s">
        <v>554</v>
      </c>
    </row>
    <row r="101" spans="1:17" hidden="1">
      <c r="A101" t="s">
        <v>116</v>
      </c>
      <c r="B101" t="s">
        <v>519</v>
      </c>
      <c r="C101" t="s">
        <v>524</v>
      </c>
      <c r="D101" t="s">
        <v>526</v>
      </c>
      <c r="E101">
        <v>5.2</v>
      </c>
      <c r="F101">
        <v>118596</v>
      </c>
      <c r="G101" s="2">
        <v>43370</v>
      </c>
      <c r="H101" t="b">
        <v>0</v>
      </c>
      <c r="J101" t="s">
        <v>537</v>
      </c>
      <c r="K101" t="s">
        <v>538</v>
      </c>
      <c r="L101" t="s">
        <v>544</v>
      </c>
      <c r="M101">
        <v>4</v>
      </c>
      <c r="N101">
        <v>6.6</v>
      </c>
      <c r="O101" t="s">
        <v>546</v>
      </c>
      <c r="P101" t="s">
        <v>549</v>
      </c>
      <c r="Q101" t="s">
        <v>554</v>
      </c>
    </row>
    <row r="102" spans="1:17" hidden="1">
      <c r="A102" t="s">
        <v>117</v>
      </c>
      <c r="B102" t="s">
        <v>517</v>
      </c>
      <c r="C102" t="s">
        <v>524</v>
      </c>
      <c r="D102" t="s">
        <v>525</v>
      </c>
      <c r="E102">
        <v>4.5</v>
      </c>
      <c r="F102">
        <v>142985</v>
      </c>
      <c r="G102" s="2">
        <v>43189</v>
      </c>
      <c r="H102" t="b">
        <v>0</v>
      </c>
      <c r="J102" t="s">
        <v>537</v>
      </c>
      <c r="K102" t="s">
        <v>540</v>
      </c>
      <c r="L102" t="s">
        <v>543</v>
      </c>
      <c r="M102">
        <v>3</v>
      </c>
      <c r="N102">
        <v>7.1</v>
      </c>
      <c r="O102" t="s">
        <v>547</v>
      </c>
      <c r="P102" t="s">
        <v>549</v>
      </c>
      <c r="Q102" t="s">
        <v>553</v>
      </c>
    </row>
    <row r="103" spans="1:17" hidden="1">
      <c r="A103" t="s">
        <v>118</v>
      </c>
      <c r="B103" t="s">
        <v>517</v>
      </c>
      <c r="C103" t="s">
        <v>524</v>
      </c>
      <c r="D103" t="s">
        <v>526</v>
      </c>
      <c r="E103">
        <v>6.2</v>
      </c>
      <c r="F103">
        <v>131520</v>
      </c>
      <c r="G103" s="2">
        <v>44147</v>
      </c>
      <c r="H103" t="b">
        <v>0</v>
      </c>
      <c r="J103" t="s">
        <v>536</v>
      </c>
      <c r="K103" t="s">
        <v>541</v>
      </c>
      <c r="L103" t="s">
        <v>545</v>
      </c>
      <c r="M103">
        <v>3</v>
      </c>
      <c r="N103">
        <v>4.4000000000000004</v>
      </c>
      <c r="O103" t="s">
        <v>547</v>
      </c>
      <c r="P103" t="s">
        <v>550</v>
      </c>
      <c r="Q103" t="s">
        <v>554</v>
      </c>
    </row>
    <row r="104" spans="1:17" hidden="1">
      <c r="A104" t="s">
        <v>119</v>
      </c>
      <c r="B104" t="s">
        <v>518</v>
      </c>
      <c r="C104" t="s">
        <v>522</v>
      </c>
      <c r="D104" t="s">
        <v>527</v>
      </c>
      <c r="E104">
        <v>0.4</v>
      </c>
      <c r="F104">
        <v>152738</v>
      </c>
      <c r="G104" s="2">
        <v>43491</v>
      </c>
      <c r="H104" t="b">
        <v>0</v>
      </c>
      <c r="J104" t="s">
        <v>535</v>
      </c>
      <c r="K104" t="s">
        <v>538</v>
      </c>
      <c r="L104" t="s">
        <v>542</v>
      </c>
      <c r="M104">
        <v>3</v>
      </c>
      <c r="N104">
        <v>6.2</v>
      </c>
      <c r="O104" t="s">
        <v>546</v>
      </c>
      <c r="P104" t="s">
        <v>549</v>
      </c>
      <c r="Q104" t="s">
        <v>551</v>
      </c>
    </row>
    <row r="105" spans="1:17" hidden="1">
      <c r="A105" t="s">
        <v>120</v>
      </c>
      <c r="B105" t="s">
        <v>518</v>
      </c>
      <c r="C105" t="s">
        <v>524</v>
      </c>
      <c r="D105" t="s">
        <v>527</v>
      </c>
      <c r="E105">
        <v>7.9</v>
      </c>
      <c r="F105">
        <v>85053</v>
      </c>
      <c r="G105" s="2">
        <v>44355</v>
      </c>
      <c r="H105" t="b">
        <v>0</v>
      </c>
      <c r="J105" t="s">
        <v>537</v>
      </c>
      <c r="K105" t="s">
        <v>538</v>
      </c>
      <c r="L105" t="s">
        <v>545</v>
      </c>
      <c r="M105">
        <v>5</v>
      </c>
      <c r="N105">
        <v>3.9</v>
      </c>
      <c r="O105" t="s">
        <v>546</v>
      </c>
      <c r="P105" t="s">
        <v>549</v>
      </c>
      <c r="Q105" t="s">
        <v>551</v>
      </c>
    </row>
    <row r="106" spans="1:17" hidden="1">
      <c r="A106" t="s">
        <v>121</v>
      </c>
      <c r="B106" t="s">
        <v>517</v>
      </c>
      <c r="C106" t="s">
        <v>522</v>
      </c>
      <c r="D106" t="s">
        <v>527</v>
      </c>
      <c r="E106">
        <v>4.3</v>
      </c>
      <c r="F106">
        <v>119201</v>
      </c>
      <c r="G106" s="2">
        <v>44646</v>
      </c>
      <c r="H106" t="b">
        <v>0</v>
      </c>
      <c r="J106" t="s">
        <v>537</v>
      </c>
      <c r="K106" t="s">
        <v>541</v>
      </c>
      <c r="L106" t="s">
        <v>543</v>
      </c>
      <c r="M106">
        <v>4</v>
      </c>
      <c r="N106">
        <v>3.1</v>
      </c>
      <c r="O106" t="s">
        <v>546</v>
      </c>
      <c r="P106" t="s">
        <v>550</v>
      </c>
      <c r="Q106" t="s">
        <v>551</v>
      </c>
    </row>
    <row r="107" spans="1:17">
      <c r="A107" t="s">
        <v>82</v>
      </c>
      <c r="B107" t="s">
        <v>517</v>
      </c>
      <c r="C107" t="s">
        <v>524</v>
      </c>
      <c r="D107" t="s">
        <v>528</v>
      </c>
      <c r="E107">
        <v>3.3</v>
      </c>
      <c r="F107">
        <v>136539</v>
      </c>
      <c r="G107" s="2">
        <v>44353</v>
      </c>
      <c r="H107" t="b">
        <v>0</v>
      </c>
      <c r="J107" t="s">
        <v>536</v>
      </c>
      <c r="K107" t="s">
        <v>541</v>
      </c>
      <c r="L107" t="s">
        <v>542</v>
      </c>
      <c r="M107">
        <v>3</v>
      </c>
      <c r="N107">
        <v>3.9</v>
      </c>
      <c r="O107" t="s">
        <v>546</v>
      </c>
      <c r="P107" t="s">
        <v>550</v>
      </c>
      <c r="Q107" t="s">
        <v>553</v>
      </c>
    </row>
    <row r="108" spans="1:17">
      <c r="A108" t="s">
        <v>261</v>
      </c>
      <c r="B108" t="s">
        <v>517</v>
      </c>
      <c r="C108" t="s">
        <v>523</v>
      </c>
      <c r="D108" t="s">
        <v>528</v>
      </c>
      <c r="E108">
        <v>3.3</v>
      </c>
      <c r="F108">
        <v>102600</v>
      </c>
      <c r="G108" s="2">
        <v>43269</v>
      </c>
      <c r="H108" t="b">
        <v>0</v>
      </c>
      <c r="J108" t="s">
        <v>536</v>
      </c>
      <c r="K108" t="s">
        <v>538</v>
      </c>
      <c r="L108" t="s">
        <v>543</v>
      </c>
      <c r="M108">
        <v>3</v>
      </c>
      <c r="N108">
        <v>6.8</v>
      </c>
      <c r="O108" t="s">
        <v>548</v>
      </c>
      <c r="P108" t="s">
        <v>549</v>
      </c>
      <c r="Q108" t="s">
        <v>554</v>
      </c>
    </row>
    <row r="109" spans="1:17" hidden="1">
      <c r="A109" t="s">
        <v>124</v>
      </c>
      <c r="B109" t="s">
        <v>519</v>
      </c>
      <c r="C109" t="s">
        <v>522</v>
      </c>
      <c r="D109" t="s">
        <v>527</v>
      </c>
      <c r="E109">
        <v>7.7</v>
      </c>
      <c r="F109">
        <v>136325</v>
      </c>
      <c r="G109" s="2">
        <v>44258</v>
      </c>
      <c r="H109" t="b">
        <v>0</v>
      </c>
      <c r="J109" t="s">
        <v>535</v>
      </c>
      <c r="K109" t="s">
        <v>540</v>
      </c>
      <c r="L109" t="s">
        <v>544</v>
      </c>
      <c r="M109">
        <v>3</v>
      </c>
      <c r="N109">
        <v>4.0999999999999996</v>
      </c>
      <c r="O109" t="s">
        <v>546</v>
      </c>
      <c r="P109" t="s">
        <v>549</v>
      </c>
      <c r="Q109" t="s">
        <v>552</v>
      </c>
    </row>
    <row r="110" spans="1:17" hidden="1">
      <c r="A110" t="s">
        <v>125</v>
      </c>
      <c r="B110" t="s">
        <v>517</v>
      </c>
      <c r="C110" t="s">
        <v>522</v>
      </c>
      <c r="D110" t="s">
        <v>527</v>
      </c>
      <c r="E110">
        <v>9.9</v>
      </c>
      <c r="F110">
        <v>116942</v>
      </c>
      <c r="G110" s="2">
        <v>44740</v>
      </c>
      <c r="H110" t="b">
        <v>0</v>
      </c>
      <c r="J110" t="s">
        <v>536</v>
      </c>
      <c r="K110" t="s">
        <v>541</v>
      </c>
      <c r="L110" t="s">
        <v>543</v>
      </c>
      <c r="M110">
        <v>5</v>
      </c>
      <c r="N110">
        <v>2.8</v>
      </c>
      <c r="O110" t="s">
        <v>547</v>
      </c>
      <c r="P110" t="s">
        <v>550</v>
      </c>
      <c r="Q110" t="s">
        <v>554</v>
      </c>
    </row>
    <row r="111" spans="1:17" hidden="1">
      <c r="A111" t="s">
        <v>126</v>
      </c>
      <c r="B111" t="s">
        <v>517</v>
      </c>
      <c r="C111" t="s">
        <v>524</v>
      </c>
      <c r="D111" t="s">
        <v>525</v>
      </c>
      <c r="E111">
        <v>5.3</v>
      </c>
      <c r="F111">
        <v>60126</v>
      </c>
      <c r="G111" s="2">
        <v>44230</v>
      </c>
      <c r="H111" t="b">
        <v>0</v>
      </c>
      <c r="J111" t="s">
        <v>536</v>
      </c>
      <c r="K111" t="s">
        <v>540</v>
      </c>
      <c r="L111" t="s">
        <v>543</v>
      </c>
      <c r="M111">
        <v>3</v>
      </c>
      <c r="N111">
        <v>4.2</v>
      </c>
      <c r="O111" t="s">
        <v>546</v>
      </c>
      <c r="P111" t="s">
        <v>549</v>
      </c>
      <c r="Q111" t="s">
        <v>552</v>
      </c>
    </row>
    <row r="112" spans="1:17" hidden="1">
      <c r="A112" t="s">
        <v>127</v>
      </c>
      <c r="B112" t="s">
        <v>517</v>
      </c>
      <c r="C112" t="s">
        <v>523</v>
      </c>
      <c r="D112" t="s">
        <v>526</v>
      </c>
      <c r="E112">
        <v>4.3</v>
      </c>
      <c r="F112">
        <v>61645</v>
      </c>
      <c r="G112" s="2">
        <v>43520</v>
      </c>
      <c r="H112" t="b">
        <v>1</v>
      </c>
      <c r="I112" t="s">
        <v>532</v>
      </c>
      <c r="J112" t="s">
        <v>536</v>
      </c>
      <c r="K112" t="s">
        <v>540</v>
      </c>
      <c r="L112" t="s">
        <v>544</v>
      </c>
      <c r="M112">
        <v>5</v>
      </c>
      <c r="N112">
        <v>6.2</v>
      </c>
      <c r="O112" t="s">
        <v>547</v>
      </c>
      <c r="P112" t="s">
        <v>549</v>
      </c>
      <c r="Q112" t="s">
        <v>553</v>
      </c>
    </row>
    <row r="113" spans="1:17" hidden="1">
      <c r="A113" t="s">
        <v>128</v>
      </c>
      <c r="B113" t="s">
        <v>519</v>
      </c>
      <c r="C113" t="s">
        <v>520</v>
      </c>
      <c r="D113" t="s">
        <v>525</v>
      </c>
      <c r="E113">
        <v>4.0999999999999996</v>
      </c>
      <c r="F113">
        <v>128244</v>
      </c>
      <c r="G113" s="2">
        <v>44555</v>
      </c>
      <c r="H113" t="b">
        <v>1</v>
      </c>
      <c r="I113" t="s">
        <v>531</v>
      </c>
      <c r="J113" t="s">
        <v>536</v>
      </c>
      <c r="K113" t="s">
        <v>539</v>
      </c>
      <c r="L113" t="s">
        <v>543</v>
      </c>
      <c r="M113">
        <v>3</v>
      </c>
      <c r="N113">
        <v>3.3</v>
      </c>
      <c r="O113" t="s">
        <v>548</v>
      </c>
      <c r="P113" t="s">
        <v>549</v>
      </c>
      <c r="Q113" t="s">
        <v>553</v>
      </c>
    </row>
    <row r="114" spans="1:17">
      <c r="A114" t="s">
        <v>345</v>
      </c>
      <c r="B114" t="s">
        <v>517</v>
      </c>
      <c r="C114" t="s">
        <v>522</v>
      </c>
      <c r="D114" t="s">
        <v>528</v>
      </c>
      <c r="E114">
        <v>3.3</v>
      </c>
      <c r="F114">
        <v>60340</v>
      </c>
      <c r="G114" s="2">
        <v>44042</v>
      </c>
      <c r="H114" t="b">
        <v>0</v>
      </c>
      <c r="J114" t="s">
        <v>537</v>
      </c>
      <c r="K114" t="s">
        <v>540</v>
      </c>
      <c r="L114" t="s">
        <v>543</v>
      </c>
      <c r="M114">
        <v>3</v>
      </c>
      <c r="N114">
        <v>4.7</v>
      </c>
      <c r="O114" t="s">
        <v>546</v>
      </c>
      <c r="P114" t="s">
        <v>549</v>
      </c>
      <c r="Q114" t="s">
        <v>551</v>
      </c>
    </row>
    <row r="115" spans="1:17" hidden="1">
      <c r="A115" t="s">
        <v>130</v>
      </c>
      <c r="B115" t="s">
        <v>517</v>
      </c>
      <c r="C115" t="s">
        <v>520</v>
      </c>
      <c r="D115" t="s">
        <v>527</v>
      </c>
      <c r="E115">
        <v>0.4</v>
      </c>
      <c r="F115">
        <v>139026</v>
      </c>
      <c r="G115" s="2">
        <v>44306</v>
      </c>
      <c r="H115" t="b">
        <v>1</v>
      </c>
      <c r="I115" t="s">
        <v>532</v>
      </c>
      <c r="J115" t="s">
        <v>535</v>
      </c>
      <c r="K115" t="s">
        <v>540</v>
      </c>
      <c r="L115" t="s">
        <v>545</v>
      </c>
      <c r="M115">
        <v>3</v>
      </c>
      <c r="N115">
        <v>4</v>
      </c>
      <c r="O115" t="s">
        <v>547</v>
      </c>
      <c r="P115" t="s">
        <v>549</v>
      </c>
      <c r="Q115" t="s">
        <v>552</v>
      </c>
    </row>
    <row r="116" spans="1:17" hidden="1">
      <c r="A116" t="s">
        <v>131</v>
      </c>
      <c r="B116" t="s">
        <v>518</v>
      </c>
      <c r="C116" t="s">
        <v>523</v>
      </c>
      <c r="D116" t="s">
        <v>526</v>
      </c>
      <c r="E116">
        <v>8.6999999999999993</v>
      </c>
      <c r="F116">
        <v>70395</v>
      </c>
      <c r="G116" s="2">
        <v>45006</v>
      </c>
      <c r="H116" t="b">
        <v>0</v>
      </c>
      <c r="J116" t="s">
        <v>535</v>
      </c>
      <c r="K116" t="s">
        <v>540</v>
      </c>
      <c r="L116" t="s">
        <v>545</v>
      </c>
      <c r="M116">
        <v>2</v>
      </c>
      <c r="N116">
        <v>2.1</v>
      </c>
      <c r="O116" t="s">
        <v>547</v>
      </c>
      <c r="P116" t="s">
        <v>549</v>
      </c>
      <c r="Q116" t="s">
        <v>553</v>
      </c>
    </row>
    <row r="117" spans="1:17" hidden="1">
      <c r="A117" t="s">
        <v>132</v>
      </c>
      <c r="B117" t="s">
        <v>518</v>
      </c>
      <c r="C117" t="s">
        <v>524</v>
      </c>
      <c r="D117" t="s">
        <v>527</v>
      </c>
      <c r="E117">
        <v>7.3</v>
      </c>
      <c r="F117">
        <v>156731</v>
      </c>
      <c r="G117" s="2">
        <v>44187</v>
      </c>
      <c r="H117" t="b">
        <v>0</v>
      </c>
      <c r="J117" t="s">
        <v>535</v>
      </c>
      <c r="K117" t="s">
        <v>541</v>
      </c>
      <c r="L117" t="s">
        <v>544</v>
      </c>
      <c r="M117">
        <v>3</v>
      </c>
      <c r="N117">
        <v>4.3</v>
      </c>
      <c r="O117" t="s">
        <v>546</v>
      </c>
      <c r="P117" t="s">
        <v>550</v>
      </c>
      <c r="Q117" t="s">
        <v>551</v>
      </c>
    </row>
    <row r="118" spans="1:17" hidden="1">
      <c r="A118" t="s">
        <v>133</v>
      </c>
      <c r="B118" t="s">
        <v>518</v>
      </c>
      <c r="C118" t="s">
        <v>523</v>
      </c>
      <c r="D118" t="s">
        <v>526</v>
      </c>
      <c r="E118">
        <v>5.4</v>
      </c>
      <c r="F118">
        <v>62079</v>
      </c>
      <c r="G118" s="2">
        <v>43770</v>
      </c>
      <c r="H118" t="b">
        <v>1</v>
      </c>
      <c r="I118" t="s">
        <v>532</v>
      </c>
      <c r="J118" t="s">
        <v>537</v>
      </c>
      <c r="K118" t="s">
        <v>540</v>
      </c>
      <c r="L118" t="s">
        <v>543</v>
      </c>
      <c r="M118">
        <v>1</v>
      </c>
      <c r="N118">
        <v>5.5</v>
      </c>
      <c r="O118" t="s">
        <v>547</v>
      </c>
      <c r="P118" t="s">
        <v>549</v>
      </c>
      <c r="Q118" t="s">
        <v>554</v>
      </c>
    </row>
    <row r="119" spans="1:17" hidden="1">
      <c r="A119" t="s">
        <v>134</v>
      </c>
      <c r="B119" t="s">
        <v>517</v>
      </c>
      <c r="C119" t="s">
        <v>524</v>
      </c>
      <c r="D119" t="s">
        <v>526</v>
      </c>
      <c r="E119">
        <v>4.7</v>
      </c>
      <c r="F119">
        <v>124077</v>
      </c>
      <c r="G119" s="2">
        <v>44495</v>
      </c>
      <c r="H119" t="b">
        <v>0</v>
      </c>
      <c r="J119" t="s">
        <v>536</v>
      </c>
      <c r="K119" t="s">
        <v>538</v>
      </c>
      <c r="L119" t="s">
        <v>542</v>
      </c>
      <c r="M119">
        <v>3</v>
      </c>
      <c r="N119">
        <v>3.5</v>
      </c>
      <c r="O119" t="s">
        <v>546</v>
      </c>
      <c r="P119" t="s">
        <v>549</v>
      </c>
      <c r="Q119" t="s">
        <v>554</v>
      </c>
    </row>
    <row r="120" spans="1:17">
      <c r="A120" t="s">
        <v>515</v>
      </c>
      <c r="B120" t="s">
        <v>519</v>
      </c>
      <c r="C120" t="s">
        <v>522</v>
      </c>
      <c r="D120" t="s">
        <v>528</v>
      </c>
      <c r="E120">
        <v>3.3</v>
      </c>
      <c r="F120">
        <v>146242</v>
      </c>
      <c r="G120" s="2">
        <v>44495</v>
      </c>
      <c r="H120" t="b">
        <v>0</v>
      </c>
      <c r="J120" t="s">
        <v>536</v>
      </c>
      <c r="K120" t="s">
        <v>538</v>
      </c>
      <c r="L120" t="s">
        <v>542</v>
      </c>
      <c r="M120">
        <v>1</v>
      </c>
      <c r="N120">
        <v>3.5</v>
      </c>
      <c r="O120" t="s">
        <v>548</v>
      </c>
      <c r="P120" t="s">
        <v>549</v>
      </c>
      <c r="Q120" t="s">
        <v>551</v>
      </c>
    </row>
    <row r="121" spans="1:17" hidden="1">
      <c r="A121" t="s">
        <v>136</v>
      </c>
      <c r="B121" t="s">
        <v>517</v>
      </c>
      <c r="C121" t="s">
        <v>521</v>
      </c>
      <c r="D121" t="s">
        <v>525</v>
      </c>
      <c r="E121">
        <v>4.3</v>
      </c>
      <c r="F121">
        <v>141974</v>
      </c>
      <c r="G121" s="2">
        <v>44600</v>
      </c>
      <c r="H121" t="b">
        <v>0</v>
      </c>
      <c r="J121" t="s">
        <v>536</v>
      </c>
      <c r="K121" t="s">
        <v>540</v>
      </c>
      <c r="L121" t="s">
        <v>544</v>
      </c>
      <c r="M121">
        <v>4</v>
      </c>
      <c r="N121">
        <v>3.2</v>
      </c>
      <c r="O121" t="s">
        <v>547</v>
      </c>
      <c r="P121" t="s">
        <v>549</v>
      </c>
      <c r="Q121" t="s">
        <v>551</v>
      </c>
    </row>
    <row r="122" spans="1:17">
      <c r="A122" t="s">
        <v>79</v>
      </c>
      <c r="B122" t="s">
        <v>519</v>
      </c>
      <c r="C122" t="s">
        <v>523</v>
      </c>
      <c r="D122" t="s">
        <v>528</v>
      </c>
      <c r="E122">
        <v>3.4</v>
      </c>
      <c r="F122">
        <v>75485</v>
      </c>
      <c r="G122" s="2">
        <v>44575</v>
      </c>
      <c r="H122" t="b">
        <v>0</v>
      </c>
      <c r="J122" t="s">
        <v>536</v>
      </c>
      <c r="K122" t="s">
        <v>541</v>
      </c>
      <c r="L122" t="s">
        <v>544</v>
      </c>
      <c r="M122">
        <v>3</v>
      </c>
      <c r="N122">
        <v>3.3</v>
      </c>
      <c r="O122" t="s">
        <v>546</v>
      </c>
      <c r="P122" t="s">
        <v>550</v>
      </c>
      <c r="Q122" t="s">
        <v>551</v>
      </c>
    </row>
    <row r="123" spans="1:17" hidden="1">
      <c r="A123" t="s">
        <v>138</v>
      </c>
      <c r="B123" t="s">
        <v>517</v>
      </c>
      <c r="C123" t="s">
        <v>521</v>
      </c>
      <c r="D123" t="s">
        <v>526</v>
      </c>
      <c r="E123">
        <v>2.2000000000000002</v>
      </c>
      <c r="F123">
        <v>133506</v>
      </c>
      <c r="G123" s="2">
        <v>43196</v>
      </c>
      <c r="H123" t="b">
        <v>0</v>
      </c>
      <c r="J123" t="s">
        <v>537</v>
      </c>
      <c r="K123" t="s">
        <v>540</v>
      </c>
      <c r="L123" t="s">
        <v>542</v>
      </c>
      <c r="M123">
        <v>3</v>
      </c>
      <c r="N123">
        <v>7</v>
      </c>
      <c r="O123" t="s">
        <v>546</v>
      </c>
      <c r="P123" t="s">
        <v>549</v>
      </c>
      <c r="Q123" t="s">
        <v>553</v>
      </c>
    </row>
    <row r="124" spans="1:17">
      <c r="A124" t="s">
        <v>172</v>
      </c>
      <c r="B124" t="s">
        <v>519</v>
      </c>
      <c r="C124" t="s">
        <v>524</v>
      </c>
      <c r="D124" t="s">
        <v>528</v>
      </c>
      <c r="E124">
        <v>3.4</v>
      </c>
      <c r="F124">
        <v>63020</v>
      </c>
      <c r="G124" s="2">
        <v>43896</v>
      </c>
      <c r="H124" t="b">
        <v>1</v>
      </c>
      <c r="I124" t="s">
        <v>533</v>
      </c>
      <c r="J124" t="s">
        <v>536</v>
      </c>
      <c r="K124" t="s">
        <v>541</v>
      </c>
      <c r="L124" t="s">
        <v>545</v>
      </c>
      <c r="M124">
        <v>4</v>
      </c>
      <c r="N124">
        <v>5.0999999999999996</v>
      </c>
      <c r="O124" t="s">
        <v>546</v>
      </c>
      <c r="P124" t="s">
        <v>550</v>
      </c>
      <c r="Q124" t="s">
        <v>552</v>
      </c>
    </row>
    <row r="125" spans="1:17">
      <c r="A125" t="s">
        <v>359</v>
      </c>
      <c r="B125" t="s">
        <v>518</v>
      </c>
      <c r="C125" t="s">
        <v>523</v>
      </c>
      <c r="D125" t="s">
        <v>528</v>
      </c>
      <c r="E125">
        <v>3.4</v>
      </c>
      <c r="F125">
        <v>108511</v>
      </c>
      <c r="G125" s="2">
        <v>44384</v>
      </c>
      <c r="H125" t="b">
        <v>0</v>
      </c>
      <c r="J125" t="s">
        <v>537</v>
      </c>
      <c r="K125" t="s">
        <v>540</v>
      </c>
      <c r="L125" t="s">
        <v>545</v>
      </c>
      <c r="M125">
        <v>2</v>
      </c>
      <c r="N125">
        <v>3.8</v>
      </c>
      <c r="O125" t="s">
        <v>546</v>
      </c>
      <c r="P125" t="s">
        <v>549</v>
      </c>
      <c r="Q125" t="s">
        <v>553</v>
      </c>
    </row>
    <row r="126" spans="1:17">
      <c r="A126" t="s">
        <v>327</v>
      </c>
      <c r="B126" t="s">
        <v>517</v>
      </c>
      <c r="C126" t="s">
        <v>522</v>
      </c>
      <c r="D126" t="s">
        <v>528</v>
      </c>
      <c r="E126">
        <v>3.6</v>
      </c>
      <c r="F126">
        <v>121035</v>
      </c>
      <c r="G126" s="2">
        <v>43119</v>
      </c>
      <c r="H126" t="b">
        <v>0</v>
      </c>
      <c r="J126" t="s">
        <v>536</v>
      </c>
      <c r="K126" t="s">
        <v>540</v>
      </c>
      <c r="L126" t="s">
        <v>543</v>
      </c>
      <c r="M126">
        <v>5</v>
      </c>
      <c r="N126">
        <v>7.3</v>
      </c>
      <c r="O126" t="s">
        <v>547</v>
      </c>
      <c r="P126" t="s">
        <v>549</v>
      </c>
      <c r="Q126" t="s">
        <v>554</v>
      </c>
    </row>
    <row r="127" spans="1:17" hidden="1">
      <c r="A127" t="s">
        <v>142</v>
      </c>
      <c r="B127" t="s">
        <v>518</v>
      </c>
      <c r="C127" t="s">
        <v>523</v>
      </c>
      <c r="D127" t="s">
        <v>527</v>
      </c>
      <c r="E127">
        <v>7.2</v>
      </c>
      <c r="F127">
        <v>77771</v>
      </c>
      <c r="G127" s="2">
        <v>44404</v>
      </c>
      <c r="H127" t="b">
        <v>1</v>
      </c>
      <c r="I127" t="s">
        <v>531</v>
      </c>
      <c r="J127" t="s">
        <v>537</v>
      </c>
      <c r="K127" t="s">
        <v>540</v>
      </c>
      <c r="L127" t="s">
        <v>545</v>
      </c>
      <c r="M127">
        <v>3</v>
      </c>
      <c r="N127">
        <v>3.7</v>
      </c>
      <c r="O127" t="s">
        <v>547</v>
      </c>
      <c r="P127" t="s">
        <v>549</v>
      </c>
      <c r="Q127" t="s">
        <v>553</v>
      </c>
    </row>
    <row r="128" spans="1:17">
      <c r="A128" t="s">
        <v>194</v>
      </c>
      <c r="B128" t="s">
        <v>518</v>
      </c>
      <c r="C128" t="s">
        <v>521</v>
      </c>
      <c r="D128" t="s">
        <v>528</v>
      </c>
      <c r="E128">
        <v>3.7</v>
      </c>
      <c r="F128">
        <v>86630</v>
      </c>
      <c r="G128" s="2">
        <v>43559</v>
      </c>
      <c r="H128" t="b">
        <v>0</v>
      </c>
      <c r="J128" t="s">
        <v>536</v>
      </c>
      <c r="K128" t="s">
        <v>541</v>
      </c>
      <c r="L128" t="s">
        <v>544</v>
      </c>
      <c r="M128">
        <v>3</v>
      </c>
      <c r="N128">
        <v>6</v>
      </c>
      <c r="O128" t="s">
        <v>547</v>
      </c>
      <c r="P128" t="s">
        <v>550</v>
      </c>
      <c r="Q128" t="s">
        <v>551</v>
      </c>
    </row>
    <row r="129" spans="1:17">
      <c r="A129" t="s">
        <v>278</v>
      </c>
      <c r="B129" t="s">
        <v>517</v>
      </c>
      <c r="C129" t="s">
        <v>523</v>
      </c>
      <c r="D129" t="s">
        <v>528</v>
      </c>
      <c r="E129">
        <v>3.7</v>
      </c>
      <c r="F129">
        <v>136256</v>
      </c>
      <c r="G129" s="2">
        <v>44270</v>
      </c>
      <c r="H129" t="b">
        <v>0</v>
      </c>
      <c r="J129" t="s">
        <v>535</v>
      </c>
      <c r="K129" t="s">
        <v>541</v>
      </c>
      <c r="L129" t="s">
        <v>545</v>
      </c>
      <c r="M129">
        <v>2</v>
      </c>
      <c r="N129">
        <v>4.0999999999999996</v>
      </c>
      <c r="O129" t="s">
        <v>546</v>
      </c>
      <c r="P129" t="s">
        <v>550</v>
      </c>
      <c r="Q129" t="s">
        <v>552</v>
      </c>
    </row>
    <row r="130" spans="1:17" hidden="1">
      <c r="A130" t="s">
        <v>145</v>
      </c>
      <c r="B130" t="s">
        <v>518</v>
      </c>
      <c r="C130" t="s">
        <v>521</v>
      </c>
      <c r="D130" t="s">
        <v>525</v>
      </c>
      <c r="E130">
        <v>5</v>
      </c>
      <c r="F130">
        <v>86657</v>
      </c>
      <c r="G130" s="2">
        <v>44141</v>
      </c>
      <c r="H130" t="b">
        <v>0</v>
      </c>
      <c r="J130" t="s">
        <v>535</v>
      </c>
      <c r="K130" t="s">
        <v>540</v>
      </c>
      <c r="L130" t="s">
        <v>542</v>
      </c>
      <c r="M130">
        <v>3</v>
      </c>
      <c r="N130">
        <v>4.5</v>
      </c>
      <c r="O130" t="s">
        <v>548</v>
      </c>
      <c r="P130" t="s">
        <v>549</v>
      </c>
      <c r="Q130" t="s">
        <v>553</v>
      </c>
    </row>
    <row r="131" spans="1:17" hidden="1">
      <c r="A131" t="s">
        <v>146</v>
      </c>
      <c r="B131" t="s">
        <v>517</v>
      </c>
      <c r="C131" t="s">
        <v>523</v>
      </c>
      <c r="D131" t="s">
        <v>525</v>
      </c>
      <c r="E131">
        <v>7.7</v>
      </c>
      <c r="F131">
        <v>111226</v>
      </c>
      <c r="G131" s="2">
        <v>44949</v>
      </c>
      <c r="H131" t="b">
        <v>0</v>
      </c>
      <c r="J131" t="s">
        <v>535</v>
      </c>
      <c r="K131" t="s">
        <v>541</v>
      </c>
      <c r="L131" t="s">
        <v>545</v>
      </c>
      <c r="M131">
        <v>4</v>
      </c>
      <c r="N131">
        <v>2.2000000000000002</v>
      </c>
      <c r="O131" t="s">
        <v>547</v>
      </c>
      <c r="P131" t="s">
        <v>550</v>
      </c>
      <c r="Q131" t="s">
        <v>551</v>
      </c>
    </row>
    <row r="132" spans="1:17" hidden="1">
      <c r="A132" t="s">
        <v>147</v>
      </c>
      <c r="B132" t="s">
        <v>519</v>
      </c>
      <c r="C132" t="s">
        <v>522</v>
      </c>
      <c r="D132" t="s">
        <v>526</v>
      </c>
      <c r="E132">
        <v>7.4</v>
      </c>
      <c r="F132">
        <v>149563</v>
      </c>
      <c r="G132" s="2">
        <v>43802</v>
      </c>
      <c r="H132" t="b">
        <v>0</v>
      </c>
      <c r="J132" t="s">
        <v>535</v>
      </c>
      <c r="K132" t="s">
        <v>538</v>
      </c>
      <c r="L132" t="s">
        <v>543</v>
      </c>
      <c r="M132">
        <v>1</v>
      </c>
      <c r="N132">
        <v>5.4</v>
      </c>
      <c r="O132" t="s">
        <v>546</v>
      </c>
      <c r="P132" t="s">
        <v>549</v>
      </c>
      <c r="Q132" t="s">
        <v>554</v>
      </c>
    </row>
    <row r="133" spans="1:17">
      <c r="A133" t="s">
        <v>233</v>
      </c>
      <c r="B133" t="s">
        <v>518</v>
      </c>
      <c r="C133" t="s">
        <v>520</v>
      </c>
      <c r="D133" t="s">
        <v>528</v>
      </c>
      <c r="E133">
        <v>3.8</v>
      </c>
      <c r="F133">
        <v>74484</v>
      </c>
      <c r="G133" s="2">
        <v>43876</v>
      </c>
      <c r="H133" t="b">
        <v>0</v>
      </c>
      <c r="J133" t="s">
        <v>536</v>
      </c>
      <c r="K133" t="s">
        <v>540</v>
      </c>
      <c r="L133" t="s">
        <v>545</v>
      </c>
      <c r="M133">
        <v>3</v>
      </c>
      <c r="N133">
        <v>5.2</v>
      </c>
      <c r="O133" t="s">
        <v>547</v>
      </c>
      <c r="P133" t="s">
        <v>549</v>
      </c>
      <c r="Q133" t="s">
        <v>553</v>
      </c>
    </row>
    <row r="134" spans="1:17">
      <c r="A134" t="s">
        <v>302</v>
      </c>
      <c r="B134" t="s">
        <v>518</v>
      </c>
      <c r="C134" t="s">
        <v>520</v>
      </c>
      <c r="D134" t="s">
        <v>528</v>
      </c>
      <c r="E134">
        <v>3.8</v>
      </c>
      <c r="F134">
        <v>115426</v>
      </c>
      <c r="G134" s="2">
        <v>43453</v>
      </c>
      <c r="H134" t="b">
        <v>1</v>
      </c>
      <c r="I134" t="s">
        <v>533</v>
      </c>
      <c r="J134" t="s">
        <v>536</v>
      </c>
      <c r="K134" t="s">
        <v>541</v>
      </c>
      <c r="L134" t="s">
        <v>545</v>
      </c>
      <c r="M134">
        <v>4</v>
      </c>
      <c r="N134">
        <v>6.3</v>
      </c>
      <c r="O134" t="s">
        <v>548</v>
      </c>
      <c r="P134" t="s">
        <v>550</v>
      </c>
      <c r="Q134" t="s">
        <v>552</v>
      </c>
    </row>
    <row r="135" spans="1:17" hidden="1">
      <c r="A135" t="s">
        <v>150</v>
      </c>
      <c r="B135" t="s">
        <v>518</v>
      </c>
      <c r="C135" t="s">
        <v>524</v>
      </c>
      <c r="D135" t="s">
        <v>526</v>
      </c>
      <c r="E135">
        <v>1.5</v>
      </c>
      <c r="F135">
        <v>127298</v>
      </c>
      <c r="G135" s="2">
        <v>44368</v>
      </c>
      <c r="H135" t="b">
        <v>1</v>
      </c>
      <c r="I135" t="s">
        <v>534</v>
      </c>
      <c r="J135" t="s">
        <v>536</v>
      </c>
      <c r="K135" t="s">
        <v>541</v>
      </c>
      <c r="L135" t="s">
        <v>545</v>
      </c>
      <c r="M135">
        <v>3</v>
      </c>
      <c r="N135">
        <v>3.8</v>
      </c>
      <c r="O135" t="s">
        <v>546</v>
      </c>
      <c r="P135" t="s">
        <v>550</v>
      </c>
      <c r="Q135" t="s">
        <v>552</v>
      </c>
    </row>
    <row r="136" spans="1:17" hidden="1">
      <c r="A136" t="s">
        <v>151</v>
      </c>
      <c r="B136" t="s">
        <v>519</v>
      </c>
      <c r="C136" t="s">
        <v>520</v>
      </c>
      <c r="D136" t="s">
        <v>527</v>
      </c>
      <c r="E136">
        <v>4.9000000000000004</v>
      </c>
      <c r="F136">
        <v>134666</v>
      </c>
      <c r="G136" s="2">
        <v>44740</v>
      </c>
      <c r="H136" t="b">
        <v>0</v>
      </c>
      <c r="J136" t="s">
        <v>536</v>
      </c>
      <c r="K136" t="s">
        <v>541</v>
      </c>
      <c r="L136" t="s">
        <v>542</v>
      </c>
      <c r="M136">
        <v>3</v>
      </c>
      <c r="N136">
        <v>2.8</v>
      </c>
      <c r="O136" t="s">
        <v>547</v>
      </c>
      <c r="P136" t="s">
        <v>550</v>
      </c>
      <c r="Q136" t="s">
        <v>552</v>
      </c>
    </row>
    <row r="137" spans="1:17">
      <c r="A137" t="s">
        <v>462</v>
      </c>
      <c r="B137" t="s">
        <v>517</v>
      </c>
      <c r="C137" t="s">
        <v>523</v>
      </c>
      <c r="D137" t="s">
        <v>528</v>
      </c>
      <c r="E137">
        <v>3.8</v>
      </c>
      <c r="F137">
        <v>66476</v>
      </c>
      <c r="G137" s="2">
        <v>43657</v>
      </c>
      <c r="H137" t="b">
        <v>0</v>
      </c>
      <c r="J137" t="s">
        <v>535</v>
      </c>
      <c r="K137" t="s">
        <v>538</v>
      </c>
      <c r="L137" t="s">
        <v>542</v>
      </c>
      <c r="M137">
        <v>3</v>
      </c>
      <c r="N137">
        <v>5.8</v>
      </c>
      <c r="O137" t="s">
        <v>546</v>
      </c>
      <c r="P137" t="s">
        <v>549</v>
      </c>
      <c r="Q137" t="s">
        <v>552</v>
      </c>
    </row>
    <row r="138" spans="1:17">
      <c r="A138" t="s">
        <v>237</v>
      </c>
      <c r="B138" t="s">
        <v>519</v>
      </c>
      <c r="C138" t="s">
        <v>520</v>
      </c>
      <c r="D138" t="s">
        <v>528</v>
      </c>
      <c r="E138">
        <v>3.9</v>
      </c>
      <c r="F138">
        <v>108231</v>
      </c>
      <c r="G138" s="2">
        <v>43730</v>
      </c>
      <c r="H138" t="b">
        <v>0</v>
      </c>
      <c r="J138" t="s">
        <v>536</v>
      </c>
      <c r="K138" t="s">
        <v>538</v>
      </c>
      <c r="L138" t="s">
        <v>542</v>
      </c>
      <c r="M138">
        <v>5</v>
      </c>
      <c r="N138">
        <v>5.6</v>
      </c>
      <c r="O138" t="s">
        <v>548</v>
      </c>
      <c r="P138" t="s">
        <v>549</v>
      </c>
      <c r="Q138" t="s">
        <v>552</v>
      </c>
    </row>
    <row r="139" spans="1:17" hidden="1">
      <c r="A139" t="s">
        <v>154</v>
      </c>
      <c r="B139" t="s">
        <v>518</v>
      </c>
      <c r="C139" t="s">
        <v>520</v>
      </c>
      <c r="D139" t="s">
        <v>525</v>
      </c>
      <c r="E139">
        <v>6.2</v>
      </c>
      <c r="F139">
        <v>127957</v>
      </c>
      <c r="G139" s="2">
        <v>44076</v>
      </c>
      <c r="H139" t="b">
        <v>0</v>
      </c>
      <c r="J139" t="s">
        <v>536</v>
      </c>
      <c r="K139" t="s">
        <v>541</v>
      </c>
      <c r="L139" t="s">
        <v>545</v>
      </c>
      <c r="M139">
        <v>3</v>
      </c>
      <c r="N139">
        <v>4.5999999999999996</v>
      </c>
      <c r="O139" t="s">
        <v>546</v>
      </c>
      <c r="P139" t="s">
        <v>550</v>
      </c>
      <c r="Q139" t="s">
        <v>554</v>
      </c>
    </row>
    <row r="140" spans="1:17" hidden="1">
      <c r="A140" t="s">
        <v>155</v>
      </c>
      <c r="B140" t="s">
        <v>519</v>
      </c>
      <c r="C140" t="s">
        <v>524</v>
      </c>
      <c r="D140" t="s">
        <v>527</v>
      </c>
      <c r="E140">
        <v>5.9</v>
      </c>
      <c r="F140">
        <v>72182</v>
      </c>
      <c r="G140" s="2">
        <v>44918</v>
      </c>
      <c r="H140" t="b">
        <v>0</v>
      </c>
      <c r="J140" t="s">
        <v>536</v>
      </c>
      <c r="K140" t="s">
        <v>540</v>
      </c>
      <c r="L140" t="s">
        <v>544</v>
      </c>
      <c r="M140">
        <v>5</v>
      </c>
      <c r="N140">
        <v>2.2999999999999998</v>
      </c>
      <c r="O140" t="s">
        <v>546</v>
      </c>
      <c r="P140" t="s">
        <v>549</v>
      </c>
      <c r="Q140" t="s">
        <v>552</v>
      </c>
    </row>
    <row r="141" spans="1:17" hidden="1">
      <c r="A141" t="s">
        <v>156</v>
      </c>
      <c r="B141" t="s">
        <v>519</v>
      </c>
      <c r="C141" t="s">
        <v>520</v>
      </c>
      <c r="D141" t="s">
        <v>526</v>
      </c>
      <c r="E141">
        <v>5.4</v>
      </c>
      <c r="F141">
        <v>140559</v>
      </c>
      <c r="G141" s="2">
        <v>44964</v>
      </c>
      <c r="H141" t="b">
        <v>0</v>
      </c>
      <c r="J141" t="s">
        <v>537</v>
      </c>
      <c r="K141" t="s">
        <v>540</v>
      </c>
      <c r="L141" t="s">
        <v>544</v>
      </c>
      <c r="M141">
        <v>5</v>
      </c>
      <c r="N141">
        <v>2.2000000000000002</v>
      </c>
      <c r="O141" t="s">
        <v>548</v>
      </c>
      <c r="P141" t="s">
        <v>549</v>
      </c>
      <c r="Q141" t="s">
        <v>551</v>
      </c>
    </row>
    <row r="142" spans="1:17" hidden="1">
      <c r="A142" t="s">
        <v>157</v>
      </c>
      <c r="B142" t="s">
        <v>518</v>
      </c>
      <c r="C142" t="s">
        <v>523</v>
      </c>
      <c r="D142" t="s">
        <v>527</v>
      </c>
      <c r="E142">
        <v>6.9</v>
      </c>
      <c r="F142">
        <v>147312</v>
      </c>
      <c r="G142" s="2">
        <v>44650</v>
      </c>
      <c r="H142" t="b">
        <v>0</v>
      </c>
      <c r="J142" t="s">
        <v>536</v>
      </c>
      <c r="K142" t="s">
        <v>541</v>
      </c>
      <c r="L142" t="s">
        <v>545</v>
      </c>
      <c r="M142">
        <v>3</v>
      </c>
      <c r="N142">
        <v>3.1</v>
      </c>
      <c r="O142" t="s">
        <v>548</v>
      </c>
      <c r="P142" t="s">
        <v>550</v>
      </c>
      <c r="Q142" t="s">
        <v>552</v>
      </c>
    </row>
    <row r="143" spans="1:17" hidden="1">
      <c r="A143" t="s">
        <v>158</v>
      </c>
      <c r="B143" t="s">
        <v>518</v>
      </c>
      <c r="C143" t="s">
        <v>521</v>
      </c>
      <c r="D143" t="s">
        <v>525</v>
      </c>
      <c r="E143">
        <v>4</v>
      </c>
      <c r="F143">
        <v>62983</v>
      </c>
      <c r="G143" s="2">
        <v>44086</v>
      </c>
      <c r="H143" t="b">
        <v>0</v>
      </c>
      <c r="J143" t="s">
        <v>535</v>
      </c>
      <c r="K143" t="s">
        <v>541</v>
      </c>
      <c r="L143" t="s">
        <v>544</v>
      </c>
      <c r="M143">
        <v>2</v>
      </c>
      <c r="N143">
        <v>4.5999999999999996</v>
      </c>
      <c r="O143" t="s">
        <v>546</v>
      </c>
      <c r="P143" t="s">
        <v>550</v>
      </c>
      <c r="Q143" t="s">
        <v>551</v>
      </c>
    </row>
    <row r="144" spans="1:17" hidden="1">
      <c r="A144" t="s">
        <v>159</v>
      </c>
      <c r="B144" t="s">
        <v>519</v>
      </c>
      <c r="C144" t="s">
        <v>522</v>
      </c>
      <c r="E144">
        <v>7.1</v>
      </c>
      <c r="F144">
        <v>154223</v>
      </c>
      <c r="G144" s="2">
        <v>43593</v>
      </c>
      <c r="H144" t="b">
        <v>0</v>
      </c>
      <c r="J144" t="s">
        <v>535</v>
      </c>
      <c r="K144" t="s">
        <v>541</v>
      </c>
      <c r="L144" t="s">
        <v>544</v>
      </c>
      <c r="M144">
        <v>3</v>
      </c>
      <c r="N144">
        <v>6</v>
      </c>
      <c r="O144" t="s">
        <v>547</v>
      </c>
      <c r="P144" t="s">
        <v>550</v>
      </c>
      <c r="Q144" t="s">
        <v>552</v>
      </c>
    </row>
    <row r="145" spans="1:17" hidden="1">
      <c r="A145" t="s">
        <v>160</v>
      </c>
      <c r="B145" t="s">
        <v>518</v>
      </c>
      <c r="C145" t="s">
        <v>522</v>
      </c>
      <c r="D145" t="s">
        <v>527</v>
      </c>
      <c r="E145">
        <v>2</v>
      </c>
      <c r="F145">
        <v>89430</v>
      </c>
      <c r="G145" s="2">
        <v>44905</v>
      </c>
      <c r="H145" t="b">
        <v>0</v>
      </c>
      <c r="J145" t="s">
        <v>535</v>
      </c>
      <c r="K145" t="s">
        <v>541</v>
      </c>
      <c r="L145" t="s">
        <v>543</v>
      </c>
      <c r="M145">
        <v>5</v>
      </c>
      <c r="N145">
        <v>2.4</v>
      </c>
      <c r="O145" t="s">
        <v>547</v>
      </c>
      <c r="P145" t="s">
        <v>550</v>
      </c>
      <c r="Q145" t="s">
        <v>553</v>
      </c>
    </row>
    <row r="146" spans="1:17" hidden="1">
      <c r="A146" t="s">
        <v>161</v>
      </c>
      <c r="B146" t="s">
        <v>517</v>
      </c>
      <c r="C146" t="s">
        <v>524</v>
      </c>
      <c r="D146" t="s">
        <v>525</v>
      </c>
      <c r="E146">
        <v>4</v>
      </c>
      <c r="F146">
        <v>133972</v>
      </c>
      <c r="G146" s="2">
        <v>43848</v>
      </c>
      <c r="H146" t="b">
        <v>0</v>
      </c>
      <c r="J146" t="s">
        <v>537</v>
      </c>
      <c r="K146" t="s">
        <v>540</v>
      </c>
      <c r="L146" t="s">
        <v>542</v>
      </c>
      <c r="M146">
        <v>4</v>
      </c>
      <c r="N146">
        <v>5.3</v>
      </c>
      <c r="O146" t="s">
        <v>546</v>
      </c>
      <c r="P146" t="s">
        <v>549</v>
      </c>
      <c r="Q146" t="s">
        <v>552</v>
      </c>
    </row>
    <row r="147" spans="1:17" hidden="1">
      <c r="A147" t="s">
        <v>162</v>
      </c>
      <c r="B147" t="s">
        <v>518</v>
      </c>
      <c r="C147" t="s">
        <v>524</v>
      </c>
      <c r="D147" t="s">
        <v>527</v>
      </c>
      <c r="E147">
        <v>7.8</v>
      </c>
      <c r="F147">
        <v>63430</v>
      </c>
      <c r="G147" s="2">
        <v>43440</v>
      </c>
      <c r="H147" t="b">
        <v>0</v>
      </c>
      <c r="J147" t="s">
        <v>535</v>
      </c>
      <c r="K147" t="s">
        <v>540</v>
      </c>
      <c r="L147" t="s">
        <v>543</v>
      </c>
      <c r="M147">
        <v>3</v>
      </c>
      <c r="N147">
        <v>6.4</v>
      </c>
      <c r="O147" t="s">
        <v>547</v>
      </c>
      <c r="P147" t="s">
        <v>549</v>
      </c>
      <c r="Q147" t="s">
        <v>552</v>
      </c>
    </row>
    <row r="148" spans="1:17" hidden="1">
      <c r="A148" t="s">
        <v>163</v>
      </c>
      <c r="B148" t="s">
        <v>518</v>
      </c>
      <c r="C148" t="s">
        <v>524</v>
      </c>
      <c r="D148" t="s">
        <v>527</v>
      </c>
      <c r="E148">
        <v>3</v>
      </c>
      <c r="F148">
        <v>100600</v>
      </c>
      <c r="G148" s="2">
        <v>43532</v>
      </c>
      <c r="H148" t="b">
        <v>1</v>
      </c>
      <c r="I148" t="s">
        <v>530</v>
      </c>
      <c r="J148" t="s">
        <v>537</v>
      </c>
      <c r="K148" t="s">
        <v>540</v>
      </c>
      <c r="L148" t="s">
        <v>544</v>
      </c>
      <c r="M148">
        <v>5</v>
      </c>
      <c r="N148">
        <v>6.1</v>
      </c>
      <c r="O148" t="s">
        <v>548</v>
      </c>
      <c r="P148" t="s">
        <v>549</v>
      </c>
      <c r="Q148" t="s">
        <v>551</v>
      </c>
    </row>
    <row r="149" spans="1:17" hidden="1">
      <c r="A149" t="s">
        <v>164</v>
      </c>
      <c r="B149" t="s">
        <v>519</v>
      </c>
      <c r="C149" t="s">
        <v>521</v>
      </c>
      <c r="D149" t="s">
        <v>526</v>
      </c>
      <c r="E149">
        <v>3.5</v>
      </c>
      <c r="F149">
        <v>157419</v>
      </c>
      <c r="G149" s="2">
        <v>43287</v>
      </c>
      <c r="H149" t="b">
        <v>0</v>
      </c>
      <c r="J149" t="s">
        <v>535</v>
      </c>
      <c r="K149" t="s">
        <v>541</v>
      </c>
      <c r="L149" t="s">
        <v>543</v>
      </c>
      <c r="M149">
        <v>4</v>
      </c>
      <c r="N149">
        <v>6.8</v>
      </c>
      <c r="O149" t="s">
        <v>546</v>
      </c>
      <c r="P149" t="s">
        <v>550</v>
      </c>
      <c r="Q149" t="s">
        <v>554</v>
      </c>
    </row>
    <row r="150" spans="1:17" hidden="1">
      <c r="A150" t="s">
        <v>165</v>
      </c>
      <c r="B150" t="s">
        <v>519</v>
      </c>
      <c r="C150" t="s">
        <v>522</v>
      </c>
      <c r="D150" t="s">
        <v>527</v>
      </c>
      <c r="E150">
        <v>4.9000000000000004</v>
      </c>
      <c r="F150">
        <v>94636</v>
      </c>
      <c r="G150" s="2">
        <v>43326</v>
      </c>
      <c r="H150" t="b">
        <v>1</v>
      </c>
      <c r="I150" t="s">
        <v>533</v>
      </c>
      <c r="J150" t="s">
        <v>536</v>
      </c>
      <c r="K150" t="s">
        <v>541</v>
      </c>
      <c r="L150" t="s">
        <v>543</v>
      </c>
      <c r="M150">
        <v>5</v>
      </c>
      <c r="N150">
        <v>6.7</v>
      </c>
      <c r="O150" t="s">
        <v>546</v>
      </c>
      <c r="P150" t="s">
        <v>550</v>
      </c>
      <c r="Q150" t="s">
        <v>552</v>
      </c>
    </row>
    <row r="151" spans="1:17">
      <c r="A151" t="s">
        <v>349</v>
      </c>
      <c r="B151" t="s">
        <v>517</v>
      </c>
      <c r="C151" t="s">
        <v>523</v>
      </c>
      <c r="D151" t="s">
        <v>528</v>
      </c>
      <c r="E151">
        <v>3.9</v>
      </c>
      <c r="F151">
        <v>104789</v>
      </c>
      <c r="G151" s="2">
        <v>43495</v>
      </c>
      <c r="H151" t="b">
        <v>0</v>
      </c>
      <c r="J151" t="s">
        <v>536</v>
      </c>
      <c r="K151" t="s">
        <v>540</v>
      </c>
      <c r="L151" t="s">
        <v>542</v>
      </c>
      <c r="M151">
        <v>2</v>
      </c>
      <c r="N151">
        <v>6.2</v>
      </c>
      <c r="O151" t="s">
        <v>546</v>
      </c>
      <c r="P151" t="s">
        <v>549</v>
      </c>
      <c r="Q151" t="s">
        <v>551</v>
      </c>
    </row>
    <row r="152" spans="1:17" hidden="1">
      <c r="A152" t="s">
        <v>167</v>
      </c>
      <c r="B152" t="s">
        <v>517</v>
      </c>
      <c r="C152" t="s">
        <v>521</v>
      </c>
      <c r="D152" t="s">
        <v>525</v>
      </c>
      <c r="E152">
        <v>3.7</v>
      </c>
      <c r="F152">
        <v>110948</v>
      </c>
      <c r="G152" s="2">
        <v>43154</v>
      </c>
      <c r="H152" t="b">
        <v>0</v>
      </c>
      <c r="J152" t="s">
        <v>535</v>
      </c>
      <c r="K152" t="s">
        <v>541</v>
      </c>
      <c r="L152" t="s">
        <v>545</v>
      </c>
      <c r="M152">
        <v>4</v>
      </c>
      <c r="N152">
        <v>7.2</v>
      </c>
      <c r="O152" t="s">
        <v>546</v>
      </c>
      <c r="P152" t="s">
        <v>550</v>
      </c>
      <c r="Q152" t="s">
        <v>553</v>
      </c>
    </row>
    <row r="153" spans="1:17" hidden="1">
      <c r="A153" t="s">
        <v>168</v>
      </c>
      <c r="B153" t="s">
        <v>517</v>
      </c>
      <c r="C153" t="s">
        <v>520</v>
      </c>
      <c r="D153" t="s">
        <v>527</v>
      </c>
      <c r="E153">
        <v>7.4</v>
      </c>
      <c r="F153">
        <v>67657</v>
      </c>
      <c r="G153" s="2">
        <v>43519</v>
      </c>
      <c r="H153" t="b">
        <v>0</v>
      </c>
      <c r="J153" t="s">
        <v>535</v>
      </c>
      <c r="K153" t="s">
        <v>538</v>
      </c>
      <c r="L153" t="s">
        <v>545</v>
      </c>
      <c r="M153">
        <v>3</v>
      </c>
      <c r="N153">
        <v>6.2</v>
      </c>
      <c r="O153" t="s">
        <v>548</v>
      </c>
      <c r="P153" t="s">
        <v>549</v>
      </c>
      <c r="Q153" t="s">
        <v>554</v>
      </c>
    </row>
    <row r="154" spans="1:17">
      <c r="A154" t="s">
        <v>404</v>
      </c>
      <c r="B154" t="s">
        <v>519</v>
      </c>
      <c r="C154" t="s">
        <v>521</v>
      </c>
      <c r="D154" t="s">
        <v>528</v>
      </c>
      <c r="E154">
        <v>3.9</v>
      </c>
      <c r="F154">
        <v>154319</v>
      </c>
      <c r="G154" s="2">
        <v>43715</v>
      </c>
      <c r="H154" t="b">
        <v>1</v>
      </c>
      <c r="I154" t="s">
        <v>531</v>
      </c>
      <c r="J154" t="s">
        <v>535</v>
      </c>
      <c r="K154" t="s">
        <v>541</v>
      </c>
      <c r="L154" t="s">
        <v>543</v>
      </c>
      <c r="M154">
        <v>3</v>
      </c>
      <c r="N154">
        <v>5.6</v>
      </c>
      <c r="O154" t="s">
        <v>546</v>
      </c>
      <c r="P154" t="s">
        <v>550</v>
      </c>
      <c r="Q154" t="s">
        <v>553</v>
      </c>
    </row>
    <row r="155" spans="1:17" hidden="1">
      <c r="A155" t="s">
        <v>170</v>
      </c>
      <c r="B155" t="s">
        <v>519</v>
      </c>
      <c r="C155" t="s">
        <v>521</v>
      </c>
      <c r="D155" t="s">
        <v>527</v>
      </c>
      <c r="E155">
        <v>2</v>
      </c>
      <c r="F155">
        <v>125160</v>
      </c>
      <c r="G155" s="2">
        <v>44319</v>
      </c>
      <c r="H155" t="b">
        <v>0</v>
      </c>
      <c r="J155" t="s">
        <v>537</v>
      </c>
      <c r="K155" t="s">
        <v>540</v>
      </c>
      <c r="L155" t="s">
        <v>542</v>
      </c>
      <c r="M155">
        <v>4</v>
      </c>
      <c r="N155">
        <v>4</v>
      </c>
      <c r="O155" t="s">
        <v>548</v>
      </c>
      <c r="P155" t="s">
        <v>549</v>
      </c>
      <c r="Q155" t="s">
        <v>552</v>
      </c>
    </row>
    <row r="156" spans="1:17" hidden="1">
      <c r="A156" t="s">
        <v>171</v>
      </c>
      <c r="B156" t="s">
        <v>518</v>
      </c>
      <c r="C156" t="s">
        <v>520</v>
      </c>
      <c r="D156" t="s">
        <v>525</v>
      </c>
      <c r="E156">
        <v>4.5999999999999996</v>
      </c>
      <c r="F156">
        <v>93742</v>
      </c>
      <c r="G156" s="2">
        <v>43138</v>
      </c>
      <c r="H156" t="b">
        <v>0</v>
      </c>
      <c r="J156" t="s">
        <v>535</v>
      </c>
      <c r="K156" t="s">
        <v>541</v>
      </c>
      <c r="L156" t="s">
        <v>544</v>
      </c>
      <c r="M156">
        <v>4</v>
      </c>
      <c r="N156">
        <v>7.2</v>
      </c>
      <c r="O156" t="s">
        <v>547</v>
      </c>
      <c r="P156" t="s">
        <v>550</v>
      </c>
      <c r="Q156" t="s">
        <v>554</v>
      </c>
    </row>
    <row r="157" spans="1:17">
      <c r="A157" t="s">
        <v>60</v>
      </c>
      <c r="B157" t="s">
        <v>518</v>
      </c>
      <c r="C157" t="s">
        <v>522</v>
      </c>
      <c r="D157" t="s">
        <v>528</v>
      </c>
      <c r="E157">
        <v>4</v>
      </c>
      <c r="F157">
        <v>134740</v>
      </c>
      <c r="G157" s="2">
        <v>44765</v>
      </c>
      <c r="H157" t="b">
        <v>1</v>
      </c>
      <c r="I157" t="s">
        <v>533</v>
      </c>
      <c r="J157" t="s">
        <v>536</v>
      </c>
      <c r="K157" t="s">
        <v>540</v>
      </c>
      <c r="L157" t="s">
        <v>542</v>
      </c>
      <c r="M157">
        <v>2</v>
      </c>
      <c r="N157">
        <v>2.7</v>
      </c>
      <c r="O157" t="s">
        <v>547</v>
      </c>
      <c r="P157" t="s">
        <v>549</v>
      </c>
      <c r="Q157" t="s">
        <v>554</v>
      </c>
    </row>
    <row r="158" spans="1:17">
      <c r="A158" t="s">
        <v>173</v>
      </c>
      <c r="B158" t="s">
        <v>518</v>
      </c>
      <c r="C158" t="s">
        <v>523</v>
      </c>
      <c r="D158" t="s">
        <v>528</v>
      </c>
      <c r="E158">
        <v>4</v>
      </c>
      <c r="F158">
        <v>90561</v>
      </c>
      <c r="G158" s="2">
        <v>43140</v>
      </c>
      <c r="H158" t="b">
        <v>0</v>
      </c>
      <c r="J158" t="s">
        <v>536</v>
      </c>
      <c r="K158" t="s">
        <v>540</v>
      </c>
      <c r="L158" t="s">
        <v>545</v>
      </c>
      <c r="M158">
        <v>3</v>
      </c>
      <c r="N158">
        <v>7.2</v>
      </c>
      <c r="O158" t="s">
        <v>548</v>
      </c>
      <c r="P158" t="s">
        <v>549</v>
      </c>
      <c r="Q158" t="s">
        <v>553</v>
      </c>
    </row>
    <row r="159" spans="1:17" hidden="1">
      <c r="A159" t="s">
        <v>174</v>
      </c>
      <c r="B159" t="s">
        <v>518</v>
      </c>
      <c r="C159" t="s">
        <v>521</v>
      </c>
      <c r="D159" t="s">
        <v>527</v>
      </c>
      <c r="E159">
        <v>7.1</v>
      </c>
      <c r="F159">
        <v>156826</v>
      </c>
      <c r="G159" s="2">
        <v>44695</v>
      </c>
      <c r="H159" t="b">
        <v>1</v>
      </c>
      <c r="I159" t="s">
        <v>530</v>
      </c>
      <c r="J159" t="s">
        <v>537</v>
      </c>
      <c r="K159" t="s">
        <v>538</v>
      </c>
      <c r="L159" t="s">
        <v>545</v>
      </c>
      <c r="M159">
        <v>3</v>
      </c>
      <c r="N159">
        <v>2.9</v>
      </c>
      <c r="O159" t="s">
        <v>546</v>
      </c>
      <c r="P159" t="s">
        <v>549</v>
      </c>
      <c r="Q159" t="s">
        <v>554</v>
      </c>
    </row>
    <row r="160" spans="1:17" hidden="1">
      <c r="A160" t="s">
        <v>175</v>
      </c>
      <c r="B160" t="s">
        <v>518</v>
      </c>
      <c r="C160" t="s">
        <v>520</v>
      </c>
      <c r="D160" t="s">
        <v>527</v>
      </c>
      <c r="E160">
        <v>3.1</v>
      </c>
      <c r="F160">
        <v>123620</v>
      </c>
      <c r="G160" s="2">
        <v>44871</v>
      </c>
      <c r="H160" t="b">
        <v>0</v>
      </c>
      <c r="J160" t="s">
        <v>536</v>
      </c>
      <c r="K160" t="s">
        <v>539</v>
      </c>
      <c r="L160" t="s">
        <v>544</v>
      </c>
      <c r="M160">
        <v>3</v>
      </c>
      <c r="N160">
        <v>2.5</v>
      </c>
      <c r="O160" t="s">
        <v>548</v>
      </c>
      <c r="P160" t="s">
        <v>549</v>
      </c>
      <c r="Q160" t="s">
        <v>554</v>
      </c>
    </row>
    <row r="161" spans="1:17" hidden="1">
      <c r="A161" t="s">
        <v>176</v>
      </c>
      <c r="B161" t="s">
        <v>519</v>
      </c>
      <c r="C161" t="s">
        <v>520</v>
      </c>
      <c r="D161" t="s">
        <v>525</v>
      </c>
      <c r="E161">
        <v>6.2</v>
      </c>
      <c r="F161">
        <v>137236</v>
      </c>
      <c r="G161" s="2">
        <v>44794</v>
      </c>
      <c r="H161" t="b">
        <v>0</v>
      </c>
      <c r="J161" t="s">
        <v>537</v>
      </c>
      <c r="K161" t="s">
        <v>538</v>
      </c>
      <c r="L161" t="s">
        <v>542</v>
      </c>
      <c r="M161">
        <v>1</v>
      </c>
      <c r="N161">
        <v>2.7</v>
      </c>
      <c r="O161" t="s">
        <v>547</v>
      </c>
      <c r="P161" t="s">
        <v>549</v>
      </c>
      <c r="Q161" t="s">
        <v>553</v>
      </c>
    </row>
    <row r="162" spans="1:17">
      <c r="A162" t="s">
        <v>310</v>
      </c>
      <c r="B162" t="s">
        <v>518</v>
      </c>
      <c r="C162" t="s">
        <v>521</v>
      </c>
      <c r="D162" t="s">
        <v>528</v>
      </c>
      <c r="E162">
        <v>4</v>
      </c>
      <c r="F162">
        <v>146661</v>
      </c>
      <c r="G162" s="2">
        <v>44375</v>
      </c>
      <c r="H162" t="b">
        <v>1</v>
      </c>
      <c r="I162" t="s">
        <v>531</v>
      </c>
      <c r="J162" t="s">
        <v>536</v>
      </c>
      <c r="K162" t="s">
        <v>540</v>
      </c>
      <c r="L162" t="s">
        <v>542</v>
      </c>
      <c r="M162">
        <v>2</v>
      </c>
      <c r="N162">
        <v>3.8</v>
      </c>
      <c r="O162" t="s">
        <v>547</v>
      </c>
      <c r="P162" t="s">
        <v>549</v>
      </c>
      <c r="Q162" t="s">
        <v>554</v>
      </c>
    </row>
    <row r="163" spans="1:17">
      <c r="A163" t="s">
        <v>23</v>
      </c>
      <c r="B163" t="s">
        <v>518</v>
      </c>
      <c r="C163" t="s">
        <v>520</v>
      </c>
      <c r="D163" t="s">
        <v>528</v>
      </c>
      <c r="E163">
        <v>4.0999999999999996</v>
      </c>
      <c r="F163">
        <v>138953</v>
      </c>
      <c r="G163" s="2">
        <v>44896</v>
      </c>
      <c r="H163" t="b">
        <v>1</v>
      </c>
      <c r="I163" t="s">
        <v>530</v>
      </c>
      <c r="J163" t="s">
        <v>535</v>
      </c>
      <c r="K163" t="s">
        <v>540</v>
      </c>
      <c r="L163" t="s">
        <v>545</v>
      </c>
      <c r="M163">
        <v>5</v>
      </c>
      <c r="N163">
        <v>2.4</v>
      </c>
      <c r="O163" t="s">
        <v>547</v>
      </c>
      <c r="P163" t="s">
        <v>549</v>
      </c>
      <c r="Q163" t="s">
        <v>552</v>
      </c>
    </row>
    <row r="164" spans="1:17" hidden="1">
      <c r="A164" t="s">
        <v>179</v>
      </c>
      <c r="B164" t="s">
        <v>517</v>
      </c>
      <c r="C164" t="s">
        <v>522</v>
      </c>
      <c r="D164" t="s">
        <v>526</v>
      </c>
      <c r="E164">
        <v>5.4</v>
      </c>
      <c r="F164">
        <v>67491</v>
      </c>
      <c r="G164" s="2">
        <v>43831</v>
      </c>
      <c r="H164" t="b">
        <v>1</v>
      </c>
      <c r="I164" t="s">
        <v>534</v>
      </c>
      <c r="J164" t="s">
        <v>536</v>
      </c>
      <c r="K164" t="s">
        <v>540</v>
      </c>
      <c r="L164" t="s">
        <v>544</v>
      </c>
      <c r="M164">
        <v>4</v>
      </c>
      <c r="N164">
        <v>5.3</v>
      </c>
      <c r="O164" t="s">
        <v>546</v>
      </c>
      <c r="P164" t="s">
        <v>549</v>
      </c>
      <c r="Q164" t="s">
        <v>553</v>
      </c>
    </row>
    <row r="165" spans="1:17" hidden="1">
      <c r="A165" t="s">
        <v>180</v>
      </c>
      <c r="B165" t="s">
        <v>518</v>
      </c>
      <c r="C165" t="s">
        <v>522</v>
      </c>
      <c r="D165" t="s">
        <v>526</v>
      </c>
      <c r="E165">
        <v>5.8</v>
      </c>
      <c r="F165">
        <v>136919</v>
      </c>
      <c r="G165" s="2">
        <v>43310</v>
      </c>
      <c r="H165" t="b">
        <v>0</v>
      </c>
      <c r="J165" t="s">
        <v>536</v>
      </c>
      <c r="K165" t="s">
        <v>538</v>
      </c>
      <c r="L165" t="s">
        <v>542</v>
      </c>
      <c r="M165">
        <v>5</v>
      </c>
      <c r="N165">
        <v>6.7</v>
      </c>
      <c r="O165" t="s">
        <v>546</v>
      </c>
      <c r="P165" t="s">
        <v>549</v>
      </c>
      <c r="Q165" t="s">
        <v>553</v>
      </c>
    </row>
    <row r="166" spans="1:17" hidden="1">
      <c r="A166" t="s">
        <v>181</v>
      </c>
      <c r="B166" t="s">
        <v>517</v>
      </c>
      <c r="C166" t="s">
        <v>520</v>
      </c>
      <c r="D166" t="s">
        <v>525</v>
      </c>
      <c r="E166">
        <v>8.1</v>
      </c>
      <c r="F166">
        <v>89241</v>
      </c>
      <c r="G166" s="2">
        <v>44662</v>
      </c>
      <c r="H166" t="b">
        <v>1</v>
      </c>
      <c r="I166" t="s">
        <v>534</v>
      </c>
      <c r="J166" t="s">
        <v>535</v>
      </c>
      <c r="K166" t="s">
        <v>538</v>
      </c>
      <c r="L166" t="s">
        <v>544</v>
      </c>
      <c r="M166">
        <v>3</v>
      </c>
      <c r="N166">
        <v>3</v>
      </c>
      <c r="O166" t="s">
        <v>547</v>
      </c>
      <c r="P166" t="s">
        <v>549</v>
      </c>
      <c r="Q166" t="s">
        <v>551</v>
      </c>
    </row>
    <row r="167" spans="1:17" hidden="1">
      <c r="A167" t="s">
        <v>182</v>
      </c>
      <c r="B167" t="s">
        <v>519</v>
      </c>
      <c r="C167" t="s">
        <v>522</v>
      </c>
      <c r="D167" t="s">
        <v>527</v>
      </c>
      <c r="E167">
        <v>4.9000000000000004</v>
      </c>
      <c r="F167">
        <v>128878</v>
      </c>
      <c r="G167" s="2">
        <v>43987</v>
      </c>
      <c r="H167" t="b">
        <v>0</v>
      </c>
      <c r="J167" t="s">
        <v>537</v>
      </c>
      <c r="K167" t="s">
        <v>538</v>
      </c>
      <c r="L167" t="s">
        <v>544</v>
      </c>
      <c r="M167">
        <v>3</v>
      </c>
      <c r="N167">
        <v>4.9000000000000004</v>
      </c>
      <c r="O167" t="s">
        <v>547</v>
      </c>
      <c r="P167" t="s">
        <v>549</v>
      </c>
      <c r="Q167" t="s">
        <v>553</v>
      </c>
    </row>
    <row r="168" spans="1:17" hidden="1">
      <c r="A168" t="s">
        <v>183</v>
      </c>
      <c r="B168" t="s">
        <v>519</v>
      </c>
      <c r="C168" t="s">
        <v>520</v>
      </c>
      <c r="D168" t="s">
        <v>527</v>
      </c>
      <c r="E168">
        <v>5.9</v>
      </c>
      <c r="F168">
        <v>88602</v>
      </c>
      <c r="G168" s="2">
        <v>43184</v>
      </c>
      <c r="H168" t="b">
        <v>0</v>
      </c>
      <c r="J168" t="s">
        <v>537</v>
      </c>
      <c r="K168" t="s">
        <v>541</v>
      </c>
      <c r="L168" t="s">
        <v>545</v>
      </c>
      <c r="M168">
        <v>3</v>
      </c>
      <c r="N168">
        <v>7.1</v>
      </c>
      <c r="O168" t="s">
        <v>546</v>
      </c>
      <c r="P168" t="s">
        <v>550</v>
      </c>
      <c r="Q168" t="s">
        <v>552</v>
      </c>
    </row>
    <row r="169" spans="1:17">
      <c r="A169" t="s">
        <v>122</v>
      </c>
      <c r="B169" t="s">
        <v>517</v>
      </c>
      <c r="C169" t="s">
        <v>521</v>
      </c>
      <c r="D169" t="s">
        <v>528</v>
      </c>
      <c r="E169">
        <v>4.0999999999999996</v>
      </c>
      <c r="F169">
        <v>131895</v>
      </c>
      <c r="G169" s="2">
        <v>44048</v>
      </c>
      <c r="H169" t="b">
        <v>0</v>
      </c>
      <c r="J169" t="s">
        <v>537</v>
      </c>
      <c r="K169" t="s">
        <v>538</v>
      </c>
      <c r="L169" t="s">
        <v>543</v>
      </c>
      <c r="M169">
        <v>4</v>
      </c>
      <c r="N169">
        <v>4.7</v>
      </c>
      <c r="O169" t="s">
        <v>546</v>
      </c>
      <c r="P169" t="s">
        <v>549</v>
      </c>
      <c r="Q169" t="s">
        <v>554</v>
      </c>
    </row>
    <row r="170" spans="1:17" hidden="1">
      <c r="A170" t="s">
        <v>185</v>
      </c>
      <c r="B170" t="s">
        <v>519</v>
      </c>
      <c r="C170" t="s">
        <v>522</v>
      </c>
      <c r="D170" t="s">
        <v>526</v>
      </c>
      <c r="E170">
        <v>6</v>
      </c>
      <c r="F170">
        <v>99341</v>
      </c>
      <c r="G170" s="2">
        <v>44085</v>
      </c>
      <c r="H170" t="b">
        <v>0</v>
      </c>
      <c r="J170" t="s">
        <v>537</v>
      </c>
      <c r="K170" t="s">
        <v>538</v>
      </c>
      <c r="L170" t="s">
        <v>544</v>
      </c>
      <c r="M170">
        <v>4</v>
      </c>
      <c r="N170">
        <v>4.5999999999999996</v>
      </c>
      <c r="O170" t="s">
        <v>547</v>
      </c>
      <c r="P170" t="s">
        <v>549</v>
      </c>
      <c r="Q170" t="s">
        <v>553</v>
      </c>
    </row>
    <row r="171" spans="1:17" hidden="1">
      <c r="A171" t="s">
        <v>186</v>
      </c>
      <c r="B171" t="s">
        <v>519</v>
      </c>
      <c r="C171" t="s">
        <v>523</v>
      </c>
      <c r="D171" t="s">
        <v>527</v>
      </c>
      <c r="E171">
        <v>4.9000000000000004</v>
      </c>
      <c r="F171">
        <v>121788</v>
      </c>
      <c r="G171" s="2">
        <v>44060</v>
      </c>
      <c r="H171" t="b">
        <v>0</v>
      </c>
      <c r="J171" t="s">
        <v>535</v>
      </c>
      <c r="K171" t="s">
        <v>540</v>
      </c>
      <c r="L171" t="s">
        <v>545</v>
      </c>
      <c r="M171">
        <v>5</v>
      </c>
      <c r="N171">
        <v>4.7</v>
      </c>
      <c r="O171" t="s">
        <v>546</v>
      </c>
      <c r="P171" t="s">
        <v>549</v>
      </c>
      <c r="Q171" t="s">
        <v>551</v>
      </c>
    </row>
    <row r="172" spans="1:17" hidden="1">
      <c r="A172" t="s">
        <v>187</v>
      </c>
      <c r="B172" t="s">
        <v>517</v>
      </c>
      <c r="C172" t="s">
        <v>524</v>
      </c>
      <c r="D172" t="s">
        <v>526</v>
      </c>
      <c r="E172">
        <v>2.1</v>
      </c>
      <c r="F172">
        <v>68712</v>
      </c>
      <c r="G172" s="2">
        <v>44802</v>
      </c>
      <c r="H172" t="b">
        <v>1</v>
      </c>
      <c r="I172" t="s">
        <v>532</v>
      </c>
      <c r="J172" t="s">
        <v>536</v>
      </c>
      <c r="K172" t="s">
        <v>538</v>
      </c>
      <c r="L172" t="s">
        <v>544</v>
      </c>
      <c r="M172">
        <v>2</v>
      </c>
      <c r="N172">
        <v>2.6</v>
      </c>
      <c r="O172" t="s">
        <v>546</v>
      </c>
      <c r="P172" t="s">
        <v>549</v>
      </c>
      <c r="Q172" t="s">
        <v>554</v>
      </c>
    </row>
    <row r="173" spans="1:17" hidden="1">
      <c r="A173" t="s">
        <v>188</v>
      </c>
      <c r="B173" t="s">
        <v>519</v>
      </c>
      <c r="C173" t="s">
        <v>521</v>
      </c>
      <c r="D173" t="s">
        <v>527</v>
      </c>
      <c r="E173">
        <v>6.2</v>
      </c>
      <c r="F173">
        <v>142503</v>
      </c>
      <c r="G173" s="2">
        <v>43495</v>
      </c>
      <c r="H173" t="b">
        <v>0</v>
      </c>
      <c r="J173" t="s">
        <v>537</v>
      </c>
      <c r="K173" t="s">
        <v>538</v>
      </c>
      <c r="L173" t="s">
        <v>544</v>
      </c>
      <c r="M173">
        <v>2</v>
      </c>
      <c r="N173">
        <v>6.2</v>
      </c>
      <c r="O173" t="s">
        <v>546</v>
      </c>
      <c r="P173" t="s">
        <v>549</v>
      </c>
      <c r="Q173" t="s">
        <v>554</v>
      </c>
    </row>
    <row r="174" spans="1:17">
      <c r="A174" t="s">
        <v>141</v>
      </c>
      <c r="B174" t="s">
        <v>519</v>
      </c>
      <c r="C174" t="s">
        <v>520</v>
      </c>
      <c r="D174" t="s">
        <v>528</v>
      </c>
      <c r="E174">
        <v>4.0999999999999996</v>
      </c>
      <c r="F174">
        <v>136918</v>
      </c>
      <c r="G174" s="2">
        <v>43496</v>
      </c>
      <c r="H174" t="b">
        <v>0</v>
      </c>
      <c r="J174" t="s">
        <v>537</v>
      </c>
      <c r="K174" t="s">
        <v>540</v>
      </c>
      <c r="L174" t="s">
        <v>545</v>
      </c>
      <c r="M174">
        <v>3</v>
      </c>
      <c r="N174">
        <v>6.2</v>
      </c>
      <c r="O174" t="s">
        <v>548</v>
      </c>
      <c r="P174" t="s">
        <v>549</v>
      </c>
      <c r="Q174" t="s">
        <v>553</v>
      </c>
    </row>
    <row r="175" spans="1:17" hidden="1">
      <c r="A175" t="s">
        <v>190</v>
      </c>
      <c r="B175" t="s">
        <v>518</v>
      </c>
      <c r="C175" t="s">
        <v>521</v>
      </c>
      <c r="D175" t="s">
        <v>527</v>
      </c>
      <c r="E175">
        <v>6.5</v>
      </c>
      <c r="F175">
        <v>112269</v>
      </c>
      <c r="G175" s="2">
        <v>44796</v>
      </c>
      <c r="H175" t="b">
        <v>1</v>
      </c>
      <c r="I175" t="s">
        <v>533</v>
      </c>
      <c r="J175" t="s">
        <v>536</v>
      </c>
      <c r="K175" t="s">
        <v>538</v>
      </c>
      <c r="L175" t="s">
        <v>544</v>
      </c>
      <c r="M175">
        <v>3</v>
      </c>
      <c r="N175">
        <v>2.7</v>
      </c>
      <c r="O175" t="s">
        <v>547</v>
      </c>
      <c r="P175" t="s">
        <v>549</v>
      </c>
      <c r="Q175" t="s">
        <v>551</v>
      </c>
    </row>
    <row r="176" spans="1:17">
      <c r="A176" t="s">
        <v>135</v>
      </c>
      <c r="B176" t="s">
        <v>517</v>
      </c>
      <c r="C176" t="s">
        <v>524</v>
      </c>
      <c r="D176" t="s">
        <v>528</v>
      </c>
      <c r="E176">
        <v>4.3</v>
      </c>
      <c r="F176">
        <v>72342</v>
      </c>
      <c r="G176" s="2">
        <v>44995</v>
      </c>
      <c r="H176" t="b">
        <v>0</v>
      </c>
      <c r="J176" t="s">
        <v>536</v>
      </c>
      <c r="K176" t="s">
        <v>541</v>
      </c>
      <c r="L176" t="s">
        <v>542</v>
      </c>
      <c r="M176">
        <v>3</v>
      </c>
      <c r="N176">
        <v>2.1</v>
      </c>
      <c r="O176" t="s">
        <v>546</v>
      </c>
      <c r="P176" t="s">
        <v>550</v>
      </c>
      <c r="Q176" t="s">
        <v>554</v>
      </c>
    </row>
    <row r="177" spans="1:17" hidden="1">
      <c r="A177" t="s">
        <v>192</v>
      </c>
      <c r="B177" t="s">
        <v>517</v>
      </c>
      <c r="C177" t="s">
        <v>523</v>
      </c>
      <c r="D177" t="s">
        <v>526</v>
      </c>
      <c r="E177">
        <v>5.2</v>
      </c>
      <c r="F177">
        <v>135897</v>
      </c>
      <c r="G177" s="2">
        <v>43243</v>
      </c>
      <c r="H177" t="b">
        <v>1</v>
      </c>
      <c r="I177" t="s">
        <v>534</v>
      </c>
      <c r="J177" t="s">
        <v>535</v>
      </c>
      <c r="K177" t="s">
        <v>538</v>
      </c>
      <c r="L177" t="s">
        <v>544</v>
      </c>
      <c r="M177">
        <v>2</v>
      </c>
      <c r="N177">
        <v>6.9</v>
      </c>
      <c r="O177" t="s">
        <v>546</v>
      </c>
      <c r="P177" t="s">
        <v>549</v>
      </c>
      <c r="Q177" t="s">
        <v>551</v>
      </c>
    </row>
    <row r="178" spans="1:17" hidden="1">
      <c r="A178" t="s">
        <v>193</v>
      </c>
      <c r="B178" t="s">
        <v>518</v>
      </c>
      <c r="C178" t="s">
        <v>520</v>
      </c>
      <c r="D178" t="s">
        <v>526</v>
      </c>
      <c r="E178">
        <v>5.0999999999999996</v>
      </c>
      <c r="F178">
        <v>124881</v>
      </c>
      <c r="G178" s="2">
        <v>43816</v>
      </c>
      <c r="H178" t="b">
        <v>0</v>
      </c>
      <c r="J178" t="s">
        <v>536</v>
      </c>
      <c r="K178" t="s">
        <v>540</v>
      </c>
      <c r="L178" t="s">
        <v>544</v>
      </c>
      <c r="M178">
        <v>4</v>
      </c>
      <c r="N178">
        <v>5.3</v>
      </c>
      <c r="O178" t="s">
        <v>546</v>
      </c>
      <c r="P178" t="s">
        <v>549</v>
      </c>
      <c r="Q178" t="s">
        <v>552</v>
      </c>
    </row>
    <row r="179" spans="1:17">
      <c r="A179" t="s">
        <v>216</v>
      </c>
      <c r="B179" t="s">
        <v>519</v>
      </c>
      <c r="C179" t="s">
        <v>521</v>
      </c>
      <c r="D179" t="s">
        <v>528</v>
      </c>
      <c r="E179">
        <v>4.3</v>
      </c>
      <c r="F179">
        <v>63712</v>
      </c>
      <c r="G179" s="2">
        <v>44468</v>
      </c>
      <c r="H179" t="b">
        <v>0</v>
      </c>
      <c r="J179" t="s">
        <v>537</v>
      </c>
      <c r="K179" t="s">
        <v>541</v>
      </c>
      <c r="L179" t="s">
        <v>545</v>
      </c>
      <c r="M179">
        <v>3</v>
      </c>
      <c r="N179">
        <v>3.6</v>
      </c>
      <c r="O179" t="s">
        <v>546</v>
      </c>
      <c r="P179" t="s">
        <v>550</v>
      </c>
      <c r="Q179" t="s">
        <v>551</v>
      </c>
    </row>
    <row r="180" spans="1:17" hidden="1">
      <c r="A180" t="s">
        <v>195</v>
      </c>
      <c r="B180" t="s">
        <v>519</v>
      </c>
      <c r="C180" t="s">
        <v>522</v>
      </c>
      <c r="D180" t="s">
        <v>527</v>
      </c>
      <c r="E180">
        <v>8.5</v>
      </c>
      <c r="F180">
        <v>75313</v>
      </c>
      <c r="G180" s="2">
        <v>44114</v>
      </c>
      <c r="H180" t="b">
        <v>0</v>
      </c>
      <c r="J180" t="s">
        <v>537</v>
      </c>
      <c r="K180" t="s">
        <v>540</v>
      </c>
      <c r="L180" t="s">
        <v>545</v>
      </c>
      <c r="M180">
        <v>3</v>
      </c>
      <c r="N180">
        <v>4.5</v>
      </c>
      <c r="O180" t="s">
        <v>546</v>
      </c>
      <c r="P180" t="s">
        <v>549</v>
      </c>
      <c r="Q180" t="s">
        <v>552</v>
      </c>
    </row>
    <row r="181" spans="1:17">
      <c r="A181" t="s">
        <v>266</v>
      </c>
      <c r="B181" t="s">
        <v>518</v>
      </c>
      <c r="C181" t="s">
        <v>524</v>
      </c>
      <c r="D181" t="s">
        <v>528</v>
      </c>
      <c r="E181">
        <v>4.3</v>
      </c>
      <c r="F181">
        <v>115533</v>
      </c>
      <c r="G181" s="2">
        <v>43747</v>
      </c>
      <c r="H181" t="b">
        <v>1</v>
      </c>
      <c r="I181" t="s">
        <v>534</v>
      </c>
      <c r="J181" t="s">
        <v>537</v>
      </c>
      <c r="K181" t="s">
        <v>541</v>
      </c>
      <c r="L181" t="s">
        <v>545</v>
      </c>
      <c r="M181">
        <v>2</v>
      </c>
      <c r="N181">
        <v>5.5</v>
      </c>
      <c r="O181" t="s">
        <v>546</v>
      </c>
      <c r="P181" t="s">
        <v>550</v>
      </c>
      <c r="Q181" t="s">
        <v>551</v>
      </c>
    </row>
    <row r="182" spans="1:17" hidden="1">
      <c r="A182" t="s">
        <v>197</v>
      </c>
      <c r="B182" t="s">
        <v>517</v>
      </c>
      <c r="C182" t="s">
        <v>523</v>
      </c>
      <c r="D182" t="s">
        <v>526</v>
      </c>
      <c r="E182">
        <v>3.1</v>
      </c>
      <c r="F182">
        <v>62920</v>
      </c>
      <c r="G182" s="2">
        <v>44183</v>
      </c>
      <c r="H182" t="b">
        <v>0</v>
      </c>
      <c r="J182" t="s">
        <v>537</v>
      </c>
      <c r="K182" t="s">
        <v>540</v>
      </c>
      <c r="L182" t="s">
        <v>544</v>
      </c>
      <c r="M182">
        <v>2</v>
      </c>
      <c r="N182">
        <v>4.3</v>
      </c>
      <c r="O182" t="s">
        <v>546</v>
      </c>
      <c r="P182" t="s">
        <v>549</v>
      </c>
      <c r="Q182" t="s">
        <v>553</v>
      </c>
    </row>
    <row r="183" spans="1:17">
      <c r="A183" t="s">
        <v>43</v>
      </c>
      <c r="B183" t="s">
        <v>517</v>
      </c>
      <c r="C183" t="s">
        <v>524</v>
      </c>
      <c r="D183" t="s">
        <v>528</v>
      </c>
      <c r="E183">
        <v>4.4000000000000004</v>
      </c>
      <c r="F183">
        <v>80932</v>
      </c>
      <c r="G183" s="2">
        <v>44161</v>
      </c>
      <c r="H183" t="b">
        <v>0</v>
      </c>
      <c r="J183" t="s">
        <v>536</v>
      </c>
      <c r="K183" t="s">
        <v>541</v>
      </c>
      <c r="L183" t="s">
        <v>542</v>
      </c>
      <c r="M183">
        <v>2</v>
      </c>
      <c r="N183">
        <v>4.4000000000000004</v>
      </c>
      <c r="O183" t="s">
        <v>547</v>
      </c>
      <c r="P183" t="s">
        <v>550</v>
      </c>
      <c r="Q183" t="s">
        <v>552</v>
      </c>
    </row>
    <row r="184" spans="1:17" hidden="1">
      <c r="A184" t="s">
        <v>199</v>
      </c>
      <c r="B184" t="s">
        <v>518</v>
      </c>
      <c r="C184" t="s">
        <v>521</v>
      </c>
      <c r="D184" t="s">
        <v>526</v>
      </c>
      <c r="E184">
        <v>2.5</v>
      </c>
      <c r="F184">
        <v>99443</v>
      </c>
      <c r="G184" s="2">
        <v>44056</v>
      </c>
      <c r="H184" t="b">
        <v>1</v>
      </c>
      <c r="I184" t="s">
        <v>534</v>
      </c>
      <c r="J184" t="s">
        <v>535</v>
      </c>
      <c r="K184" t="s">
        <v>540</v>
      </c>
      <c r="L184" t="s">
        <v>543</v>
      </c>
      <c r="M184">
        <v>4</v>
      </c>
      <c r="N184">
        <v>4.7</v>
      </c>
      <c r="O184" t="s">
        <v>546</v>
      </c>
      <c r="P184" t="s">
        <v>549</v>
      </c>
      <c r="Q184" t="s">
        <v>552</v>
      </c>
    </row>
    <row r="185" spans="1:17" hidden="1">
      <c r="A185" t="s">
        <v>200</v>
      </c>
      <c r="B185" t="s">
        <v>519</v>
      </c>
      <c r="C185" t="s">
        <v>520</v>
      </c>
      <c r="D185" t="s">
        <v>527</v>
      </c>
      <c r="E185">
        <v>2.1</v>
      </c>
      <c r="F185">
        <v>82015</v>
      </c>
      <c r="G185" s="2">
        <v>44864</v>
      </c>
      <c r="H185" t="b">
        <v>0</v>
      </c>
      <c r="J185" t="s">
        <v>536</v>
      </c>
      <c r="K185" t="s">
        <v>540</v>
      </c>
      <c r="L185" t="s">
        <v>544</v>
      </c>
      <c r="M185">
        <v>5</v>
      </c>
      <c r="N185">
        <v>2.5</v>
      </c>
      <c r="O185" t="s">
        <v>546</v>
      </c>
      <c r="P185" t="s">
        <v>549</v>
      </c>
      <c r="Q185" t="s">
        <v>551</v>
      </c>
    </row>
    <row r="186" spans="1:17" hidden="1">
      <c r="A186" t="s">
        <v>201</v>
      </c>
      <c r="B186" t="s">
        <v>517</v>
      </c>
      <c r="C186" t="s">
        <v>523</v>
      </c>
      <c r="D186" t="s">
        <v>525</v>
      </c>
      <c r="E186">
        <v>8</v>
      </c>
      <c r="F186">
        <v>144878</v>
      </c>
      <c r="G186" s="2">
        <v>44861</v>
      </c>
      <c r="H186" t="b">
        <v>1</v>
      </c>
      <c r="I186" t="s">
        <v>531</v>
      </c>
      <c r="J186" t="s">
        <v>537</v>
      </c>
      <c r="K186" t="s">
        <v>540</v>
      </c>
      <c r="L186" t="s">
        <v>543</v>
      </c>
      <c r="M186">
        <v>4</v>
      </c>
      <c r="N186">
        <v>2.5</v>
      </c>
      <c r="O186" t="s">
        <v>547</v>
      </c>
      <c r="P186" t="s">
        <v>549</v>
      </c>
      <c r="Q186" t="s">
        <v>551</v>
      </c>
    </row>
    <row r="187" spans="1:17">
      <c r="A187" t="s">
        <v>87</v>
      </c>
      <c r="B187" t="s">
        <v>518</v>
      </c>
      <c r="C187" t="s">
        <v>524</v>
      </c>
      <c r="D187" t="s">
        <v>528</v>
      </c>
      <c r="E187">
        <v>4.4000000000000004</v>
      </c>
      <c r="F187">
        <v>121813</v>
      </c>
      <c r="G187" s="2">
        <v>44189</v>
      </c>
      <c r="H187" t="b">
        <v>0</v>
      </c>
      <c r="J187" t="s">
        <v>537</v>
      </c>
      <c r="K187" t="s">
        <v>540</v>
      </c>
      <c r="L187" t="s">
        <v>544</v>
      </c>
      <c r="M187">
        <v>5</v>
      </c>
      <c r="N187">
        <v>4.3</v>
      </c>
      <c r="O187" t="s">
        <v>546</v>
      </c>
      <c r="P187" t="s">
        <v>549</v>
      </c>
      <c r="Q187" t="s">
        <v>552</v>
      </c>
    </row>
    <row r="188" spans="1:17" hidden="1">
      <c r="A188" t="s">
        <v>203</v>
      </c>
      <c r="B188" t="s">
        <v>519</v>
      </c>
      <c r="C188" t="s">
        <v>520</v>
      </c>
      <c r="D188" t="s">
        <v>527</v>
      </c>
      <c r="E188">
        <v>6.5</v>
      </c>
      <c r="F188">
        <v>107064</v>
      </c>
      <c r="G188" s="2">
        <v>44208</v>
      </c>
      <c r="H188" t="b">
        <v>0</v>
      </c>
      <c r="J188" t="s">
        <v>536</v>
      </c>
      <c r="K188" t="s">
        <v>538</v>
      </c>
      <c r="L188" t="s">
        <v>542</v>
      </c>
      <c r="M188">
        <v>2</v>
      </c>
      <c r="N188">
        <v>4.3</v>
      </c>
      <c r="O188" t="s">
        <v>546</v>
      </c>
      <c r="P188" t="s">
        <v>549</v>
      </c>
      <c r="Q188" t="s">
        <v>554</v>
      </c>
    </row>
    <row r="189" spans="1:17">
      <c r="A189" t="s">
        <v>139</v>
      </c>
      <c r="B189" t="s">
        <v>517</v>
      </c>
      <c r="C189" t="s">
        <v>521</v>
      </c>
      <c r="D189" t="s">
        <v>528</v>
      </c>
      <c r="E189">
        <v>4.4000000000000004</v>
      </c>
      <c r="F189">
        <v>126358</v>
      </c>
      <c r="G189" s="2">
        <v>44044</v>
      </c>
      <c r="H189" t="b">
        <v>1</v>
      </c>
      <c r="I189" t="s">
        <v>532</v>
      </c>
      <c r="J189" t="s">
        <v>535</v>
      </c>
      <c r="K189" t="s">
        <v>538</v>
      </c>
      <c r="L189" t="s">
        <v>544</v>
      </c>
      <c r="M189">
        <v>3</v>
      </c>
      <c r="N189">
        <v>4.7</v>
      </c>
      <c r="O189" t="s">
        <v>548</v>
      </c>
      <c r="P189" t="s">
        <v>549</v>
      </c>
      <c r="Q189" t="s">
        <v>552</v>
      </c>
    </row>
    <row r="190" spans="1:17" hidden="1">
      <c r="A190" t="s">
        <v>205</v>
      </c>
      <c r="B190" t="s">
        <v>517</v>
      </c>
      <c r="C190" t="s">
        <v>524</v>
      </c>
      <c r="D190" t="s">
        <v>527</v>
      </c>
      <c r="E190">
        <v>1.2</v>
      </c>
      <c r="F190">
        <v>131260</v>
      </c>
      <c r="G190" s="2">
        <v>44902</v>
      </c>
      <c r="H190" t="b">
        <v>0</v>
      </c>
      <c r="J190" t="s">
        <v>536</v>
      </c>
      <c r="K190" t="s">
        <v>538</v>
      </c>
      <c r="L190" t="s">
        <v>543</v>
      </c>
      <c r="M190">
        <v>2</v>
      </c>
      <c r="N190">
        <v>2.4</v>
      </c>
      <c r="O190" t="s">
        <v>546</v>
      </c>
      <c r="P190" t="s">
        <v>549</v>
      </c>
      <c r="Q190" t="s">
        <v>551</v>
      </c>
    </row>
    <row r="191" spans="1:17" hidden="1">
      <c r="A191" t="s">
        <v>206</v>
      </c>
      <c r="B191" t="s">
        <v>519</v>
      </c>
      <c r="C191" t="s">
        <v>524</v>
      </c>
      <c r="D191" t="s">
        <v>525</v>
      </c>
      <c r="E191">
        <v>3.7</v>
      </c>
      <c r="F191">
        <v>142495</v>
      </c>
      <c r="G191" s="2">
        <v>43986</v>
      </c>
      <c r="H191" t="b">
        <v>1</v>
      </c>
      <c r="I191" t="s">
        <v>532</v>
      </c>
      <c r="J191" t="s">
        <v>536</v>
      </c>
      <c r="K191" t="s">
        <v>540</v>
      </c>
      <c r="L191" t="s">
        <v>542</v>
      </c>
      <c r="M191">
        <v>1</v>
      </c>
      <c r="N191">
        <v>4.9000000000000004</v>
      </c>
      <c r="O191" t="s">
        <v>546</v>
      </c>
      <c r="P191" t="s">
        <v>549</v>
      </c>
      <c r="Q191" t="s">
        <v>554</v>
      </c>
    </row>
    <row r="192" spans="1:17" hidden="1">
      <c r="A192" t="s">
        <v>207</v>
      </c>
      <c r="B192" t="s">
        <v>518</v>
      </c>
      <c r="C192" t="s">
        <v>523</v>
      </c>
      <c r="D192" t="s">
        <v>525</v>
      </c>
      <c r="E192">
        <v>5.8</v>
      </c>
      <c r="F192">
        <v>143310</v>
      </c>
      <c r="G192" s="2">
        <v>44843</v>
      </c>
      <c r="H192" t="b">
        <v>0</v>
      </c>
      <c r="J192" t="s">
        <v>537</v>
      </c>
      <c r="K192" t="s">
        <v>540</v>
      </c>
      <c r="L192" t="s">
        <v>543</v>
      </c>
      <c r="M192">
        <v>3</v>
      </c>
      <c r="N192">
        <v>2.5</v>
      </c>
      <c r="O192" t="s">
        <v>546</v>
      </c>
      <c r="P192" t="s">
        <v>549</v>
      </c>
      <c r="Q192" t="s">
        <v>551</v>
      </c>
    </row>
    <row r="193" spans="1:17">
      <c r="A193" t="s">
        <v>44</v>
      </c>
      <c r="B193" t="s">
        <v>518</v>
      </c>
      <c r="C193" t="s">
        <v>520</v>
      </c>
      <c r="D193" t="s">
        <v>528</v>
      </c>
      <c r="E193">
        <v>4.5999999999999996</v>
      </c>
      <c r="F193">
        <v>64499</v>
      </c>
      <c r="G193" s="2">
        <v>43252</v>
      </c>
      <c r="H193" t="b">
        <v>0</v>
      </c>
      <c r="J193" t="s">
        <v>535</v>
      </c>
      <c r="K193" t="s">
        <v>540</v>
      </c>
      <c r="L193" t="s">
        <v>543</v>
      </c>
      <c r="M193">
        <v>4</v>
      </c>
      <c r="N193">
        <v>6.9</v>
      </c>
      <c r="O193" t="s">
        <v>546</v>
      </c>
      <c r="P193" t="s">
        <v>549</v>
      </c>
      <c r="Q193" t="s">
        <v>553</v>
      </c>
    </row>
    <row r="194" spans="1:17" hidden="1">
      <c r="A194" t="s">
        <v>209</v>
      </c>
      <c r="B194" t="s">
        <v>519</v>
      </c>
      <c r="C194" t="s">
        <v>523</v>
      </c>
      <c r="D194" t="s">
        <v>525</v>
      </c>
      <c r="E194">
        <v>5.4</v>
      </c>
      <c r="F194">
        <v>85611</v>
      </c>
      <c r="G194" s="2">
        <v>43590</v>
      </c>
      <c r="H194" t="b">
        <v>0</v>
      </c>
      <c r="J194" t="s">
        <v>536</v>
      </c>
      <c r="K194" t="s">
        <v>539</v>
      </c>
      <c r="L194" t="s">
        <v>544</v>
      </c>
      <c r="M194">
        <v>3</v>
      </c>
      <c r="N194">
        <v>6</v>
      </c>
      <c r="O194" t="s">
        <v>547</v>
      </c>
      <c r="P194" t="s">
        <v>550</v>
      </c>
      <c r="Q194" t="s">
        <v>551</v>
      </c>
    </row>
    <row r="195" spans="1:17" hidden="1">
      <c r="A195" t="s">
        <v>210</v>
      </c>
      <c r="B195" t="s">
        <v>519</v>
      </c>
      <c r="C195" t="s">
        <v>524</v>
      </c>
      <c r="D195" t="s">
        <v>527</v>
      </c>
      <c r="E195">
        <v>3.2</v>
      </c>
      <c r="F195">
        <v>121212</v>
      </c>
      <c r="G195" s="2">
        <v>44309</v>
      </c>
      <c r="H195" t="b">
        <v>0</v>
      </c>
      <c r="J195" t="s">
        <v>536</v>
      </c>
      <c r="K195" t="s">
        <v>538</v>
      </c>
      <c r="L195" t="s">
        <v>542</v>
      </c>
      <c r="M195">
        <v>3</v>
      </c>
      <c r="N195">
        <v>4</v>
      </c>
      <c r="O195" t="s">
        <v>546</v>
      </c>
      <c r="P195" t="s">
        <v>549</v>
      </c>
      <c r="Q195" t="s">
        <v>551</v>
      </c>
    </row>
    <row r="196" spans="1:17" hidden="1">
      <c r="A196" t="s">
        <v>211</v>
      </c>
      <c r="B196" t="s">
        <v>517</v>
      </c>
      <c r="C196" t="s">
        <v>522</v>
      </c>
      <c r="D196" t="s">
        <v>525</v>
      </c>
      <c r="E196">
        <v>3.5</v>
      </c>
      <c r="F196">
        <v>83196</v>
      </c>
      <c r="G196" s="2">
        <v>44476</v>
      </c>
      <c r="H196" t="b">
        <v>1</v>
      </c>
      <c r="I196" t="s">
        <v>532</v>
      </c>
      <c r="J196" t="s">
        <v>535</v>
      </c>
      <c r="K196" t="s">
        <v>538</v>
      </c>
      <c r="L196" t="s">
        <v>545</v>
      </c>
      <c r="M196">
        <v>5</v>
      </c>
      <c r="N196">
        <v>3.5</v>
      </c>
      <c r="O196" t="s">
        <v>548</v>
      </c>
      <c r="P196" t="s">
        <v>549</v>
      </c>
      <c r="Q196" t="s">
        <v>552</v>
      </c>
    </row>
    <row r="197" spans="1:17" hidden="1">
      <c r="A197" t="s">
        <v>212</v>
      </c>
      <c r="B197" t="s">
        <v>518</v>
      </c>
      <c r="C197" t="s">
        <v>522</v>
      </c>
      <c r="D197" t="s">
        <v>526</v>
      </c>
      <c r="E197">
        <v>6</v>
      </c>
      <c r="F197">
        <v>148009</v>
      </c>
      <c r="G197" s="2">
        <v>44538</v>
      </c>
      <c r="H197" t="b">
        <v>0</v>
      </c>
      <c r="J197" t="s">
        <v>536</v>
      </c>
      <c r="K197" t="s">
        <v>541</v>
      </c>
      <c r="L197" t="s">
        <v>543</v>
      </c>
      <c r="M197">
        <v>3</v>
      </c>
      <c r="N197">
        <v>3.4</v>
      </c>
      <c r="O197" t="s">
        <v>546</v>
      </c>
      <c r="P197" t="s">
        <v>550</v>
      </c>
      <c r="Q197" t="s">
        <v>553</v>
      </c>
    </row>
    <row r="198" spans="1:17">
      <c r="A198" t="s">
        <v>323</v>
      </c>
      <c r="B198" t="s">
        <v>518</v>
      </c>
      <c r="C198" t="s">
        <v>521</v>
      </c>
      <c r="D198" t="s">
        <v>528</v>
      </c>
      <c r="E198">
        <v>4.5999999999999996</v>
      </c>
      <c r="F198">
        <v>135868</v>
      </c>
      <c r="G198" s="2">
        <v>44745</v>
      </c>
      <c r="H198" t="b">
        <v>0</v>
      </c>
      <c r="J198" t="s">
        <v>535</v>
      </c>
      <c r="K198" t="s">
        <v>541</v>
      </c>
      <c r="L198" t="s">
        <v>543</v>
      </c>
      <c r="M198">
        <v>2</v>
      </c>
      <c r="N198">
        <v>2.8</v>
      </c>
      <c r="O198" t="s">
        <v>547</v>
      </c>
      <c r="P198" t="s">
        <v>550</v>
      </c>
      <c r="Q198" t="s">
        <v>551</v>
      </c>
    </row>
    <row r="199" spans="1:17" hidden="1">
      <c r="A199" t="s">
        <v>214</v>
      </c>
      <c r="B199" t="s">
        <v>519</v>
      </c>
      <c r="C199" t="s">
        <v>524</v>
      </c>
      <c r="D199" t="s">
        <v>527</v>
      </c>
      <c r="E199">
        <v>5.9</v>
      </c>
      <c r="F199">
        <v>77087</v>
      </c>
      <c r="G199" s="2">
        <v>45090</v>
      </c>
      <c r="H199" t="b">
        <v>0</v>
      </c>
      <c r="J199" t="s">
        <v>536</v>
      </c>
      <c r="K199" t="s">
        <v>540</v>
      </c>
      <c r="L199" t="s">
        <v>545</v>
      </c>
      <c r="M199">
        <v>4</v>
      </c>
      <c r="N199">
        <v>1.9</v>
      </c>
      <c r="O199" t="s">
        <v>547</v>
      </c>
      <c r="P199" t="s">
        <v>549</v>
      </c>
      <c r="Q199" t="s">
        <v>551</v>
      </c>
    </row>
    <row r="200" spans="1:17" hidden="1">
      <c r="A200" t="s">
        <v>215</v>
      </c>
      <c r="B200" t="s">
        <v>518</v>
      </c>
      <c r="C200" t="s">
        <v>520</v>
      </c>
      <c r="D200" t="s">
        <v>525</v>
      </c>
      <c r="E200">
        <v>3.8</v>
      </c>
      <c r="F200">
        <v>89165</v>
      </c>
      <c r="G200" s="2">
        <v>44768</v>
      </c>
      <c r="H200" t="b">
        <v>0</v>
      </c>
      <c r="J200" t="s">
        <v>536</v>
      </c>
      <c r="K200" t="s">
        <v>538</v>
      </c>
      <c r="L200" t="s">
        <v>543</v>
      </c>
      <c r="M200">
        <v>4</v>
      </c>
      <c r="N200">
        <v>2.7</v>
      </c>
      <c r="O200" t="s">
        <v>546</v>
      </c>
      <c r="P200" t="s">
        <v>549</v>
      </c>
      <c r="Q200" t="s">
        <v>551</v>
      </c>
    </row>
    <row r="201" spans="1:17">
      <c r="A201" t="s">
        <v>223</v>
      </c>
      <c r="B201" t="s">
        <v>518</v>
      </c>
      <c r="C201" t="s">
        <v>522</v>
      </c>
      <c r="D201" t="s">
        <v>528</v>
      </c>
      <c r="E201">
        <v>4.7</v>
      </c>
      <c r="F201">
        <v>104139</v>
      </c>
      <c r="G201" s="2">
        <v>44710</v>
      </c>
      <c r="H201" t="b">
        <v>0</v>
      </c>
      <c r="J201" t="s">
        <v>535</v>
      </c>
      <c r="K201" t="s">
        <v>540</v>
      </c>
      <c r="L201" t="s">
        <v>544</v>
      </c>
      <c r="M201">
        <v>2</v>
      </c>
      <c r="N201">
        <v>2.9</v>
      </c>
      <c r="O201" t="s">
        <v>548</v>
      </c>
      <c r="P201" t="s">
        <v>549</v>
      </c>
      <c r="Q201" t="s">
        <v>552</v>
      </c>
    </row>
    <row r="202" spans="1:17" hidden="1">
      <c r="A202" t="s">
        <v>217</v>
      </c>
      <c r="B202" t="s">
        <v>519</v>
      </c>
      <c r="C202" t="s">
        <v>520</v>
      </c>
      <c r="D202" t="s">
        <v>527</v>
      </c>
      <c r="E202">
        <v>1</v>
      </c>
      <c r="F202">
        <v>91324</v>
      </c>
      <c r="G202" s="2">
        <v>44597</v>
      </c>
      <c r="H202" t="b">
        <v>0</v>
      </c>
      <c r="J202" t="s">
        <v>535</v>
      </c>
      <c r="K202" t="s">
        <v>539</v>
      </c>
      <c r="L202" t="s">
        <v>544</v>
      </c>
      <c r="M202">
        <v>3</v>
      </c>
      <c r="N202">
        <v>3.2</v>
      </c>
      <c r="O202" t="s">
        <v>546</v>
      </c>
      <c r="P202" t="s">
        <v>549</v>
      </c>
      <c r="Q202" t="s">
        <v>551</v>
      </c>
    </row>
    <row r="203" spans="1:17" hidden="1">
      <c r="A203" t="s">
        <v>218</v>
      </c>
      <c r="B203" t="s">
        <v>518</v>
      </c>
      <c r="C203" t="s">
        <v>523</v>
      </c>
      <c r="D203" t="s">
        <v>526</v>
      </c>
      <c r="E203">
        <v>7.1</v>
      </c>
      <c r="F203">
        <v>136743</v>
      </c>
      <c r="G203" s="2">
        <v>44746</v>
      </c>
      <c r="H203" t="b">
        <v>0</v>
      </c>
      <c r="J203" t="s">
        <v>536</v>
      </c>
      <c r="K203" t="s">
        <v>541</v>
      </c>
      <c r="L203" t="s">
        <v>545</v>
      </c>
      <c r="M203">
        <v>4</v>
      </c>
      <c r="N203">
        <v>2.8</v>
      </c>
      <c r="O203" t="s">
        <v>548</v>
      </c>
      <c r="P203" t="s">
        <v>550</v>
      </c>
      <c r="Q203" t="s">
        <v>551</v>
      </c>
    </row>
    <row r="204" spans="1:17" hidden="1">
      <c r="A204" t="s">
        <v>219</v>
      </c>
      <c r="B204" t="s">
        <v>517</v>
      </c>
      <c r="C204" t="s">
        <v>521</v>
      </c>
      <c r="D204" t="s">
        <v>526</v>
      </c>
      <c r="E204">
        <v>5.2</v>
      </c>
      <c r="F204">
        <v>87598</v>
      </c>
      <c r="G204" s="2">
        <v>44424</v>
      </c>
      <c r="H204" t="b">
        <v>0</v>
      </c>
      <c r="J204" t="s">
        <v>536</v>
      </c>
      <c r="K204" t="s">
        <v>538</v>
      </c>
      <c r="L204" t="s">
        <v>542</v>
      </c>
      <c r="M204">
        <v>3</v>
      </c>
      <c r="N204">
        <v>3.7</v>
      </c>
      <c r="O204" t="s">
        <v>546</v>
      </c>
      <c r="P204" t="s">
        <v>549</v>
      </c>
      <c r="Q204" t="s">
        <v>554</v>
      </c>
    </row>
    <row r="205" spans="1:17" hidden="1">
      <c r="A205" t="s">
        <v>220</v>
      </c>
      <c r="B205" t="s">
        <v>518</v>
      </c>
      <c r="C205" t="s">
        <v>522</v>
      </c>
      <c r="D205" t="s">
        <v>527</v>
      </c>
      <c r="E205">
        <v>2.6</v>
      </c>
      <c r="F205">
        <v>118348</v>
      </c>
      <c r="G205" s="2">
        <v>43121</v>
      </c>
      <c r="H205" t="b">
        <v>1</v>
      </c>
      <c r="I205" t="s">
        <v>532</v>
      </c>
      <c r="J205" t="s">
        <v>535</v>
      </c>
      <c r="K205" t="s">
        <v>541</v>
      </c>
      <c r="L205" t="s">
        <v>544</v>
      </c>
      <c r="M205">
        <v>1</v>
      </c>
      <c r="N205">
        <v>7.2</v>
      </c>
      <c r="O205" t="s">
        <v>547</v>
      </c>
      <c r="P205" t="s">
        <v>550</v>
      </c>
      <c r="Q205" t="s">
        <v>554</v>
      </c>
    </row>
    <row r="206" spans="1:17" hidden="1">
      <c r="A206" t="s">
        <v>221</v>
      </c>
      <c r="B206" t="s">
        <v>517</v>
      </c>
      <c r="C206" t="s">
        <v>521</v>
      </c>
      <c r="D206" t="s">
        <v>527</v>
      </c>
      <c r="E206">
        <v>4.5999999999999996</v>
      </c>
      <c r="F206">
        <v>106881</v>
      </c>
      <c r="G206" s="2">
        <v>44458</v>
      </c>
      <c r="H206" t="b">
        <v>0</v>
      </c>
      <c r="J206" t="s">
        <v>535</v>
      </c>
      <c r="K206" t="s">
        <v>541</v>
      </c>
      <c r="L206" t="s">
        <v>545</v>
      </c>
      <c r="M206">
        <v>3</v>
      </c>
      <c r="N206">
        <v>3.6</v>
      </c>
      <c r="O206" t="s">
        <v>546</v>
      </c>
      <c r="P206" t="s">
        <v>550</v>
      </c>
      <c r="Q206" t="s">
        <v>552</v>
      </c>
    </row>
    <row r="207" spans="1:17" hidden="1">
      <c r="A207" t="s">
        <v>222</v>
      </c>
      <c r="B207" t="s">
        <v>517</v>
      </c>
      <c r="C207" t="s">
        <v>523</v>
      </c>
      <c r="D207" t="s">
        <v>526</v>
      </c>
      <c r="E207">
        <v>6.1</v>
      </c>
      <c r="F207">
        <v>91010</v>
      </c>
      <c r="G207" s="2">
        <v>44772</v>
      </c>
      <c r="H207" t="b">
        <v>0</v>
      </c>
      <c r="J207" t="s">
        <v>535</v>
      </c>
      <c r="K207" t="s">
        <v>540</v>
      </c>
      <c r="L207" t="s">
        <v>545</v>
      </c>
      <c r="M207">
        <v>3</v>
      </c>
      <c r="N207">
        <v>2.7</v>
      </c>
      <c r="O207" t="s">
        <v>546</v>
      </c>
      <c r="P207" t="s">
        <v>549</v>
      </c>
      <c r="Q207" t="s">
        <v>551</v>
      </c>
    </row>
    <row r="208" spans="1:17">
      <c r="A208" t="s">
        <v>97</v>
      </c>
      <c r="B208" t="s">
        <v>519</v>
      </c>
      <c r="C208" t="s">
        <v>524</v>
      </c>
      <c r="D208" t="s">
        <v>528</v>
      </c>
      <c r="E208">
        <v>4.8</v>
      </c>
      <c r="F208">
        <v>77144</v>
      </c>
      <c r="G208" s="2">
        <v>44787</v>
      </c>
      <c r="H208" t="b">
        <v>1</v>
      </c>
      <c r="I208" t="s">
        <v>532</v>
      </c>
      <c r="J208" t="s">
        <v>535</v>
      </c>
      <c r="K208" t="s">
        <v>541</v>
      </c>
      <c r="L208" t="s">
        <v>545</v>
      </c>
      <c r="M208">
        <v>2</v>
      </c>
      <c r="N208">
        <v>2.7</v>
      </c>
      <c r="O208" t="s">
        <v>548</v>
      </c>
      <c r="P208" t="s">
        <v>550</v>
      </c>
      <c r="Q208" t="s">
        <v>552</v>
      </c>
    </row>
    <row r="209" spans="1:17" hidden="1">
      <c r="A209" t="s">
        <v>224</v>
      </c>
      <c r="B209" t="s">
        <v>518</v>
      </c>
      <c r="C209" t="s">
        <v>520</v>
      </c>
      <c r="D209" t="s">
        <v>527</v>
      </c>
      <c r="E209">
        <v>4.7</v>
      </c>
      <c r="F209">
        <v>84611</v>
      </c>
      <c r="G209" s="2">
        <v>44208</v>
      </c>
      <c r="H209" t="b">
        <v>0</v>
      </c>
      <c r="J209" t="s">
        <v>535</v>
      </c>
      <c r="K209" t="s">
        <v>540</v>
      </c>
      <c r="L209" t="s">
        <v>544</v>
      </c>
      <c r="M209">
        <v>4</v>
      </c>
      <c r="N209">
        <v>4.3</v>
      </c>
      <c r="O209" t="s">
        <v>548</v>
      </c>
      <c r="P209" t="s">
        <v>549</v>
      </c>
      <c r="Q209" t="s">
        <v>554</v>
      </c>
    </row>
    <row r="210" spans="1:17" hidden="1">
      <c r="A210" t="s">
        <v>225</v>
      </c>
      <c r="B210" t="s">
        <v>519</v>
      </c>
      <c r="C210" t="s">
        <v>520</v>
      </c>
      <c r="D210" t="s">
        <v>527</v>
      </c>
      <c r="E210">
        <v>5.2</v>
      </c>
      <c r="F210">
        <v>83669</v>
      </c>
      <c r="G210" s="2">
        <v>44401</v>
      </c>
      <c r="H210" t="b">
        <v>0</v>
      </c>
      <c r="J210" t="s">
        <v>535</v>
      </c>
      <c r="K210" t="s">
        <v>538</v>
      </c>
      <c r="L210" t="s">
        <v>545</v>
      </c>
      <c r="M210">
        <v>3</v>
      </c>
      <c r="N210">
        <v>3.7</v>
      </c>
      <c r="O210" t="s">
        <v>546</v>
      </c>
      <c r="P210" t="s">
        <v>549</v>
      </c>
      <c r="Q210" t="s">
        <v>552</v>
      </c>
    </row>
    <row r="211" spans="1:17" hidden="1">
      <c r="A211" t="s">
        <v>226</v>
      </c>
      <c r="B211" t="s">
        <v>519</v>
      </c>
      <c r="C211" t="s">
        <v>524</v>
      </c>
      <c r="D211" t="s">
        <v>527</v>
      </c>
      <c r="E211">
        <v>6.1</v>
      </c>
      <c r="F211">
        <v>135388</v>
      </c>
      <c r="G211" s="2">
        <v>43782</v>
      </c>
      <c r="H211" t="b">
        <v>0</v>
      </c>
      <c r="J211" t="s">
        <v>537</v>
      </c>
      <c r="K211" t="s">
        <v>541</v>
      </c>
      <c r="L211" t="s">
        <v>544</v>
      </c>
      <c r="M211">
        <v>3</v>
      </c>
      <c r="N211">
        <v>5.4</v>
      </c>
      <c r="O211" t="s">
        <v>546</v>
      </c>
      <c r="P211" t="s">
        <v>550</v>
      </c>
      <c r="Q211" t="s">
        <v>553</v>
      </c>
    </row>
    <row r="212" spans="1:17" hidden="1">
      <c r="A212" t="s">
        <v>227</v>
      </c>
      <c r="B212" t="s">
        <v>517</v>
      </c>
      <c r="C212" t="s">
        <v>521</v>
      </c>
      <c r="D212" t="s">
        <v>527</v>
      </c>
      <c r="E212">
        <v>4.4000000000000004</v>
      </c>
      <c r="F212">
        <v>96041</v>
      </c>
      <c r="G212" s="2">
        <v>43957</v>
      </c>
      <c r="H212" t="b">
        <v>1</v>
      </c>
      <c r="I212" t="s">
        <v>530</v>
      </c>
      <c r="J212" t="s">
        <v>536</v>
      </c>
      <c r="K212" t="s">
        <v>538</v>
      </c>
      <c r="L212" t="s">
        <v>542</v>
      </c>
      <c r="M212">
        <v>3</v>
      </c>
      <c r="N212">
        <v>5</v>
      </c>
      <c r="O212" t="s">
        <v>548</v>
      </c>
      <c r="P212" t="s">
        <v>549</v>
      </c>
      <c r="Q212" t="s">
        <v>551</v>
      </c>
    </row>
    <row r="213" spans="1:17" hidden="1">
      <c r="A213" t="s">
        <v>228</v>
      </c>
      <c r="B213" t="s">
        <v>518</v>
      </c>
      <c r="C213" t="s">
        <v>521</v>
      </c>
      <c r="E213">
        <v>7.5</v>
      </c>
      <c r="F213">
        <v>77633</v>
      </c>
      <c r="G213" s="2">
        <v>43773</v>
      </c>
      <c r="H213" t="b">
        <v>1</v>
      </c>
      <c r="I213" t="s">
        <v>531</v>
      </c>
      <c r="J213" t="s">
        <v>535</v>
      </c>
      <c r="K213" t="s">
        <v>541</v>
      </c>
      <c r="L213" t="s">
        <v>544</v>
      </c>
      <c r="M213">
        <v>2</v>
      </c>
      <c r="N213">
        <v>5.5</v>
      </c>
      <c r="O213" t="s">
        <v>547</v>
      </c>
      <c r="P213" t="s">
        <v>550</v>
      </c>
      <c r="Q213" t="s">
        <v>552</v>
      </c>
    </row>
    <row r="214" spans="1:17">
      <c r="A214" t="s">
        <v>351</v>
      </c>
      <c r="B214" t="s">
        <v>517</v>
      </c>
      <c r="C214" t="s">
        <v>521</v>
      </c>
      <c r="D214" t="s">
        <v>528</v>
      </c>
      <c r="E214">
        <v>4.8</v>
      </c>
      <c r="F214">
        <v>118954</v>
      </c>
      <c r="G214" s="2">
        <v>44541</v>
      </c>
      <c r="H214" t="b">
        <v>0</v>
      </c>
      <c r="J214" t="s">
        <v>535</v>
      </c>
      <c r="K214" t="s">
        <v>540</v>
      </c>
      <c r="L214" t="s">
        <v>544</v>
      </c>
      <c r="M214">
        <v>3</v>
      </c>
      <c r="N214">
        <v>3.4</v>
      </c>
      <c r="O214" t="s">
        <v>546</v>
      </c>
      <c r="P214" t="s">
        <v>549</v>
      </c>
      <c r="Q214" t="s">
        <v>551</v>
      </c>
    </row>
    <row r="215" spans="1:17" hidden="1">
      <c r="A215" t="s">
        <v>230</v>
      </c>
      <c r="B215" t="s">
        <v>517</v>
      </c>
      <c r="C215" t="s">
        <v>524</v>
      </c>
      <c r="D215" t="s">
        <v>526</v>
      </c>
      <c r="E215">
        <v>5.5</v>
      </c>
      <c r="F215">
        <v>154018</v>
      </c>
      <c r="G215" s="2">
        <v>44678</v>
      </c>
      <c r="H215" t="b">
        <v>0</v>
      </c>
      <c r="J215" t="s">
        <v>537</v>
      </c>
      <c r="K215" t="s">
        <v>540</v>
      </c>
      <c r="L215" t="s">
        <v>543</v>
      </c>
      <c r="M215">
        <v>4</v>
      </c>
      <c r="N215">
        <v>3</v>
      </c>
      <c r="O215" t="s">
        <v>547</v>
      </c>
      <c r="P215" t="s">
        <v>549</v>
      </c>
      <c r="Q215" t="s">
        <v>551</v>
      </c>
    </row>
    <row r="216" spans="1:17" hidden="1">
      <c r="A216" t="s">
        <v>231</v>
      </c>
      <c r="B216" t="s">
        <v>518</v>
      </c>
      <c r="C216" t="s">
        <v>522</v>
      </c>
      <c r="D216" t="s">
        <v>527</v>
      </c>
      <c r="E216">
        <v>5.6</v>
      </c>
      <c r="F216">
        <v>136329</v>
      </c>
      <c r="G216" s="2">
        <v>43388</v>
      </c>
      <c r="H216" t="b">
        <v>0</v>
      </c>
      <c r="J216" t="s">
        <v>535</v>
      </c>
      <c r="K216" t="s">
        <v>538</v>
      </c>
      <c r="L216" t="s">
        <v>542</v>
      </c>
      <c r="M216">
        <v>2</v>
      </c>
      <c r="N216">
        <v>6.5</v>
      </c>
      <c r="O216" t="s">
        <v>546</v>
      </c>
      <c r="P216" t="s">
        <v>549</v>
      </c>
      <c r="Q216" t="s">
        <v>554</v>
      </c>
    </row>
    <row r="217" spans="1:17" hidden="1">
      <c r="A217" t="s">
        <v>232</v>
      </c>
      <c r="B217" t="s">
        <v>518</v>
      </c>
      <c r="C217" t="s">
        <v>524</v>
      </c>
      <c r="D217" t="s">
        <v>525</v>
      </c>
      <c r="E217">
        <v>3.9</v>
      </c>
      <c r="F217">
        <v>91367</v>
      </c>
      <c r="G217" s="2">
        <v>44477</v>
      </c>
      <c r="H217" t="b">
        <v>1</v>
      </c>
      <c r="I217" t="s">
        <v>530</v>
      </c>
      <c r="J217" t="s">
        <v>535</v>
      </c>
      <c r="K217" t="s">
        <v>541</v>
      </c>
      <c r="L217" t="s">
        <v>544</v>
      </c>
      <c r="M217">
        <v>3</v>
      </c>
      <c r="N217">
        <v>3.5</v>
      </c>
      <c r="O217" t="s">
        <v>546</v>
      </c>
      <c r="P217" t="s">
        <v>550</v>
      </c>
      <c r="Q217" t="s">
        <v>552</v>
      </c>
    </row>
    <row r="218" spans="1:17">
      <c r="A218" t="s">
        <v>153</v>
      </c>
      <c r="B218" t="s">
        <v>517</v>
      </c>
      <c r="C218" t="s">
        <v>522</v>
      </c>
      <c r="D218" t="s">
        <v>528</v>
      </c>
      <c r="E218">
        <v>4.9000000000000004</v>
      </c>
      <c r="F218">
        <v>117134</v>
      </c>
      <c r="G218" s="2">
        <v>43112</v>
      </c>
      <c r="H218" t="b">
        <v>0</v>
      </c>
      <c r="J218" t="s">
        <v>536</v>
      </c>
      <c r="K218" t="s">
        <v>538</v>
      </c>
      <c r="L218" t="s">
        <v>545</v>
      </c>
      <c r="M218">
        <v>4</v>
      </c>
      <c r="N218">
        <v>7.3</v>
      </c>
      <c r="O218" t="s">
        <v>546</v>
      </c>
      <c r="P218" t="s">
        <v>549</v>
      </c>
      <c r="Q218" t="s">
        <v>553</v>
      </c>
    </row>
    <row r="219" spans="1:17" hidden="1">
      <c r="A219" t="s">
        <v>234</v>
      </c>
      <c r="B219" t="s">
        <v>518</v>
      </c>
      <c r="C219" t="s">
        <v>521</v>
      </c>
      <c r="D219" t="s">
        <v>526</v>
      </c>
      <c r="E219">
        <v>6.4</v>
      </c>
      <c r="F219">
        <v>158117</v>
      </c>
      <c r="G219" s="2">
        <v>44254</v>
      </c>
      <c r="H219" t="b">
        <v>0</v>
      </c>
      <c r="J219" t="s">
        <v>535</v>
      </c>
      <c r="K219" t="s">
        <v>540</v>
      </c>
      <c r="L219" t="s">
        <v>544</v>
      </c>
      <c r="M219">
        <v>3</v>
      </c>
      <c r="N219">
        <v>4.0999999999999996</v>
      </c>
      <c r="O219" t="s">
        <v>546</v>
      </c>
      <c r="P219" t="s">
        <v>549</v>
      </c>
      <c r="Q219" t="s">
        <v>551</v>
      </c>
    </row>
    <row r="220" spans="1:17" hidden="1">
      <c r="A220" t="s">
        <v>235</v>
      </c>
      <c r="B220" t="s">
        <v>518</v>
      </c>
      <c r="C220" t="s">
        <v>520</v>
      </c>
      <c r="D220" t="s">
        <v>526</v>
      </c>
      <c r="E220">
        <v>5.2</v>
      </c>
      <c r="F220">
        <v>120963</v>
      </c>
      <c r="G220" s="2">
        <v>43553</v>
      </c>
      <c r="H220" t="b">
        <v>1</v>
      </c>
      <c r="I220" t="s">
        <v>533</v>
      </c>
      <c r="J220" t="s">
        <v>537</v>
      </c>
      <c r="K220" t="s">
        <v>541</v>
      </c>
      <c r="L220" t="s">
        <v>544</v>
      </c>
      <c r="M220">
        <v>3</v>
      </c>
      <c r="N220">
        <v>6.1</v>
      </c>
      <c r="O220" t="s">
        <v>547</v>
      </c>
      <c r="P220" t="s">
        <v>550</v>
      </c>
      <c r="Q220" t="s">
        <v>551</v>
      </c>
    </row>
    <row r="221" spans="1:17" hidden="1">
      <c r="A221" t="s">
        <v>236</v>
      </c>
      <c r="B221" t="s">
        <v>518</v>
      </c>
      <c r="C221" t="s">
        <v>521</v>
      </c>
      <c r="D221" t="s">
        <v>527</v>
      </c>
      <c r="E221">
        <v>3.6</v>
      </c>
      <c r="F221">
        <v>158936</v>
      </c>
      <c r="G221" s="2">
        <v>43155</v>
      </c>
      <c r="H221" t="b">
        <v>0</v>
      </c>
      <c r="J221" t="s">
        <v>535</v>
      </c>
      <c r="K221" t="s">
        <v>540</v>
      </c>
      <c r="L221" t="s">
        <v>543</v>
      </c>
      <c r="M221">
        <v>3</v>
      </c>
      <c r="N221">
        <v>7.2</v>
      </c>
      <c r="O221" t="s">
        <v>546</v>
      </c>
      <c r="P221" t="s">
        <v>549</v>
      </c>
      <c r="Q221" t="s">
        <v>554</v>
      </c>
    </row>
    <row r="222" spans="1:17">
      <c r="A222" t="s">
        <v>416</v>
      </c>
      <c r="B222" t="s">
        <v>518</v>
      </c>
      <c r="C222" t="s">
        <v>520</v>
      </c>
      <c r="D222" t="s">
        <v>528</v>
      </c>
      <c r="E222">
        <v>4.9000000000000004</v>
      </c>
      <c r="F222">
        <v>101520</v>
      </c>
      <c r="G222" s="2">
        <v>44200</v>
      </c>
      <c r="H222" t="b">
        <v>0</v>
      </c>
      <c r="J222" t="s">
        <v>536</v>
      </c>
      <c r="K222" t="s">
        <v>540</v>
      </c>
      <c r="L222" t="s">
        <v>544</v>
      </c>
      <c r="M222">
        <v>3</v>
      </c>
      <c r="N222">
        <v>4.3</v>
      </c>
      <c r="O222" t="s">
        <v>548</v>
      </c>
      <c r="P222" t="s">
        <v>549</v>
      </c>
      <c r="Q222" t="s">
        <v>552</v>
      </c>
    </row>
    <row r="223" spans="1:17">
      <c r="A223" t="s">
        <v>474</v>
      </c>
      <c r="B223" t="s">
        <v>517</v>
      </c>
      <c r="C223" t="s">
        <v>520</v>
      </c>
      <c r="D223" t="s">
        <v>528</v>
      </c>
      <c r="E223">
        <v>4.9000000000000004</v>
      </c>
      <c r="F223">
        <v>140764</v>
      </c>
      <c r="G223" s="2">
        <v>43505</v>
      </c>
      <c r="H223" t="b">
        <v>0</v>
      </c>
      <c r="J223" t="s">
        <v>536</v>
      </c>
      <c r="K223" t="s">
        <v>541</v>
      </c>
      <c r="L223" t="s">
        <v>545</v>
      </c>
      <c r="M223">
        <v>4</v>
      </c>
      <c r="N223">
        <v>6.2</v>
      </c>
      <c r="O223" t="s">
        <v>547</v>
      </c>
      <c r="P223" t="s">
        <v>550</v>
      </c>
      <c r="Q223" t="s">
        <v>553</v>
      </c>
    </row>
    <row r="224" spans="1:17" hidden="1">
      <c r="A224" t="s">
        <v>239</v>
      </c>
      <c r="B224" t="s">
        <v>519</v>
      </c>
      <c r="C224" t="s">
        <v>522</v>
      </c>
      <c r="D224" t="s">
        <v>526</v>
      </c>
      <c r="E224">
        <v>2.9</v>
      </c>
      <c r="F224">
        <v>144328</v>
      </c>
      <c r="G224" s="2">
        <v>43441</v>
      </c>
      <c r="H224" t="b">
        <v>0</v>
      </c>
      <c r="J224" t="s">
        <v>535</v>
      </c>
      <c r="K224" t="s">
        <v>538</v>
      </c>
      <c r="L224" t="s">
        <v>545</v>
      </c>
      <c r="M224">
        <v>3</v>
      </c>
      <c r="N224">
        <v>6.4</v>
      </c>
      <c r="O224" t="s">
        <v>546</v>
      </c>
      <c r="P224" t="s">
        <v>549</v>
      </c>
      <c r="Q224" t="s">
        <v>553</v>
      </c>
    </row>
    <row r="225" spans="1:17" hidden="1">
      <c r="A225" t="s">
        <v>240</v>
      </c>
      <c r="B225" t="s">
        <v>518</v>
      </c>
      <c r="C225" t="s">
        <v>520</v>
      </c>
      <c r="D225" t="s">
        <v>526</v>
      </c>
      <c r="E225">
        <v>3.2</v>
      </c>
      <c r="F225">
        <v>78073</v>
      </c>
      <c r="G225" s="2">
        <v>44320</v>
      </c>
      <c r="H225" t="b">
        <v>0</v>
      </c>
      <c r="J225" t="s">
        <v>536</v>
      </c>
      <c r="K225" t="s">
        <v>540</v>
      </c>
      <c r="L225" t="s">
        <v>545</v>
      </c>
      <c r="M225">
        <v>2</v>
      </c>
      <c r="N225">
        <v>4</v>
      </c>
      <c r="O225" t="s">
        <v>546</v>
      </c>
      <c r="P225" t="s">
        <v>549</v>
      </c>
      <c r="Q225" t="s">
        <v>553</v>
      </c>
    </row>
    <row r="226" spans="1:17">
      <c r="A226" t="s">
        <v>56</v>
      </c>
      <c r="B226" t="s">
        <v>519</v>
      </c>
      <c r="C226" t="s">
        <v>520</v>
      </c>
      <c r="D226" t="s">
        <v>528</v>
      </c>
      <c r="E226">
        <v>5</v>
      </c>
      <c r="F226">
        <v>138657</v>
      </c>
      <c r="G226" s="2">
        <v>44924</v>
      </c>
      <c r="H226" t="b">
        <v>0</v>
      </c>
      <c r="J226" t="s">
        <v>537</v>
      </c>
      <c r="K226" t="s">
        <v>540</v>
      </c>
      <c r="L226" t="s">
        <v>544</v>
      </c>
      <c r="M226">
        <v>1</v>
      </c>
      <c r="N226">
        <v>2.2999999999999998</v>
      </c>
      <c r="O226" t="s">
        <v>546</v>
      </c>
      <c r="P226" t="s">
        <v>549</v>
      </c>
      <c r="Q226" t="s">
        <v>551</v>
      </c>
    </row>
    <row r="227" spans="1:17">
      <c r="A227" t="s">
        <v>373</v>
      </c>
      <c r="B227" t="s">
        <v>519</v>
      </c>
      <c r="C227" t="s">
        <v>523</v>
      </c>
      <c r="D227" t="s">
        <v>528</v>
      </c>
      <c r="E227">
        <v>5</v>
      </c>
      <c r="F227">
        <v>140742</v>
      </c>
      <c r="G227" s="2">
        <v>43640</v>
      </c>
      <c r="H227" t="b">
        <v>0</v>
      </c>
      <c r="J227" t="s">
        <v>537</v>
      </c>
      <c r="K227" t="s">
        <v>540</v>
      </c>
      <c r="L227" t="s">
        <v>542</v>
      </c>
      <c r="M227">
        <v>3</v>
      </c>
      <c r="N227">
        <v>5.8</v>
      </c>
      <c r="O227" t="s">
        <v>546</v>
      </c>
      <c r="P227" t="s">
        <v>549</v>
      </c>
      <c r="Q227" t="s">
        <v>553</v>
      </c>
    </row>
    <row r="228" spans="1:17">
      <c r="A228" t="s">
        <v>81</v>
      </c>
      <c r="B228" t="s">
        <v>518</v>
      </c>
      <c r="C228" t="s">
        <v>524</v>
      </c>
      <c r="D228" t="s">
        <v>528</v>
      </c>
      <c r="E228">
        <v>5.0999999999999996</v>
      </c>
      <c r="F228">
        <v>127641</v>
      </c>
      <c r="G228" s="2">
        <v>44680</v>
      </c>
      <c r="H228" t="b">
        <v>0</v>
      </c>
      <c r="J228" t="s">
        <v>537</v>
      </c>
      <c r="K228" t="s">
        <v>538</v>
      </c>
      <c r="L228" t="s">
        <v>543</v>
      </c>
      <c r="M228">
        <v>3</v>
      </c>
      <c r="N228">
        <v>3</v>
      </c>
      <c r="O228" t="s">
        <v>547</v>
      </c>
      <c r="P228" t="s">
        <v>549</v>
      </c>
      <c r="Q228" t="s">
        <v>552</v>
      </c>
    </row>
    <row r="229" spans="1:17">
      <c r="A229" t="s">
        <v>137</v>
      </c>
      <c r="B229" t="s">
        <v>519</v>
      </c>
      <c r="C229" t="s">
        <v>522</v>
      </c>
      <c r="D229" t="s">
        <v>528</v>
      </c>
      <c r="E229">
        <v>5.0999999999999996</v>
      </c>
      <c r="F229">
        <v>134055</v>
      </c>
      <c r="G229" s="2">
        <v>44178</v>
      </c>
      <c r="H229" t="b">
        <v>0</v>
      </c>
      <c r="J229" t="s">
        <v>536</v>
      </c>
      <c r="K229" t="s">
        <v>540</v>
      </c>
      <c r="L229" t="s">
        <v>542</v>
      </c>
      <c r="M229">
        <v>3</v>
      </c>
      <c r="N229">
        <v>4.4000000000000004</v>
      </c>
      <c r="O229" t="s">
        <v>547</v>
      </c>
      <c r="P229" t="s">
        <v>549</v>
      </c>
      <c r="Q229" t="s">
        <v>553</v>
      </c>
    </row>
    <row r="230" spans="1:17" hidden="1">
      <c r="A230" t="s">
        <v>245</v>
      </c>
      <c r="B230" t="s">
        <v>519</v>
      </c>
      <c r="C230" t="s">
        <v>522</v>
      </c>
      <c r="D230" t="s">
        <v>527</v>
      </c>
      <c r="E230">
        <v>5.0999999999999996</v>
      </c>
      <c r="F230">
        <v>67967</v>
      </c>
      <c r="G230" s="2">
        <v>43228</v>
      </c>
      <c r="H230" t="b">
        <v>0</v>
      </c>
      <c r="J230" t="s">
        <v>537</v>
      </c>
      <c r="K230" t="s">
        <v>540</v>
      </c>
      <c r="L230" t="s">
        <v>545</v>
      </c>
      <c r="M230">
        <v>3</v>
      </c>
      <c r="N230">
        <v>7</v>
      </c>
      <c r="O230" t="s">
        <v>546</v>
      </c>
      <c r="P230" t="s">
        <v>549</v>
      </c>
      <c r="Q230" t="s">
        <v>553</v>
      </c>
    </row>
    <row r="231" spans="1:17">
      <c r="A231" t="s">
        <v>241</v>
      </c>
      <c r="B231" t="s">
        <v>519</v>
      </c>
      <c r="C231" t="s">
        <v>520</v>
      </c>
      <c r="D231" t="s">
        <v>528</v>
      </c>
      <c r="E231">
        <v>5.0999999999999996</v>
      </c>
      <c r="F231">
        <v>158864</v>
      </c>
      <c r="G231" s="2">
        <v>43142</v>
      </c>
      <c r="H231" t="b">
        <v>0</v>
      </c>
      <c r="J231" t="s">
        <v>536</v>
      </c>
      <c r="K231" t="s">
        <v>541</v>
      </c>
      <c r="L231" t="s">
        <v>543</v>
      </c>
      <c r="M231">
        <v>3</v>
      </c>
      <c r="N231">
        <v>7.2</v>
      </c>
      <c r="O231" t="s">
        <v>546</v>
      </c>
      <c r="P231" t="s">
        <v>550</v>
      </c>
      <c r="Q231" t="s">
        <v>553</v>
      </c>
    </row>
    <row r="232" spans="1:17" hidden="1">
      <c r="A232" t="s">
        <v>247</v>
      </c>
      <c r="B232" t="s">
        <v>518</v>
      </c>
      <c r="C232" t="s">
        <v>523</v>
      </c>
      <c r="D232" t="s">
        <v>527</v>
      </c>
      <c r="E232">
        <v>4.5999999999999996</v>
      </c>
      <c r="F232">
        <v>115677</v>
      </c>
      <c r="G232" s="2">
        <v>44903</v>
      </c>
      <c r="H232" t="b">
        <v>0</v>
      </c>
      <c r="J232" t="s">
        <v>537</v>
      </c>
      <c r="K232" t="s">
        <v>540</v>
      </c>
      <c r="L232" t="s">
        <v>543</v>
      </c>
      <c r="M232">
        <v>3</v>
      </c>
      <c r="N232">
        <v>2.4</v>
      </c>
      <c r="O232" t="s">
        <v>547</v>
      </c>
      <c r="P232" t="s">
        <v>549</v>
      </c>
      <c r="Q232" t="s">
        <v>553</v>
      </c>
    </row>
    <row r="233" spans="1:17">
      <c r="A233" t="s">
        <v>389</v>
      </c>
      <c r="B233" t="s">
        <v>519</v>
      </c>
      <c r="C233" t="s">
        <v>522</v>
      </c>
      <c r="D233" t="s">
        <v>528</v>
      </c>
      <c r="E233">
        <v>5.0999999999999996</v>
      </c>
      <c r="F233">
        <v>107118</v>
      </c>
      <c r="G233" s="2">
        <v>43836</v>
      </c>
      <c r="H233" t="b">
        <v>0</v>
      </c>
      <c r="J233" t="s">
        <v>536</v>
      </c>
      <c r="K233" t="s">
        <v>541</v>
      </c>
      <c r="L233" t="s">
        <v>543</v>
      </c>
      <c r="M233">
        <v>3</v>
      </c>
      <c r="N233">
        <v>5.3</v>
      </c>
      <c r="O233" t="s">
        <v>547</v>
      </c>
      <c r="P233" t="s">
        <v>550</v>
      </c>
      <c r="Q233" t="s">
        <v>551</v>
      </c>
    </row>
    <row r="234" spans="1:17">
      <c r="A234" t="s">
        <v>244</v>
      </c>
      <c r="B234" t="s">
        <v>519</v>
      </c>
      <c r="C234" t="s">
        <v>524</v>
      </c>
      <c r="D234" t="s">
        <v>528</v>
      </c>
      <c r="E234">
        <v>5.2</v>
      </c>
      <c r="F234">
        <v>74716</v>
      </c>
      <c r="G234" s="2">
        <v>44560</v>
      </c>
      <c r="H234" t="b">
        <v>0</v>
      </c>
      <c r="J234" t="s">
        <v>536</v>
      </c>
      <c r="K234" t="s">
        <v>541</v>
      </c>
      <c r="L234" t="s">
        <v>543</v>
      </c>
      <c r="M234">
        <v>3</v>
      </c>
      <c r="N234">
        <v>3.3</v>
      </c>
      <c r="O234" t="s">
        <v>546</v>
      </c>
      <c r="P234" t="s">
        <v>550</v>
      </c>
      <c r="Q234" t="s">
        <v>553</v>
      </c>
    </row>
    <row r="235" spans="1:17" hidden="1">
      <c r="A235" t="s">
        <v>250</v>
      </c>
      <c r="B235" t="s">
        <v>518</v>
      </c>
      <c r="C235" t="s">
        <v>523</v>
      </c>
      <c r="D235" t="s">
        <v>526</v>
      </c>
      <c r="E235">
        <v>6.3</v>
      </c>
      <c r="F235">
        <v>102468</v>
      </c>
      <c r="G235" s="2">
        <v>44752</v>
      </c>
      <c r="H235" t="b">
        <v>0</v>
      </c>
      <c r="J235" t="s">
        <v>536</v>
      </c>
      <c r="K235" t="s">
        <v>538</v>
      </c>
      <c r="L235" t="s">
        <v>545</v>
      </c>
      <c r="M235">
        <v>3</v>
      </c>
      <c r="N235">
        <v>2.8</v>
      </c>
      <c r="O235" t="s">
        <v>547</v>
      </c>
      <c r="P235" t="s">
        <v>549</v>
      </c>
      <c r="Q235" t="s">
        <v>551</v>
      </c>
    </row>
    <row r="236" spans="1:17" hidden="1">
      <c r="A236" t="s">
        <v>251</v>
      </c>
      <c r="B236" t="s">
        <v>517</v>
      </c>
      <c r="C236" t="s">
        <v>523</v>
      </c>
      <c r="D236" t="s">
        <v>527</v>
      </c>
      <c r="E236">
        <v>4.2</v>
      </c>
      <c r="F236">
        <v>129252</v>
      </c>
      <c r="G236" s="2">
        <v>43610</v>
      </c>
      <c r="H236" t="b">
        <v>1</v>
      </c>
      <c r="I236" t="s">
        <v>531</v>
      </c>
      <c r="J236" t="s">
        <v>537</v>
      </c>
      <c r="K236" t="s">
        <v>541</v>
      </c>
      <c r="L236" t="s">
        <v>545</v>
      </c>
      <c r="M236">
        <v>2</v>
      </c>
      <c r="N236">
        <v>5.9</v>
      </c>
      <c r="O236" t="s">
        <v>547</v>
      </c>
      <c r="P236" t="s">
        <v>550</v>
      </c>
      <c r="Q236" t="s">
        <v>552</v>
      </c>
    </row>
    <row r="237" spans="1:17" hidden="1">
      <c r="A237" t="s">
        <v>252</v>
      </c>
      <c r="B237" t="s">
        <v>518</v>
      </c>
      <c r="C237" t="s">
        <v>521</v>
      </c>
      <c r="D237" t="s">
        <v>527</v>
      </c>
      <c r="E237">
        <v>2.7</v>
      </c>
      <c r="F237">
        <v>84022</v>
      </c>
      <c r="G237" s="2">
        <v>44950</v>
      </c>
      <c r="H237" t="b">
        <v>1</v>
      </c>
      <c r="I237" t="s">
        <v>530</v>
      </c>
      <c r="J237" t="s">
        <v>535</v>
      </c>
      <c r="K237" t="s">
        <v>540</v>
      </c>
      <c r="L237" t="s">
        <v>543</v>
      </c>
      <c r="M237">
        <v>3</v>
      </c>
      <c r="N237">
        <v>2.2000000000000002</v>
      </c>
      <c r="O237" t="s">
        <v>546</v>
      </c>
      <c r="P237" t="s">
        <v>549</v>
      </c>
      <c r="Q237" t="s">
        <v>552</v>
      </c>
    </row>
    <row r="238" spans="1:17" hidden="1">
      <c r="A238" t="s">
        <v>253</v>
      </c>
      <c r="B238" t="s">
        <v>517</v>
      </c>
      <c r="C238" t="s">
        <v>521</v>
      </c>
      <c r="D238" t="s">
        <v>527</v>
      </c>
      <c r="E238">
        <v>4.8</v>
      </c>
      <c r="F238">
        <v>113744</v>
      </c>
      <c r="G238" s="2">
        <v>43800</v>
      </c>
      <c r="H238" t="b">
        <v>0</v>
      </c>
      <c r="J238" t="s">
        <v>537</v>
      </c>
      <c r="K238" t="s">
        <v>540</v>
      </c>
      <c r="L238" t="s">
        <v>544</v>
      </c>
      <c r="M238">
        <v>3</v>
      </c>
      <c r="N238">
        <v>5.4</v>
      </c>
      <c r="O238" t="s">
        <v>546</v>
      </c>
      <c r="P238" t="s">
        <v>549</v>
      </c>
      <c r="Q238" t="s">
        <v>551</v>
      </c>
    </row>
    <row r="239" spans="1:17" hidden="1">
      <c r="A239" t="s">
        <v>254</v>
      </c>
      <c r="B239" t="s">
        <v>517</v>
      </c>
      <c r="C239" t="s">
        <v>523</v>
      </c>
      <c r="D239" t="s">
        <v>527</v>
      </c>
      <c r="E239">
        <v>4.0999999999999996</v>
      </c>
      <c r="F239">
        <v>85121</v>
      </c>
      <c r="G239" s="2">
        <v>44688</v>
      </c>
      <c r="H239" t="b">
        <v>1</v>
      </c>
      <c r="I239" t="s">
        <v>532</v>
      </c>
      <c r="J239" t="s">
        <v>537</v>
      </c>
      <c r="K239" t="s">
        <v>540</v>
      </c>
      <c r="L239" t="s">
        <v>544</v>
      </c>
      <c r="M239">
        <v>3</v>
      </c>
      <c r="N239">
        <v>3</v>
      </c>
      <c r="O239" t="s">
        <v>546</v>
      </c>
      <c r="P239" t="s">
        <v>549</v>
      </c>
      <c r="Q239" t="s">
        <v>551</v>
      </c>
    </row>
    <row r="240" spans="1:17" hidden="1">
      <c r="A240" t="s">
        <v>255</v>
      </c>
      <c r="B240" t="s">
        <v>518</v>
      </c>
      <c r="C240" t="s">
        <v>520</v>
      </c>
      <c r="D240" t="s">
        <v>525</v>
      </c>
      <c r="E240">
        <v>6</v>
      </c>
      <c r="F240">
        <v>113352</v>
      </c>
      <c r="G240" s="2">
        <v>43292</v>
      </c>
      <c r="H240" t="b">
        <v>0</v>
      </c>
      <c r="J240" t="s">
        <v>535</v>
      </c>
      <c r="K240" t="s">
        <v>538</v>
      </c>
      <c r="L240" t="s">
        <v>545</v>
      </c>
      <c r="M240">
        <v>3</v>
      </c>
      <c r="N240">
        <v>6.8</v>
      </c>
      <c r="O240" t="s">
        <v>546</v>
      </c>
      <c r="P240" t="s">
        <v>549</v>
      </c>
      <c r="Q240" t="s">
        <v>551</v>
      </c>
    </row>
    <row r="241" spans="1:17" hidden="1">
      <c r="A241" t="s">
        <v>256</v>
      </c>
      <c r="B241" t="s">
        <v>518</v>
      </c>
      <c r="C241" t="s">
        <v>520</v>
      </c>
      <c r="D241" t="s">
        <v>526</v>
      </c>
      <c r="E241">
        <v>4.8</v>
      </c>
      <c r="F241">
        <v>149097</v>
      </c>
      <c r="G241" s="2">
        <v>43342</v>
      </c>
      <c r="H241" t="b">
        <v>1</v>
      </c>
      <c r="I241" t="s">
        <v>531</v>
      </c>
      <c r="J241" t="s">
        <v>535</v>
      </c>
      <c r="K241" t="s">
        <v>538</v>
      </c>
      <c r="L241" t="s">
        <v>545</v>
      </c>
      <c r="M241">
        <v>5</v>
      </c>
      <c r="N241">
        <v>6.6</v>
      </c>
      <c r="O241" t="s">
        <v>548</v>
      </c>
      <c r="P241" t="s">
        <v>549</v>
      </c>
      <c r="Q241" t="s">
        <v>552</v>
      </c>
    </row>
    <row r="242" spans="1:17" hidden="1">
      <c r="A242" t="s">
        <v>257</v>
      </c>
      <c r="B242" t="s">
        <v>518</v>
      </c>
      <c r="C242" t="s">
        <v>524</v>
      </c>
      <c r="D242" t="s">
        <v>527</v>
      </c>
      <c r="E242">
        <v>5.6</v>
      </c>
      <c r="F242">
        <v>109230</v>
      </c>
      <c r="G242" s="2">
        <v>45037</v>
      </c>
      <c r="H242" t="b">
        <v>1</v>
      </c>
      <c r="I242" t="s">
        <v>534</v>
      </c>
      <c r="J242" t="s">
        <v>535</v>
      </c>
      <c r="K242" t="s">
        <v>540</v>
      </c>
      <c r="L242" t="s">
        <v>543</v>
      </c>
      <c r="M242">
        <v>3</v>
      </c>
      <c r="N242">
        <v>2</v>
      </c>
      <c r="O242" t="s">
        <v>546</v>
      </c>
      <c r="P242" t="s">
        <v>549</v>
      </c>
      <c r="Q242" t="s">
        <v>552</v>
      </c>
    </row>
    <row r="243" spans="1:17" hidden="1">
      <c r="A243" t="s">
        <v>258</v>
      </c>
      <c r="B243" t="s">
        <v>517</v>
      </c>
      <c r="C243" t="s">
        <v>524</v>
      </c>
      <c r="D243" t="s">
        <v>526</v>
      </c>
      <c r="E243">
        <v>6.6</v>
      </c>
      <c r="F243">
        <v>152260</v>
      </c>
      <c r="G243" s="2">
        <v>44132</v>
      </c>
      <c r="H243" t="b">
        <v>1</v>
      </c>
      <c r="I243" t="s">
        <v>533</v>
      </c>
      <c r="J243" t="s">
        <v>536</v>
      </c>
      <c r="K243" t="s">
        <v>538</v>
      </c>
      <c r="L243" t="s">
        <v>544</v>
      </c>
      <c r="M243">
        <v>2</v>
      </c>
      <c r="N243">
        <v>4.5</v>
      </c>
      <c r="O243" t="s">
        <v>547</v>
      </c>
      <c r="P243" t="s">
        <v>549</v>
      </c>
      <c r="Q243" t="s">
        <v>553</v>
      </c>
    </row>
    <row r="244" spans="1:17" hidden="1">
      <c r="A244" t="s">
        <v>259</v>
      </c>
      <c r="B244" t="s">
        <v>517</v>
      </c>
      <c r="C244" t="s">
        <v>524</v>
      </c>
      <c r="D244" t="s">
        <v>527</v>
      </c>
      <c r="E244">
        <v>3.4</v>
      </c>
      <c r="F244">
        <v>108355</v>
      </c>
      <c r="G244" s="2">
        <v>44775</v>
      </c>
      <c r="H244" t="b">
        <v>0</v>
      </c>
      <c r="J244" t="s">
        <v>536</v>
      </c>
      <c r="K244" t="s">
        <v>541</v>
      </c>
      <c r="L244" t="s">
        <v>542</v>
      </c>
      <c r="M244">
        <v>5</v>
      </c>
      <c r="N244">
        <v>2.7</v>
      </c>
      <c r="O244" t="s">
        <v>546</v>
      </c>
      <c r="P244" t="s">
        <v>550</v>
      </c>
      <c r="Q244" t="s">
        <v>551</v>
      </c>
    </row>
    <row r="245" spans="1:17">
      <c r="A245" t="s">
        <v>109</v>
      </c>
      <c r="B245" t="s">
        <v>518</v>
      </c>
      <c r="C245" t="s">
        <v>522</v>
      </c>
      <c r="D245" t="s">
        <v>528</v>
      </c>
      <c r="E245">
        <v>5.3</v>
      </c>
      <c r="F245">
        <v>88746</v>
      </c>
      <c r="G245" s="2">
        <v>43104</v>
      </c>
      <c r="H245" t="b">
        <v>1</v>
      </c>
      <c r="I245" t="s">
        <v>531</v>
      </c>
      <c r="J245" t="s">
        <v>537</v>
      </c>
      <c r="K245" t="s">
        <v>538</v>
      </c>
      <c r="L245" t="s">
        <v>544</v>
      </c>
      <c r="M245">
        <v>5</v>
      </c>
      <c r="N245">
        <v>7.3</v>
      </c>
      <c r="O245" t="s">
        <v>546</v>
      </c>
      <c r="P245" t="s">
        <v>549</v>
      </c>
      <c r="Q245" t="s">
        <v>552</v>
      </c>
    </row>
    <row r="246" spans="1:17">
      <c r="A246" t="s">
        <v>281</v>
      </c>
      <c r="B246" t="s">
        <v>517</v>
      </c>
      <c r="C246" t="s">
        <v>523</v>
      </c>
      <c r="D246" t="s">
        <v>528</v>
      </c>
      <c r="E246">
        <v>5.3</v>
      </c>
      <c r="F246">
        <v>143820</v>
      </c>
      <c r="G246" s="2">
        <v>43663</v>
      </c>
      <c r="H246" t="b">
        <v>0</v>
      </c>
      <c r="J246" t="s">
        <v>537</v>
      </c>
      <c r="K246" t="s">
        <v>538</v>
      </c>
      <c r="L246" t="s">
        <v>545</v>
      </c>
      <c r="M246">
        <v>3</v>
      </c>
      <c r="N246">
        <v>5.8</v>
      </c>
      <c r="O246" t="s">
        <v>546</v>
      </c>
      <c r="P246" t="s">
        <v>549</v>
      </c>
      <c r="Q246" t="s">
        <v>554</v>
      </c>
    </row>
    <row r="247" spans="1:17" hidden="1">
      <c r="A247" t="s">
        <v>262</v>
      </c>
      <c r="B247" t="s">
        <v>517</v>
      </c>
      <c r="C247" t="s">
        <v>522</v>
      </c>
      <c r="D247" t="s">
        <v>527</v>
      </c>
      <c r="E247">
        <v>3.2</v>
      </c>
      <c r="F247">
        <v>65978</v>
      </c>
      <c r="G247" s="2">
        <v>44612</v>
      </c>
      <c r="H247" t="b">
        <v>1</v>
      </c>
      <c r="I247" t="s">
        <v>533</v>
      </c>
      <c r="J247" t="s">
        <v>537</v>
      </c>
      <c r="K247" t="s">
        <v>538</v>
      </c>
      <c r="L247" t="s">
        <v>543</v>
      </c>
      <c r="M247">
        <v>3</v>
      </c>
      <c r="N247">
        <v>3.2</v>
      </c>
      <c r="O247" t="s">
        <v>547</v>
      </c>
      <c r="P247" t="s">
        <v>549</v>
      </c>
      <c r="Q247" t="s">
        <v>553</v>
      </c>
    </row>
    <row r="248" spans="1:17" hidden="1">
      <c r="A248" t="s">
        <v>263</v>
      </c>
      <c r="B248" t="s">
        <v>517</v>
      </c>
      <c r="C248" t="s">
        <v>521</v>
      </c>
      <c r="D248" t="s">
        <v>526</v>
      </c>
      <c r="E248">
        <v>5.5</v>
      </c>
      <c r="F248">
        <v>105000</v>
      </c>
      <c r="G248" s="2">
        <v>44789</v>
      </c>
      <c r="H248" t="b">
        <v>0</v>
      </c>
      <c r="J248" t="s">
        <v>536</v>
      </c>
      <c r="K248" t="s">
        <v>540</v>
      </c>
      <c r="L248" t="s">
        <v>544</v>
      </c>
      <c r="M248">
        <v>3</v>
      </c>
      <c r="N248">
        <v>2.7</v>
      </c>
      <c r="O248" t="s">
        <v>546</v>
      </c>
      <c r="P248" t="s">
        <v>549</v>
      </c>
      <c r="Q248" t="s">
        <v>551</v>
      </c>
    </row>
    <row r="249" spans="1:17" hidden="1">
      <c r="A249" t="s">
        <v>264</v>
      </c>
      <c r="B249" t="s">
        <v>518</v>
      </c>
      <c r="C249" t="s">
        <v>523</v>
      </c>
      <c r="E249">
        <v>3.2</v>
      </c>
      <c r="F249">
        <v>74291</v>
      </c>
      <c r="G249" s="2">
        <v>44849</v>
      </c>
      <c r="H249" t="b">
        <v>0</v>
      </c>
      <c r="J249" t="s">
        <v>536</v>
      </c>
      <c r="K249" t="s">
        <v>540</v>
      </c>
      <c r="L249" t="s">
        <v>544</v>
      </c>
      <c r="M249">
        <v>3</v>
      </c>
      <c r="N249">
        <v>2.5</v>
      </c>
      <c r="O249" t="s">
        <v>548</v>
      </c>
      <c r="P249" t="s">
        <v>549</v>
      </c>
      <c r="Q249" t="s">
        <v>551</v>
      </c>
    </row>
    <row r="250" spans="1:17" hidden="1">
      <c r="A250" t="s">
        <v>265</v>
      </c>
      <c r="B250" t="s">
        <v>518</v>
      </c>
      <c r="C250" t="s">
        <v>520</v>
      </c>
      <c r="D250" t="s">
        <v>526</v>
      </c>
      <c r="E250">
        <v>6.5</v>
      </c>
      <c r="F250">
        <v>97643</v>
      </c>
      <c r="G250" s="2">
        <v>44357</v>
      </c>
      <c r="H250" t="b">
        <v>0</v>
      </c>
      <c r="J250" t="s">
        <v>537</v>
      </c>
      <c r="K250" t="s">
        <v>538</v>
      </c>
      <c r="L250" t="s">
        <v>542</v>
      </c>
      <c r="M250">
        <v>3</v>
      </c>
      <c r="N250">
        <v>3.9</v>
      </c>
      <c r="O250" t="s">
        <v>547</v>
      </c>
      <c r="P250" t="s">
        <v>549</v>
      </c>
      <c r="Q250" t="s">
        <v>553</v>
      </c>
    </row>
    <row r="251" spans="1:17">
      <c r="A251" t="s">
        <v>169</v>
      </c>
      <c r="B251" t="s">
        <v>518</v>
      </c>
      <c r="C251" t="s">
        <v>524</v>
      </c>
      <c r="D251" t="s">
        <v>528</v>
      </c>
      <c r="E251">
        <v>5.4</v>
      </c>
      <c r="F251">
        <v>119720</v>
      </c>
      <c r="G251" s="2">
        <v>43680</v>
      </c>
      <c r="H251" t="b">
        <v>0</v>
      </c>
      <c r="J251" t="s">
        <v>537</v>
      </c>
      <c r="K251" t="s">
        <v>541</v>
      </c>
      <c r="L251" t="s">
        <v>544</v>
      </c>
      <c r="M251">
        <v>2</v>
      </c>
      <c r="N251">
        <v>5.7</v>
      </c>
      <c r="O251" t="s">
        <v>546</v>
      </c>
      <c r="P251" t="s">
        <v>550</v>
      </c>
      <c r="Q251" t="s">
        <v>554</v>
      </c>
    </row>
    <row r="252" spans="1:17" hidden="1">
      <c r="A252" t="s">
        <v>267</v>
      </c>
      <c r="B252" t="s">
        <v>519</v>
      </c>
      <c r="C252" t="s">
        <v>521</v>
      </c>
      <c r="D252" t="s">
        <v>526</v>
      </c>
      <c r="E252">
        <v>8.5</v>
      </c>
      <c r="F252">
        <v>73057</v>
      </c>
      <c r="G252" s="2">
        <v>43641</v>
      </c>
      <c r="H252" t="b">
        <v>0</v>
      </c>
      <c r="J252" t="s">
        <v>535</v>
      </c>
      <c r="K252" t="s">
        <v>540</v>
      </c>
      <c r="L252" t="s">
        <v>543</v>
      </c>
      <c r="M252">
        <v>2</v>
      </c>
      <c r="N252">
        <v>5.8</v>
      </c>
      <c r="O252" t="s">
        <v>547</v>
      </c>
      <c r="P252" t="s">
        <v>549</v>
      </c>
      <c r="Q252" t="s">
        <v>553</v>
      </c>
    </row>
    <row r="253" spans="1:17" hidden="1">
      <c r="A253" t="s">
        <v>268</v>
      </c>
      <c r="B253" t="s">
        <v>517</v>
      </c>
      <c r="C253" t="s">
        <v>524</v>
      </c>
      <c r="D253" t="s">
        <v>525</v>
      </c>
      <c r="E253">
        <v>5.6</v>
      </c>
      <c r="F253">
        <v>89739</v>
      </c>
      <c r="G253" s="2">
        <v>43561</v>
      </c>
      <c r="H253" t="b">
        <v>0</v>
      </c>
      <c r="J253" t="s">
        <v>537</v>
      </c>
      <c r="K253" t="s">
        <v>541</v>
      </c>
      <c r="L253" t="s">
        <v>543</v>
      </c>
      <c r="M253">
        <v>4</v>
      </c>
      <c r="N253">
        <v>6</v>
      </c>
      <c r="O253" t="s">
        <v>547</v>
      </c>
      <c r="P253" t="s">
        <v>550</v>
      </c>
      <c r="Q253" t="s">
        <v>553</v>
      </c>
    </row>
    <row r="254" spans="1:17">
      <c r="A254" t="s">
        <v>196</v>
      </c>
      <c r="B254" t="s">
        <v>519</v>
      </c>
      <c r="C254" t="s">
        <v>523</v>
      </c>
      <c r="D254" t="s">
        <v>528</v>
      </c>
      <c r="E254">
        <v>5.4</v>
      </c>
      <c r="F254">
        <v>112579</v>
      </c>
      <c r="G254" s="2">
        <v>43785</v>
      </c>
      <c r="H254" t="b">
        <v>1</v>
      </c>
      <c r="I254" t="s">
        <v>532</v>
      </c>
      <c r="J254" t="s">
        <v>536</v>
      </c>
      <c r="K254" t="s">
        <v>541</v>
      </c>
      <c r="L254" t="s">
        <v>542</v>
      </c>
      <c r="M254">
        <v>4</v>
      </c>
      <c r="N254">
        <v>5.4</v>
      </c>
      <c r="O254" t="s">
        <v>546</v>
      </c>
      <c r="P254" t="s">
        <v>550</v>
      </c>
      <c r="Q254" t="s">
        <v>554</v>
      </c>
    </row>
    <row r="255" spans="1:17" hidden="1">
      <c r="A255" t="s">
        <v>270</v>
      </c>
      <c r="B255" t="s">
        <v>517</v>
      </c>
      <c r="C255" t="s">
        <v>522</v>
      </c>
      <c r="D255" t="s">
        <v>525</v>
      </c>
      <c r="E255">
        <v>5.4</v>
      </c>
      <c r="F255">
        <v>122946</v>
      </c>
      <c r="G255" s="2">
        <v>44348</v>
      </c>
      <c r="H255" t="b">
        <v>0</v>
      </c>
      <c r="J255" t="s">
        <v>535</v>
      </c>
      <c r="K255" t="s">
        <v>541</v>
      </c>
      <c r="L255" t="s">
        <v>542</v>
      </c>
      <c r="M255">
        <v>3</v>
      </c>
      <c r="N255">
        <v>3.9</v>
      </c>
      <c r="O255" t="s">
        <v>548</v>
      </c>
      <c r="P255" t="s">
        <v>550</v>
      </c>
      <c r="Q255" t="s">
        <v>552</v>
      </c>
    </row>
    <row r="256" spans="1:17" hidden="1">
      <c r="A256" t="s">
        <v>271</v>
      </c>
      <c r="B256" t="s">
        <v>518</v>
      </c>
      <c r="C256" t="s">
        <v>524</v>
      </c>
      <c r="D256" t="s">
        <v>526</v>
      </c>
      <c r="E256">
        <v>8.1</v>
      </c>
      <c r="F256">
        <v>127695</v>
      </c>
      <c r="G256" s="2">
        <v>44137</v>
      </c>
      <c r="H256" t="b">
        <v>0</v>
      </c>
      <c r="J256" t="s">
        <v>536</v>
      </c>
      <c r="K256" t="s">
        <v>540</v>
      </c>
      <c r="L256" t="s">
        <v>542</v>
      </c>
      <c r="M256">
        <v>3</v>
      </c>
      <c r="N256">
        <v>4.5</v>
      </c>
      <c r="O256" t="s">
        <v>546</v>
      </c>
      <c r="P256" t="s">
        <v>549</v>
      </c>
      <c r="Q256" t="s">
        <v>552</v>
      </c>
    </row>
    <row r="257" spans="1:17" hidden="1">
      <c r="A257" t="s">
        <v>272</v>
      </c>
      <c r="B257" t="s">
        <v>519</v>
      </c>
      <c r="C257" t="s">
        <v>522</v>
      </c>
      <c r="D257" t="s">
        <v>525</v>
      </c>
      <c r="E257">
        <v>6.9</v>
      </c>
      <c r="F257">
        <v>123437</v>
      </c>
      <c r="G257" s="2">
        <v>44138</v>
      </c>
      <c r="H257" t="b">
        <v>0</v>
      </c>
      <c r="J257" t="s">
        <v>537</v>
      </c>
      <c r="K257" t="s">
        <v>538</v>
      </c>
      <c r="L257" t="s">
        <v>543</v>
      </c>
      <c r="M257">
        <v>4</v>
      </c>
      <c r="N257">
        <v>4.5</v>
      </c>
      <c r="O257" t="s">
        <v>547</v>
      </c>
      <c r="P257" t="s">
        <v>549</v>
      </c>
      <c r="Q257" t="s">
        <v>554</v>
      </c>
    </row>
    <row r="258" spans="1:17" hidden="1">
      <c r="A258" t="s">
        <v>273</v>
      </c>
      <c r="B258" t="s">
        <v>517</v>
      </c>
      <c r="C258" t="s">
        <v>524</v>
      </c>
      <c r="D258" t="s">
        <v>526</v>
      </c>
      <c r="E258">
        <v>5.5</v>
      </c>
      <c r="F258">
        <v>142617</v>
      </c>
      <c r="G258" s="2">
        <v>43232</v>
      </c>
      <c r="H258" t="b">
        <v>0</v>
      </c>
      <c r="J258" t="s">
        <v>535</v>
      </c>
      <c r="K258" t="s">
        <v>538</v>
      </c>
      <c r="L258" t="s">
        <v>543</v>
      </c>
      <c r="M258">
        <v>3</v>
      </c>
      <c r="N258">
        <v>6.9</v>
      </c>
      <c r="O258" t="s">
        <v>548</v>
      </c>
      <c r="P258" t="s">
        <v>549</v>
      </c>
      <c r="Q258" t="s">
        <v>554</v>
      </c>
    </row>
    <row r="259" spans="1:17" hidden="1">
      <c r="A259" t="s">
        <v>274</v>
      </c>
      <c r="B259" t="s">
        <v>518</v>
      </c>
      <c r="C259" t="s">
        <v>523</v>
      </c>
      <c r="E259">
        <v>1.7</v>
      </c>
      <c r="F259">
        <v>133445</v>
      </c>
      <c r="G259" s="2">
        <v>44593</v>
      </c>
      <c r="H259" t="b">
        <v>1</v>
      </c>
      <c r="I259" t="s">
        <v>532</v>
      </c>
      <c r="J259" t="s">
        <v>536</v>
      </c>
      <c r="K259" t="s">
        <v>538</v>
      </c>
      <c r="L259" t="s">
        <v>542</v>
      </c>
      <c r="M259">
        <v>2</v>
      </c>
      <c r="N259">
        <v>3.2</v>
      </c>
      <c r="O259" t="s">
        <v>546</v>
      </c>
      <c r="P259" t="s">
        <v>549</v>
      </c>
      <c r="Q259" t="s">
        <v>553</v>
      </c>
    </row>
    <row r="260" spans="1:17" hidden="1">
      <c r="A260" t="s">
        <v>275</v>
      </c>
      <c r="B260" t="s">
        <v>518</v>
      </c>
      <c r="C260" t="s">
        <v>523</v>
      </c>
      <c r="D260" t="s">
        <v>525</v>
      </c>
      <c r="E260">
        <v>2.1</v>
      </c>
      <c r="F260">
        <v>128099</v>
      </c>
      <c r="G260" s="2">
        <v>44345</v>
      </c>
      <c r="H260" t="b">
        <v>0</v>
      </c>
      <c r="J260" t="s">
        <v>537</v>
      </c>
      <c r="K260" t="s">
        <v>541</v>
      </c>
      <c r="L260" t="s">
        <v>543</v>
      </c>
      <c r="M260">
        <v>2</v>
      </c>
      <c r="N260">
        <v>3.9</v>
      </c>
      <c r="O260" t="s">
        <v>548</v>
      </c>
      <c r="P260" t="s">
        <v>550</v>
      </c>
      <c r="Q260" t="s">
        <v>554</v>
      </c>
    </row>
    <row r="261" spans="1:17" hidden="1">
      <c r="A261" t="s">
        <v>276</v>
      </c>
      <c r="B261" t="s">
        <v>517</v>
      </c>
      <c r="C261" t="s">
        <v>522</v>
      </c>
      <c r="D261" t="s">
        <v>526</v>
      </c>
      <c r="E261">
        <v>1.7</v>
      </c>
      <c r="F261">
        <v>71005</v>
      </c>
      <c r="G261" s="2">
        <v>43636</v>
      </c>
      <c r="H261" t="b">
        <v>0</v>
      </c>
      <c r="J261" t="s">
        <v>537</v>
      </c>
      <c r="K261" t="s">
        <v>541</v>
      </c>
      <c r="L261" t="s">
        <v>542</v>
      </c>
      <c r="M261">
        <v>4</v>
      </c>
      <c r="N261">
        <v>5.8</v>
      </c>
      <c r="O261" t="s">
        <v>547</v>
      </c>
      <c r="P261" t="s">
        <v>550</v>
      </c>
      <c r="Q261" t="s">
        <v>553</v>
      </c>
    </row>
    <row r="262" spans="1:17" hidden="1">
      <c r="A262" t="s">
        <v>277</v>
      </c>
      <c r="B262" t="s">
        <v>518</v>
      </c>
      <c r="C262" t="s">
        <v>524</v>
      </c>
      <c r="D262" t="s">
        <v>526</v>
      </c>
      <c r="E262">
        <v>7.2</v>
      </c>
      <c r="F262">
        <v>97861</v>
      </c>
      <c r="G262" s="2">
        <v>44241</v>
      </c>
      <c r="H262" t="b">
        <v>0</v>
      </c>
      <c r="J262" t="s">
        <v>535</v>
      </c>
      <c r="K262" t="s">
        <v>540</v>
      </c>
      <c r="L262" t="s">
        <v>542</v>
      </c>
      <c r="M262">
        <v>3</v>
      </c>
      <c r="N262">
        <v>4.2</v>
      </c>
      <c r="O262" t="s">
        <v>547</v>
      </c>
      <c r="P262" t="s">
        <v>549</v>
      </c>
      <c r="Q262" t="s">
        <v>554</v>
      </c>
    </row>
    <row r="263" spans="1:17">
      <c r="A263" t="s">
        <v>213</v>
      </c>
      <c r="B263" t="s">
        <v>519</v>
      </c>
      <c r="C263" t="s">
        <v>521</v>
      </c>
      <c r="D263" t="s">
        <v>528</v>
      </c>
      <c r="E263">
        <v>5.4</v>
      </c>
      <c r="F263">
        <v>91890</v>
      </c>
      <c r="G263" s="2">
        <v>44411</v>
      </c>
      <c r="H263" t="b">
        <v>0</v>
      </c>
      <c r="J263" t="s">
        <v>535</v>
      </c>
      <c r="K263" t="s">
        <v>540</v>
      </c>
      <c r="L263" t="s">
        <v>545</v>
      </c>
      <c r="M263">
        <v>3</v>
      </c>
      <c r="N263">
        <v>3.7</v>
      </c>
      <c r="O263" t="s">
        <v>547</v>
      </c>
      <c r="P263" t="s">
        <v>549</v>
      </c>
      <c r="Q263" t="s">
        <v>551</v>
      </c>
    </row>
    <row r="264" spans="1:17">
      <c r="A264" t="s">
        <v>300</v>
      </c>
      <c r="B264" t="s">
        <v>517</v>
      </c>
      <c r="C264" t="s">
        <v>521</v>
      </c>
      <c r="D264" t="s">
        <v>528</v>
      </c>
      <c r="E264">
        <v>5.4</v>
      </c>
      <c r="F264">
        <v>65906</v>
      </c>
      <c r="G264" s="2">
        <v>43644</v>
      </c>
      <c r="H264" t="b">
        <v>1</v>
      </c>
      <c r="I264" t="s">
        <v>533</v>
      </c>
      <c r="J264" t="s">
        <v>536</v>
      </c>
      <c r="K264" t="s">
        <v>538</v>
      </c>
      <c r="L264" t="s">
        <v>544</v>
      </c>
      <c r="M264">
        <v>4</v>
      </c>
      <c r="N264">
        <v>5.8</v>
      </c>
      <c r="O264" t="s">
        <v>546</v>
      </c>
      <c r="P264" t="s">
        <v>549</v>
      </c>
      <c r="Q264" t="s">
        <v>553</v>
      </c>
    </row>
    <row r="265" spans="1:17" hidden="1">
      <c r="A265" t="s">
        <v>280</v>
      </c>
      <c r="B265" t="s">
        <v>519</v>
      </c>
      <c r="C265" t="s">
        <v>521</v>
      </c>
      <c r="D265" t="s">
        <v>525</v>
      </c>
      <c r="E265">
        <v>3.9</v>
      </c>
      <c r="F265">
        <v>74472</v>
      </c>
      <c r="G265" s="2">
        <v>43702</v>
      </c>
      <c r="H265" t="b">
        <v>0</v>
      </c>
      <c r="J265" t="s">
        <v>537</v>
      </c>
      <c r="K265" t="s">
        <v>540</v>
      </c>
      <c r="L265" t="s">
        <v>544</v>
      </c>
      <c r="M265">
        <v>2</v>
      </c>
      <c r="N265">
        <v>5.7</v>
      </c>
      <c r="O265" t="s">
        <v>548</v>
      </c>
      <c r="P265" t="s">
        <v>549</v>
      </c>
      <c r="Q265" t="s">
        <v>551</v>
      </c>
    </row>
    <row r="266" spans="1:17">
      <c r="A266" t="s">
        <v>382</v>
      </c>
      <c r="B266" t="s">
        <v>517</v>
      </c>
      <c r="C266" t="s">
        <v>522</v>
      </c>
      <c r="D266" t="s">
        <v>528</v>
      </c>
      <c r="E266">
        <v>5.4</v>
      </c>
      <c r="F266">
        <v>80093</v>
      </c>
      <c r="G266" s="2">
        <v>43112</v>
      </c>
      <c r="H266" t="b">
        <v>1</v>
      </c>
      <c r="I266" t="s">
        <v>530</v>
      </c>
      <c r="J266" t="s">
        <v>537</v>
      </c>
      <c r="K266" t="s">
        <v>541</v>
      </c>
      <c r="L266" t="s">
        <v>542</v>
      </c>
      <c r="M266">
        <v>3</v>
      </c>
      <c r="N266">
        <v>7.3</v>
      </c>
      <c r="O266" t="s">
        <v>547</v>
      </c>
      <c r="P266" t="s">
        <v>550</v>
      </c>
      <c r="Q266" t="s">
        <v>552</v>
      </c>
    </row>
    <row r="267" spans="1:17" hidden="1">
      <c r="A267" t="s">
        <v>282</v>
      </c>
      <c r="B267" t="s">
        <v>517</v>
      </c>
      <c r="C267" t="s">
        <v>524</v>
      </c>
      <c r="D267" t="s">
        <v>525</v>
      </c>
      <c r="E267">
        <v>1.5</v>
      </c>
      <c r="F267">
        <v>82436</v>
      </c>
      <c r="G267" s="2">
        <v>43149</v>
      </c>
      <c r="H267" t="b">
        <v>0</v>
      </c>
      <c r="J267" t="s">
        <v>536</v>
      </c>
      <c r="K267" t="s">
        <v>540</v>
      </c>
      <c r="L267" t="s">
        <v>543</v>
      </c>
      <c r="M267">
        <v>5</v>
      </c>
      <c r="N267">
        <v>7.2</v>
      </c>
      <c r="O267" t="s">
        <v>546</v>
      </c>
      <c r="P267" t="s">
        <v>549</v>
      </c>
      <c r="Q267" t="s">
        <v>553</v>
      </c>
    </row>
    <row r="268" spans="1:17" hidden="1">
      <c r="A268" t="s">
        <v>283</v>
      </c>
      <c r="B268" t="s">
        <v>519</v>
      </c>
      <c r="C268" t="s">
        <v>523</v>
      </c>
      <c r="D268" t="s">
        <v>526</v>
      </c>
      <c r="E268">
        <v>4.5</v>
      </c>
      <c r="F268">
        <v>127155</v>
      </c>
      <c r="G268" s="2">
        <v>44788</v>
      </c>
      <c r="H268" t="b">
        <v>0</v>
      </c>
      <c r="J268" t="s">
        <v>535</v>
      </c>
      <c r="K268" t="s">
        <v>541</v>
      </c>
      <c r="L268" t="s">
        <v>543</v>
      </c>
      <c r="M268">
        <v>1</v>
      </c>
      <c r="N268">
        <v>2.7</v>
      </c>
      <c r="O268" t="s">
        <v>548</v>
      </c>
      <c r="P268" t="s">
        <v>550</v>
      </c>
      <c r="Q268" t="s">
        <v>552</v>
      </c>
    </row>
    <row r="269" spans="1:17" hidden="1">
      <c r="A269" t="s">
        <v>284</v>
      </c>
      <c r="B269" t="s">
        <v>517</v>
      </c>
      <c r="C269" t="s">
        <v>521</v>
      </c>
      <c r="D269" t="s">
        <v>526</v>
      </c>
      <c r="E269">
        <v>3</v>
      </c>
      <c r="F269">
        <v>60162</v>
      </c>
      <c r="G269" s="2">
        <v>45075</v>
      </c>
      <c r="H269" t="b">
        <v>0</v>
      </c>
      <c r="J269" t="s">
        <v>537</v>
      </c>
      <c r="K269" t="s">
        <v>538</v>
      </c>
      <c r="L269" t="s">
        <v>544</v>
      </c>
      <c r="M269">
        <v>3</v>
      </c>
      <c r="N269">
        <v>1.9</v>
      </c>
      <c r="O269" t="s">
        <v>547</v>
      </c>
      <c r="P269" t="s">
        <v>549</v>
      </c>
      <c r="Q269" t="s">
        <v>551</v>
      </c>
    </row>
    <row r="270" spans="1:17" hidden="1">
      <c r="A270" t="s">
        <v>285</v>
      </c>
      <c r="B270" t="s">
        <v>517</v>
      </c>
      <c r="C270" t="s">
        <v>521</v>
      </c>
      <c r="D270" t="s">
        <v>525</v>
      </c>
      <c r="E270">
        <v>3.9</v>
      </c>
      <c r="F270">
        <v>62643</v>
      </c>
      <c r="G270" s="2">
        <v>44974</v>
      </c>
      <c r="H270" t="b">
        <v>0</v>
      </c>
      <c r="J270" t="s">
        <v>537</v>
      </c>
      <c r="K270" t="s">
        <v>538</v>
      </c>
      <c r="L270" t="s">
        <v>542</v>
      </c>
      <c r="M270">
        <v>2</v>
      </c>
      <c r="N270">
        <v>2.2000000000000002</v>
      </c>
      <c r="O270" t="s">
        <v>548</v>
      </c>
      <c r="P270" t="s">
        <v>549</v>
      </c>
      <c r="Q270" t="s">
        <v>554</v>
      </c>
    </row>
    <row r="271" spans="1:17" hidden="1">
      <c r="A271" t="s">
        <v>286</v>
      </c>
      <c r="B271" t="s">
        <v>519</v>
      </c>
      <c r="C271" t="s">
        <v>520</v>
      </c>
      <c r="D271" t="s">
        <v>525</v>
      </c>
      <c r="E271">
        <v>5</v>
      </c>
      <c r="F271">
        <v>156894</v>
      </c>
      <c r="G271" s="2">
        <v>44523</v>
      </c>
      <c r="H271" t="b">
        <v>1</v>
      </c>
      <c r="I271" t="s">
        <v>531</v>
      </c>
      <c r="J271" t="s">
        <v>536</v>
      </c>
      <c r="K271" t="s">
        <v>540</v>
      </c>
      <c r="L271" t="s">
        <v>542</v>
      </c>
      <c r="M271">
        <v>3</v>
      </c>
      <c r="N271">
        <v>3.4</v>
      </c>
      <c r="O271" t="s">
        <v>546</v>
      </c>
      <c r="P271" t="s">
        <v>549</v>
      </c>
      <c r="Q271" t="s">
        <v>553</v>
      </c>
    </row>
    <row r="272" spans="1:17" hidden="1">
      <c r="A272" t="s">
        <v>287</v>
      </c>
      <c r="B272" t="s">
        <v>518</v>
      </c>
      <c r="C272" t="s">
        <v>521</v>
      </c>
      <c r="D272" t="s">
        <v>525</v>
      </c>
      <c r="E272">
        <v>4.8</v>
      </c>
      <c r="F272">
        <v>82669</v>
      </c>
      <c r="G272" s="2">
        <v>44437</v>
      </c>
      <c r="H272" t="b">
        <v>0</v>
      </c>
      <c r="J272" t="s">
        <v>537</v>
      </c>
      <c r="K272" t="s">
        <v>538</v>
      </c>
      <c r="L272" t="s">
        <v>542</v>
      </c>
      <c r="M272">
        <v>5</v>
      </c>
      <c r="N272">
        <v>3.6</v>
      </c>
      <c r="O272" t="s">
        <v>548</v>
      </c>
      <c r="P272" t="s">
        <v>549</v>
      </c>
      <c r="Q272" t="s">
        <v>554</v>
      </c>
    </row>
    <row r="273" spans="1:17" hidden="1">
      <c r="A273" t="s">
        <v>288</v>
      </c>
      <c r="B273" t="s">
        <v>517</v>
      </c>
      <c r="C273" t="s">
        <v>521</v>
      </c>
      <c r="D273" t="s">
        <v>526</v>
      </c>
      <c r="E273">
        <v>3.8</v>
      </c>
      <c r="F273">
        <v>86928</v>
      </c>
      <c r="G273" s="2">
        <v>45039</v>
      </c>
      <c r="H273" t="b">
        <v>0</v>
      </c>
      <c r="J273" t="s">
        <v>537</v>
      </c>
      <c r="K273" t="s">
        <v>538</v>
      </c>
      <c r="L273" t="s">
        <v>543</v>
      </c>
      <c r="M273">
        <v>5</v>
      </c>
      <c r="N273">
        <v>2</v>
      </c>
      <c r="O273" t="s">
        <v>546</v>
      </c>
      <c r="P273" t="s">
        <v>549</v>
      </c>
      <c r="Q273" t="s">
        <v>552</v>
      </c>
    </row>
    <row r="274" spans="1:17" hidden="1">
      <c r="A274" t="s">
        <v>289</v>
      </c>
      <c r="B274" t="s">
        <v>519</v>
      </c>
      <c r="C274" t="s">
        <v>523</v>
      </c>
      <c r="D274" t="s">
        <v>527</v>
      </c>
      <c r="E274">
        <v>3.8</v>
      </c>
      <c r="F274">
        <v>75352</v>
      </c>
      <c r="G274" s="2">
        <v>43427</v>
      </c>
      <c r="H274" t="b">
        <v>0</v>
      </c>
      <c r="J274" t="s">
        <v>536</v>
      </c>
      <c r="K274" t="s">
        <v>540</v>
      </c>
      <c r="L274" t="s">
        <v>544</v>
      </c>
      <c r="M274">
        <v>3</v>
      </c>
      <c r="N274">
        <v>6.4</v>
      </c>
      <c r="O274" t="s">
        <v>548</v>
      </c>
      <c r="P274" t="s">
        <v>549</v>
      </c>
      <c r="Q274" t="s">
        <v>552</v>
      </c>
    </row>
    <row r="275" spans="1:17" hidden="1">
      <c r="A275" t="s">
        <v>290</v>
      </c>
      <c r="B275" t="s">
        <v>517</v>
      </c>
      <c r="C275" t="s">
        <v>522</v>
      </c>
      <c r="D275" t="s">
        <v>526</v>
      </c>
      <c r="E275">
        <v>8.3000000000000007</v>
      </c>
      <c r="F275">
        <v>78474</v>
      </c>
      <c r="G275" s="2">
        <v>44805</v>
      </c>
      <c r="H275" t="b">
        <v>0</v>
      </c>
      <c r="J275" t="s">
        <v>535</v>
      </c>
      <c r="K275" t="s">
        <v>541</v>
      </c>
      <c r="L275" t="s">
        <v>543</v>
      </c>
      <c r="M275">
        <v>3</v>
      </c>
      <c r="N275">
        <v>2.6</v>
      </c>
      <c r="O275" t="s">
        <v>548</v>
      </c>
      <c r="P275" t="s">
        <v>550</v>
      </c>
      <c r="Q275" t="s">
        <v>553</v>
      </c>
    </row>
    <row r="276" spans="1:17" hidden="1">
      <c r="A276" t="s">
        <v>291</v>
      </c>
      <c r="B276" t="s">
        <v>519</v>
      </c>
      <c r="C276" t="s">
        <v>522</v>
      </c>
      <c r="D276" t="s">
        <v>527</v>
      </c>
      <c r="E276">
        <v>2.8</v>
      </c>
      <c r="F276">
        <v>74357</v>
      </c>
      <c r="G276" s="2">
        <v>44236</v>
      </c>
      <c r="H276" t="b">
        <v>1</v>
      </c>
      <c r="I276" t="s">
        <v>532</v>
      </c>
      <c r="J276" t="s">
        <v>535</v>
      </c>
      <c r="K276" t="s">
        <v>538</v>
      </c>
      <c r="L276" t="s">
        <v>542</v>
      </c>
      <c r="M276">
        <v>2</v>
      </c>
      <c r="N276">
        <v>4.2</v>
      </c>
      <c r="O276" t="s">
        <v>548</v>
      </c>
      <c r="P276" t="s">
        <v>549</v>
      </c>
      <c r="Q276" t="s">
        <v>552</v>
      </c>
    </row>
    <row r="277" spans="1:17" hidden="1">
      <c r="A277" t="s">
        <v>292</v>
      </c>
      <c r="B277" t="s">
        <v>517</v>
      </c>
      <c r="C277" t="s">
        <v>522</v>
      </c>
      <c r="D277" t="s">
        <v>527</v>
      </c>
      <c r="E277">
        <v>4.5999999999999996</v>
      </c>
      <c r="F277">
        <v>134071</v>
      </c>
      <c r="G277" s="2">
        <v>45060</v>
      </c>
      <c r="H277" t="b">
        <v>1</v>
      </c>
      <c r="I277" t="s">
        <v>531</v>
      </c>
      <c r="J277" t="s">
        <v>535</v>
      </c>
      <c r="K277" t="s">
        <v>540</v>
      </c>
      <c r="L277" t="s">
        <v>545</v>
      </c>
      <c r="M277">
        <v>3</v>
      </c>
      <c r="N277">
        <v>1.9</v>
      </c>
      <c r="O277" t="s">
        <v>547</v>
      </c>
      <c r="P277" t="s">
        <v>549</v>
      </c>
      <c r="Q277" t="s">
        <v>551</v>
      </c>
    </row>
    <row r="278" spans="1:17" hidden="1">
      <c r="A278" t="s">
        <v>293</v>
      </c>
      <c r="B278" t="s">
        <v>518</v>
      </c>
      <c r="C278" t="s">
        <v>520</v>
      </c>
      <c r="E278">
        <v>6.7</v>
      </c>
      <c r="F278">
        <v>134905</v>
      </c>
      <c r="G278" s="2">
        <v>43483</v>
      </c>
      <c r="H278" t="b">
        <v>0</v>
      </c>
      <c r="J278" t="s">
        <v>535</v>
      </c>
      <c r="K278" t="s">
        <v>538</v>
      </c>
      <c r="L278" t="s">
        <v>543</v>
      </c>
      <c r="M278">
        <v>4</v>
      </c>
      <c r="N278">
        <v>6.3</v>
      </c>
      <c r="O278" t="s">
        <v>546</v>
      </c>
      <c r="P278" t="s">
        <v>549</v>
      </c>
      <c r="Q278" t="s">
        <v>552</v>
      </c>
    </row>
    <row r="279" spans="1:17" hidden="1">
      <c r="A279" t="s">
        <v>294</v>
      </c>
      <c r="B279" t="s">
        <v>519</v>
      </c>
      <c r="C279" t="s">
        <v>523</v>
      </c>
      <c r="D279" t="s">
        <v>526</v>
      </c>
      <c r="E279">
        <v>4.3</v>
      </c>
      <c r="F279">
        <v>74939</v>
      </c>
      <c r="G279" s="2">
        <v>43882</v>
      </c>
      <c r="H279" t="b">
        <v>1</v>
      </c>
      <c r="I279" t="s">
        <v>532</v>
      </c>
      <c r="J279" t="s">
        <v>535</v>
      </c>
      <c r="K279" t="s">
        <v>541</v>
      </c>
      <c r="L279" t="s">
        <v>545</v>
      </c>
      <c r="M279">
        <v>3</v>
      </c>
      <c r="N279">
        <v>5.2</v>
      </c>
      <c r="O279" t="s">
        <v>546</v>
      </c>
      <c r="P279" t="s">
        <v>550</v>
      </c>
      <c r="Q279" t="s">
        <v>554</v>
      </c>
    </row>
    <row r="280" spans="1:17" hidden="1">
      <c r="A280" t="s">
        <v>295</v>
      </c>
      <c r="B280" t="s">
        <v>517</v>
      </c>
      <c r="C280" t="s">
        <v>523</v>
      </c>
      <c r="D280" t="s">
        <v>527</v>
      </c>
      <c r="E280">
        <v>4.9000000000000004</v>
      </c>
      <c r="F280">
        <v>102951</v>
      </c>
      <c r="G280" s="2">
        <v>44168</v>
      </c>
      <c r="H280" t="b">
        <v>0</v>
      </c>
      <c r="J280" t="s">
        <v>536</v>
      </c>
      <c r="K280" t="s">
        <v>541</v>
      </c>
      <c r="L280" t="s">
        <v>544</v>
      </c>
      <c r="M280">
        <v>3</v>
      </c>
      <c r="N280">
        <v>4.4000000000000004</v>
      </c>
      <c r="O280" t="s">
        <v>548</v>
      </c>
      <c r="P280" t="s">
        <v>550</v>
      </c>
      <c r="Q280" t="s">
        <v>551</v>
      </c>
    </row>
    <row r="281" spans="1:17" hidden="1">
      <c r="A281" t="s">
        <v>296</v>
      </c>
      <c r="B281" t="s">
        <v>517</v>
      </c>
      <c r="C281" t="s">
        <v>524</v>
      </c>
      <c r="D281" t="s">
        <v>526</v>
      </c>
      <c r="E281">
        <v>3.5</v>
      </c>
      <c r="F281">
        <v>139025</v>
      </c>
      <c r="G281" s="2">
        <v>44551</v>
      </c>
      <c r="H281" t="b">
        <v>0</v>
      </c>
      <c r="J281" t="s">
        <v>536</v>
      </c>
      <c r="K281" t="s">
        <v>540</v>
      </c>
      <c r="L281" t="s">
        <v>545</v>
      </c>
      <c r="M281">
        <v>5</v>
      </c>
      <c r="N281">
        <v>3.3</v>
      </c>
      <c r="O281" t="s">
        <v>547</v>
      </c>
      <c r="P281" t="s">
        <v>549</v>
      </c>
      <c r="Q281" t="s">
        <v>552</v>
      </c>
    </row>
    <row r="282" spans="1:17" hidden="1">
      <c r="A282" t="s">
        <v>297</v>
      </c>
      <c r="B282" t="s">
        <v>519</v>
      </c>
      <c r="C282" t="s">
        <v>523</v>
      </c>
      <c r="D282" t="s">
        <v>527</v>
      </c>
      <c r="E282">
        <v>5.7</v>
      </c>
      <c r="F282">
        <v>67239</v>
      </c>
      <c r="G282" s="2">
        <v>43667</v>
      </c>
      <c r="H282" t="b">
        <v>0</v>
      </c>
      <c r="J282" t="s">
        <v>537</v>
      </c>
      <c r="K282" t="s">
        <v>540</v>
      </c>
      <c r="L282" t="s">
        <v>543</v>
      </c>
      <c r="M282">
        <v>2</v>
      </c>
      <c r="N282">
        <v>5.8</v>
      </c>
      <c r="O282" t="s">
        <v>546</v>
      </c>
      <c r="P282" t="s">
        <v>549</v>
      </c>
      <c r="Q282" t="s">
        <v>552</v>
      </c>
    </row>
    <row r="283" spans="1:17" hidden="1">
      <c r="A283" t="s">
        <v>298</v>
      </c>
      <c r="B283" t="s">
        <v>517</v>
      </c>
      <c r="C283" t="s">
        <v>524</v>
      </c>
      <c r="D283" t="s">
        <v>526</v>
      </c>
      <c r="E283">
        <v>7.7</v>
      </c>
      <c r="F283">
        <v>145445</v>
      </c>
      <c r="G283" s="2">
        <v>44392</v>
      </c>
      <c r="H283" t="b">
        <v>1</v>
      </c>
      <c r="I283" t="s">
        <v>532</v>
      </c>
      <c r="J283" t="s">
        <v>536</v>
      </c>
      <c r="K283" t="s">
        <v>540</v>
      </c>
      <c r="L283" t="s">
        <v>542</v>
      </c>
      <c r="M283">
        <v>3</v>
      </c>
      <c r="N283">
        <v>3.8</v>
      </c>
      <c r="O283" t="s">
        <v>546</v>
      </c>
      <c r="P283" t="s">
        <v>549</v>
      </c>
      <c r="Q283" t="s">
        <v>551</v>
      </c>
    </row>
    <row r="284" spans="1:17" hidden="1">
      <c r="A284" t="s">
        <v>299</v>
      </c>
      <c r="B284" t="s">
        <v>518</v>
      </c>
      <c r="C284" t="s">
        <v>522</v>
      </c>
      <c r="D284" t="s">
        <v>526</v>
      </c>
      <c r="E284">
        <v>10.1</v>
      </c>
      <c r="F284">
        <v>149087</v>
      </c>
      <c r="G284" s="2">
        <v>44644</v>
      </c>
      <c r="H284" t="b">
        <v>0</v>
      </c>
      <c r="J284" t="s">
        <v>536</v>
      </c>
      <c r="K284" t="s">
        <v>540</v>
      </c>
      <c r="L284" t="s">
        <v>544</v>
      </c>
      <c r="M284">
        <v>3</v>
      </c>
      <c r="N284">
        <v>3.1</v>
      </c>
      <c r="O284" t="s">
        <v>546</v>
      </c>
      <c r="P284" t="s">
        <v>549</v>
      </c>
      <c r="Q284" t="s">
        <v>553</v>
      </c>
    </row>
    <row r="285" spans="1:17">
      <c r="A285" t="s">
        <v>430</v>
      </c>
      <c r="B285" t="s">
        <v>518</v>
      </c>
      <c r="C285" t="s">
        <v>520</v>
      </c>
      <c r="D285" t="s">
        <v>528</v>
      </c>
      <c r="E285">
        <v>5.4</v>
      </c>
      <c r="F285">
        <v>86990</v>
      </c>
      <c r="G285" s="2">
        <v>44958</v>
      </c>
      <c r="H285" t="b">
        <v>0</v>
      </c>
      <c r="J285" t="s">
        <v>537</v>
      </c>
      <c r="K285" t="s">
        <v>538</v>
      </c>
      <c r="L285" t="s">
        <v>543</v>
      </c>
      <c r="M285">
        <v>1</v>
      </c>
      <c r="N285">
        <v>2.2000000000000002</v>
      </c>
      <c r="O285" t="s">
        <v>546</v>
      </c>
      <c r="P285" t="s">
        <v>549</v>
      </c>
      <c r="Q285" t="s">
        <v>553</v>
      </c>
    </row>
    <row r="286" spans="1:17">
      <c r="A286" t="s">
        <v>513</v>
      </c>
      <c r="B286" t="s">
        <v>517</v>
      </c>
      <c r="C286" t="s">
        <v>524</v>
      </c>
      <c r="D286" t="s">
        <v>528</v>
      </c>
      <c r="E286">
        <v>5.4</v>
      </c>
      <c r="F286">
        <v>156362</v>
      </c>
      <c r="G286" s="2">
        <v>44356</v>
      </c>
      <c r="H286" t="b">
        <v>1</v>
      </c>
      <c r="I286" t="s">
        <v>530</v>
      </c>
      <c r="J286" t="s">
        <v>535</v>
      </c>
      <c r="K286" t="s">
        <v>541</v>
      </c>
      <c r="L286" t="s">
        <v>545</v>
      </c>
      <c r="M286">
        <v>2</v>
      </c>
      <c r="N286">
        <v>3.9</v>
      </c>
      <c r="O286" t="s">
        <v>546</v>
      </c>
      <c r="P286" t="s">
        <v>550</v>
      </c>
      <c r="Q286" t="s">
        <v>551</v>
      </c>
    </row>
    <row r="287" spans="1:17">
      <c r="A287" t="s">
        <v>148</v>
      </c>
      <c r="B287" t="s">
        <v>517</v>
      </c>
      <c r="C287" t="s">
        <v>520</v>
      </c>
      <c r="D287" t="s">
        <v>528</v>
      </c>
      <c r="E287">
        <v>5.5</v>
      </c>
      <c r="F287">
        <v>71555</v>
      </c>
      <c r="G287" s="2">
        <v>44495</v>
      </c>
      <c r="H287" t="b">
        <v>1</v>
      </c>
      <c r="I287" t="s">
        <v>534</v>
      </c>
      <c r="J287" t="s">
        <v>535</v>
      </c>
      <c r="K287" t="s">
        <v>541</v>
      </c>
      <c r="L287" t="s">
        <v>545</v>
      </c>
      <c r="M287">
        <v>3</v>
      </c>
      <c r="N287">
        <v>3.5</v>
      </c>
      <c r="O287" t="s">
        <v>546</v>
      </c>
      <c r="P287" t="s">
        <v>550</v>
      </c>
      <c r="Q287" t="s">
        <v>553</v>
      </c>
    </row>
    <row r="288" spans="1:17" hidden="1">
      <c r="A288" t="s">
        <v>303</v>
      </c>
      <c r="B288" t="s">
        <v>517</v>
      </c>
      <c r="C288" t="s">
        <v>523</v>
      </c>
      <c r="D288" t="s">
        <v>526</v>
      </c>
      <c r="E288">
        <v>2.5</v>
      </c>
      <c r="F288">
        <v>155665</v>
      </c>
      <c r="G288" s="2">
        <v>43746</v>
      </c>
      <c r="H288" t="b">
        <v>0</v>
      </c>
      <c r="J288" t="s">
        <v>535</v>
      </c>
      <c r="K288" t="s">
        <v>538</v>
      </c>
      <c r="L288" t="s">
        <v>543</v>
      </c>
      <c r="M288">
        <v>3</v>
      </c>
      <c r="N288">
        <v>5.5</v>
      </c>
      <c r="O288" t="s">
        <v>548</v>
      </c>
      <c r="P288" t="s">
        <v>549</v>
      </c>
      <c r="Q288" t="s">
        <v>552</v>
      </c>
    </row>
    <row r="289" spans="1:17">
      <c r="A289" t="s">
        <v>184</v>
      </c>
      <c r="B289" t="s">
        <v>519</v>
      </c>
      <c r="C289" t="s">
        <v>523</v>
      </c>
      <c r="D289" t="s">
        <v>528</v>
      </c>
      <c r="E289">
        <v>5.5</v>
      </c>
      <c r="F289">
        <v>79982</v>
      </c>
      <c r="G289" s="2">
        <v>44286</v>
      </c>
      <c r="H289" t="b">
        <v>1</v>
      </c>
      <c r="I289" t="s">
        <v>533</v>
      </c>
      <c r="J289" t="s">
        <v>537</v>
      </c>
      <c r="K289" t="s">
        <v>538</v>
      </c>
      <c r="L289" t="s">
        <v>542</v>
      </c>
      <c r="M289">
        <v>1</v>
      </c>
      <c r="N289">
        <v>4.0999999999999996</v>
      </c>
      <c r="O289" t="s">
        <v>546</v>
      </c>
      <c r="P289" t="s">
        <v>549</v>
      </c>
      <c r="Q289" t="s">
        <v>554</v>
      </c>
    </row>
    <row r="290" spans="1:17" hidden="1">
      <c r="A290" t="s">
        <v>305</v>
      </c>
      <c r="B290" t="s">
        <v>519</v>
      </c>
      <c r="C290" t="s">
        <v>520</v>
      </c>
      <c r="D290" t="s">
        <v>526</v>
      </c>
      <c r="E290">
        <v>3.9</v>
      </c>
      <c r="F290">
        <v>105096</v>
      </c>
      <c r="G290" s="2">
        <v>43407</v>
      </c>
      <c r="H290" t="b">
        <v>0</v>
      </c>
      <c r="J290" t="s">
        <v>537</v>
      </c>
      <c r="K290" t="s">
        <v>540</v>
      </c>
      <c r="L290" t="s">
        <v>543</v>
      </c>
      <c r="M290">
        <v>4</v>
      </c>
      <c r="N290">
        <v>6.5</v>
      </c>
      <c r="O290" t="s">
        <v>547</v>
      </c>
      <c r="P290" t="s">
        <v>549</v>
      </c>
      <c r="Q290" t="s">
        <v>553</v>
      </c>
    </row>
    <row r="291" spans="1:17" hidden="1">
      <c r="A291" t="s">
        <v>306</v>
      </c>
      <c r="B291" t="s">
        <v>517</v>
      </c>
      <c r="C291" t="s">
        <v>523</v>
      </c>
      <c r="D291" t="s">
        <v>527</v>
      </c>
      <c r="E291">
        <v>4.2</v>
      </c>
      <c r="F291">
        <v>132516</v>
      </c>
      <c r="G291" s="2">
        <v>43720</v>
      </c>
      <c r="H291" t="b">
        <v>0</v>
      </c>
      <c r="J291" t="s">
        <v>536</v>
      </c>
      <c r="K291" t="s">
        <v>540</v>
      </c>
      <c r="L291" t="s">
        <v>545</v>
      </c>
      <c r="M291">
        <v>5</v>
      </c>
      <c r="N291">
        <v>5.6</v>
      </c>
      <c r="O291" t="s">
        <v>548</v>
      </c>
      <c r="P291" t="s">
        <v>549</v>
      </c>
      <c r="Q291" t="s">
        <v>553</v>
      </c>
    </row>
    <row r="292" spans="1:17">
      <c r="A292" t="s">
        <v>38</v>
      </c>
      <c r="B292" t="s">
        <v>519</v>
      </c>
      <c r="C292" t="s">
        <v>521</v>
      </c>
      <c r="D292" t="s">
        <v>528</v>
      </c>
      <c r="E292">
        <v>5.7</v>
      </c>
      <c r="F292">
        <v>147455</v>
      </c>
      <c r="G292" s="2">
        <v>43347</v>
      </c>
      <c r="H292" t="b">
        <v>0</v>
      </c>
      <c r="J292" t="s">
        <v>536</v>
      </c>
      <c r="K292" t="s">
        <v>538</v>
      </c>
      <c r="L292" t="s">
        <v>542</v>
      </c>
      <c r="M292">
        <v>4</v>
      </c>
      <c r="N292">
        <v>6.6</v>
      </c>
      <c r="O292" t="s">
        <v>548</v>
      </c>
      <c r="P292" t="s">
        <v>549</v>
      </c>
      <c r="Q292" t="s">
        <v>554</v>
      </c>
    </row>
    <row r="293" spans="1:17" hidden="1">
      <c r="A293" t="s">
        <v>308</v>
      </c>
      <c r="B293" t="s">
        <v>519</v>
      </c>
      <c r="C293" t="s">
        <v>520</v>
      </c>
      <c r="D293" t="s">
        <v>527</v>
      </c>
      <c r="E293">
        <v>2.8</v>
      </c>
      <c r="F293">
        <v>135330</v>
      </c>
      <c r="G293" s="2">
        <v>43616</v>
      </c>
      <c r="H293" t="b">
        <v>0</v>
      </c>
      <c r="J293" t="s">
        <v>535</v>
      </c>
      <c r="K293" t="s">
        <v>538</v>
      </c>
      <c r="L293" t="s">
        <v>545</v>
      </c>
      <c r="M293">
        <v>3</v>
      </c>
      <c r="N293">
        <v>5.9</v>
      </c>
      <c r="O293" t="s">
        <v>546</v>
      </c>
      <c r="P293" t="s">
        <v>549</v>
      </c>
      <c r="Q293" t="s">
        <v>554</v>
      </c>
    </row>
    <row r="294" spans="1:17" hidden="1">
      <c r="A294" t="s">
        <v>309</v>
      </c>
      <c r="B294" t="s">
        <v>517</v>
      </c>
      <c r="C294" t="s">
        <v>521</v>
      </c>
      <c r="D294" t="s">
        <v>525</v>
      </c>
      <c r="E294">
        <v>7.9</v>
      </c>
      <c r="F294">
        <v>115267</v>
      </c>
      <c r="G294" s="2">
        <v>43560</v>
      </c>
      <c r="H294" t="b">
        <v>1</v>
      </c>
      <c r="I294" t="s">
        <v>531</v>
      </c>
      <c r="J294" t="s">
        <v>536</v>
      </c>
      <c r="K294" t="s">
        <v>541</v>
      </c>
      <c r="L294" t="s">
        <v>542</v>
      </c>
      <c r="M294">
        <v>4</v>
      </c>
      <c r="N294">
        <v>6</v>
      </c>
      <c r="O294" t="s">
        <v>548</v>
      </c>
      <c r="P294" t="s">
        <v>550</v>
      </c>
      <c r="Q294" t="s">
        <v>551</v>
      </c>
    </row>
    <row r="295" spans="1:17">
      <c r="A295" t="s">
        <v>301</v>
      </c>
      <c r="B295" t="s">
        <v>517</v>
      </c>
      <c r="C295" t="s">
        <v>523</v>
      </c>
      <c r="D295" t="s">
        <v>528</v>
      </c>
      <c r="E295">
        <v>5.7</v>
      </c>
      <c r="F295">
        <v>116481</v>
      </c>
      <c r="G295" s="2">
        <v>44384</v>
      </c>
      <c r="H295" t="b">
        <v>0</v>
      </c>
      <c r="J295" t="s">
        <v>535</v>
      </c>
      <c r="K295" t="s">
        <v>540</v>
      </c>
      <c r="L295" t="s">
        <v>544</v>
      </c>
      <c r="M295">
        <v>5</v>
      </c>
      <c r="N295">
        <v>3.8</v>
      </c>
      <c r="O295" t="s">
        <v>546</v>
      </c>
      <c r="P295" t="s">
        <v>549</v>
      </c>
      <c r="Q295" t="s">
        <v>551</v>
      </c>
    </row>
    <row r="296" spans="1:17" hidden="1">
      <c r="A296" t="s">
        <v>311</v>
      </c>
      <c r="B296" t="s">
        <v>519</v>
      </c>
      <c r="C296" t="s">
        <v>523</v>
      </c>
      <c r="E296">
        <v>3.1</v>
      </c>
      <c r="F296">
        <v>106738</v>
      </c>
      <c r="G296" s="2">
        <v>44666</v>
      </c>
      <c r="H296" t="b">
        <v>0</v>
      </c>
      <c r="J296" t="s">
        <v>535</v>
      </c>
      <c r="K296" t="s">
        <v>538</v>
      </c>
      <c r="L296" t="s">
        <v>545</v>
      </c>
      <c r="M296">
        <v>3</v>
      </c>
      <c r="N296">
        <v>3</v>
      </c>
      <c r="O296" t="s">
        <v>547</v>
      </c>
      <c r="P296" t="s">
        <v>549</v>
      </c>
      <c r="Q296" t="s">
        <v>552</v>
      </c>
    </row>
    <row r="297" spans="1:17" hidden="1">
      <c r="A297" t="s">
        <v>312</v>
      </c>
      <c r="B297" t="s">
        <v>517</v>
      </c>
      <c r="C297" t="s">
        <v>522</v>
      </c>
      <c r="D297" t="s">
        <v>526</v>
      </c>
      <c r="E297">
        <v>4.4000000000000004</v>
      </c>
      <c r="F297">
        <v>94518</v>
      </c>
      <c r="G297" s="2">
        <v>43762</v>
      </c>
      <c r="H297" t="b">
        <v>0</v>
      </c>
      <c r="J297" t="s">
        <v>535</v>
      </c>
      <c r="K297" t="s">
        <v>538</v>
      </c>
      <c r="L297" t="s">
        <v>544</v>
      </c>
      <c r="M297">
        <v>3</v>
      </c>
      <c r="N297">
        <v>5.5</v>
      </c>
      <c r="O297" t="s">
        <v>548</v>
      </c>
      <c r="P297" t="s">
        <v>549</v>
      </c>
      <c r="Q297" t="s">
        <v>554</v>
      </c>
    </row>
    <row r="298" spans="1:17" hidden="1">
      <c r="A298" t="s">
        <v>313</v>
      </c>
      <c r="B298" t="s">
        <v>517</v>
      </c>
      <c r="C298" t="s">
        <v>522</v>
      </c>
      <c r="D298" t="s">
        <v>526</v>
      </c>
      <c r="E298">
        <v>3.1</v>
      </c>
      <c r="F298">
        <v>139222</v>
      </c>
      <c r="G298" s="2">
        <v>43733</v>
      </c>
      <c r="H298" t="b">
        <v>0</v>
      </c>
      <c r="J298" t="s">
        <v>537</v>
      </c>
      <c r="K298" t="s">
        <v>541</v>
      </c>
      <c r="L298" t="s">
        <v>543</v>
      </c>
      <c r="M298">
        <v>4</v>
      </c>
      <c r="N298">
        <v>5.6</v>
      </c>
      <c r="O298" t="s">
        <v>547</v>
      </c>
      <c r="P298" t="s">
        <v>550</v>
      </c>
      <c r="Q298" t="s">
        <v>554</v>
      </c>
    </row>
    <row r="299" spans="1:17">
      <c r="A299" t="s">
        <v>437</v>
      </c>
      <c r="B299" t="s">
        <v>518</v>
      </c>
      <c r="C299" t="s">
        <v>523</v>
      </c>
      <c r="D299" t="s">
        <v>528</v>
      </c>
      <c r="E299">
        <v>5.7</v>
      </c>
      <c r="F299">
        <v>114318</v>
      </c>
      <c r="G299" s="2">
        <v>44124</v>
      </c>
      <c r="H299" t="b">
        <v>1</v>
      </c>
      <c r="I299" t="s">
        <v>533</v>
      </c>
      <c r="J299" t="s">
        <v>537</v>
      </c>
      <c r="K299" t="s">
        <v>541</v>
      </c>
      <c r="L299" t="s">
        <v>542</v>
      </c>
      <c r="M299">
        <v>3</v>
      </c>
      <c r="N299">
        <v>4.5</v>
      </c>
      <c r="O299" t="s">
        <v>546</v>
      </c>
      <c r="P299" t="s">
        <v>550</v>
      </c>
      <c r="Q299" t="s">
        <v>553</v>
      </c>
    </row>
    <row r="300" spans="1:17">
      <c r="A300" t="s">
        <v>68</v>
      </c>
      <c r="B300" t="s">
        <v>518</v>
      </c>
      <c r="C300" t="s">
        <v>520</v>
      </c>
      <c r="D300" t="s">
        <v>528</v>
      </c>
      <c r="E300">
        <v>5.9</v>
      </c>
      <c r="F300">
        <v>87350</v>
      </c>
      <c r="G300" s="2">
        <v>43949</v>
      </c>
      <c r="H300" t="b">
        <v>0</v>
      </c>
      <c r="J300" t="s">
        <v>536</v>
      </c>
      <c r="K300" t="s">
        <v>540</v>
      </c>
      <c r="L300" t="s">
        <v>542</v>
      </c>
      <c r="M300">
        <v>3</v>
      </c>
      <c r="N300">
        <v>5</v>
      </c>
      <c r="O300" t="s">
        <v>546</v>
      </c>
      <c r="P300" t="s">
        <v>549</v>
      </c>
      <c r="Q300" t="s">
        <v>552</v>
      </c>
    </row>
    <row r="301" spans="1:17">
      <c r="A301" t="s">
        <v>104</v>
      </c>
      <c r="B301" t="s">
        <v>519</v>
      </c>
      <c r="C301" t="s">
        <v>522</v>
      </c>
      <c r="D301" t="s">
        <v>528</v>
      </c>
      <c r="E301">
        <v>5.9</v>
      </c>
      <c r="F301">
        <v>98518</v>
      </c>
      <c r="G301" s="2">
        <v>43585</v>
      </c>
      <c r="H301" t="b">
        <v>1</v>
      </c>
      <c r="I301" t="s">
        <v>533</v>
      </c>
      <c r="J301" t="s">
        <v>536</v>
      </c>
      <c r="K301" t="s">
        <v>541</v>
      </c>
      <c r="L301" t="s">
        <v>544</v>
      </c>
      <c r="M301">
        <v>3</v>
      </c>
      <c r="N301">
        <v>6</v>
      </c>
      <c r="O301" t="s">
        <v>547</v>
      </c>
      <c r="P301" t="s">
        <v>550</v>
      </c>
      <c r="Q301" t="s">
        <v>554</v>
      </c>
    </row>
    <row r="302" spans="1:17" hidden="1">
      <c r="A302" t="s">
        <v>317</v>
      </c>
      <c r="B302" t="s">
        <v>518</v>
      </c>
      <c r="C302" t="s">
        <v>520</v>
      </c>
      <c r="D302" t="s">
        <v>527</v>
      </c>
      <c r="E302">
        <v>6.7</v>
      </c>
      <c r="F302">
        <v>127028</v>
      </c>
      <c r="G302" s="2">
        <v>44891</v>
      </c>
      <c r="H302" t="b">
        <v>0</v>
      </c>
      <c r="J302" t="s">
        <v>535</v>
      </c>
      <c r="K302" t="s">
        <v>538</v>
      </c>
      <c r="L302" t="s">
        <v>544</v>
      </c>
      <c r="M302">
        <v>3</v>
      </c>
      <c r="N302">
        <v>2.4</v>
      </c>
      <c r="O302" t="s">
        <v>546</v>
      </c>
      <c r="P302" t="s">
        <v>549</v>
      </c>
      <c r="Q302" t="s">
        <v>553</v>
      </c>
    </row>
    <row r="303" spans="1:17" hidden="1">
      <c r="A303" t="s">
        <v>318</v>
      </c>
      <c r="B303" t="s">
        <v>519</v>
      </c>
      <c r="C303" t="s">
        <v>521</v>
      </c>
      <c r="D303" t="s">
        <v>527</v>
      </c>
      <c r="E303">
        <v>3.6</v>
      </c>
      <c r="F303">
        <v>67368</v>
      </c>
      <c r="G303" s="2">
        <v>44569</v>
      </c>
      <c r="H303" t="b">
        <v>1</v>
      </c>
      <c r="I303" t="s">
        <v>531</v>
      </c>
      <c r="J303" t="s">
        <v>536</v>
      </c>
      <c r="K303" t="s">
        <v>538</v>
      </c>
      <c r="L303" t="s">
        <v>545</v>
      </c>
      <c r="M303">
        <v>4</v>
      </c>
      <c r="N303">
        <v>3.3</v>
      </c>
      <c r="O303" t="s">
        <v>546</v>
      </c>
      <c r="P303" t="s">
        <v>549</v>
      </c>
      <c r="Q303" t="s">
        <v>554</v>
      </c>
    </row>
    <row r="304" spans="1:17" hidden="1">
      <c r="A304" t="s">
        <v>319</v>
      </c>
      <c r="B304" t="s">
        <v>519</v>
      </c>
      <c r="C304" t="s">
        <v>524</v>
      </c>
      <c r="D304" t="s">
        <v>526</v>
      </c>
      <c r="E304">
        <v>4</v>
      </c>
      <c r="F304">
        <v>66581</v>
      </c>
      <c r="G304" s="2">
        <v>44712</v>
      </c>
      <c r="H304" t="b">
        <v>0</v>
      </c>
      <c r="J304" t="s">
        <v>536</v>
      </c>
      <c r="K304" t="s">
        <v>538</v>
      </c>
      <c r="L304" t="s">
        <v>545</v>
      </c>
      <c r="M304">
        <v>2</v>
      </c>
      <c r="N304">
        <v>2.9</v>
      </c>
      <c r="O304" t="s">
        <v>547</v>
      </c>
      <c r="P304" t="s">
        <v>549</v>
      </c>
      <c r="Q304" t="s">
        <v>553</v>
      </c>
    </row>
    <row r="305" spans="1:17" hidden="1">
      <c r="A305" t="s">
        <v>320</v>
      </c>
      <c r="B305" t="s">
        <v>517</v>
      </c>
      <c r="C305" t="s">
        <v>522</v>
      </c>
      <c r="D305" t="s">
        <v>527</v>
      </c>
      <c r="E305">
        <v>5.5</v>
      </c>
      <c r="F305">
        <v>140404</v>
      </c>
      <c r="G305" s="2">
        <v>44943</v>
      </c>
      <c r="H305" t="b">
        <v>0</v>
      </c>
      <c r="J305" t="s">
        <v>537</v>
      </c>
      <c r="K305" t="s">
        <v>541</v>
      </c>
      <c r="L305" t="s">
        <v>545</v>
      </c>
      <c r="M305">
        <v>4</v>
      </c>
      <c r="N305">
        <v>2.2999999999999998</v>
      </c>
      <c r="O305" t="s">
        <v>547</v>
      </c>
      <c r="P305" t="s">
        <v>550</v>
      </c>
      <c r="Q305" t="s">
        <v>553</v>
      </c>
    </row>
    <row r="306" spans="1:17" hidden="1">
      <c r="A306" t="s">
        <v>321</v>
      </c>
      <c r="B306" t="s">
        <v>519</v>
      </c>
      <c r="C306" t="s">
        <v>521</v>
      </c>
      <c r="D306" t="s">
        <v>527</v>
      </c>
      <c r="E306">
        <v>6.5</v>
      </c>
      <c r="F306">
        <v>68770</v>
      </c>
      <c r="G306" s="2">
        <v>43954</v>
      </c>
      <c r="H306" t="b">
        <v>0</v>
      </c>
      <c r="J306" t="s">
        <v>536</v>
      </c>
      <c r="K306" t="s">
        <v>540</v>
      </c>
      <c r="L306" t="s">
        <v>542</v>
      </c>
      <c r="M306">
        <v>3</v>
      </c>
      <c r="N306">
        <v>5</v>
      </c>
      <c r="O306" t="s">
        <v>548</v>
      </c>
      <c r="P306" t="s">
        <v>549</v>
      </c>
      <c r="Q306" t="s">
        <v>552</v>
      </c>
    </row>
    <row r="307" spans="1:17" hidden="1">
      <c r="A307" t="s">
        <v>322</v>
      </c>
      <c r="B307" t="s">
        <v>517</v>
      </c>
      <c r="C307" t="s">
        <v>521</v>
      </c>
      <c r="D307" t="s">
        <v>525</v>
      </c>
      <c r="E307">
        <v>3.7</v>
      </c>
      <c r="F307">
        <v>145925</v>
      </c>
      <c r="G307" s="2">
        <v>44386</v>
      </c>
      <c r="H307" t="b">
        <v>0</v>
      </c>
      <c r="J307" t="s">
        <v>537</v>
      </c>
      <c r="K307" t="s">
        <v>538</v>
      </c>
      <c r="L307" t="s">
        <v>542</v>
      </c>
      <c r="M307">
        <v>1</v>
      </c>
      <c r="N307">
        <v>3.8</v>
      </c>
      <c r="O307" t="s">
        <v>548</v>
      </c>
      <c r="P307" t="s">
        <v>549</v>
      </c>
      <c r="Q307" t="s">
        <v>554</v>
      </c>
    </row>
    <row r="308" spans="1:17">
      <c r="A308" t="s">
        <v>208</v>
      </c>
      <c r="B308" t="s">
        <v>517</v>
      </c>
      <c r="C308" t="s">
        <v>523</v>
      </c>
      <c r="D308" t="s">
        <v>528</v>
      </c>
      <c r="E308">
        <v>5.9</v>
      </c>
      <c r="F308">
        <v>151428</v>
      </c>
      <c r="G308" s="2">
        <v>44144</v>
      </c>
      <c r="H308" t="b">
        <v>1</v>
      </c>
      <c r="I308" t="s">
        <v>530</v>
      </c>
      <c r="J308" t="s">
        <v>536</v>
      </c>
      <c r="K308" t="s">
        <v>538</v>
      </c>
      <c r="L308" t="s">
        <v>542</v>
      </c>
      <c r="M308">
        <v>3</v>
      </c>
      <c r="N308">
        <v>4.4000000000000004</v>
      </c>
      <c r="O308" t="s">
        <v>546</v>
      </c>
      <c r="P308" t="s">
        <v>549</v>
      </c>
      <c r="Q308" t="s">
        <v>553</v>
      </c>
    </row>
    <row r="309" spans="1:17">
      <c r="A309" t="s">
        <v>371</v>
      </c>
      <c r="B309" t="s">
        <v>519</v>
      </c>
      <c r="C309" t="s">
        <v>522</v>
      </c>
      <c r="D309" t="s">
        <v>528</v>
      </c>
      <c r="E309">
        <v>5.9</v>
      </c>
      <c r="F309">
        <v>131854</v>
      </c>
      <c r="G309" s="2">
        <v>43123</v>
      </c>
      <c r="H309" t="b">
        <v>0</v>
      </c>
      <c r="J309" t="s">
        <v>537</v>
      </c>
      <c r="K309" t="s">
        <v>541</v>
      </c>
      <c r="L309" t="s">
        <v>545</v>
      </c>
      <c r="M309">
        <v>4</v>
      </c>
      <c r="N309">
        <v>7.2</v>
      </c>
      <c r="O309" t="s">
        <v>547</v>
      </c>
      <c r="P309" t="s">
        <v>550</v>
      </c>
      <c r="Q309" t="s">
        <v>554</v>
      </c>
    </row>
    <row r="310" spans="1:17" hidden="1">
      <c r="A310" t="s">
        <v>325</v>
      </c>
      <c r="B310" t="s">
        <v>519</v>
      </c>
      <c r="C310" t="s">
        <v>521</v>
      </c>
      <c r="D310" t="s">
        <v>525</v>
      </c>
      <c r="E310">
        <v>7.2</v>
      </c>
      <c r="F310">
        <v>77087</v>
      </c>
      <c r="G310" s="2">
        <v>43418</v>
      </c>
      <c r="H310" t="b">
        <v>0</v>
      </c>
      <c r="J310" t="s">
        <v>537</v>
      </c>
      <c r="K310" t="s">
        <v>538</v>
      </c>
      <c r="L310" t="s">
        <v>544</v>
      </c>
      <c r="M310">
        <v>1</v>
      </c>
      <c r="N310">
        <v>6.4</v>
      </c>
      <c r="O310" t="s">
        <v>546</v>
      </c>
      <c r="P310" t="s">
        <v>549</v>
      </c>
      <c r="Q310" t="s">
        <v>552</v>
      </c>
    </row>
    <row r="311" spans="1:17" hidden="1">
      <c r="A311" t="s">
        <v>326</v>
      </c>
      <c r="B311" t="s">
        <v>519</v>
      </c>
      <c r="C311" t="s">
        <v>522</v>
      </c>
      <c r="D311" t="s">
        <v>526</v>
      </c>
      <c r="E311">
        <v>3.8</v>
      </c>
      <c r="F311">
        <v>93623</v>
      </c>
      <c r="G311" s="2">
        <v>44913</v>
      </c>
      <c r="H311" t="b">
        <v>0</v>
      </c>
      <c r="J311" t="s">
        <v>536</v>
      </c>
      <c r="K311" t="s">
        <v>538</v>
      </c>
      <c r="L311" t="s">
        <v>542</v>
      </c>
      <c r="M311">
        <v>3</v>
      </c>
      <c r="N311">
        <v>2.2999999999999998</v>
      </c>
      <c r="O311" t="s">
        <v>546</v>
      </c>
      <c r="P311" t="s">
        <v>549</v>
      </c>
      <c r="Q311" t="s">
        <v>554</v>
      </c>
    </row>
    <row r="312" spans="1:17">
      <c r="A312" t="s">
        <v>514</v>
      </c>
      <c r="B312" t="s">
        <v>517</v>
      </c>
      <c r="C312" t="s">
        <v>521</v>
      </c>
      <c r="D312" t="s">
        <v>528</v>
      </c>
      <c r="E312">
        <v>6</v>
      </c>
      <c r="F312">
        <v>135476</v>
      </c>
      <c r="G312" s="2">
        <v>44977</v>
      </c>
      <c r="H312" t="b">
        <v>0</v>
      </c>
      <c r="J312" t="s">
        <v>537</v>
      </c>
      <c r="K312" t="s">
        <v>540</v>
      </c>
      <c r="L312" t="s">
        <v>544</v>
      </c>
      <c r="M312">
        <v>5</v>
      </c>
      <c r="N312">
        <v>2.2000000000000002</v>
      </c>
      <c r="O312" t="s">
        <v>547</v>
      </c>
      <c r="P312" t="s">
        <v>549</v>
      </c>
      <c r="Q312" t="s">
        <v>554</v>
      </c>
    </row>
    <row r="313" spans="1:17" hidden="1">
      <c r="A313" t="s">
        <v>328</v>
      </c>
      <c r="B313" t="s">
        <v>517</v>
      </c>
      <c r="C313" t="s">
        <v>522</v>
      </c>
      <c r="D313" t="s">
        <v>525</v>
      </c>
      <c r="E313">
        <v>2</v>
      </c>
      <c r="F313">
        <v>124089</v>
      </c>
      <c r="G313" s="2">
        <v>43203</v>
      </c>
      <c r="H313" t="b">
        <v>0</v>
      </c>
      <c r="J313" t="s">
        <v>535</v>
      </c>
      <c r="K313" t="s">
        <v>539</v>
      </c>
      <c r="L313" t="s">
        <v>544</v>
      </c>
      <c r="M313">
        <v>4</v>
      </c>
      <c r="N313">
        <v>7</v>
      </c>
      <c r="O313" t="s">
        <v>547</v>
      </c>
      <c r="P313" t="s">
        <v>549</v>
      </c>
      <c r="Q313" t="s">
        <v>553</v>
      </c>
    </row>
    <row r="314" spans="1:17" hidden="1">
      <c r="A314" t="s">
        <v>329</v>
      </c>
      <c r="B314" t="s">
        <v>517</v>
      </c>
      <c r="C314" t="s">
        <v>522</v>
      </c>
      <c r="D314" t="s">
        <v>525</v>
      </c>
      <c r="E314">
        <v>4.2</v>
      </c>
      <c r="F314">
        <v>98211</v>
      </c>
      <c r="G314" s="2">
        <v>44090</v>
      </c>
      <c r="H314" t="b">
        <v>0</v>
      </c>
      <c r="J314" t="s">
        <v>537</v>
      </c>
      <c r="K314" t="s">
        <v>541</v>
      </c>
      <c r="L314" t="s">
        <v>545</v>
      </c>
      <c r="M314">
        <v>3</v>
      </c>
      <c r="N314">
        <v>4.5999999999999996</v>
      </c>
      <c r="O314" t="s">
        <v>546</v>
      </c>
      <c r="P314" t="s">
        <v>550</v>
      </c>
      <c r="Q314" t="s">
        <v>553</v>
      </c>
    </row>
    <row r="315" spans="1:17" hidden="1">
      <c r="A315" t="s">
        <v>330</v>
      </c>
      <c r="B315" t="s">
        <v>519</v>
      </c>
      <c r="C315" t="s">
        <v>520</v>
      </c>
      <c r="D315" t="s">
        <v>526</v>
      </c>
      <c r="E315">
        <v>6.2</v>
      </c>
      <c r="F315">
        <v>155344</v>
      </c>
      <c r="G315" s="2">
        <v>44861</v>
      </c>
      <c r="H315" t="b">
        <v>0</v>
      </c>
      <c r="J315" t="s">
        <v>535</v>
      </c>
      <c r="K315" t="s">
        <v>540</v>
      </c>
      <c r="L315" t="s">
        <v>543</v>
      </c>
      <c r="M315">
        <v>3</v>
      </c>
      <c r="N315">
        <v>2.5</v>
      </c>
      <c r="O315" t="s">
        <v>547</v>
      </c>
      <c r="P315" t="s">
        <v>549</v>
      </c>
      <c r="Q315" t="s">
        <v>554</v>
      </c>
    </row>
    <row r="316" spans="1:17" hidden="1">
      <c r="A316" t="s">
        <v>331</v>
      </c>
      <c r="B316" t="s">
        <v>518</v>
      </c>
      <c r="C316" t="s">
        <v>522</v>
      </c>
      <c r="D316" t="s">
        <v>527</v>
      </c>
      <c r="E316">
        <v>6.6</v>
      </c>
      <c r="F316">
        <v>134637</v>
      </c>
      <c r="G316" s="2">
        <v>43310</v>
      </c>
      <c r="H316" t="b">
        <v>1</v>
      </c>
      <c r="I316" t="s">
        <v>533</v>
      </c>
      <c r="J316" t="s">
        <v>537</v>
      </c>
      <c r="K316" t="s">
        <v>540</v>
      </c>
      <c r="L316" t="s">
        <v>545</v>
      </c>
      <c r="M316">
        <v>2</v>
      </c>
      <c r="N316">
        <v>6.7</v>
      </c>
      <c r="O316" t="s">
        <v>546</v>
      </c>
      <c r="P316" t="s">
        <v>549</v>
      </c>
      <c r="Q316" t="s">
        <v>551</v>
      </c>
    </row>
    <row r="317" spans="1:17" hidden="1">
      <c r="A317" t="s">
        <v>332</v>
      </c>
      <c r="B317" t="s">
        <v>519</v>
      </c>
      <c r="C317" t="s">
        <v>522</v>
      </c>
      <c r="D317" t="s">
        <v>525</v>
      </c>
      <c r="E317">
        <v>5.6</v>
      </c>
      <c r="F317">
        <v>122068</v>
      </c>
      <c r="G317" s="2">
        <v>44638</v>
      </c>
      <c r="H317" t="b">
        <v>0</v>
      </c>
      <c r="J317" t="s">
        <v>535</v>
      </c>
      <c r="K317" t="s">
        <v>538</v>
      </c>
      <c r="L317" t="s">
        <v>543</v>
      </c>
      <c r="M317">
        <v>4</v>
      </c>
      <c r="N317">
        <v>3.1</v>
      </c>
      <c r="O317" t="s">
        <v>548</v>
      </c>
      <c r="P317" t="s">
        <v>549</v>
      </c>
      <c r="Q317" t="s">
        <v>552</v>
      </c>
    </row>
    <row r="318" spans="1:17" hidden="1">
      <c r="A318" t="s">
        <v>333</v>
      </c>
      <c r="B318" t="s">
        <v>517</v>
      </c>
      <c r="C318" t="s">
        <v>521</v>
      </c>
      <c r="D318" t="s">
        <v>526</v>
      </c>
      <c r="E318">
        <v>0.1</v>
      </c>
      <c r="F318">
        <v>108438</v>
      </c>
      <c r="G318" s="2">
        <v>44937</v>
      </c>
      <c r="H318" t="b">
        <v>0</v>
      </c>
      <c r="J318" t="s">
        <v>536</v>
      </c>
      <c r="K318" t="s">
        <v>541</v>
      </c>
      <c r="L318" t="s">
        <v>544</v>
      </c>
      <c r="M318">
        <v>5</v>
      </c>
      <c r="N318">
        <v>2.2999999999999998</v>
      </c>
      <c r="O318" t="s">
        <v>548</v>
      </c>
      <c r="P318" t="s">
        <v>550</v>
      </c>
      <c r="Q318" t="s">
        <v>553</v>
      </c>
    </row>
    <row r="319" spans="1:17">
      <c r="A319" t="s">
        <v>149</v>
      </c>
      <c r="B319" t="s">
        <v>518</v>
      </c>
      <c r="C319" t="s">
        <v>524</v>
      </c>
      <c r="D319" t="s">
        <v>528</v>
      </c>
      <c r="E319">
        <v>6.1</v>
      </c>
      <c r="F319">
        <v>88769</v>
      </c>
      <c r="G319" s="2">
        <v>43155</v>
      </c>
      <c r="H319" t="b">
        <v>0</v>
      </c>
      <c r="J319" t="s">
        <v>536</v>
      </c>
      <c r="K319" t="s">
        <v>538</v>
      </c>
      <c r="L319" t="s">
        <v>542</v>
      </c>
      <c r="M319">
        <v>5</v>
      </c>
      <c r="N319">
        <v>7.2</v>
      </c>
      <c r="O319" t="s">
        <v>548</v>
      </c>
      <c r="P319" t="s">
        <v>549</v>
      </c>
      <c r="Q319" t="s">
        <v>552</v>
      </c>
    </row>
    <row r="320" spans="1:17" hidden="1">
      <c r="A320" t="s">
        <v>335</v>
      </c>
      <c r="B320" t="s">
        <v>519</v>
      </c>
      <c r="C320" t="s">
        <v>521</v>
      </c>
      <c r="D320" t="s">
        <v>525</v>
      </c>
      <c r="E320">
        <v>7.2</v>
      </c>
      <c r="F320">
        <v>122493</v>
      </c>
      <c r="G320" s="2">
        <v>44312</v>
      </c>
      <c r="H320" t="b">
        <v>1</v>
      </c>
      <c r="I320" t="s">
        <v>534</v>
      </c>
      <c r="J320" t="s">
        <v>537</v>
      </c>
      <c r="K320" t="s">
        <v>538</v>
      </c>
      <c r="L320" t="s">
        <v>543</v>
      </c>
      <c r="M320">
        <v>3</v>
      </c>
      <c r="N320">
        <v>4</v>
      </c>
      <c r="O320" t="s">
        <v>546</v>
      </c>
      <c r="P320" t="s">
        <v>549</v>
      </c>
      <c r="Q320" t="s">
        <v>551</v>
      </c>
    </row>
    <row r="321" spans="1:17" hidden="1">
      <c r="A321" t="s">
        <v>336</v>
      </c>
      <c r="B321" t="s">
        <v>519</v>
      </c>
      <c r="C321" t="s">
        <v>524</v>
      </c>
      <c r="D321" t="s">
        <v>525</v>
      </c>
      <c r="E321">
        <v>5.3</v>
      </c>
      <c r="F321">
        <v>142279</v>
      </c>
      <c r="G321" s="2">
        <v>44199</v>
      </c>
      <c r="H321" t="b">
        <v>0</v>
      </c>
      <c r="J321" t="s">
        <v>536</v>
      </c>
      <c r="K321" t="s">
        <v>538</v>
      </c>
      <c r="L321" t="s">
        <v>544</v>
      </c>
      <c r="M321">
        <v>3</v>
      </c>
      <c r="N321">
        <v>4.3</v>
      </c>
      <c r="O321" t="s">
        <v>547</v>
      </c>
      <c r="P321" t="s">
        <v>549</v>
      </c>
      <c r="Q321" t="s">
        <v>551</v>
      </c>
    </row>
    <row r="322" spans="1:17" hidden="1">
      <c r="A322" t="s">
        <v>337</v>
      </c>
      <c r="B322" t="s">
        <v>518</v>
      </c>
      <c r="C322" t="s">
        <v>524</v>
      </c>
      <c r="D322" t="s">
        <v>525</v>
      </c>
      <c r="E322">
        <v>2.8</v>
      </c>
      <c r="F322">
        <v>136708</v>
      </c>
      <c r="G322" s="2">
        <v>43107</v>
      </c>
      <c r="H322" t="b">
        <v>1</v>
      </c>
      <c r="I322" t="s">
        <v>530</v>
      </c>
      <c r="J322" t="s">
        <v>537</v>
      </c>
      <c r="K322" t="s">
        <v>541</v>
      </c>
      <c r="L322" t="s">
        <v>545</v>
      </c>
      <c r="M322">
        <v>4</v>
      </c>
      <c r="N322">
        <v>7.3</v>
      </c>
      <c r="O322" t="s">
        <v>548</v>
      </c>
      <c r="P322" t="s">
        <v>550</v>
      </c>
      <c r="Q322" t="s">
        <v>552</v>
      </c>
    </row>
    <row r="323" spans="1:17" hidden="1">
      <c r="A323" t="s">
        <v>338</v>
      </c>
      <c r="B323" t="s">
        <v>518</v>
      </c>
      <c r="C323" t="s">
        <v>524</v>
      </c>
      <c r="D323" t="s">
        <v>525</v>
      </c>
      <c r="E323">
        <v>4.2</v>
      </c>
      <c r="F323">
        <v>100379</v>
      </c>
      <c r="G323" s="2">
        <v>44014</v>
      </c>
      <c r="H323" t="b">
        <v>0</v>
      </c>
      <c r="J323" t="s">
        <v>537</v>
      </c>
      <c r="K323" t="s">
        <v>540</v>
      </c>
      <c r="L323" t="s">
        <v>544</v>
      </c>
      <c r="M323">
        <v>3</v>
      </c>
      <c r="N323">
        <v>4.8</v>
      </c>
      <c r="O323" t="s">
        <v>548</v>
      </c>
      <c r="P323" t="s">
        <v>549</v>
      </c>
      <c r="Q323" t="s">
        <v>552</v>
      </c>
    </row>
    <row r="324" spans="1:17" hidden="1">
      <c r="A324" t="s">
        <v>339</v>
      </c>
      <c r="B324" t="s">
        <v>517</v>
      </c>
      <c r="C324" t="s">
        <v>524</v>
      </c>
      <c r="D324" t="s">
        <v>526</v>
      </c>
      <c r="E324">
        <v>6.9</v>
      </c>
      <c r="F324">
        <v>60929</v>
      </c>
      <c r="G324" s="2">
        <v>44812</v>
      </c>
      <c r="H324" t="b">
        <v>1</v>
      </c>
      <c r="I324" t="s">
        <v>533</v>
      </c>
      <c r="J324" t="s">
        <v>535</v>
      </c>
      <c r="K324" t="s">
        <v>541</v>
      </c>
      <c r="L324" t="s">
        <v>545</v>
      </c>
      <c r="M324">
        <v>5</v>
      </c>
      <c r="N324">
        <v>2.6</v>
      </c>
      <c r="O324" t="s">
        <v>546</v>
      </c>
      <c r="P324" t="s">
        <v>550</v>
      </c>
      <c r="Q324" t="s">
        <v>554</v>
      </c>
    </row>
    <row r="325" spans="1:17" hidden="1">
      <c r="A325" t="s">
        <v>340</v>
      </c>
      <c r="B325" t="s">
        <v>518</v>
      </c>
      <c r="C325" t="s">
        <v>524</v>
      </c>
      <c r="D325" t="s">
        <v>526</v>
      </c>
      <c r="E325">
        <v>8.1999999999999993</v>
      </c>
      <c r="F325">
        <v>67069</v>
      </c>
      <c r="G325" s="2">
        <v>44500</v>
      </c>
      <c r="H325" t="b">
        <v>0</v>
      </c>
      <c r="J325" t="s">
        <v>537</v>
      </c>
      <c r="K325" t="s">
        <v>540</v>
      </c>
      <c r="L325" t="s">
        <v>544</v>
      </c>
      <c r="M325">
        <v>3</v>
      </c>
      <c r="N325">
        <v>3.5</v>
      </c>
      <c r="O325" t="s">
        <v>546</v>
      </c>
      <c r="P325" t="s">
        <v>549</v>
      </c>
      <c r="Q325" t="s">
        <v>551</v>
      </c>
    </row>
    <row r="326" spans="1:17" hidden="1">
      <c r="A326" t="s">
        <v>341</v>
      </c>
      <c r="B326" t="s">
        <v>517</v>
      </c>
      <c r="C326" t="s">
        <v>520</v>
      </c>
      <c r="D326" t="s">
        <v>526</v>
      </c>
      <c r="E326">
        <v>4.7</v>
      </c>
      <c r="F326">
        <v>137362</v>
      </c>
      <c r="G326" s="2">
        <v>44942</v>
      </c>
      <c r="H326" t="b">
        <v>0</v>
      </c>
      <c r="J326" t="s">
        <v>537</v>
      </c>
      <c r="K326" t="s">
        <v>540</v>
      </c>
      <c r="L326" t="s">
        <v>544</v>
      </c>
      <c r="M326">
        <v>2</v>
      </c>
      <c r="N326">
        <v>2.2999999999999998</v>
      </c>
      <c r="O326" t="s">
        <v>546</v>
      </c>
      <c r="P326" t="s">
        <v>549</v>
      </c>
      <c r="Q326" t="s">
        <v>554</v>
      </c>
    </row>
    <row r="327" spans="1:17" hidden="1">
      <c r="A327" t="s">
        <v>342</v>
      </c>
      <c r="B327" t="s">
        <v>518</v>
      </c>
      <c r="C327" t="s">
        <v>521</v>
      </c>
      <c r="D327" t="s">
        <v>527</v>
      </c>
      <c r="E327">
        <v>6.5</v>
      </c>
      <c r="F327">
        <v>82052</v>
      </c>
      <c r="G327" s="2">
        <v>43270</v>
      </c>
      <c r="H327" t="b">
        <v>0</v>
      </c>
      <c r="J327" t="s">
        <v>535</v>
      </c>
      <c r="K327" t="s">
        <v>540</v>
      </c>
      <c r="L327" t="s">
        <v>544</v>
      </c>
      <c r="M327">
        <v>3</v>
      </c>
      <c r="N327">
        <v>6.8</v>
      </c>
      <c r="O327" t="s">
        <v>546</v>
      </c>
      <c r="P327" t="s">
        <v>549</v>
      </c>
      <c r="Q327" t="s">
        <v>552</v>
      </c>
    </row>
    <row r="328" spans="1:17" hidden="1">
      <c r="A328" t="s">
        <v>343</v>
      </c>
      <c r="B328" t="s">
        <v>518</v>
      </c>
      <c r="C328" t="s">
        <v>524</v>
      </c>
      <c r="D328" t="s">
        <v>525</v>
      </c>
      <c r="E328">
        <v>5.4</v>
      </c>
      <c r="F328">
        <v>74973</v>
      </c>
      <c r="G328" s="2">
        <v>44624</v>
      </c>
      <c r="H328" t="b">
        <v>1</v>
      </c>
      <c r="I328" t="s">
        <v>533</v>
      </c>
      <c r="J328" t="s">
        <v>537</v>
      </c>
      <c r="K328" t="s">
        <v>541</v>
      </c>
      <c r="L328" t="s">
        <v>545</v>
      </c>
      <c r="M328">
        <v>5</v>
      </c>
      <c r="N328">
        <v>3.1</v>
      </c>
      <c r="O328" t="s">
        <v>546</v>
      </c>
      <c r="P328" t="s">
        <v>550</v>
      </c>
      <c r="Q328" t="s">
        <v>554</v>
      </c>
    </row>
    <row r="329" spans="1:17" hidden="1">
      <c r="A329" t="s">
        <v>344</v>
      </c>
      <c r="B329" t="s">
        <v>517</v>
      </c>
      <c r="C329" t="s">
        <v>524</v>
      </c>
      <c r="D329" t="s">
        <v>527</v>
      </c>
      <c r="E329">
        <v>3.4</v>
      </c>
      <c r="F329">
        <v>61932</v>
      </c>
      <c r="G329" s="2">
        <v>43774</v>
      </c>
      <c r="H329" t="b">
        <v>1</v>
      </c>
      <c r="I329" t="s">
        <v>532</v>
      </c>
      <c r="J329" t="s">
        <v>536</v>
      </c>
      <c r="K329" t="s">
        <v>538</v>
      </c>
      <c r="L329" t="s">
        <v>542</v>
      </c>
      <c r="M329">
        <v>3</v>
      </c>
      <c r="N329">
        <v>5.5</v>
      </c>
      <c r="O329" t="s">
        <v>546</v>
      </c>
      <c r="P329" t="s">
        <v>549</v>
      </c>
      <c r="Q329" t="s">
        <v>554</v>
      </c>
    </row>
    <row r="330" spans="1:17">
      <c r="A330" t="s">
        <v>246</v>
      </c>
      <c r="B330" t="s">
        <v>519</v>
      </c>
      <c r="C330" t="s">
        <v>521</v>
      </c>
      <c r="D330" t="s">
        <v>528</v>
      </c>
      <c r="E330">
        <v>6.1</v>
      </c>
      <c r="F330">
        <v>138213</v>
      </c>
      <c r="G330" s="2">
        <v>43772</v>
      </c>
      <c r="H330" t="b">
        <v>1</v>
      </c>
      <c r="I330" t="s">
        <v>531</v>
      </c>
      <c r="J330" t="s">
        <v>535</v>
      </c>
      <c r="K330" t="s">
        <v>540</v>
      </c>
      <c r="L330" t="s">
        <v>542</v>
      </c>
      <c r="M330">
        <v>3</v>
      </c>
      <c r="N330">
        <v>5.5</v>
      </c>
      <c r="O330" t="s">
        <v>547</v>
      </c>
      <c r="P330" t="s">
        <v>549</v>
      </c>
      <c r="Q330" t="s">
        <v>554</v>
      </c>
    </row>
    <row r="331" spans="1:17">
      <c r="A331" t="s">
        <v>346</v>
      </c>
      <c r="B331" t="s">
        <v>519</v>
      </c>
      <c r="C331" t="s">
        <v>521</v>
      </c>
      <c r="D331" t="s">
        <v>528</v>
      </c>
      <c r="E331">
        <v>6.1</v>
      </c>
      <c r="F331">
        <v>90654</v>
      </c>
      <c r="G331" s="2">
        <v>44404</v>
      </c>
      <c r="H331" t="b">
        <v>0</v>
      </c>
      <c r="J331" t="s">
        <v>536</v>
      </c>
      <c r="K331" t="s">
        <v>540</v>
      </c>
      <c r="L331" t="s">
        <v>542</v>
      </c>
      <c r="M331">
        <v>2</v>
      </c>
      <c r="N331">
        <v>3.7</v>
      </c>
      <c r="O331" t="s">
        <v>547</v>
      </c>
      <c r="P331" t="s">
        <v>549</v>
      </c>
      <c r="Q331" t="s">
        <v>553</v>
      </c>
    </row>
    <row r="332" spans="1:17">
      <c r="A332" t="s">
        <v>438</v>
      </c>
      <c r="B332" t="s">
        <v>517</v>
      </c>
      <c r="C332" t="s">
        <v>523</v>
      </c>
      <c r="D332" t="s">
        <v>528</v>
      </c>
      <c r="E332">
        <v>6.1</v>
      </c>
      <c r="F332">
        <v>133788</v>
      </c>
      <c r="G332" s="2">
        <v>44046</v>
      </c>
      <c r="H332" t="b">
        <v>0</v>
      </c>
      <c r="J332" t="s">
        <v>536</v>
      </c>
      <c r="K332" t="s">
        <v>540</v>
      </c>
      <c r="L332" t="s">
        <v>543</v>
      </c>
      <c r="M332">
        <v>3</v>
      </c>
      <c r="N332">
        <v>4.7</v>
      </c>
      <c r="O332" t="s">
        <v>546</v>
      </c>
      <c r="P332" t="s">
        <v>549</v>
      </c>
      <c r="Q332" t="s">
        <v>552</v>
      </c>
    </row>
    <row r="333" spans="1:17">
      <c r="A333" t="s">
        <v>166</v>
      </c>
      <c r="B333" t="s">
        <v>518</v>
      </c>
      <c r="C333" t="s">
        <v>523</v>
      </c>
      <c r="D333" t="s">
        <v>528</v>
      </c>
      <c r="E333">
        <v>6.3</v>
      </c>
      <c r="F333">
        <v>101844</v>
      </c>
      <c r="G333" s="2">
        <v>44367</v>
      </c>
      <c r="H333" t="b">
        <v>0</v>
      </c>
      <c r="J333" t="s">
        <v>536</v>
      </c>
      <c r="K333" t="s">
        <v>541</v>
      </c>
      <c r="L333" t="s">
        <v>544</v>
      </c>
      <c r="M333">
        <v>3</v>
      </c>
      <c r="N333">
        <v>3.8</v>
      </c>
      <c r="O333" t="s">
        <v>547</v>
      </c>
      <c r="P333" t="s">
        <v>550</v>
      </c>
      <c r="Q333" t="s">
        <v>552</v>
      </c>
    </row>
    <row r="334" spans="1:17">
      <c r="A334" t="s">
        <v>177</v>
      </c>
      <c r="B334" t="s">
        <v>517</v>
      </c>
      <c r="C334" t="s">
        <v>521</v>
      </c>
      <c r="D334" t="s">
        <v>528</v>
      </c>
      <c r="E334">
        <v>6.3</v>
      </c>
      <c r="F334">
        <v>91966</v>
      </c>
      <c r="G334" s="2">
        <v>43966</v>
      </c>
      <c r="H334" t="b">
        <v>0</v>
      </c>
      <c r="J334" t="s">
        <v>535</v>
      </c>
      <c r="K334" t="s">
        <v>538</v>
      </c>
      <c r="L334" t="s">
        <v>545</v>
      </c>
      <c r="M334">
        <v>3</v>
      </c>
      <c r="N334">
        <v>4.9000000000000004</v>
      </c>
      <c r="O334" t="s">
        <v>548</v>
      </c>
      <c r="P334" t="s">
        <v>549</v>
      </c>
      <c r="Q334" t="s">
        <v>551</v>
      </c>
    </row>
    <row r="335" spans="1:17" hidden="1">
      <c r="A335" t="s">
        <v>350</v>
      </c>
      <c r="B335" t="s">
        <v>517</v>
      </c>
      <c r="C335" t="s">
        <v>524</v>
      </c>
      <c r="D335" t="s">
        <v>525</v>
      </c>
      <c r="E335">
        <v>4.9000000000000004</v>
      </c>
      <c r="F335">
        <v>73893</v>
      </c>
      <c r="G335" s="2">
        <v>44653</v>
      </c>
      <c r="H335" t="b">
        <v>0</v>
      </c>
      <c r="J335" t="s">
        <v>536</v>
      </c>
      <c r="K335" t="s">
        <v>540</v>
      </c>
      <c r="L335" t="s">
        <v>544</v>
      </c>
      <c r="M335">
        <v>3</v>
      </c>
      <c r="N335">
        <v>3</v>
      </c>
      <c r="O335" t="s">
        <v>547</v>
      </c>
      <c r="P335" t="s">
        <v>549</v>
      </c>
      <c r="Q335" t="s">
        <v>553</v>
      </c>
    </row>
    <row r="336" spans="1:17">
      <c r="A336" t="s">
        <v>362</v>
      </c>
      <c r="B336" t="s">
        <v>519</v>
      </c>
      <c r="C336" t="s">
        <v>524</v>
      </c>
      <c r="D336" t="s">
        <v>528</v>
      </c>
      <c r="E336">
        <v>6.3</v>
      </c>
      <c r="F336">
        <v>128487</v>
      </c>
      <c r="G336" s="2">
        <v>44339</v>
      </c>
      <c r="H336" t="b">
        <v>0</v>
      </c>
      <c r="J336" t="s">
        <v>535</v>
      </c>
      <c r="K336" t="s">
        <v>538</v>
      </c>
      <c r="L336" t="s">
        <v>542</v>
      </c>
      <c r="M336">
        <v>3</v>
      </c>
      <c r="N336">
        <v>3.9</v>
      </c>
      <c r="O336" t="s">
        <v>547</v>
      </c>
      <c r="P336" t="s">
        <v>549</v>
      </c>
      <c r="Q336" t="s">
        <v>551</v>
      </c>
    </row>
    <row r="337" spans="1:17" hidden="1">
      <c r="A337" t="s">
        <v>352</v>
      </c>
      <c r="B337" t="s">
        <v>517</v>
      </c>
      <c r="C337" t="s">
        <v>523</v>
      </c>
      <c r="D337" t="s">
        <v>526</v>
      </c>
      <c r="E337">
        <v>1.2</v>
      </c>
      <c r="F337">
        <v>96304</v>
      </c>
      <c r="G337" s="2">
        <v>44815</v>
      </c>
      <c r="H337" t="b">
        <v>0</v>
      </c>
      <c r="J337" t="s">
        <v>537</v>
      </c>
      <c r="K337" t="s">
        <v>541</v>
      </c>
      <c r="L337" t="s">
        <v>544</v>
      </c>
      <c r="M337">
        <v>3</v>
      </c>
      <c r="N337">
        <v>2.6</v>
      </c>
      <c r="O337" t="s">
        <v>546</v>
      </c>
      <c r="P337" t="s">
        <v>550</v>
      </c>
      <c r="Q337" t="s">
        <v>554</v>
      </c>
    </row>
    <row r="338" spans="1:17" hidden="1">
      <c r="A338" t="s">
        <v>353</v>
      </c>
      <c r="B338" t="s">
        <v>518</v>
      </c>
      <c r="C338" t="s">
        <v>523</v>
      </c>
      <c r="D338" t="s">
        <v>526</v>
      </c>
      <c r="E338">
        <v>4.8</v>
      </c>
      <c r="F338">
        <v>108456</v>
      </c>
      <c r="G338" s="2">
        <v>44964</v>
      </c>
      <c r="H338" t="b">
        <v>0</v>
      </c>
      <c r="J338" t="s">
        <v>537</v>
      </c>
      <c r="K338" t="s">
        <v>538</v>
      </c>
      <c r="L338" t="s">
        <v>545</v>
      </c>
      <c r="M338">
        <v>3</v>
      </c>
      <c r="N338">
        <v>2.2000000000000002</v>
      </c>
      <c r="O338" t="s">
        <v>548</v>
      </c>
      <c r="P338" t="s">
        <v>549</v>
      </c>
      <c r="Q338" t="s">
        <v>553</v>
      </c>
    </row>
    <row r="339" spans="1:17" hidden="1">
      <c r="A339" t="s">
        <v>354</v>
      </c>
      <c r="B339" t="s">
        <v>517</v>
      </c>
      <c r="C339" t="s">
        <v>520</v>
      </c>
      <c r="D339" t="s">
        <v>525</v>
      </c>
      <c r="E339">
        <v>7.8</v>
      </c>
      <c r="F339">
        <v>108933</v>
      </c>
      <c r="G339" s="2">
        <v>44447</v>
      </c>
      <c r="H339" t="b">
        <v>0</v>
      </c>
      <c r="J339" t="s">
        <v>536</v>
      </c>
      <c r="K339" t="s">
        <v>540</v>
      </c>
      <c r="L339" t="s">
        <v>544</v>
      </c>
      <c r="M339">
        <v>3</v>
      </c>
      <c r="N339">
        <v>3.6</v>
      </c>
      <c r="O339" t="s">
        <v>547</v>
      </c>
      <c r="P339" t="s">
        <v>549</v>
      </c>
      <c r="Q339" t="s">
        <v>553</v>
      </c>
    </row>
    <row r="340" spans="1:17" hidden="1">
      <c r="A340" t="s">
        <v>355</v>
      </c>
      <c r="B340" t="s">
        <v>519</v>
      </c>
      <c r="C340" t="s">
        <v>524</v>
      </c>
      <c r="D340" t="s">
        <v>527</v>
      </c>
      <c r="E340">
        <v>8.9</v>
      </c>
      <c r="F340">
        <v>146698</v>
      </c>
      <c r="G340" s="2">
        <v>44959</v>
      </c>
      <c r="H340" t="b">
        <v>0</v>
      </c>
      <c r="J340" t="s">
        <v>535</v>
      </c>
      <c r="K340" t="s">
        <v>541</v>
      </c>
      <c r="L340" t="s">
        <v>542</v>
      </c>
      <c r="M340">
        <v>2</v>
      </c>
      <c r="N340">
        <v>2.2000000000000002</v>
      </c>
      <c r="O340" t="s">
        <v>547</v>
      </c>
      <c r="P340" t="s">
        <v>550</v>
      </c>
      <c r="Q340" t="s">
        <v>553</v>
      </c>
    </row>
    <row r="341" spans="1:17" hidden="1">
      <c r="A341" t="s">
        <v>356</v>
      </c>
      <c r="B341" t="s">
        <v>519</v>
      </c>
      <c r="C341" t="s">
        <v>522</v>
      </c>
      <c r="E341">
        <v>4.5</v>
      </c>
      <c r="F341">
        <v>112887</v>
      </c>
      <c r="G341" s="2">
        <v>44671</v>
      </c>
      <c r="H341" t="b">
        <v>1</v>
      </c>
      <c r="I341" t="s">
        <v>532</v>
      </c>
      <c r="J341" t="s">
        <v>536</v>
      </c>
      <c r="K341" t="s">
        <v>540</v>
      </c>
      <c r="L341" t="s">
        <v>543</v>
      </c>
      <c r="M341">
        <v>5</v>
      </c>
      <c r="N341">
        <v>3</v>
      </c>
      <c r="O341" t="s">
        <v>548</v>
      </c>
      <c r="P341" t="s">
        <v>549</v>
      </c>
      <c r="Q341" t="s">
        <v>554</v>
      </c>
    </row>
    <row r="342" spans="1:17" hidden="1">
      <c r="A342" t="s">
        <v>357</v>
      </c>
      <c r="B342" t="s">
        <v>518</v>
      </c>
      <c r="C342" t="s">
        <v>522</v>
      </c>
      <c r="D342" t="s">
        <v>526</v>
      </c>
      <c r="E342">
        <v>3.9</v>
      </c>
      <c r="F342">
        <v>70886</v>
      </c>
      <c r="G342" s="2">
        <v>43679</v>
      </c>
      <c r="H342" t="b">
        <v>0</v>
      </c>
      <c r="J342" t="s">
        <v>535</v>
      </c>
      <c r="K342" t="s">
        <v>538</v>
      </c>
      <c r="L342" t="s">
        <v>543</v>
      </c>
      <c r="M342">
        <v>4</v>
      </c>
      <c r="N342">
        <v>5.7</v>
      </c>
      <c r="O342" t="s">
        <v>546</v>
      </c>
      <c r="P342" t="s">
        <v>549</v>
      </c>
      <c r="Q342" t="s">
        <v>552</v>
      </c>
    </row>
    <row r="343" spans="1:17" hidden="1">
      <c r="A343" t="s">
        <v>358</v>
      </c>
      <c r="B343" t="s">
        <v>517</v>
      </c>
      <c r="C343" t="s">
        <v>521</v>
      </c>
      <c r="D343" t="s">
        <v>527</v>
      </c>
      <c r="E343">
        <v>6.7</v>
      </c>
      <c r="F343">
        <v>68068</v>
      </c>
      <c r="G343" s="2">
        <v>43288</v>
      </c>
      <c r="H343" t="b">
        <v>0</v>
      </c>
      <c r="J343" t="s">
        <v>536</v>
      </c>
      <c r="K343" t="s">
        <v>540</v>
      </c>
      <c r="L343" t="s">
        <v>542</v>
      </c>
      <c r="M343">
        <v>4</v>
      </c>
      <c r="N343">
        <v>6.8</v>
      </c>
      <c r="O343" t="s">
        <v>546</v>
      </c>
      <c r="P343" t="s">
        <v>549</v>
      </c>
      <c r="Q343" t="s">
        <v>554</v>
      </c>
    </row>
    <row r="344" spans="1:17">
      <c r="A344" t="s">
        <v>363</v>
      </c>
      <c r="B344" t="s">
        <v>518</v>
      </c>
      <c r="C344" t="s">
        <v>520</v>
      </c>
      <c r="D344" t="s">
        <v>528</v>
      </c>
      <c r="E344">
        <v>6.3</v>
      </c>
      <c r="F344">
        <v>93204</v>
      </c>
      <c r="G344" s="2">
        <v>43881</v>
      </c>
      <c r="H344" t="b">
        <v>0</v>
      </c>
      <c r="J344" t="s">
        <v>535</v>
      </c>
      <c r="K344" t="s">
        <v>540</v>
      </c>
      <c r="L344" t="s">
        <v>544</v>
      </c>
      <c r="M344">
        <v>3</v>
      </c>
      <c r="N344">
        <v>5.2</v>
      </c>
      <c r="O344" t="s">
        <v>547</v>
      </c>
      <c r="P344" t="s">
        <v>549</v>
      </c>
      <c r="Q344" t="s">
        <v>551</v>
      </c>
    </row>
    <row r="345" spans="1:17" hidden="1">
      <c r="A345" t="s">
        <v>360</v>
      </c>
      <c r="B345" t="s">
        <v>518</v>
      </c>
      <c r="C345" t="s">
        <v>523</v>
      </c>
      <c r="D345" t="s">
        <v>526</v>
      </c>
      <c r="E345">
        <v>5</v>
      </c>
      <c r="F345">
        <v>70207</v>
      </c>
      <c r="G345" s="2">
        <v>44414</v>
      </c>
      <c r="H345" t="b">
        <v>1</v>
      </c>
      <c r="I345" t="s">
        <v>532</v>
      </c>
      <c r="J345" t="s">
        <v>535</v>
      </c>
      <c r="K345" t="s">
        <v>540</v>
      </c>
      <c r="L345" t="s">
        <v>545</v>
      </c>
      <c r="M345">
        <v>2</v>
      </c>
      <c r="N345">
        <v>3.7</v>
      </c>
      <c r="O345" t="s">
        <v>547</v>
      </c>
      <c r="P345" t="s">
        <v>549</v>
      </c>
      <c r="Q345" t="s">
        <v>553</v>
      </c>
    </row>
    <row r="346" spans="1:17" hidden="1">
      <c r="A346" t="s">
        <v>361</v>
      </c>
      <c r="B346" t="s">
        <v>517</v>
      </c>
      <c r="C346" t="s">
        <v>524</v>
      </c>
      <c r="D346" t="s">
        <v>526</v>
      </c>
      <c r="E346">
        <v>4.0999999999999996</v>
      </c>
      <c r="F346">
        <v>141253</v>
      </c>
      <c r="G346" s="2">
        <v>44312</v>
      </c>
      <c r="H346" t="b">
        <v>1</v>
      </c>
      <c r="I346" t="s">
        <v>531</v>
      </c>
      <c r="J346" t="s">
        <v>536</v>
      </c>
      <c r="K346" t="s">
        <v>538</v>
      </c>
      <c r="L346" t="s">
        <v>543</v>
      </c>
      <c r="M346">
        <v>4</v>
      </c>
      <c r="N346">
        <v>4</v>
      </c>
      <c r="O346" t="s">
        <v>547</v>
      </c>
      <c r="P346" t="s">
        <v>549</v>
      </c>
      <c r="Q346" t="s">
        <v>554</v>
      </c>
    </row>
    <row r="347" spans="1:17">
      <c r="A347" t="s">
        <v>383</v>
      </c>
      <c r="B347" t="s">
        <v>518</v>
      </c>
      <c r="C347" t="s">
        <v>521</v>
      </c>
      <c r="D347" t="s">
        <v>528</v>
      </c>
      <c r="E347">
        <v>6.3</v>
      </c>
      <c r="F347">
        <v>139303</v>
      </c>
      <c r="G347" s="2">
        <v>44169</v>
      </c>
      <c r="H347" t="b">
        <v>0</v>
      </c>
      <c r="J347" t="s">
        <v>535</v>
      </c>
      <c r="K347" t="s">
        <v>540</v>
      </c>
      <c r="L347" t="s">
        <v>543</v>
      </c>
      <c r="M347">
        <v>3</v>
      </c>
      <c r="N347">
        <v>4.4000000000000004</v>
      </c>
      <c r="O347" t="s">
        <v>546</v>
      </c>
      <c r="P347" t="s">
        <v>549</v>
      </c>
      <c r="Q347" t="s">
        <v>553</v>
      </c>
    </row>
    <row r="348" spans="1:17">
      <c r="A348" t="s">
        <v>480</v>
      </c>
      <c r="B348" t="s">
        <v>518</v>
      </c>
      <c r="C348" t="s">
        <v>521</v>
      </c>
      <c r="D348" t="s">
        <v>528</v>
      </c>
      <c r="E348">
        <v>6.3</v>
      </c>
      <c r="F348">
        <v>136312</v>
      </c>
      <c r="G348" s="2">
        <v>43168</v>
      </c>
      <c r="H348" t="b">
        <v>0</v>
      </c>
      <c r="J348" t="s">
        <v>537</v>
      </c>
      <c r="K348" t="s">
        <v>541</v>
      </c>
      <c r="L348" t="s">
        <v>543</v>
      </c>
      <c r="M348">
        <v>4</v>
      </c>
      <c r="N348">
        <v>7.1</v>
      </c>
      <c r="O348" t="s">
        <v>546</v>
      </c>
      <c r="P348" t="s">
        <v>550</v>
      </c>
      <c r="Q348" t="s">
        <v>551</v>
      </c>
    </row>
    <row r="349" spans="1:17" hidden="1">
      <c r="A349" t="s">
        <v>364</v>
      </c>
      <c r="B349" t="s">
        <v>518</v>
      </c>
      <c r="C349" t="s">
        <v>522</v>
      </c>
      <c r="D349" t="s">
        <v>525</v>
      </c>
      <c r="E349">
        <v>2.5</v>
      </c>
      <c r="F349">
        <v>67190</v>
      </c>
      <c r="G349" s="2">
        <v>43644</v>
      </c>
      <c r="H349" t="b">
        <v>0</v>
      </c>
      <c r="J349" t="s">
        <v>536</v>
      </c>
      <c r="K349" t="s">
        <v>541</v>
      </c>
      <c r="L349" t="s">
        <v>544</v>
      </c>
      <c r="M349">
        <v>3</v>
      </c>
      <c r="N349">
        <v>5.8</v>
      </c>
      <c r="O349" t="s">
        <v>547</v>
      </c>
      <c r="P349" t="s">
        <v>550</v>
      </c>
      <c r="Q349" t="s">
        <v>551</v>
      </c>
    </row>
    <row r="350" spans="1:17" hidden="1">
      <c r="A350" t="s">
        <v>365</v>
      </c>
      <c r="B350" t="s">
        <v>517</v>
      </c>
      <c r="C350" t="s">
        <v>520</v>
      </c>
      <c r="D350" t="s">
        <v>526</v>
      </c>
      <c r="E350">
        <v>6.6</v>
      </c>
      <c r="F350">
        <v>68244</v>
      </c>
      <c r="G350" s="2">
        <v>43508</v>
      </c>
      <c r="H350" t="b">
        <v>0</v>
      </c>
      <c r="J350" t="s">
        <v>535</v>
      </c>
      <c r="K350" t="s">
        <v>540</v>
      </c>
      <c r="L350" t="s">
        <v>544</v>
      </c>
      <c r="M350">
        <v>3</v>
      </c>
      <c r="N350">
        <v>6.2</v>
      </c>
      <c r="O350" t="s">
        <v>546</v>
      </c>
      <c r="P350" t="s">
        <v>549</v>
      </c>
      <c r="Q350" t="s">
        <v>552</v>
      </c>
    </row>
    <row r="351" spans="1:17">
      <c r="A351" t="s">
        <v>243</v>
      </c>
      <c r="B351" t="s">
        <v>517</v>
      </c>
      <c r="C351" t="s">
        <v>524</v>
      </c>
      <c r="D351" t="s">
        <v>528</v>
      </c>
      <c r="E351">
        <v>6.4</v>
      </c>
      <c r="F351">
        <v>134520</v>
      </c>
      <c r="G351" s="2">
        <v>43353</v>
      </c>
      <c r="H351" t="b">
        <v>0</v>
      </c>
      <c r="J351" t="s">
        <v>536</v>
      </c>
      <c r="K351" t="s">
        <v>538</v>
      </c>
      <c r="L351" t="s">
        <v>542</v>
      </c>
      <c r="M351">
        <v>5</v>
      </c>
      <c r="N351">
        <v>6.6</v>
      </c>
      <c r="O351" t="s">
        <v>547</v>
      </c>
      <c r="P351" t="s">
        <v>549</v>
      </c>
      <c r="Q351" t="s">
        <v>553</v>
      </c>
    </row>
    <row r="352" spans="1:17" hidden="1">
      <c r="A352" t="s">
        <v>367</v>
      </c>
      <c r="B352" t="s">
        <v>518</v>
      </c>
      <c r="C352" t="s">
        <v>520</v>
      </c>
      <c r="D352" t="s">
        <v>526</v>
      </c>
      <c r="E352">
        <v>3.3</v>
      </c>
      <c r="F352">
        <v>118608</v>
      </c>
      <c r="G352" s="2">
        <v>44118</v>
      </c>
      <c r="H352" t="b">
        <v>0</v>
      </c>
      <c r="J352" t="s">
        <v>535</v>
      </c>
      <c r="K352" t="s">
        <v>541</v>
      </c>
      <c r="L352" t="s">
        <v>544</v>
      </c>
      <c r="M352">
        <v>4</v>
      </c>
      <c r="N352">
        <v>4.5</v>
      </c>
      <c r="O352" t="s">
        <v>546</v>
      </c>
      <c r="P352" t="s">
        <v>550</v>
      </c>
      <c r="Q352" t="s">
        <v>552</v>
      </c>
    </row>
    <row r="353" spans="1:17" hidden="1">
      <c r="A353" t="s">
        <v>368</v>
      </c>
      <c r="B353" t="s">
        <v>518</v>
      </c>
      <c r="C353" t="s">
        <v>522</v>
      </c>
      <c r="D353" t="s">
        <v>525</v>
      </c>
      <c r="E353">
        <v>4.5999999999999996</v>
      </c>
      <c r="F353">
        <v>139623</v>
      </c>
      <c r="G353" s="2">
        <v>45061</v>
      </c>
      <c r="H353" t="b">
        <v>0</v>
      </c>
      <c r="J353" t="s">
        <v>537</v>
      </c>
      <c r="K353" t="s">
        <v>540</v>
      </c>
      <c r="L353" t="s">
        <v>544</v>
      </c>
      <c r="M353">
        <v>5</v>
      </c>
      <c r="N353">
        <v>1.9</v>
      </c>
      <c r="O353" t="s">
        <v>546</v>
      </c>
      <c r="P353" t="s">
        <v>549</v>
      </c>
      <c r="Q353" t="s">
        <v>554</v>
      </c>
    </row>
    <row r="354" spans="1:17" hidden="1">
      <c r="A354" t="s">
        <v>369</v>
      </c>
      <c r="B354" t="s">
        <v>519</v>
      </c>
      <c r="C354" t="s">
        <v>521</v>
      </c>
      <c r="D354" t="s">
        <v>525</v>
      </c>
      <c r="E354">
        <v>5.4</v>
      </c>
      <c r="F354">
        <v>65793</v>
      </c>
      <c r="G354" s="2">
        <v>43528</v>
      </c>
      <c r="H354" t="b">
        <v>0</v>
      </c>
      <c r="J354" t="s">
        <v>537</v>
      </c>
      <c r="K354" t="s">
        <v>541</v>
      </c>
      <c r="L354" t="s">
        <v>542</v>
      </c>
      <c r="M354">
        <v>5</v>
      </c>
      <c r="N354">
        <v>6.1</v>
      </c>
      <c r="O354" t="s">
        <v>548</v>
      </c>
      <c r="P354" t="s">
        <v>550</v>
      </c>
      <c r="Q354" t="s">
        <v>552</v>
      </c>
    </row>
    <row r="355" spans="1:17">
      <c r="A355" t="s">
        <v>198</v>
      </c>
      <c r="B355" t="s">
        <v>519</v>
      </c>
      <c r="C355" t="s">
        <v>523</v>
      </c>
      <c r="D355" t="s">
        <v>528</v>
      </c>
      <c r="E355">
        <v>6.5</v>
      </c>
      <c r="F355">
        <v>158656</v>
      </c>
      <c r="G355" s="2">
        <v>44003</v>
      </c>
      <c r="H355" t="b">
        <v>0</v>
      </c>
      <c r="J355" t="s">
        <v>537</v>
      </c>
      <c r="K355" t="s">
        <v>540</v>
      </c>
      <c r="L355" t="s">
        <v>542</v>
      </c>
      <c r="M355">
        <v>4</v>
      </c>
      <c r="N355">
        <v>4.8</v>
      </c>
      <c r="O355" t="s">
        <v>548</v>
      </c>
      <c r="P355" t="s">
        <v>549</v>
      </c>
      <c r="Q355" t="s">
        <v>552</v>
      </c>
    </row>
    <row r="356" spans="1:17">
      <c r="A356" t="s">
        <v>511</v>
      </c>
      <c r="B356" t="s">
        <v>517</v>
      </c>
      <c r="C356" t="s">
        <v>524</v>
      </c>
      <c r="D356" t="s">
        <v>528</v>
      </c>
      <c r="E356">
        <v>6.5</v>
      </c>
      <c r="F356">
        <v>138388</v>
      </c>
      <c r="G356" s="2">
        <v>43571</v>
      </c>
      <c r="H356" t="b">
        <v>0</v>
      </c>
      <c r="J356" t="s">
        <v>536</v>
      </c>
      <c r="K356" t="s">
        <v>540</v>
      </c>
      <c r="L356" t="s">
        <v>543</v>
      </c>
      <c r="M356">
        <v>3</v>
      </c>
      <c r="N356">
        <v>6</v>
      </c>
      <c r="O356" t="s">
        <v>548</v>
      </c>
      <c r="P356" t="s">
        <v>549</v>
      </c>
      <c r="Q356" t="s">
        <v>553</v>
      </c>
    </row>
    <row r="357" spans="1:17" hidden="1">
      <c r="A357" t="s">
        <v>372</v>
      </c>
      <c r="B357" t="s">
        <v>517</v>
      </c>
      <c r="C357" t="s">
        <v>522</v>
      </c>
      <c r="D357" t="s">
        <v>525</v>
      </c>
      <c r="E357">
        <v>6.8</v>
      </c>
      <c r="F357">
        <v>153635</v>
      </c>
      <c r="G357" s="2">
        <v>43531</v>
      </c>
      <c r="H357" t="b">
        <v>0</v>
      </c>
      <c r="J357" t="s">
        <v>537</v>
      </c>
      <c r="K357" t="s">
        <v>538</v>
      </c>
      <c r="L357" t="s">
        <v>545</v>
      </c>
      <c r="M357">
        <v>3</v>
      </c>
      <c r="N357">
        <v>6.1</v>
      </c>
      <c r="O357" t="s">
        <v>548</v>
      </c>
      <c r="P357" t="s">
        <v>549</v>
      </c>
      <c r="Q357" t="s">
        <v>553</v>
      </c>
    </row>
    <row r="358" spans="1:17">
      <c r="A358" t="s">
        <v>123</v>
      </c>
      <c r="B358" t="s">
        <v>518</v>
      </c>
      <c r="C358" t="s">
        <v>520</v>
      </c>
      <c r="D358" t="s">
        <v>528</v>
      </c>
      <c r="E358">
        <v>6.7</v>
      </c>
      <c r="F358">
        <v>99666</v>
      </c>
      <c r="G358" s="2">
        <v>45056</v>
      </c>
      <c r="H358" t="b">
        <v>0</v>
      </c>
      <c r="J358" t="s">
        <v>535</v>
      </c>
      <c r="K358" t="s">
        <v>541</v>
      </c>
      <c r="L358" t="s">
        <v>543</v>
      </c>
      <c r="M358">
        <v>3</v>
      </c>
      <c r="N358">
        <v>1.9</v>
      </c>
      <c r="O358" t="s">
        <v>546</v>
      </c>
      <c r="P358" t="s">
        <v>550</v>
      </c>
      <c r="Q358" t="s">
        <v>552</v>
      </c>
    </row>
    <row r="359" spans="1:17" hidden="1">
      <c r="A359" t="s">
        <v>374</v>
      </c>
      <c r="B359" t="s">
        <v>519</v>
      </c>
      <c r="C359" t="s">
        <v>522</v>
      </c>
      <c r="D359" t="s">
        <v>525</v>
      </c>
      <c r="E359">
        <v>3.1</v>
      </c>
      <c r="F359">
        <v>114120</v>
      </c>
      <c r="G359" s="2">
        <v>43992</v>
      </c>
      <c r="H359" t="b">
        <v>0</v>
      </c>
      <c r="J359" t="s">
        <v>535</v>
      </c>
      <c r="K359" t="s">
        <v>538</v>
      </c>
      <c r="L359" t="s">
        <v>544</v>
      </c>
      <c r="M359">
        <v>2</v>
      </c>
      <c r="N359">
        <v>4.9000000000000004</v>
      </c>
      <c r="O359" t="s">
        <v>548</v>
      </c>
      <c r="P359" t="s">
        <v>549</v>
      </c>
      <c r="Q359" t="s">
        <v>552</v>
      </c>
    </row>
    <row r="360" spans="1:17" hidden="1">
      <c r="A360" t="s">
        <v>375</v>
      </c>
      <c r="B360" t="s">
        <v>519</v>
      </c>
      <c r="C360" t="s">
        <v>520</v>
      </c>
      <c r="D360" t="s">
        <v>527</v>
      </c>
      <c r="E360">
        <v>6.9</v>
      </c>
      <c r="F360">
        <v>94773</v>
      </c>
      <c r="G360" s="2">
        <v>44224</v>
      </c>
      <c r="H360" t="b">
        <v>0</v>
      </c>
      <c r="J360" t="s">
        <v>536</v>
      </c>
      <c r="K360" t="s">
        <v>538</v>
      </c>
      <c r="L360" t="s">
        <v>542</v>
      </c>
      <c r="M360">
        <v>3</v>
      </c>
      <c r="N360">
        <v>4.2</v>
      </c>
      <c r="O360" t="s">
        <v>546</v>
      </c>
      <c r="P360" t="s">
        <v>549</v>
      </c>
      <c r="Q360" t="s">
        <v>551</v>
      </c>
    </row>
    <row r="361" spans="1:17" hidden="1">
      <c r="A361" t="s">
        <v>376</v>
      </c>
      <c r="B361" t="s">
        <v>517</v>
      </c>
      <c r="C361" t="s">
        <v>521</v>
      </c>
      <c r="D361" t="s">
        <v>526</v>
      </c>
      <c r="E361">
        <v>4.3</v>
      </c>
      <c r="F361">
        <v>107377</v>
      </c>
      <c r="G361" s="2">
        <v>44127</v>
      </c>
      <c r="H361" t="b">
        <v>0</v>
      </c>
      <c r="J361" t="s">
        <v>536</v>
      </c>
      <c r="K361" t="s">
        <v>541</v>
      </c>
      <c r="L361" t="s">
        <v>545</v>
      </c>
      <c r="M361">
        <v>3</v>
      </c>
      <c r="N361">
        <v>4.5</v>
      </c>
      <c r="O361" t="s">
        <v>548</v>
      </c>
      <c r="P361" t="s">
        <v>550</v>
      </c>
      <c r="Q361" t="s">
        <v>554</v>
      </c>
    </row>
    <row r="362" spans="1:17" hidden="1">
      <c r="A362" t="s">
        <v>377</v>
      </c>
      <c r="B362" t="s">
        <v>517</v>
      </c>
      <c r="C362" t="s">
        <v>522</v>
      </c>
      <c r="D362" t="s">
        <v>525</v>
      </c>
      <c r="E362">
        <v>4.3</v>
      </c>
      <c r="F362">
        <v>140098</v>
      </c>
      <c r="G362" s="2">
        <v>44649</v>
      </c>
      <c r="H362" t="b">
        <v>1</v>
      </c>
      <c r="I362" t="s">
        <v>533</v>
      </c>
      <c r="J362" t="s">
        <v>536</v>
      </c>
      <c r="K362" t="s">
        <v>540</v>
      </c>
      <c r="L362" t="s">
        <v>545</v>
      </c>
      <c r="M362">
        <v>2</v>
      </c>
      <c r="N362">
        <v>3.1</v>
      </c>
      <c r="O362" t="s">
        <v>546</v>
      </c>
      <c r="P362" t="s">
        <v>549</v>
      </c>
      <c r="Q362" t="s">
        <v>553</v>
      </c>
    </row>
    <row r="363" spans="1:17" hidden="1">
      <c r="A363" t="s">
        <v>378</v>
      </c>
      <c r="B363" t="s">
        <v>519</v>
      </c>
      <c r="C363" t="s">
        <v>522</v>
      </c>
      <c r="E363">
        <v>6.2</v>
      </c>
      <c r="F363">
        <v>121997</v>
      </c>
      <c r="G363" s="2">
        <v>44649</v>
      </c>
      <c r="H363" t="b">
        <v>0</v>
      </c>
      <c r="J363" t="s">
        <v>536</v>
      </c>
      <c r="K363" t="s">
        <v>541</v>
      </c>
      <c r="L363" t="s">
        <v>544</v>
      </c>
      <c r="M363">
        <v>3</v>
      </c>
      <c r="N363">
        <v>3.1</v>
      </c>
      <c r="O363" t="s">
        <v>546</v>
      </c>
      <c r="P363" t="s">
        <v>550</v>
      </c>
      <c r="Q363" t="s">
        <v>553</v>
      </c>
    </row>
    <row r="364" spans="1:17" hidden="1">
      <c r="A364" t="s">
        <v>379</v>
      </c>
      <c r="B364" t="s">
        <v>517</v>
      </c>
      <c r="C364" t="s">
        <v>523</v>
      </c>
      <c r="D364" t="s">
        <v>525</v>
      </c>
      <c r="E364">
        <v>0.1</v>
      </c>
      <c r="F364">
        <v>96021</v>
      </c>
      <c r="G364" s="2">
        <v>43984</v>
      </c>
      <c r="H364" t="b">
        <v>1</v>
      </c>
      <c r="I364" t="s">
        <v>533</v>
      </c>
      <c r="J364" t="s">
        <v>535</v>
      </c>
      <c r="K364" t="s">
        <v>541</v>
      </c>
      <c r="L364" t="s">
        <v>545</v>
      </c>
      <c r="M364">
        <v>3</v>
      </c>
      <c r="N364">
        <v>4.9000000000000004</v>
      </c>
      <c r="O364" t="s">
        <v>546</v>
      </c>
      <c r="P364" t="s">
        <v>550</v>
      </c>
      <c r="Q364" t="s">
        <v>553</v>
      </c>
    </row>
    <row r="365" spans="1:17" hidden="1">
      <c r="A365" t="s">
        <v>380</v>
      </c>
      <c r="B365" t="s">
        <v>517</v>
      </c>
      <c r="C365" t="s">
        <v>520</v>
      </c>
      <c r="D365" t="s">
        <v>527</v>
      </c>
      <c r="E365">
        <v>4.5999999999999996</v>
      </c>
      <c r="F365">
        <v>80307</v>
      </c>
      <c r="G365" s="2">
        <v>43219</v>
      </c>
      <c r="H365" t="b">
        <v>0</v>
      </c>
      <c r="J365" t="s">
        <v>536</v>
      </c>
      <c r="K365" t="s">
        <v>541</v>
      </c>
      <c r="L365" t="s">
        <v>542</v>
      </c>
      <c r="M365">
        <v>4</v>
      </c>
      <c r="N365">
        <v>7</v>
      </c>
      <c r="O365" t="s">
        <v>548</v>
      </c>
      <c r="P365" t="s">
        <v>550</v>
      </c>
      <c r="Q365" t="s">
        <v>551</v>
      </c>
    </row>
    <row r="366" spans="1:17" hidden="1">
      <c r="A366" t="s">
        <v>381</v>
      </c>
      <c r="B366" t="s">
        <v>517</v>
      </c>
      <c r="C366" t="s">
        <v>524</v>
      </c>
      <c r="D366" t="s">
        <v>525</v>
      </c>
      <c r="E366">
        <v>4.5</v>
      </c>
      <c r="F366">
        <v>141029</v>
      </c>
      <c r="G366" s="2">
        <v>44515</v>
      </c>
      <c r="H366" t="b">
        <v>1</v>
      </c>
      <c r="I366" t="s">
        <v>531</v>
      </c>
      <c r="J366" t="s">
        <v>536</v>
      </c>
      <c r="K366" t="s">
        <v>538</v>
      </c>
      <c r="L366" t="s">
        <v>545</v>
      </c>
      <c r="M366">
        <v>3</v>
      </c>
      <c r="N366">
        <v>3.4</v>
      </c>
      <c r="O366" t="s">
        <v>547</v>
      </c>
      <c r="P366" t="s">
        <v>549</v>
      </c>
      <c r="Q366" t="s">
        <v>552</v>
      </c>
    </row>
    <row r="367" spans="1:17">
      <c r="A367" t="s">
        <v>129</v>
      </c>
      <c r="B367" t="s">
        <v>517</v>
      </c>
      <c r="C367" t="s">
        <v>523</v>
      </c>
      <c r="D367" t="s">
        <v>528</v>
      </c>
      <c r="E367">
        <v>6.7</v>
      </c>
      <c r="F367">
        <v>133509</v>
      </c>
      <c r="G367" s="2">
        <v>43486</v>
      </c>
      <c r="H367" t="b">
        <v>0</v>
      </c>
      <c r="J367" t="s">
        <v>536</v>
      </c>
      <c r="K367" t="s">
        <v>538</v>
      </c>
      <c r="L367" t="s">
        <v>543</v>
      </c>
      <c r="M367">
        <v>3</v>
      </c>
      <c r="N367">
        <v>6.2</v>
      </c>
      <c r="O367" t="s">
        <v>546</v>
      </c>
      <c r="P367" t="s">
        <v>549</v>
      </c>
      <c r="Q367" t="s">
        <v>551</v>
      </c>
    </row>
    <row r="368" spans="1:17">
      <c r="A368" t="s">
        <v>191</v>
      </c>
      <c r="B368" t="s">
        <v>518</v>
      </c>
      <c r="C368" t="s">
        <v>521</v>
      </c>
      <c r="D368" t="s">
        <v>528</v>
      </c>
      <c r="E368">
        <v>7</v>
      </c>
      <c r="F368">
        <v>143869</v>
      </c>
      <c r="G368" s="2">
        <v>45053</v>
      </c>
      <c r="H368" t="b">
        <v>0</v>
      </c>
      <c r="J368" t="s">
        <v>535</v>
      </c>
      <c r="K368" t="s">
        <v>540</v>
      </c>
      <c r="L368" t="s">
        <v>543</v>
      </c>
      <c r="M368">
        <v>3</v>
      </c>
      <c r="N368">
        <v>2</v>
      </c>
      <c r="O368" t="s">
        <v>548</v>
      </c>
      <c r="P368" t="s">
        <v>549</v>
      </c>
      <c r="Q368" t="s">
        <v>552</v>
      </c>
    </row>
    <row r="369" spans="1:17" hidden="1">
      <c r="A369" t="s">
        <v>384</v>
      </c>
      <c r="B369" t="s">
        <v>519</v>
      </c>
      <c r="C369" t="s">
        <v>524</v>
      </c>
      <c r="D369" t="s">
        <v>526</v>
      </c>
      <c r="E369">
        <v>6.4</v>
      </c>
      <c r="F369">
        <v>91131</v>
      </c>
      <c r="G369" s="2">
        <v>44329</v>
      </c>
      <c r="H369" t="b">
        <v>0</v>
      </c>
      <c r="J369" t="s">
        <v>537</v>
      </c>
      <c r="K369" t="s">
        <v>538</v>
      </c>
      <c r="L369" t="s">
        <v>545</v>
      </c>
      <c r="M369">
        <v>3</v>
      </c>
      <c r="N369">
        <v>3.9</v>
      </c>
      <c r="O369" t="s">
        <v>548</v>
      </c>
      <c r="P369" t="s">
        <v>549</v>
      </c>
      <c r="Q369" t="s">
        <v>554</v>
      </c>
    </row>
    <row r="370" spans="1:17" hidden="1">
      <c r="A370" t="s">
        <v>385</v>
      </c>
      <c r="B370" t="s">
        <v>518</v>
      </c>
      <c r="C370" t="s">
        <v>523</v>
      </c>
      <c r="D370" t="s">
        <v>526</v>
      </c>
      <c r="E370">
        <v>6.1</v>
      </c>
      <c r="F370">
        <v>115835</v>
      </c>
      <c r="G370" s="2">
        <v>43378</v>
      </c>
      <c r="H370" t="b">
        <v>0</v>
      </c>
      <c r="J370" t="s">
        <v>537</v>
      </c>
      <c r="K370" t="s">
        <v>541</v>
      </c>
      <c r="L370" t="s">
        <v>542</v>
      </c>
      <c r="M370">
        <v>3</v>
      </c>
      <c r="N370">
        <v>6.5</v>
      </c>
      <c r="O370" t="s">
        <v>546</v>
      </c>
      <c r="P370" t="s">
        <v>550</v>
      </c>
      <c r="Q370" t="s">
        <v>551</v>
      </c>
    </row>
    <row r="371" spans="1:17" hidden="1">
      <c r="A371" t="s">
        <v>386</v>
      </c>
      <c r="B371" t="s">
        <v>517</v>
      </c>
      <c r="C371" t="s">
        <v>520</v>
      </c>
      <c r="D371" t="s">
        <v>525</v>
      </c>
      <c r="E371">
        <v>5.0999999999999996</v>
      </c>
      <c r="F371">
        <v>106473</v>
      </c>
      <c r="G371" s="2">
        <v>43607</v>
      </c>
      <c r="H371" t="b">
        <v>0</v>
      </c>
      <c r="J371" t="s">
        <v>536</v>
      </c>
      <c r="K371" t="s">
        <v>540</v>
      </c>
      <c r="L371" t="s">
        <v>543</v>
      </c>
      <c r="M371">
        <v>2</v>
      </c>
      <c r="N371">
        <v>5.9</v>
      </c>
      <c r="O371" t="s">
        <v>546</v>
      </c>
      <c r="P371" t="s">
        <v>549</v>
      </c>
      <c r="Q371" t="s">
        <v>552</v>
      </c>
    </row>
    <row r="372" spans="1:17" hidden="1">
      <c r="A372" t="s">
        <v>387</v>
      </c>
      <c r="B372" t="s">
        <v>519</v>
      </c>
      <c r="C372" t="s">
        <v>524</v>
      </c>
      <c r="D372" t="s">
        <v>526</v>
      </c>
      <c r="E372">
        <v>2.7</v>
      </c>
      <c r="F372">
        <v>93840</v>
      </c>
      <c r="G372" s="2">
        <v>44811</v>
      </c>
      <c r="H372" t="b">
        <v>0</v>
      </c>
      <c r="J372" t="s">
        <v>535</v>
      </c>
      <c r="K372" t="s">
        <v>540</v>
      </c>
      <c r="L372" t="s">
        <v>542</v>
      </c>
      <c r="M372">
        <v>3</v>
      </c>
      <c r="N372">
        <v>2.6</v>
      </c>
      <c r="O372" t="s">
        <v>546</v>
      </c>
      <c r="P372" t="s">
        <v>549</v>
      </c>
      <c r="Q372" t="s">
        <v>554</v>
      </c>
    </row>
    <row r="373" spans="1:17" hidden="1">
      <c r="A373" t="s">
        <v>388</v>
      </c>
      <c r="B373" t="s">
        <v>519</v>
      </c>
      <c r="C373" t="s">
        <v>520</v>
      </c>
      <c r="D373" t="s">
        <v>527</v>
      </c>
      <c r="E373">
        <v>6.7</v>
      </c>
      <c r="F373">
        <v>96081</v>
      </c>
      <c r="G373" s="2">
        <v>43894</v>
      </c>
      <c r="H373" t="b">
        <v>1</v>
      </c>
      <c r="I373" t="s">
        <v>532</v>
      </c>
      <c r="J373" t="s">
        <v>535</v>
      </c>
      <c r="K373" t="s">
        <v>540</v>
      </c>
      <c r="L373" t="s">
        <v>543</v>
      </c>
      <c r="M373">
        <v>1</v>
      </c>
      <c r="N373">
        <v>5.0999999999999996</v>
      </c>
      <c r="O373" t="s">
        <v>546</v>
      </c>
      <c r="P373" t="s">
        <v>549</v>
      </c>
      <c r="Q373" t="s">
        <v>554</v>
      </c>
    </row>
    <row r="374" spans="1:17">
      <c r="A374" t="s">
        <v>269</v>
      </c>
      <c r="B374" t="s">
        <v>518</v>
      </c>
      <c r="C374" t="s">
        <v>520</v>
      </c>
      <c r="D374" t="s">
        <v>528</v>
      </c>
      <c r="E374">
        <v>7</v>
      </c>
      <c r="F374">
        <v>89806</v>
      </c>
      <c r="G374" s="2">
        <v>43236</v>
      </c>
      <c r="H374" t="b">
        <v>0</v>
      </c>
      <c r="J374" t="s">
        <v>535</v>
      </c>
      <c r="K374" t="s">
        <v>538</v>
      </c>
      <c r="L374" t="s">
        <v>544</v>
      </c>
      <c r="M374">
        <v>1</v>
      </c>
      <c r="N374">
        <v>6.9</v>
      </c>
      <c r="O374" t="s">
        <v>546</v>
      </c>
      <c r="P374" t="s">
        <v>549</v>
      </c>
      <c r="Q374" t="s">
        <v>553</v>
      </c>
    </row>
    <row r="375" spans="1:17" hidden="1">
      <c r="A375" t="s">
        <v>390</v>
      </c>
      <c r="B375" t="s">
        <v>517</v>
      </c>
      <c r="C375" t="s">
        <v>521</v>
      </c>
      <c r="D375" t="s">
        <v>527</v>
      </c>
      <c r="E375">
        <v>6.2</v>
      </c>
      <c r="F375">
        <v>99121</v>
      </c>
      <c r="G375" s="2">
        <v>44714</v>
      </c>
      <c r="H375" t="b">
        <v>0</v>
      </c>
      <c r="J375" t="s">
        <v>535</v>
      </c>
      <c r="K375" t="s">
        <v>538</v>
      </c>
      <c r="L375" t="s">
        <v>544</v>
      </c>
      <c r="M375">
        <v>3</v>
      </c>
      <c r="N375">
        <v>2.9</v>
      </c>
      <c r="O375" t="s">
        <v>546</v>
      </c>
      <c r="P375" t="s">
        <v>549</v>
      </c>
      <c r="Q375" t="s">
        <v>553</v>
      </c>
    </row>
    <row r="376" spans="1:17" hidden="1">
      <c r="A376" t="s">
        <v>391</v>
      </c>
      <c r="B376" t="s">
        <v>517</v>
      </c>
      <c r="C376" t="s">
        <v>524</v>
      </c>
      <c r="D376" t="s">
        <v>526</v>
      </c>
      <c r="E376">
        <v>5.9</v>
      </c>
      <c r="F376">
        <v>73979</v>
      </c>
      <c r="G376" s="2">
        <v>44616</v>
      </c>
      <c r="H376" t="b">
        <v>0</v>
      </c>
      <c r="J376" t="s">
        <v>535</v>
      </c>
      <c r="K376" t="s">
        <v>540</v>
      </c>
      <c r="L376" t="s">
        <v>544</v>
      </c>
      <c r="M376">
        <v>2</v>
      </c>
      <c r="N376">
        <v>3.2</v>
      </c>
      <c r="O376" t="s">
        <v>546</v>
      </c>
      <c r="P376" t="s">
        <v>549</v>
      </c>
      <c r="Q376" t="s">
        <v>551</v>
      </c>
    </row>
    <row r="377" spans="1:17" hidden="1">
      <c r="A377" t="s">
        <v>392</v>
      </c>
      <c r="B377" t="s">
        <v>518</v>
      </c>
      <c r="C377" t="s">
        <v>520</v>
      </c>
      <c r="D377" t="s">
        <v>526</v>
      </c>
      <c r="E377">
        <v>5.7</v>
      </c>
      <c r="F377">
        <v>75449</v>
      </c>
      <c r="G377" s="2">
        <v>43546</v>
      </c>
      <c r="H377" t="b">
        <v>0</v>
      </c>
      <c r="J377" t="s">
        <v>537</v>
      </c>
      <c r="K377" t="s">
        <v>540</v>
      </c>
      <c r="L377" t="s">
        <v>543</v>
      </c>
      <c r="M377">
        <v>3</v>
      </c>
      <c r="N377">
        <v>6.1</v>
      </c>
      <c r="O377" t="s">
        <v>548</v>
      </c>
      <c r="P377" t="s">
        <v>549</v>
      </c>
      <c r="Q377" t="s">
        <v>554</v>
      </c>
    </row>
    <row r="378" spans="1:17" hidden="1">
      <c r="A378" t="s">
        <v>393</v>
      </c>
      <c r="B378" t="s">
        <v>519</v>
      </c>
      <c r="C378" t="s">
        <v>524</v>
      </c>
      <c r="D378" t="s">
        <v>526</v>
      </c>
      <c r="E378">
        <v>5.3</v>
      </c>
      <c r="F378">
        <v>118627</v>
      </c>
      <c r="G378" s="2">
        <v>43720</v>
      </c>
      <c r="H378" t="b">
        <v>0</v>
      </c>
      <c r="J378" t="s">
        <v>535</v>
      </c>
      <c r="K378" t="s">
        <v>541</v>
      </c>
      <c r="L378" t="s">
        <v>542</v>
      </c>
      <c r="M378">
        <v>5</v>
      </c>
      <c r="N378">
        <v>5.6</v>
      </c>
      <c r="O378" t="s">
        <v>547</v>
      </c>
      <c r="P378" t="s">
        <v>550</v>
      </c>
      <c r="Q378" t="s">
        <v>551</v>
      </c>
    </row>
    <row r="379" spans="1:17" hidden="1">
      <c r="A379" t="s">
        <v>394</v>
      </c>
      <c r="B379" t="s">
        <v>519</v>
      </c>
      <c r="C379" t="s">
        <v>521</v>
      </c>
      <c r="D379" t="s">
        <v>525</v>
      </c>
      <c r="E379">
        <v>5.0999999999999996</v>
      </c>
      <c r="F379">
        <v>115745</v>
      </c>
      <c r="G379" s="2">
        <v>44030</v>
      </c>
      <c r="H379" t="b">
        <v>0</v>
      </c>
      <c r="J379" t="s">
        <v>536</v>
      </c>
      <c r="K379" t="s">
        <v>538</v>
      </c>
      <c r="L379" t="s">
        <v>542</v>
      </c>
      <c r="M379">
        <v>2</v>
      </c>
      <c r="N379">
        <v>4.8</v>
      </c>
      <c r="O379" t="s">
        <v>547</v>
      </c>
      <c r="P379" t="s">
        <v>549</v>
      </c>
      <c r="Q379" t="s">
        <v>553</v>
      </c>
    </row>
    <row r="380" spans="1:17" hidden="1">
      <c r="A380" t="s">
        <v>395</v>
      </c>
      <c r="B380" t="s">
        <v>519</v>
      </c>
      <c r="C380" t="s">
        <v>524</v>
      </c>
      <c r="D380" t="s">
        <v>526</v>
      </c>
      <c r="E380">
        <v>7.8</v>
      </c>
      <c r="F380" t="s">
        <v>529</v>
      </c>
      <c r="G380" s="2">
        <v>44720</v>
      </c>
      <c r="H380" t="b">
        <v>0</v>
      </c>
      <c r="J380" t="s">
        <v>537</v>
      </c>
      <c r="K380" t="s">
        <v>539</v>
      </c>
      <c r="L380" t="s">
        <v>542</v>
      </c>
      <c r="M380">
        <v>4</v>
      </c>
      <c r="N380">
        <v>2.9</v>
      </c>
      <c r="O380" t="s">
        <v>547</v>
      </c>
      <c r="P380" t="s">
        <v>549</v>
      </c>
      <c r="Q380" t="s">
        <v>554</v>
      </c>
    </row>
    <row r="381" spans="1:17">
      <c r="A381" t="s">
        <v>348</v>
      </c>
      <c r="B381" t="s">
        <v>519</v>
      </c>
      <c r="C381" t="s">
        <v>522</v>
      </c>
      <c r="D381" t="s">
        <v>528</v>
      </c>
      <c r="E381">
        <v>7.1</v>
      </c>
      <c r="F381">
        <v>95428</v>
      </c>
      <c r="G381" s="2">
        <v>43264</v>
      </c>
      <c r="H381" t="b">
        <v>0</v>
      </c>
      <c r="J381" t="s">
        <v>535</v>
      </c>
      <c r="K381" t="s">
        <v>541</v>
      </c>
      <c r="L381" t="s">
        <v>542</v>
      </c>
      <c r="M381">
        <v>2</v>
      </c>
      <c r="N381">
        <v>6.9</v>
      </c>
      <c r="O381" t="s">
        <v>546</v>
      </c>
      <c r="P381" t="s">
        <v>550</v>
      </c>
      <c r="Q381" t="s">
        <v>551</v>
      </c>
    </row>
    <row r="382" spans="1:17" hidden="1">
      <c r="A382" t="s">
        <v>397</v>
      </c>
      <c r="B382" t="s">
        <v>519</v>
      </c>
      <c r="C382" t="s">
        <v>523</v>
      </c>
      <c r="D382" t="s">
        <v>527</v>
      </c>
      <c r="E382">
        <v>7.8</v>
      </c>
      <c r="F382">
        <v>87413</v>
      </c>
      <c r="G382" s="2">
        <v>43713</v>
      </c>
      <c r="H382" t="b">
        <v>1</v>
      </c>
      <c r="I382" t="s">
        <v>531</v>
      </c>
      <c r="J382" t="s">
        <v>537</v>
      </c>
      <c r="K382" t="s">
        <v>539</v>
      </c>
      <c r="L382" t="s">
        <v>545</v>
      </c>
      <c r="M382">
        <v>3</v>
      </c>
      <c r="N382">
        <v>5.6</v>
      </c>
      <c r="O382" t="s">
        <v>547</v>
      </c>
      <c r="P382" t="s">
        <v>549</v>
      </c>
      <c r="Q382" t="s">
        <v>554</v>
      </c>
    </row>
    <row r="383" spans="1:17" hidden="1">
      <c r="A383" t="s">
        <v>398</v>
      </c>
      <c r="B383" t="s">
        <v>518</v>
      </c>
      <c r="C383" t="s">
        <v>522</v>
      </c>
      <c r="D383" t="s">
        <v>525</v>
      </c>
      <c r="E383">
        <v>5.0999999999999996</v>
      </c>
      <c r="F383">
        <v>100695</v>
      </c>
      <c r="G383" s="2">
        <v>44371</v>
      </c>
      <c r="H383" t="b">
        <v>0</v>
      </c>
      <c r="J383" t="s">
        <v>535</v>
      </c>
      <c r="K383" t="s">
        <v>538</v>
      </c>
      <c r="L383" t="s">
        <v>545</v>
      </c>
      <c r="M383">
        <v>5</v>
      </c>
      <c r="N383">
        <v>3.8</v>
      </c>
      <c r="O383" t="s">
        <v>546</v>
      </c>
      <c r="P383" t="s">
        <v>549</v>
      </c>
      <c r="Q383" t="s">
        <v>551</v>
      </c>
    </row>
    <row r="384" spans="1:17" hidden="1">
      <c r="A384" t="s">
        <v>399</v>
      </c>
      <c r="B384" t="s">
        <v>517</v>
      </c>
      <c r="C384" t="s">
        <v>521</v>
      </c>
      <c r="D384" t="s">
        <v>525</v>
      </c>
      <c r="E384">
        <v>7.8</v>
      </c>
      <c r="F384">
        <v>63696</v>
      </c>
      <c r="G384" s="2">
        <v>44483</v>
      </c>
      <c r="H384" t="b">
        <v>0</v>
      </c>
      <c r="J384" t="s">
        <v>536</v>
      </c>
      <c r="K384" t="s">
        <v>538</v>
      </c>
      <c r="L384" t="s">
        <v>543</v>
      </c>
      <c r="M384">
        <v>3</v>
      </c>
      <c r="N384">
        <v>3.5</v>
      </c>
      <c r="O384" t="s">
        <v>547</v>
      </c>
      <c r="P384" t="s">
        <v>549</v>
      </c>
      <c r="Q384" t="s">
        <v>554</v>
      </c>
    </row>
    <row r="385" spans="1:17" hidden="1">
      <c r="A385" t="s">
        <v>400</v>
      </c>
      <c r="B385" t="s">
        <v>518</v>
      </c>
      <c r="C385" t="s">
        <v>520</v>
      </c>
      <c r="D385" t="s">
        <v>525</v>
      </c>
      <c r="E385">
        <v>3.8</v>
      </c>
      <c r="F385">
        <v>126641</v>
      </c>
      <c r="G385" s="2">
        <v>43424</v>
      </c>
      <c r="H385" t="b">
        <v>0</v>
      </c>
      <c r="J385" t="s">
        <v>536</v>
      </c>
      <c r="K385" t="s">
        <v>540</v>
      </c>
      <c r="L385" t="s">
        <v>542</v>
      </c>
      <c r="M385">
        <v>5</v>
      </c>
      <c r="N385">
        <v>6.4</v>
      </c>
      <c r="O385" t="s">
        <v>547</v>
      </c>
      <c r="P385" t="s">
        <v>549</v>
      </c>
      <c r="Q385" t="s">
        <v>554</v>
      </c>
    </row>
    <row r="386" spans="1:17" hidden="1">
      <c r="A386" t="s">
        <v>401</v>
      </c>
      <c r="B386" t="s">
        <v>517</v>
      </c>
      <c r="C386" t="s">
        <v>524</v>
      </c>
      <c r="D386" t="s">
        <v>525</v>
      </c>
      <c r="E386">
        <v>6</v>
      </c>
      <c r="F386">
        <v>94681</v>
      </c>
      <c r="G386" s="2">
        <v>44317</v>
      </c>
      <c r="H386" t="b">
        <v>1</v>
      </c>
      <c r="I386" t="s">
        <v>530</v>
      </c>
      <c r="J386" t="s">
        <v>535</v>
      </c>
      <c r="K386" t="s">
        <v>540</v>
      </c>
      <c r="L386" t="s">
        <v>544</v>
      </c>
      <c r="M386">
        <v>4</v>
      </c>
      <c r="N386">
        <v>4</v>
      </c>
      <c r="O386" t="s">
        <v>546</v>
      </c>
      <c r="P386" t="s">
        <v>549</v>
      </c>
      <c r="Q386" t="s">
        <v>554</v>
      </c>
    </row>
    <row r="387" spans="1:17" hidden="1">
      <c r="A387" t="s">
        <v>402</v>
      </c>
      <c r="B387" t="s">
        <v>517</v>
      </c>
      <c r="C387" t="s">
        <v>523</v>
      </c>
      <c r="D387" t="s">
        <v>526</v>
      </c>
      <c r="E387">
        <v>6.3</v>
      </c>
      <c r="F387">
        <v>62871</v>
      </c>
      <c r="G387" s="2">
        <v>44047</v>
      </c>
      <c r="H387" t="b">
        <v>0</v>
      </c>
      <c r="J387" t="s">
        <v>537</v>
      </c>
      <c r="K387" t="s">
        <v>540</v>
      </c>
      <c r="L387" t="s">
        <v>545</v>
      </c>
      <c r="M387">
        <v>3</v>
      </c>
      <c r="N387">
        <v>4.7</v>
      </c>
      <c r="O387" t="s">
        <v>546</v>
      </c>
      <c r="P387" t="s">
        <v>549</v>
      </c>
      <c r="Q387" t="s">
        <v>551</v>
      </c>
    </row>
    <row r="388" spans="1:17" hidden="1">
      <c r="A388" t="s">
        <v>403</v>
      </c>
      <c r="B388" t="s">
        <v>519</v>
      </c>
      <c r="C388" t="s">
        <v>523</v>
      </c>
      <c r="D388" t="s">
        <v>527</v>
      </c>
      <c r="E388">
        <v>7.8</v>
      </c>
      <c r="F388">
        <v>103798</v>
      </c>
      <c r="G388" s="2">
        <v>43974</v>
      </c>
      <c r="H388" t="b">
        <v>0</v>
      </c>
      <c r="J388" t="s">
        <v>536</v>
      </c>
      <c r="K388" t="s">
        <v>541</v>
      </c>
      <c r="L388" t="s">
        <v>544</v>
      </c>
      <c r="M388">
        <v>3</v>
      </c>
      <c r="N388">
        <v>4.9000000000000004</v>
      </c>
      <c r="O388" t="s">
        <v>548</v>
      </c>
      <c r="P388" t="s">
        <v>550</v>
      </c>
      <c r="Q388" t="s">
        <v>552</v>
      </c>
    </row>
    <row r="389" spans="1:17">
      <c r="A389" t="s">
        <v>433</v>
      </c>
      <c r="B389" t="s">
        <v>518</v>
      </c>
      <c r="C389" t="s">
        <v>521</v>
      </c>
      <c r="D389" t="s">
        <v>528</v>
      </c>
      <c r="E389">
        <v>7.1</v>
      </c>
      <c r="F389">
        <v>101243</v>
      </c>
      <c r="G389" s="2">
        <v>44573</v>
      </c>
      <c r="H389" t="b">
        <v>1</v>
      </c>
      <c r="I389" t="s">
        <v>530</v>
      </c>
      <c r="J389" t="s">
        <v>535</v>
      </c>
      <c r="K389" t="s">
        <v>538</v>
      </c>
      <c r="L389" t="s">
        <v>544</v>
      </c>
      <c r="M389">
        <v>3</v>
      </c>
      <c r="N389">
        <v>3.3</v>
      </c>
      <c r="O389" t="s">
        <v>546</v>
      </c>
      <c r="P389" t="s">
        <v>549</v>
      </c>
      <c r="Q389" t="s">
        <v>551</v>
      </c>
    </row>
    <row r="390" spans="1:17" hidden="1">
      <c r="A390" t="s">
        <v>405</v>
      </c>
      <c r="B390" t="s">
        <v>519</v>
      </c>
      <c r="C390" t="s">
        <v>522</v>
      </c>
      <c r="D390" t="s">
        <v>525</v>
      </c>
      <c r="E390">
        <v>3.2</v>
      </c>
      <c r="F390">
        <v>105095</v>
      </c>
      <c r="G390" s="2">
        <v>45083</v>
      </c>
      <c r="H390" t="b">
        <v>0</v>
      </c>
      <c r="J390" t="s">
        <v>537</v>
      </c>
      <c r="K390" t="s">
        <v>541</v>
      </c>
      <c r="L390" t="s">
        <v>542</v>
      </c>
      <c r="M390">
        <v>3</v>
      </c>
      <c r="N390">
        <v>1.9</v>
      </c>
      <c r="O390" t="s">
        <v>548</v>
      </c>
      <c r="P390" t="s">
        <v>550</v>
      </c>
      <c r="Q390" t="s">
        <v>551</v>
      </c>
    </row>
    <row r="391" spans="1:17" hidden="1">
      <c r="A391" t="s">
        <v>406</v>
      </c>
      <c r="B391" t="s">
        <v>517</v>
      </c>
      <c r="C391" t="s">
        <v>521</v>
      </c>
      <c r="D391" t="s">
        <v>526</v>
      </c>
      <c r="E391">
        <v>4.8</v>
      </c>
      <c r="F391">
        <v>87056</v>
      </c>
      <c r="G391" s="2">
        <v>43571</v>
      </c>
      <c r="H391" t="b">
        <v>1</v>
      </c>
      <c r="I391" t="s">
        <v>534</v>
      </c>
      <c r="J391" t="s">
        <v>536</v>
      </c>
      <c r="K391" t="s">
        <v>538</v>
      </c>
      <c r="L391" t="s">
        <v>542</v>
      </c>
      <c r="M391">
        <v>3</v>
      </c>
      <c r="N391">
        <v>6</v>
      </c>
      <c r="O391" t="s">
        <v>546</v>
      </c>
      <c r="P391" t="s">
        <v>549</v>
      </c>
      <c r="Q391" t="s">
        <v>551</v>
      </c>
    </row>
    <row r="392" spans="1:17">
      <c r="A392" t="s">
        <v>314</v>
      </c>
      <c r="B392" t="s">
        <v>517</v>
      </c>
      <c r="C392" t="s">
        <v>522</v>
      </c>
      <c r="D392" t="s">
        <v>528</v>
      </c>
      <c r="E392">
        <v>7.2</v>
      </c>
      <c r="F392">
        <v>91655</v>
      </c>
      <c r="G392" s="2">
        <v>43565</v>
      </c>
      <c r="H392" t="b">
        <v>1</v>
      </c>
      <c r="I392" t="s">
        <v>531</v>
      </c>
      <c r="J392" t="s">
        <v>536</v>
      </c>
      <c r="K392" t="s">
        <v>541</v>
      </c>
      <c r="L392" t="s">
        <v>543</v>
      </c>
      <c r="M392">
        <v>1</v>
      </c>
      <c r="N392">
        <v>6</v>
      </c>
      <c r="O392" t="s">
        <v>546</v>
      </c>
      <c r="P392" t="s">
        <v>550</v>
      </c>
      <c r="Q392" t="s">
        <v>551</v>
      </c>
    </row>
    <row r="393" spans="1:17" hidden="1">
      <c r="A393" t="s">
        <v>408</v>
      </c>
      <c r="B393" t="s">
        <v>519</v>
      </c>
      <c r="C393" t="s">
        <v>523</v>
      </c>
      <c r="D393" t="s">
        <v>525</v>
      </c>
      <c r="E393">
        <v>6.7</v>
      </c>
      <c r="F393">
        <v>113459</v>
      </c>
      <c r="G393" s="2">
        <v>44639</v>
      </c>
      <c r="H393" t="b">
        <v>0</v>
      </c>
      <c r="J393" t="s">
        <v>537</v>
      </c>
      <c r="K393" t="s">
        <v>538</v>
      </c>
      <c r="L393" t="s">
        <v>545</v>
      </c>
      <c r="M393">
        <v>2</v>
      </c>
      <c r="N393">
        <v>3.1</v>
      </c>
      <c r="O393" t="s">
        <v>546</v>
      </c>
      <c r="P393" t="s">
        <v>549</v>
      </c>
      <c r="Q393" t="s">
        <v>553</v>
      </c>
    </row>
    <row r="394" spans="1:17" hidden="1">
      <c r="A394" t="s">
        <v>409</v>
      </c>
      <c r="B394" t="s">
        <v>517</v>
      </c>
      <c r="C394" t="s">
        <v>522</v>
      </c>
      <c r="D394" t="s">
        <v>525</v>
      </c>
      <c r="E394">
        <v>2.8</v>
      </c>
      <c r="F394">
        <v>82412</v>
      </c>
      <c r="G394" s="2">
        <v>44467</v>
      </c>
      <c r="H394" t="b">
        <v>0</v>
      </c>
      <c r="J394" t="s">
        <v>535</v>
      </c>
      <c r="K394" t="s">
        <v>541</v>
      </c>
      <c r="L394" t="s">
        <v>543</v>
      </c>
      <c r="M394">
        <v>4</v>
      </c>
      <c r="N394">
        <v>3.6</v>
      </c>
      <c r="O394" t="s">
        <v>546</v>
      </c>
      <c r="P394" t="s">
        <v>550</v>
      </c>
      <c r="Q394" t="s">
        <v>551</v>
      </c>
    </row>
    <row r="395" spans="1:17" hidden="1">
      <c r="A395" t="s">
        <v>410</v>
      </c>
      <c r="B395" t="s">
        <v>519</v>
      </c>
      <c r="C395" t="s">
        <v>522</v>
      </c>
      <c r="D395" t="s">
        <v>526</v>
      </c>
      <c r="E395">
        <v>8.6</v>
      </c>
      <c r="F395">
        <v>149272</v>
      </c>
      <c r="G395" s="2">
        <v>44506</v>
      </c>
      <c r="H395" t="b">
        <v>0</v>
      </c>
      <c r="J395" t="s">
        <v>535</v>
      </c>
      <c r="K395" t="s">
        <v>541</v>
      </c>
      <c r="L395" t="s">
        <v>544</v>
      </c>
      <c r="M395">
        <v>5</v>
      </c>
      <c r="N395">
        <v>3.5</v>
      </c>
      <c r="O395" t="s">
        <v>546</v>
      </c>
      <c r="P395" t="s">
        <v>550</v>
      </c>
      <c r="Q395" t="s">
        <v>552</v>
      </c>
    </row>
    <row r="396" spans="1:17" hidden="1">
      <c r="A396" t="s">
        <v>411</v>
      </c>
      <c r="B396" t="s">
        <v>518</v>
      </c>
      <c r="C396" t="s">
        <v>521</v>
      </c>
      <c r="E396">
        <v>2.7</v>
      </c>
      <c r="F396">
        <v>117615</v>
      </c>
      <c r="G396" s="2">
        <v>44695</v>
      </c>
      <c r="H396" t="b">
        <v>0</v>
      </c>
      <c r="J396" t="s">
        <v>536</v>
      </c>
      <c r="K396" t="s">
        <v>540</v>
      </c>
      <c r="L396" t="s">
        <v>544</v>
      </c>
      <c r="M396">
        <v>4</v>
      </c>
      <c r="N396">
        <v>2.9</v>
      </c>
      <c r="O396" t="s">
        <v>546</v>
      </c>
      <c r="P396" t="s">
        <v>549</v>
      </c>
      <c r="Q396" t="s">
        <v>554</v>
      </c>
    </row>
    <row r="397" spans="1:17" hidden="1">
      <c r="A397" t="s">
        <v>412</v>
      </c>
      <c r="B397" t="s">
        <v>517</v>
      </c>
      <c r="C397" t="s">
        <v>522</v>
      </c>
      <c r="D397" t="s">
        <v>527</v>
      </c>
      <c r="E397">
        <v>5.3</v>
      </c>
      <c r="F397">
        <v>134704</v>
      </c>
      <c r="G397" s="2">
        <v>44775</v>
      </c>
      <c r="H397" t="b">
        <v>0</v>
      </c>
      <c r="J397" t="s">
        <v>537</v>
      </c>
      <c r="K397" t="s">
        <v>541</v>
      </c>
      <c r="L397" t="s">
        <v>544</v>
      </c>
      <c r="M397">
        <v>3</v>
      </c>
      <c r="N397">
        <v>2.7</v>
      </c>
      <c r="O397" t="s">
        <v>546</v>
      </c>
      <c r="P397" t="s">
        <v>550</v>
      </c>
      <c r="Q397" t="s">
        <v>551</v>
      </c>
    </row>
    <row r="398" spans="1:17" hidden="1">
      <c r="A398" t="s">
        <v>413</v>
      </c>
      <c r="B398" t="s">
        <v>517</v>
      </c>
      <c r="C398" t="s">
        <v>520</v>
      </c>
      <c r="D398" t="s">
        <v>526</v>
      </c>
      <c r="E398">
        <v>5.3</v>
      </c>
      <c r="F398">
        <v>62800</v>
      </c>
      <c r="G398" s="2">
        <v>44957</v>
      </c>
      <c r="H398" t="b">
        <v>0</v>
      </c>
      <c r="J398" t="s">
        <v>536</v>
      </c>
      <c r="K398" t="s">
        <v>538</v>
      </c>
      <c r="L398" t="s">
        <v>542</v>
      </c>
      <c r="M398">
        <v>2</v>
      </c>
      <c r="N398">
        <v>2.2000000000000002</v>
      </c>
      <c r="O398" t="s">
        <v>546</v>
      </c>
      <c r="P398" t="s">
        <v>549</v>
      </c>
      <c r="Q398" t="s">
        <v>552</v>
      </c>
    </row>
    <row r="399" spans="1:17">
      <c r="A399" t="s">
        <v>189</v>
      </c>
      <c r="B399" t="s">
        <v>517</v>
      </c>
      <c r="C399" t="s">
        <v>520</v>
      </c>
      <c r="D399" t="s">
        <v>528</v>
      </c>
      <c r="E399">
        <v>7.4</v>
      </c>
      <c r="F399">
        <v>111195</v>
      </c>
      <c r="G399" s="2">
        <v>43202</v>
      </c>
      <c r="H399" t="b">
        <v>0</v>
      </c>
      <c r="J399" t="s">
        <v>537</v>
      </c>
      <c r="K399" t="s">
        <v>541</v>
      </c>
      <c r="L399" t="s">
        <v>542</v>
      </c>
      <c r="M399">
        <v>4</v>
      </c>
      <c r="N399">
        <v>7</v>
      </c>
      <c r="O399" t="s">
        <v>547</v>
      </c>
      <c r="P399" t="s">
        <v>550</v>
      </c>
      <c r="Q399" t="s">
        <v>551</v>
      </c>
    </row>
    <row r="400" spans="1:17" hidden="1">
      <c r="A400" t="s">
        <v>415</v>
      </c>
      <c r="B400" t="s">
        <v>517</v>
      </c>
      <c r="C400" t="s">
        <v>521</v>
      </c>
      <c r="D400" t="s">
        <v>526</v>
      </c>
      <c r="E400">
        <v>4.5999999999999996</v>
      </c>
      <c r="F400">
        <v>126216</v>
      </c>
      <c r="G400" s="2">
        <v>43577</v>
      </c>
      <c r="H400" t="b">
        <v>1</v>
      </c>
      <c r="I400" t="s">
        <v>530</v>
      </c>
      <c r="J400" t="s">
        <v>537</v>
      </c>
      <c r="K400" t="s">
        <v>538</v>
      </c>
      <c r="L400" t="s">
        <v>542</v>
      </c>
      <c r="M400">
        <v>3</v>
      </c>
      <c r="N400">
        <v>6</v>
      </c>
      <c r="O400" t="s">
        <v>547</v>
      </c>
      <c r="P400" t="s">
        <v>549</v>
      </c>
      <c r="Q400" t="s">
        <v>552</v>
      </c>
    </row>
    <row r="401" spans="1:17">
      <c r="A401" t="s">
        <v>307</v>
      </c>
      <c r="B401" t="s">
        <v>518</v>
      </c>
      <c r="C401" t="s">
        <v>521</v>
      </c>
      <c r="D401" t="s">
        <v>528</v>
      </c>
      <c r="E401">
        <v>7.4</v>
      </c>
      <c r="F401">
        <v>60155</v>
      </c>
      <c r="G401" s="2">
        <v>44171</v>
      </c>
      <c r="H401" t="b">
        <v>1</v>
      </c>
      <c r="I401" t="s">
        <v>532</v>
      </c>
      <c r="J401" t="s">
        <v>535</v>
      </c>
      <c r="K401" t="s">
        <v>540</v>
      </c>
      <c r="L401" t="s">
        <v>545</v>
      </c>
      <c r="M401">
        <v>4</v>
      </c>
      <c r="N401">
        <v>4.4000000000000004</v>
      </c>
      <c r="O401" t="s">
        <v>546</v>
      </c>
      <c r="P401" t="s">
        <v>549</v>
      </c>
      <c r="Q401" t="s">
        <v>552</v>
      </c>
    </row>
    <row r="402" spans="1:17" hidden="1">
      <c r="A402" t="s">
        <v>417</v>
      </c>
      <c r="B402" t="s">
        <v>519</v>
      </c>
      <c r="C402" t="s">
        <v>522</v>
      </c>
      <c r="D402" t="s">
        <v>526</v>
      </c>
      <c r="E402">
        <v>0.1</v>
      </c>
      <c r="F402">
        <v>133155</v>
      </c>
      <c r="G402" s="2">
        <v>45038</v>
      </c>
      <c r="H402" t="b">
        <v>1</v>
      </c>
      <c r="I402" t="s">
        <v>532</v>
      </c>
      <c r="J402" t="s">
        <v>537</v>
      </c>
      <c r="K402" t="s">
        <v>541</v>
      </c>
      <c r="L402" t="s">
        <v>543</v>
      </c>
      <c r="M402">
        <v>4</v>
      </c>
      <c r="N402">
        <v>2</v>
      </c>
      <c r="O402" t="s">
        <v>546</v>
      </c>
      <c r="P402" t="s">
        <v>550</v>
      </c>
      <c r="Q402" t="s">
        <v>553</v>
      </c>
    </row>
    <row r="403" spans="1:17" hidden="1">
      <c r="A403" t="s">
        <v>418</v>
      </c>
      <c r="B403" t="s">
        <v>519</v>
      </c>
      <c r="C403" t="s">
        <v>521</v>
      </c>
      <c r="D403" t="s">
        <v>525</v>
      </c>
      <c r="E403">
        <v>5.3</v>
      </c>
      <c r="F403">
        <v>130305</v>
      </c>
      <c r="G403" s="2">
        <v>43801</v>
      </c>
      <c r="H403" t="b">
        <v>1</v>
      </c>
      <c r="I403" t="s">
        <v>531</v>
      </c>
      <c r="J403" t="s">
        <v>537</v>
      </c>
      <c r="K403" t="s">
        <v>541</v>
      </c>
      <c r="L403" t="s">
        <v>545</v>
      </c>
      <c r="M403">
        <v>3</v>
      </c>
      <c r="N403">
        <v>5.4</v>
      </c>
      <c r="O403" t="s">
        <v>548</v>
      </c>
      <c r="P403" t="s">
        <v>550</v>
      </c>
      <c r="Q403" t="s">
        <v>554</v>
      </c>
    </row>
    <row r="404" spans="1:17">
      <c r="A404" t="s">
        <v>396</v>
      </c>
      <c r="B404" t="s">
        <v>518</v>
      </c>
      <c r="C404" t="s">
        <v>524</v>
      </c>
      <c r="D404" t="s">
        <v>528</v>
      </c>
      <c r="E404">
        <v>7.4</v>
      </c>
      <c r="F404">
        <v>78020</v>
      </c>
      <c r="G404" s="2">
        <v>44636</v>
      </c>
      <c r="H404" t="b">
        <v>0</v>
      </c>
      <c r="J404" t="s">
        <v>535</v>
      </c>
      <c r="K404" t="s">
        <v>541</v>
      </c>
      <c r="L404" t="s">
        <v>545</v>
      </c>
      <c r="M404">
        <v>4</v>
      </c>
      <c r="N404">
        <v>3.1</v>
      </c>
      <c r="O404" t="s">
        <v>546</v>
      </c>
      <c r="P404" t="s">
        <v>550</v>
      </c>
      <c r="Q404" t="s">
        <v>553</v>
      </c>
    </row>
    <row r="405" spans="1:17">
      <c r="A405" t="s">
        <v>260</v>
      </c>
      <c r="B405" t="s">
        <v>519</v>
      </c>
      <c r="C405" t="s">
        <v>523</v>
      </c>
      <c r="D405" t="s">
        <v>528</v>
      </c>
      <c r="E405">
        <v>7.6</v>
      </c>
      <c r="F405">
        <v>136295</v>
      </c>
      <c r="G405" s="2">
        <v>44444</v>
      </c>
      <c r="H405" t="b">
        <v>0</v>
      </c>
      <c r="J405" t="s">
        <v>537</v>
      </c>
      <c r="K405" t="s">
        <v>540</v>
      </c>
      <c r="L405" t="s">
        <v>545</v>
      </c>
      <c r="M405">
        <v>2</v>
      </c>
      <c r="N405">
        <v>3.6</v>
      </c>
      <c r="O405" t="s">
        <v>547</v>
      </c>
      <c r="P405" t="s">
        <v>549</v>
      </c>
      <c r="Q405" t="s">
        <v>551</v>
      </c>
    </row>
    <row r="406" spans="1:17" hidden="1">
      <c r="A406" t="s">
        <v>421</v>
      </c>
      <c r="B406" t="s">
        <v>517</v>
      </c>
      <c r="C406" t="s">
        <v>522</v>
      </c>
      <c r="D406" t="s">
        <v>526</v>
      </c>
      <c r="E406">
        <v>7.1</v>
      </c>
      <c r="F406">
        <v>103526</v>
      </c>
      <c r="G406" s="2">
        <v>44330</v>
      </c>
      <c r="H406" t="b">
        <v>0</v>
      </c>
      <c r="J406" t="s">
        <v>536</v>
      </c>
      <c r="K406" t="s">
        <v>538</v>
      </c>
      <c r="L406" t="s">
        <v>544</v>
      </c>
      <c r="M406">
        <v>3</v>
      </c>
      <c r="N406">
        <v>3.9</v>
      </c>
      <c r="O406" t="s">
        <v>548</v>
      </c>
      <c r="P406" t="s">
        <v>549</v>
      </c>
      <c r="Q406" t="s">
        <v>553</v>
      </c>
    </row>
    <row r="407" spans="1:17" hidden="1">
      <c r="A407" t="s">
        <v>422</v>
      </c>
      <c r="B407" t="s">
        <v>518</v>
      </c>
      <c r="C407" t="s">
        <v>523</v>
      </c>
      <c r="D407" t="s">
        <v>525</v>
      </c>
      <c r="E407">
        <v>6.2</v>
      </c>
      <c r="F407">
        <v>97327</v>
      </c>
      <c r="G407" s="2">
        <v>44964</v>
      </c>
      <c r="H407" t="b">
        <v>1</v>
      </c>
      <c r="I407" t="s">
        <v>533</v>
      </c>
      <c r="J407" t="s">
        <v>535</v>
      </c>
      <c r="K407" t="s">
        <v>538</v>
      </c>
      <c r="L407" t="s">
        <v>544</v>
      </c>
      <c r="M407">
        <v>3</v>
      </c>
      <c r="N407">
        <v>2.2000000000000002</v>
      </c>
      <c r="O407" t="s">
        <v>546</v>
      </c>
      <c r="P407" t="s">
        <v>549</v>
      </c>
      <c r="Q407" t="s">
        <v>554</v>
      </c>
    </row>
    <row r="408" spans="1:17" hidden="1">
      <c r="A408" t="s">
        <v>423</v>
      </c>
      <c r="B408" t="s">
        <v>519</v>
      </c>
      <c r="C408" t="s">
        <v>522</v>
      </c>
      <c r="D408" t="s">
        <v>526</v>
      </c>
      <c r="E408">
        <v>2</v>
      </c>
      <c r="F408">
        <v>70808</v>
      </c>
      <c r="G408" s="2">
        <v>45048</v>
      </c>
      <c r="H408" t="b">
        <v>0</v>
      </c>
      <c r="J408" t="s">
        <v>535</v>
      </c>
      <c r="K408" t="s">
        <v>538</v>
      </c>
      <c r="L408" t="s">
        <v>545</v>
      </c>
      <c r="M408">
        <v>2</v>
      </c>
      <c r="N408">
        <v>2</v>
      </c>
      <c r="O408" t="s">
        <v>546</v>
      </c>
      <c r="P408" t="s">
        <v>549</v>
      </c>
      <c r="Q408" t="s">
        <v>553</v>
      </c>
    </row>
    <row r="409" spans="1:17" hidden="1">
      <c r="A409" t="s">
        <v>424</v>
      </c>
      <c r="B409" t="s">
        <v>517</v>
      </c>
      <c r="C409" t="s">
        <v>522</v>
      </c>
      <c r="D409" t="s">
        <v>525</v>
      </c>
      <c r="E409">
        <v>7.2</v>
      </c>
      <c r="F409">
        <v>141938</v>
      </c>
      <c r="G409" s="2">
        <v>43826</v>
      </c>
      <c r="H409" t="b">
        <v>0</v>
      </c>
      <c r="J409" t="s">
        <v>536</v>
      </c>
      <c r="K409" t="s">
        <v>541</v>
      </c>
      <c r="L409" t="s">
        <v>545</v>
      </c>
      <c r="M409">
        <v>2</v>
      </c>
      <c r="N409">
        <v>5.3</v>
      </c>
      <c r="O409" t="s">
        <v>548</v>
      </c>
      <c r="P409" t="s">
        <v>550</v>
      </c>
      <c r="Q409" t="s">
        <v>552</v>
      </c>
    </row>
    <row r="410" spans="1:17" hidden="1">
      <c r="A410" t="s">
        <v>425</v>
      </c>
      <c r="B410" t="s">
        <v>518</v>
      </c>
      <c r="C410" t="s">
        <v>521</v>
      </c>
      <c r="D410" t="s">
        <v>527</v>
      </c>
      <c r="E410">
        <v>7.2</v>
      </c>
      <c r="F410">
        <v>135277</v>
      </c>
      <c r="G410" s="2">
        <v>43315</v>
      </c>
      <c r="H410" t="b">
        <v>0</v>
      </c>
      <c r="J410" t="s">
        <v>535</v>
      </c>
      <c r="K410" t="s">
        <v>541</v>
      </c>
      <c r="L410" t="s">
        <v>542</v>
      </c>
      <c r="M410">
        <v>4</v>
      </c>
      <c r="N410">
        <v>6.7</v>
      </c>
      <c r="O410" t="s">
        <v>548</v>
      </c>
      <c r="P410" t="s">
        <v>550</v>
      </c>
      <c r="Q410" t="s">
        <v>554</v>
      </c>
    </row>
    <row r="411" spans="1:17" hidden="1">
      <c r="A411" t="s">
        <v>426</v>
      </c>
      <c r="B411" t="s">
        <v>518</v>
      </c>
      <c r="C411" t="s">
        <v>524</v>
      </c>
      <c r="D411" t="s">
        <v>525</v>
      </c>
      <c r="E411">
        <v>7.9</v>
      </c>
      <c r="F411">
        <v>111913</v>
      </c>
      <c r="G411" s="2">
        <v>43461</v>
      </c>
      <c r="H411" t="b">
        <v>0</v>
      </c>
      <c r="J411" t="s">
        <v>536</v>
      </c>
      <c r="K411" t="s">
        <v>541</v>
      </c>
      <c r="L411" t="s">
        <v>545</v>
      </c>
      <c r="M411">
        <v>2</v>
      </c>
      <c r="N411">
        <v>6.3</v>
      </c>
      <c r="O411" t="s">
        <v>546</v>
      </c>
      <c r="P411" t="s">
        <v>550</v>
      </c>
      <c r="Q411" t="s">
        <v>552</v>
      </c>
    </row>
    <row r="412" spans="1:17" hidden="1">
      <c r="A412" t="s">
        <v>427</v>
      </c>
      <c r="B412" t="s">
        <v>519</v>
      </c>
      <c r="C412" t="s">
        <v>520</v>
      </c>
      <c r="D412" t="s">
        <v>525</v>
      </c>
      <c r="E412">
        <v>4.5</v>
      </c>
      <c r="F412">
        <v>61988</v>
      </c>
      <c r="G412" s="2">
        <v>44206</v>
      </c>
      <c r="H412" t="b">
        <v>0</v>
      </c>
      <c r="J412" t="s">
        <v>535</v>
      </c>
      <c r="K412" t="s">
        <v>538</v>
      </c>
      <c r="L412" t="s">
        <v>542</v>
      </c>
      <c r="M412">
        <v>3</v>
      </c>
      <c r="N412">
        <v>4.3</v>
      </c>
      <c r="O412" t="s">
        <v>548</v>
      </c>
      <c r="P412" t="s">
        <v>549</v>
      </c>
      <c r="Q412" t="s">
        <v>552</v>
      </c>
    </row>
    <row r="413" spans="1:17" hidden="1">
      <c r="A413" t="s">
        <v>428</v>
      </c>
      <c r="B413" t="s">
        <v>517</v>
      </c>
      <c r="C413" t="s">
        <v>524</v>
      </c>
      <c r="D413" t="s">
        <v>525</v>
      </c>
      <c r="E413">
        <v>3.2</v>
      </c>
      <c r="F413">
        <v>105833</v>
      </c>
      <c r="G413" s="2">
        <v>43198</v>
      </c>
      <c r="H413" t="b">
        <v>0</v>
      </c>
      <c r="J413" t="s">
        <v>535</v>
      </c>
      <c r="K413" t="s">
        <v>541</v>
      </c>
      <c r="L413" t="s">
        <v>544</v>
      </c>
      <c r="M413">
        <v>3</v>
      </c>
      <c r="N413">
        <v>7</v>
      </c>
      <c r="O413" t="s">
        <v>548</v>
      </c>
      <c r="P413" t="s">
        <v>550</v>
      </c>
      <c r="Q413" t="s">
        <v>552</v>
      </c>
    </row>
    <row r="414" spans="1:17" hidden="1">
      <c r="A414" t="s">
        <v>429</v>
      </c>
      <c r="B414" t="s">
        <v>518</v>
      </c>
      <c r="C414" t="s">
        <v>522</v>
      </c>
      <c r="D414" t="s">
        <v>525</v>
      </c>
      <c r="E414">
        <v>3.6</v>
      </c>
      <c r="F414">
        <v>154876</v>
      </c>
      <c r="G414" s="2">
        <v>44619</v>
      </c>
      <c r="H414" t="b">
        <v>0</v>
      </c>
      <c r="J414" t="s">
        <v>536</v>
      </c>
      <c r="K414" t="s">
        <v>540</v>
      </c>
      <c r="L414" t="s">
        <v>543</v>
      </c>
      <c r="M414">
        <v>3</v>
      </c>
      <c r="N414">
        <v>3.1</v>
      </c>
      <c r="O414" t="s">
        <v>546</v>
      </c>
      <c r="P414" t="s">
        <v>549</v>
      </c>
      <c r="Q414" t="s">
        <v>552</v>
      </c>
    </row>
    <row r="415" spans="1:17">
      <c r="A415" t="s">
        <v>420</v>
      </c>
      <c r="B415" t="s">
        <v>517</v>
      </c>
      <c r="C415" t="s">
        <v>520</v>
      </c>
      <c r="D415" t="s">
        <v>528</v>
      </c>
      <c r="E415">
        <v>7.7</v>
      </c>
      <c r="F415">
        <v>64986</v>
      </c>
      <c r="G415" s="2">
        <v>44679</v>
      </c>
      <c r="H415" t="b">
        <v>0</v>
      </c>
      <c r="J415" t="s">
        <v>535</v>
      </c>
      <c r="K415" t="s">
        <v>538</v>
      </c>
      <c r="L415" t="s">
        <v>545</v>
      </c>
      <c r="M415">
        <v>2</v>
      </c>
      <c r="N415">
        <v>3</v>
      </c>
      <c r="O415" t="s">
        <v>546</v>
      </c>
      <c r="P415" t="s">
        <v>549</v>
      </c>
      <c r="Q415" t="s">
        <v>553</v>
      </c>
    </row>
    <row r="416" spans="1:17" hidden="1">
      <c r="A416" t="s">
        <v>431</v>
      </c>
      <c r="B416" t="s">
        <v>518</v>
      </c>
      <c r="C416" t="s">
        <v>523</v>
      </c>
      <c r="D416" t="s">
        <v>527</v>
      </c>
      <c r="E416">
        <v>6.6</v>
      </c>
      <c r="F416">
        <v>105800</v>
      </c>
      <c r="G416" s="2">
        <v>44567</v>
      </c>
      <c r="H416" t="b">
        <v>0</v>
      </c>
      <c r="J416" t="s">
        <v>536</v>
      </c>
      <c r="K416" t="s">
        <v>538</v>
      </c>
      <c r="L416" t="s">
        <v>544</v>
      </c>
      <c r="M416">
        <v>3</v>
      </c>
      <c r="N416">
        <v>3.3</v>
      </c>
      <c r="O416" t="s">
        <v>546</v>
      </c>
      <c r="P416" t="s">
        <v>549</v>
      </c>
      <c r="Q416" t="s">
        <v>554</v>
      </c>
    </row>
    <row r="417" spans="1:17" hidden="1">
      <c r="A417" t="s">
        <v>432</v>
      </c>
      <c r="B417" t="s">
        <v>517</v>
      </c>
      <c r="C417" t="s">
        <v>523</v>
      </c>
      <c r="D417" t="s">
        <v>527</v>
      </c>
      <c r="E417">
        <v>8.1</v>
      </c>
      <c r="F417">
        <v>115561</v>
      </c>
      <c r="G417" s="2">
        <v>43921</v>
      </c>
      <c r="H417" t="b">
        <v>0</v>
      </c>
      <c r="J417" t="s">
        <v>536</v>
      </c>
      <c r="K417" t="s">
        <v>541</v>
      </c>
      <c r="L417" t="s">
        <v>543</v>
      </c>
      <c r="M417">
        <v>4</v>
      </c>
      <c r="N417">
        <v>5.0999999999999996</v>
      </c>
      <c r="O417" t="s">
        <v>548</v>
      </c>
      <c r="P417" t="s">
        <v>550</v>
      </c>
      <c r="Q417" t="s">
        <v>553</v>
      </c>
    </row>
    <row r="418" spans="1:17">
      <c r="A418" t="s">
        <v>458</v>
      </c>
      <c r="B418" t="s">
        <v>517</v>
      </c>
      <c r="C418" t="s">
        <v>521</v>
      </c>
      <c r="D418" t="s">
        <v>528</v>
      </c>
      <c r="E418">
        <v>7.7</v>
      </c>
      <c r="F418">
        <v>69359</v>
      </c>
      <c r="G418" s="2">
        <v>43125</v>
      </c>
      <c r="H418" t="b">
        <v>0</v>
      </c>
      <c r="J418" t="s">
        <v>536</v>
      </c>
      <c r="K418" t="s">
        <v>540</v>
      </c>
      <c r="L418" t="s">
        <v>543</v>
      </c>
      <c r="M418">
        <v>3</v>
      </c>
      <c r="N418">
        <v>7.2</v>
      </c>
      <c r="O418" t="s">
        <v>548</v>
      </c>
      <c r="P418" t="s">
        <v>549</v>
      </c>
      <c r="Q418" t="s">
        <v>553</v>
      </c>
    </row>
    <row r="419" spans="1:17" hidden="1">
      <c r="A419" t="s">
        <v>434</v>
      </c>
      <c r="B419" t="s">
        <v>518</v>
      </c>
      <c r="C419" t="s">
        <v>523</v>
      </c>
      <c r="D419" t="s">
        <v>526</v>
      </c>
      <c r="E419">
        <v>7.3</v>
      </c>
      <c r="F419">
        <v>137219</v>
      </c>
      <c r="G419" s="2">
        <v>44197</v>
      </c>
      <c r="H419" t="b">
        <v>0</v>
      </c>
      <c r="J419" t="s">
        <v>535</v>
      </c>
      <c r="K419" t="s">
        <v>541</v>
      </c>
      <c r="L419" t="s">
        <v>543</v>
      </c>
      <c r="M419">
        <v>2</v>
      </c>
      <c r="N419">
        <v>4.3</v>
      </c>
      <c r="O419" t="s">
        <v>546</v>
      </c>
      <c r="P419" t="s">
        <v>550</v>
      </c>
      <c r="Q419" t="s">
        <v>553</v>
      </c>
    </row>
    <row r="420" spans="1:17" hidden="1">
      <c r="A420" t="s">
        <v>435</v>
      </c>
      <c r="B420" t="s">
        <v>519</v>
      </c>
      <c r="C420" t="s">
        <v>523</v>
      </c>
      <c r="D420" t="s">
        <v>527</v>
      </c>
      <c r="E420">
        <v>5</v>
      </c>
      <c r="F420">
        <v>79874</v>
      </c>
      <c r="G420" s="2">
        <v>44880</v>
      </c>
      <c r="H420" t="b">
        <v>0</v>
      </c>
      <c r="J420" t="s">
        <v>536</v>
      </c>
      <c r="K420" t="s">
        <v>540</v>
      </c>
      <c r="L420" t="s">
        <v>542</v>
      </c>
      <c r="M420">
        <v>5</v>
      </c>
      <c r="N420">
        <v>2.4</v>
      </c>
      <c r="O420" t="s">
        <v>546</v>
      </c>
      <c r="P420" t="s">
        <v>549</v>
      </c>
      <c r="Q420" t="s">
        <v>554</v>
      </c>
    </row>
    <row r="421" spans="1:17" hidden="1">
      <c r="A421" t="s">
        <v>436</v>
      </c>
      <c r="B421" t="s">
        <v>517</v>
      </c>
      <c r="C421" t="s">
        <v>522</v>
      </c>
      <c r="D421" t="s">
        <v>527</v>
      </c>
      <c r="E421">
        <v>4.7</v>
      </c>
      <c r="F421">
        <v>150009</v>
      </c>
      <c r="G421" s="2">
        <v>44015</v>
      </c>
      <c r="H421" t="b">
        <v>0</v>
      </c>
      <c r="J421" t="s">
        <v>537</v>
      </c>
      <c r="K421" t="s">
        <v>541</v>
      </c>
      <c r="L421" t="s">
        <v>543</v>
      </c>
      <c r="M421">
        <v>3</v>
      </c>
      <c r="N421">
        <v>4.8</v>
      </c>
      <c r="O421" t="s">
        <v>546</v>
      </c>
      <c r="P421" t="s">
        <v>550</v>
      </c>
      <c r="Q421" t="s">
        <v>554</v>
      </c>
    </row>
    <row r="422" spans="1:17">
      <c r="A422" t="s">
        <v>479</v>
      </c>
      <c r="B422" t="s">
        <v>517</v>
      </c>
      <c r="C422" t="s">
        <v>522</v>
      </c>
      <c r="D422" t="s">
        <v>528</v>
      </c>
      <c r="E422">
        <v>7.7</v>
      </c>
      <c r="F422">
        <v>125206</v>
      </c>
      <c r="G422" s="2">
        <v>43307</v>
      </c>
      <c r="H422" t="b">
        <v>0</v>
      </c>
      <c r="J422" t="s">
        <v>536</v>
      </c>
      <c r="K422" t="s">
        <v>540</v>
      </c>
      <c r="L422" t="s">
        <v>542</v>
      </c>
      <c r="M422">
        <v>1</v>
      </c>
      <c r="N422">
        <v>6.7</v>
      </c>
      <c r="O422" t="s">
        <v>546</v>
      </c>
      <c r="P422" t="s">
        <v>549</v>
      </c>
      <c r="Q422" t="s">
        <v>553</v>
      </c>
    </row>
    <row r="423" spans="1:17">
      <c r="A423" t="s">
        <v>39</v>
      </c>
      <c r="B423" t="s">
        <v>518</v>
      </c>
      <c r="C423" t="s">
        <v>524</v>
      </c>
      <c r="D423" t="s">
        <v>528</v>
      </c>
      <c r="E423">
        <v>7.8</v>
      </c>
      <c r="F423">
        <v>94698</v>
      </c>
      <c r="G423" s="2">
        <v>44635</v>
      </c>
      <c r="H423" t="b">
        <v>1</v>
      </c>
      <c r="I423" t="s">
        <v>531</v>
      </c>
      <c r="J423" t="s">
        <v>536</v>
      </c>
      <c r="K423" t="s">
        <v>540</v>
      </c>
      <c r="L423" t="s">
        <v>542</v>
      </c>
      <c r="M423">
        <v>4</v>
      </c>
      <c r="N423">
        <v>3.1</v>
      </c>
      <c r="O423" t="s">
        <v>547</v>
      </c>
      <c r="P423" t="s">
        <v>549</v>
      </c>
      <c r="Q423" t="s">
        <v>552</v>
      </c>
    </row>
    <row r="424" spans="1:17" hidden="1">
      <c r="A424" t="s">
        <v>439</v>
      </c>
      <c r="B424" t="s">
        <v>519</v>
      </c>
      <c r="C424" t="s">
        <v>523</v>
      </c>
      <c r="D424" t="s">
        <v>527</v>
      </c>
      <c r="E424">
        <v>5.8</v>
      </c>
      <c r="F424">
        <v>129906</v>
      </c>
      <c r="G424" s="2">
        <v>44288</v>
      </c>
      <c r="H424" t="b">
        <v>0</v>
      </c>
      <c r="J424" t="s">
        <v>536</v>
      </c>
      <c r="K424" t="s">
        <v>541</v>
      </c>
      <c r="L424" t="s">
        <v>545</v>
      </c>
      <c r="M424">
        <v>3</v>
      </c>
      <c r="N424">
        <v>4</v>
      </c>
      <c r="O424" t="s">
        <v>547</v>
      </c>
      <c r="P424" t="s">
        <v>550</v>
      </c>
      <c r="Q424" t="s">
        <v>553</v>
      </c>
    </row>
    <row r="425" spans="1:17" hidden="1">
      <c r="A425" t="s">
        <v>440</v>
      </c>
      <c r="B425" t="s">
        <v>518</v>
      </c>
      <c r="C425" t="s">
        <v>520</v>
      </c>
      <c r="D425" t="s">
        <v>526</v>
      </c>
      <c r="E425">
        <v>5.9</v>
      </c>
      <c r="F425">
        <v>70103</v>
      </c>
      <c r="G425" s="2">
        <v>43703</v>
      </c>
      <c r="H425" t="b">
        <v>0</v>
      </c>
      <c r="J425" t="s">
        <v>536</v>
      </c>
      <c r="K425" t="s">
        <v>540</v>
      </c>
      <c r="L425" t="s">
        <v>544</v>
      </c>
      <c r="M425">
        <v>2</v>
      </c>
      <c r="N425">
        <v>5.7</v>
      </c>
      <c r="O425" t="s">
        <v>546</v>
      </c>
      <c r="P425" t="s">
        <v>549</v>
      </c>
      <c r="Q425" t="s">
        <v>552</v>
      </c>
    </row>
    <row r="426" spans="1:17" hidden="1">
      <c r="A426" t="s">
        <v>441</v>
      </c>
      <c r="B426" t="s">
        <v>519</v>
      </c>
      <c r="C426" t="s">
        <v>523</v>
      </c>
      <c r="D426" t="s">
        <v>525</v>
      </c>
      <c r="E426">
        <v>1.6</v>
      </c>
      <c r="F426">
        <v>103803</v>
      </c>
      <c r="G426" s="2">
        <v>43965</v>
      </c>
      <c r="H426" t="b">
        <v>0</v>
      </c>
      <c r="J426" t="s">
        <v>536</v>
      </c>
      <c r="K426" t="s">
        <v>541</v>
      </c>
      <c r="L426" t="s">
        <v>544</v>
      </c>
      <c r="M426">
        <v>3</v>
      </c>
      <c r="N426">
        <v>4.9000000000000004</v>
      </c>
      <c r="O426" t="s">
        <v>546</v>
      </c>
      <c r="P426" t="s">
        <v>550</v>
      </c>
      <c r="Q426" t="s">
        <v>552</v>
      </c>
    </row>
    <row r="427" spans="1:17" hidden="1">
      <c r="A427" t="s">
        <v>442</v>
      </c>
      <c r="B427" t="s">
        <v>518</v>
      </c>
      <c r="C427" t="s">
        <v>520</v>
      </c>
      <c r="D427" t="s">
        <v>525</v>
      </c>
      <c r="E427">
        <v>5.6</v>
      </c>
      <c r="F427">
        <v>64458</v>
      </c>
      <c r="G427" s="2">
        <v>43223</v>
      </c>
      <c r="H427" t="b">
        <v>0</v>
      </c>
      <c r="J427" t="s">
        <v>537</v>
      </c>
      <c r="K427" t="s">
        <v>540</v>
      </c>
      <c r="L427" t="s">
        <v>542</v>
      </c>
      <c r="M427">
        <v>3</v>
      </c>
      <c r="N427">
        <v>7</v>
      </c>
      <c r="O427" t="s">
        <v>548</v>
      </c>
      <c r="P427" t="s">
        <v>549</v>
      </c>
      <c r="Q427" t="s">
        <v>553</v>
      </c>
    </row>
    <row r="428" spans="1:17" hidden="1">
      <c r="A428" t="s">
        <v>443</v>
      </c>
      <c r="B428" t="s">
        <v>518</v>
      </c>
      <c r="C428" t="s">
        <v>524</v>
      </c>
      <c r="D428" t="s">
        <v>525</v>
      </c>
      <c r="E428">
        <v>4</v>
      </c>
      <c r="F428">
        <v>67352</v>
      </c>
      <c r="G428" s="2">
        <v>44329</v>
      </c>
      <c r="H428" t="b">
        <v>0</v>
      </c>
      <c r="J428" t="s">
        <v>537</v>
      </c>
      <c r="K428" t="s">
        <v>538</v>
      </c>
      <c r="L428" t="s">
        <v>545</v>
      </c>
      <c r="M428">
        <v>3</v>
      </c>
      <c r="N428">
        <v>3.9</v>
      </c>
      <c r="O428" t="s">
        <v>548</v>
      </c>
      <c r="P428" t="s">
        <v>549</v>
      </c>
      <c r="Q428" t="s">
        <v>553</v>
      </c>
    </row>
    <row r="429" spans="1:17" hidden="1">
      <c r="A429" t="s">
        <v>444</v>
      </c>
      <c r="B429" t="s">
        <v>519</v>
      </c>
      <c r="C429" t="s">
        <v>524</v>
      </c>
      <c r="D429" t="s">
        <v>525</v>
      </c>
      <c r="E429">
        <v>1.5</v>
      </c>
      <c r="F429">
        <v>128814</v>
      </c>
      <c r="G429" s="2">
        <v>44253</v>
      </c>
      <c r="H429" t="b">
        <v>0</v>
      </c>
      <c r="J429" t="s">
        <v>536</v>
      </c>
      <c r="K429" t="s">
        <v>540</v>
      </c>
      <c r="L429" t="s">
        <v>545</v>
      </c>
      <c r="M429">
        <v>3</v>
      </c>
      <c r="N429">
        <v>4.0999999999999996</v>
      </c>
      <c r="O429" t="s">
        <v>547</v>
      </c>
      <c r="P429" t="s">
        <v>549</v>
      </c>
      <c r="Q429" t="s">
        <v>551</v>
      </c>
    </row>
    <row r="430" spans="1:17" hidden="1">
      <c r="A430" t="s">
        <v>445</v>
      </c>
      <c r="B430" t="s">
        <v>519</v>
      </c>
      <c r="C430" t="s">
        <v>521</v>
      </c>
      <c r="D430" t="s">
        <v>525</v>
      </c>
      <c r="E430">
        <v>6.1</v>
      </c>
      <c r="F430">
        <v>91174</v>
      </c>
      <c r="G430" s="2">
        <v>44063</v>
      </c>
      <c r="H430" t="b">
        <v>0</v>
      </c>
      <c r="J430" t="s">
        <v>536</v>
      </c>
      <c r="K430" t="s">
        <v>538</v>
      </c>
      <c r="L430" t="s">
        <v>543</v>
      </c>
      <c r="M430">
        <v>3</v>
      </c>
      <c r="N430">
        <v>4.7</v>
      </c>
      <c r="O430" t="s">
        <v>546</v>
      </c>
      <c r="P430" t="s">
        <v>549</v>
      </c>
      <c r="Q430" t="s">
        <v>554</v>
      </c>
    </row>
    <row r="431" spans="1:17" hidden="1">
      <c r="A431" t="s">
        <v>446</v>
      </c>
      <c r="B431" t="s">
        <v>518</v>
      </c>
      <c r="C431" t="s">
        <v>523</v>
      </c>
      <c r="D431" t="s">
        <v>526</v>
      </c>
      <c r="E431">
        <v>2.9</v>
      </c>
      <c r="F431">
        <v>137243</v>
      </c>
      <c r="G431" s="2">
        <v>43383</v>
      </c>
      <c r="H431" t="b">
        <v>0</v>
      </c>
      <c r="J431" t="s">
        <v>537</v>
      </c>
      <c r="K431" t="s">
        <v>540</v>
      </c>
      <c r="L431" t="s">
        <v>542</v>
      </c>
      <c r="M431">
        <v>3</v>
      </c>
      <c r="N431">
        <v>6.5</v>
      </c>
      <c r="O431" t="s">
        <v>546</v>
      </c>
      <c r="P431" t="s">
        <v>549</v>
      </c>
      <c r="Q431" t="s">
        <v>553</v>
      </c>
    </row>
    <row r="432" spans="1:17" hidden="1">
      <c r="A432" t="s">
        <v>447</v>
      </c>
      <c r="B432" t="s">
        <v>519</v>
      </c>
      <c r="C432" t="s">
        <v>522</v>
      </c>
      <c r="D432" t="s">
        <v>525</v>
      </c>
      <c r="E432">
        <v>3.7</v>
      </c>
      <c r="F432">
        <v>62591</v>
      </c>
      <c r="G432" s="2">
        <v>43667</v>
      </c>
      <c r="H432" t="b">
        <v>0</v>
      </c>
      <c r="J432" t="s">
        <v>537</v>
      </c>
      <c r="K432" t="s">
        <v>541</v>
      </c>
      <c r="L432" t="s">
        <v>542</v>
      </c>
      <c r="M432">
        <v>3</v>
      </c>
      <c r="N432">
        <v>5.8</v>
      </c>
      <c r="O432" t="s">
        <v>546</v>
      </c>
      <c r="P432" t="s">
        <v>550</v>
      </c>
      <c r="Q432" t="s">
        <v>551</v>
      </c>
    </row>
    <row r="433" spans="1:17" hidden="1">
      <c r="A433" t="s">
        <v>448</v>
      </c>
      <c r="B433" t="s">
        <v>518</v>
      </c>
      <c r="C433" t="s">
        <v>521</v>
      </c>
      <c r="D433" t="s">
        <v>525</v>
      </c>
      <c r="E433">
        <v>7</v>
      </c>
      <c r="F433">
        <v>90816</v>
      </c>
      <c r="G433" s="2">
        <v>43981</v>
      </c>
      <c r="H433" t="b">
        <v>1</v>
      </c>
      <c r="I433" t="s">
        <v>533</v>
      </c>
      <c r="J433" t="s">
        <v>537</v>
      </c>
      <c r="K433" t="s">
        <v>538</v>
      </c>
      <c r="L433" t="s">
        <v>545</v>
      </c>
      <c r="M433">
        <v>3</v>
      </c>
      <c r="N433">
        <v>4.9000000000000004</v>
      </c>
      <c r="O433" t="s">
        <v>546</v>
      </c>
      <c r="P433" t="s">
        <v>549</v>
      </c>
      <c r="Q433" t="s">
        <v>554</v>
      </c>
    </row>
    <row r="434" spans="1:17" hidden="1">
      <c r="A434" t="s">
        <v>449</v>
      </c>
      <c r="B434" t="s">
        <v>519</v>
      </c>
      <c r="C434" t="s">
        <v>524</v>
      </c>
      <c r="D434" t="s">
        <v>526</v>
      </c>
      <c r="E434">
        <v>5.8</v>
      </c>
      <c r="F434">
        <v>136240</v>
      </c>
      <c r="G434" s="2">
        <v>43176</v>
      </c>
      <c r="H434" t="b">
        <v>0</v>
      </c>
      <c r="J434" t="s">
        <v>537</v>
      </c>
      <c r="K434" t="s">
        <v>538</v>
      </c>
      <c r="L434" t="s">
        <v>543</v>
      </c>
      <c r="M434">
        <v>4</v>
      </c>
      <c r="N434">
        <v>7.1</v>
      </c>
      <c r="O434" t="s">
        <v>547</v>
      </c>
      <c r="P434" t="s">
        <v>549</v>
      </c>
      <c r="Q434" t="s">
        <v>552</v>
      </c>
    </row>
    <row r="435" spans="1:17" hidden="1">
      <c r="A435" t="s">
        <v>450</v>
      </c>
      <c r="B435" t="s">
        <v>519</v>
      </c>
      <c r="C435" t="s">
        <v>520</v>
      </c>
      <c r="D435" t="s">
        <v>525</v>
      </c>
      <c r="E435">
        <v>6.7</v>
      </c>
      <c r="F435">
        <v>61700</v>
      </c>
      <c r="G435" s="2">
        <v>44723</v>
      </c>
      <c r="H435" t="b">
        <v>1</v>
      </c>
      <c r="I435" t="s">
        <v>531</v>
      </c>
      <c r="J435" t="s">
        <v>537</v>
      </c>
      <c r="K435" t="s">
        <v>541</v>
      </c>
      <c r="L435" t="s">
        <v>543</v>
      </c>
      <c r="M435">
        <v>3</v>
      </c>
      <c r="N435">
        <v>2.9</v>
      </c>
      <c r="O435" t="s">
        <v>547</v>
      </c>
      <c r="P435" t="s">
        <v>550</v>
      </c>
      <c r="Q435" t="s">
        <v>552</v>
      </c>
    </row>
    <row r="436" spans="1:17" hidden="1">
      <c r="A436" t="s">
        <v>451</v>
      </c>
      <c r="B436" t="s">
        <v>517</v>
      </c>
      <c r="C436" t="s">
        <v>520</v>
      </c>
      <c r="D436" t="s">
        <v>527</v>
      </c>
      <c r="E436">
        <v>5.2</v>
      </c>
      <c r="F436">
        <v>130293</v>
      </c>
      <c r="G436" s="2">
        <v>43858</v>
      </c>
      <c r="H436" t="b">
        <v>1</v>
      </c>
      <c r="I436" t="s">
        <v>530</v>
      </c>
      <c r="J436" t="s">
        <v>535</v>
      </c>
      <c r="K436" t="s">
        <v>540</v>
      </c>
      <c r="L436" t="s">
        <v>543</v>
      </c>
      <c r="M436">
        <v>1</v>
      </c>
      <c r="N436">
        <v>5.2</v>
      </c>
      <c r="O436" t="s">
        <v>547</v>
      </c>
      <c r="P436" t="s">
        <v>549</v>
      </c>
      <c r="Q436" t="s">
        <v>551</v>
      </c>
    </row>
    <row r="437" spans="1:17">
      <c r="A437" t="s">
        <v>40</v>
      </c>
      <c r="B437" t="s">
        <v>518</v>
      </c>
      <c r="C437" t="s">
        <v>522</v>
      </c>
      <c r="D437" t="s">
        <v>528</v>
      </c>
      <c r="E437">
        <v>7.8</v>
      </c>
      <c r="F437">
        <v>109811</v>
      </c>
      <c r="G437" s="2">
        <v>43864</v>
      </c>
      <c r="H437" t="b">
        <v>0</v>
      </c>
      <c r="J437" t="s">
        <v>535</v>
      </c>
      <c r="K437" t="s">
        <v>540</v>
      </c>
      <c r="L437" t="s">
        <v>542</v>
      </c>
      <c r="M437">
        <v>1</v>
      </c>
      <c r="N437">
        <v>5.2</v>
      </c>
      <c r="O437" t="s">
        <v>546</v>
      </c>
      <c r="P437" t="s">
        <v>549</v>
      </c>
      <c r="Q437" t="s">
        <v>551</v>
      </c>
    </row>
    <row r="438" spans="1:17" hidden="1">
      <c r="A438" t="s">
        <v>453</v>
      </c>
      <c r="B438" t="s">
        <v>519</v>
      </c>
      <c r="C438" t="s">
        <v>520</v>
      </c>
      <c r="D438" t="s">
        <v>526</v>
      </c>
      <c r="E438">
        <v>3.4</v>
      </c>
      <c r="F438">
        <v>107221</v>
      </c>
      <c r="G438" s="2">
        <v>45035</v>
      </c>
      <c r="H438" t="b">
        <v>0</v>
      </c>
      <c r="J438" t="s">
        <v>536</v>
      </c>
      <c r="K438" t="s">
        <v>541</v>
      </c>
      <c r="L438" t="s">
        <v>543</v>
      </c>
      <c r="M438">
        <v>3</v>
      </c>
      <c r="N438">
        <v>2</v>
      </c>
      <c r="O438" t="s">
        <v>546</v>
      </c>
      <c r="P438" t="s">
        <v>550</v>
      </c>
      <c r="Q438" t="s">
        <v>551</v>
      </c>
    </row>
    <row r="439" spans="1:17" hidden="1">
      <c r="A439" t="s">
        <v>454</v>
      </c>
      <c r="B439" t="s">
        <v>518</v>
      </c>
      <c r="C439" t="s">
        <v>522</v>
      </c>
      <c r="D439" t="s">
        <v>527</v>
      </c>
      <c r="E439">
        <v>3.2</v>
      </c>
      <c r="F439">
        <v>96320</v>
      </c>
      <c r="G439" s="2">
        <v>43119</v>
      </c>
      <c r="H439" t="b">
        <v>0</v>
      </c>
      <c r="J439" t="s">
        <v>536</v>
      </c>
      <c r="K439" t="s">
        <v>541</v>
      </c>
      <c r="L439" t="s">
        <v>544</v>
      </c>
      <c r="M439">
        <v>3</v>
      </c>
      <c r="N439">
        <v>7.3</v>
      </c>
      <c r="O439" t="s">
        <v>546</v>
      </c>
      <c r="P439" t="s">
        <v>550</v>
      </c>
      <c r="Q439" t="s">
        <v>551</v>
      </c>
    </row>
    <row r="440" spans="1:17">
      <c r="A440" t="s">
        <v>54</v>
      </c>
      <c r="B440" t="s">
        <v>519</v>
      </c>
      <c r="C440" t="s">
        <v>520</v>
      </c>
      <c r="D440" t="s">
        <v>528</v>
      </c>
      <c r="E440">
        <v>7.8</v>
      </c>
      <c r="F440">
        <v>114748</v>
      </c>
      <c r="G440" s="2">
        <v>44806</v>
      </c>
      <c r="H440" t="b">
        <v>0</v>
      </c>
      <c r="J440" t="s">
        <v>537</v>
      </c>
      <c r="K440" t="s">
        <v>538</v>
      </c>
      <c r="L440" t="s">
        <v>544</v>
      </c>
      <c r="M440">
        <v>4</v>
      </c>
      <c r="N440">
        <v>2.6</v>
      </c>
      <c r="O440" t="s">
        <v>547</v>
      </c>
      <c r="P440" t="s">
        <v>549</v>
      </c>
      <c r="Q440" t="s">
        <v>552</v>
      </c>
    </row>
    <row r="441" spans="1:17">
      <c r="A441" t="s">
        <v>202</v>
      </c>
      <c r="B441" t="s">
        <v>519</v>
      </c>
      <c r="C441" t="s">
        <v>522</v>
      </c>
      <c r="D441" t="s">
        <v>528</v>
      </c>
      <c r="E441">
        <v>7.8</v>
      </c>
      <c r="F441">
        <v>148397</v>
      </c>
      <c r="G441" s="2">
        <v>43102</v>
      </c>
      <c r="H441" t="b">
        <v>1</v>
      </c>
      <c r="I441" t="s">
        <v>530</v>
      </c>
      <c r="J441" t="s">
        <v>535</v>
      </c>
      <c r="K441" t="s">
        <v>538</v>
      </c>
      <c r="L441" t="s">
        <v>542</v>
      </c>
      <c r="M441">
        <v>4</v>
      </c>
      <c r="N441">
        <v>7.3</v>
      </c>
      <c r="O441" t="s">
        <v>546</v>
      </c>
      <c r="P441" t="s">
        <v>549</v>
      </c>
      <c r="Q441" t="s">
        <v>553</v>
      </c>
    </row>
    <row r="442" spans="1:17" hidden="1">
      <c r="A442" t="s">
        <v>457</v>
      </c>
      <c r="B442" t="s">
        <v>519</v>
      </c>
      <c r="C442" t="s">
        <v>522</v>
      </c>
      <c r="D442" t="s">
        <v>526</v>
      </c>
      <c r="E442">
        <v>6.1</v>
      </c>
      <c r="F442">
        <v>99082</v>
      </c>
      <c r="G442" s="2">
        <v>44661</v>
      </c>
      <c r="H442" t="b">
        <v>0</v>
      </c>
      <c r="J442" t="s">
        <v>537</v>
      </c>
      <c r="K442" t="s">
        <v>540</v>
      </c>
      <c r="L442" t="s">
        <v>544</v>
      </c>
      <c r="M442">
        <v>3</v>
      </c>
      <c r="N442">
        <v>3</v>
      </c>
      <c r="O442" t="s">
        <v>546</v>
      </c>
      <c r="P442" t="s">
        <v>549</v>
      </c>
      <c r="Q442" t="s">
        <v>554</v>
      </c>
    </row>
    <row r="443" spans="1:17">
      <c r="A443" t="s">
        <v>456</v>
      </c>
      <c r="B443" t="s">
        <v>518</v>
      </c>
      <c r="C443" t="s">
        <v>521</v>
      </c>
      <c r="D443" t="s">
        <v>528</v>
      </c>
      <c r="E443">
        <v>7.8</v>
      </c>
      <c r="F443">
        <v>131696</v>
      </c>
      <c r="G443" s="2">
        <v>43171</v>
      </c>
      <c r="H443" t="b">
        <v>1</v>
      </c>
      <c r="I443" t="s">
        <v>531</v>
      </c>
      <c r="J443" t="s">
        <v>537</v>
      </c>
      <c r="K443" t="s">
        <v>538</v>
      </c>
      <c r="L443" t="s">
        <v>543</v>
      </c>
      <c r="M443">
        <v>4</v>
      </c>
      <c r="N443">
        <v>7.1</v>
      </c>
      <c r="O443" t="s">
        <v>546</v>
      </c>
      <c r="P443" t="s">
        <v>549</v>
      </c>
      <c r="Q443" t="s">
        <v>554</v>
      </c>
    </row>
    <row r="444" spans="1:17" hidden="1">
      <c r="A444" t="s">
        <v>459</v>
      </c>
      <c r="B444" t="s">
        <v>517</v>
      </c>
      <c r="C444" t="s">
        <v>523</v>
      </c>
      <c r="D444" t="s">
        <v>525</v>
      </c>
      <c r="E444">
        <v>4.3</v>
      </c>
      <c r="F444">
        <v>132309</v>
      </c>
      <c r="G444" s="2">
        <v>44869</v>
      </c>
      <c r="H444" t="b">
        <v>0</v>
      </c>
      <c r="J444" t="s">
        <v>535</v>
      </c>
      <c r="K444" t="s">
        <v>538</v>
      </c>
      <c r="L444" t="s">
        <v>542</v>
      </c>
      <c r="M444">
        <v>3</v>
      </c>
      <c r="N444">
        <v>2.5</v>
      </c>
      <c r="O444" t="s">
        <v>546</v>
      </c>
      <c r="P444" t="s">
        <v>549</v>
      </c>
      <c r="Q444" t="s">
        <v>552</v>
      </c>
    </row>
    <row r="445" spans="1:17" hidden="1">
      <c r="A445" t="s">
        <v>460</v>
      </c>
      <c r="B445" t="s">
        <v>517</v>
      </c>
      <c r="C445" t="s">
        <v>524</v>
      </c>
      <c r="E445">
        <v>4.5</v>
      </c>
      <c r="F445">
        <v>64234</v>
      </c>
      <c r="G445" s="2">
        <v>44817</v>
      </c>
      <c r="H445" t="b">
        <v>0</v>
      </c>
      <c r="J445" t="s">
        <v>537</v>
      </c>
      <c r="K445" t="s">
        <v>538</v>
      </c>
      <c r="L445" t="s">
        <v>542</v>
      </c>
      <c r="M445">
        <v>3</v>
      </c>
      <c r="N445">
        <v>2.6</v>
      </c>
      <c r="O445" t="s">
        <v>546</v>
      </c>
      <c r="P445" t="s">
        <v>549</v>
      </c>
      <c r="Q445" t="s">
        <v>553</v>
      </c>
    </row>
    <row r="446" spans="1:17" hidden="1">
      <c r="A446" t="s">
        <v>461</v>
      </c>
      <c r="B446" t="s">
        <v>518</v>
      </c>
      <c r="C446" t="s">
        <v>520</v>
      </c>
      <c r="D446" t="s">
        <v>525</v>
      </c>
      <c r="E446">
        <v>4.9000000000000004</v>
      </c>
      <c r="F446">
        <v>152910</v>
      </c>
      <c r="G446" s="2">
        <v>43285</v>
      </c>
      <c r="H446" t="b">
        <v>0</v>
      </c>
      <c r="J446" t="s">
        <v>536</v>
      </c>
      <c r="K446" t="s">
        <v>538</v>
      </c>
      <c r="L446" t="s">
        <v>542</v>
      </c>
      <c r="M446">
        <v>4</v>
      </c>
      <c r="N446">
        <v>6.8</v>
      </c>
      <c r="O446" t="s">
        <v>547</v>
      </c>
      <c r="P446" t="s">
        <v>549</v>
      </c>
      <c r="Q446" t="s">
        <v>552</v>
      </c>
    </row>
    <row r="447" spans="1:17">
      <c r="A447" t="s">
        <v>248</v>
      </c>
      <c r="B447" t="s">
        <v>517</v>
      </c>
      <c r="C447" t="s">
        <v>523</v>
      </c>
      <c r="D447" t="s">
        <v>528</v>
      </c>
      <c r="E447">
        <v>8</v>
      </c>
      <c r="F447">
        <v>121588</v>
      </c>
      <c r="G447" s="2">
        <v>44453</v>
      </c>
      <c r="H447" t="b">
        <v>0</v>
      </c>
      <c r="J447" t="s">
        <v>536</v>
      </c>
      <c r="K447" t="s">
        <v>541</v>
      </c>
      <c r="L447" t="s">
        <v>542</v>
      </c>
      <c r="M447">
        <v>3</v>
      </c>
      <c r="N447">
        <v>3.6</v>
      </c>
      <c r="O447" t="s">
        <v>547</v>
      </c>
      <c r="P447" t="s">
        <v>550</v>
      </c>
      <c r="Q447" t="s">
        <v>553</v>
      </c>
    </row>
    <row r="448" spans="1:17" hidden="1">
      <c r="A448" t="s">
        <v>463</v>
      </c>
      <c r="B448" t="s">
        <v>518</v>
      </c>
      <c r="C448" t="s">
        <v>522</v>
      </c>
      <c r="D448" t="s">
        <v>525</v>
      </c>
      <c r="E448">
        <v>5.3</v>
      </c>
      <c r="F448">
        <v>105095</v>
      </c>
      <c r="G448" s="2">
        <v>43159</v>
      </c>
      <c r="H448" t="b">
        <v>0</v>
      </c>
      <c r="J448" t="s">
        <v>537</v>
      </c>
      <c r="K448" t="s">
        <v>538</v>
      </c>
      <c r="L448" t="s">
        <v>543</v>
      </c>
      <c r="M448">
        <v>3</v>
      </c>
      <c r="N448">
        <v>7.1</v>
      </c>
      <c r="O448" t="s">
        <v>547</v>
      </c>
      <c r="P448" t="s">
        <v>549</v>
      </c>
      <c r="Q448" t="s">
        <v>552</v>
      </c>
    </row>
    <row r="449" spans="1:17" hidden="1">
      <c r="A449" t="s">
        <v>464</v>
      </c>
      <c r="B449" t="s">
        <v>517</v>
      </c>
      <c r="C449" t="s">
        <v>524</v>
      </c>
      <c r="D449" t="s">
        <v>527</v>
      </c>
      <c r="E449">
        <v>4.4000000000000004</v>
      </c>
      <c r="F449">
        <v>68026</v>
      </c>
      <c r="G449" s="2">
        <v>44538</v>
      </c>
      <c r="H449" t="b">
        <v>1</v>
      </c>
      <c r="I449" t="s">
        <v>530</v>
      </c>
      <c r="J449" t="s">
        <v>535</v>
      </c>
      <c r="K449" t="s">
        <v>539</v>
      </c>
      <c r="L449" t="s">
        <v>545</v>
      </c>
      <c r="M449">
        <v>3</v>
      </c>
      <c r="N449">
        <v>3.4</v>
      </c>
      <c r="O449" t="s">
        <v>546</v>
      </c>
      <c r="P449" t="s">
        <v>550</v>
      </c>
      <c r="Q449" t="s">
        <v>554</v>
      </c>
    </row>
    <row r="450" spans="1:17" hidden="1">
      <c r="A450" t="s">
        <v>465</v>
      </c>
      <c r="B450" t="s">
        <v>518</v>
      </c>
      <c r="C450" t="s">
        <v>520</v>
      </c>
      <c r="D450" t="s">
        <v>525</v>
      </c>
      <c r="E450">
        <v>5.5</v>
      </c>
      <c r="F450">
        <v>152067</v>
      </c>
      <c r="G450" s="2">
        <v>44260</v>
      </c>
      <c r="H450" t="b">
        <v>0</v>
      </c>
      <c r="J450" t="s">
        <v>535</v>
      </c>
      <c r="K450" t="s">
        <v>541</v>
      </c>
      <c r="L450" t="s">
        <v>542</v>
      </c>
      <c r="M450">
        <v>3</v>
      </c>
      <c r="N450">
        <v>4.0999999999999996</v>
      </c>
      <c r="O450" t="s">
        <v>548</v>
      </c>
      <c r="P450" t="s">
        <v>550</v>
      </c>
      <c r="Q450" t="s">
        <v>554</v>
      </c>
    </row>
    <row r="451" spans="1:17">
      <c r="A451" t="s">
        <v>466</v>
      </c>
      <c r="B451" t="s">
        <v>519</v>
      </c>
      <c r="C451" t="s">
        <v>523</v>
      </c>
      <c r="D451" t="s">
        <v>528</v>
      </c>
      <c r="E451">
        <v>8</v>
      </c>
      <c r="F451">
        <v>137299</v>
      </c>
      <c r="G451" s="2">
        <v>44845</v>
      </c>
      <c r="H451" t="b">
        <v>1</v>
      </c>
      <c r="I451" t="s">
        <v>532</v>
      </c>
      <c r="J451" t="s">
        <v>537</v>
      </c>
      <c r="K451" t="s">
        <v>540</v>
      </c>
      <c r="L451" t="s">
        <v>545</v>
      </c>
      <c r="M451">
        <v>3</v>
      </c>
      <c r="N451">
        <v>2.5</v>
      </c>
      <c r="O451" t="s">
        <v>546</v>
      </c>
      <c r="P451" t="s">
        <v>549</v>
      </c>
      <c r="Q451" t="s">
        <v>554</v>
      </c>
    </row>
    <row r="452" spans="1:17">
      <c r="A452" t="s">
        <v>334</v>
      </c>
      <c r="B452" t="s">
        <v>517</v>
      </c>
      <c r="C452" t="s">
        <v>520</v>
      </c>
      <c r="D452" t="s">
        <v>528</v>
      </c>
      <c r="E452">
        <v>8.1</v>
      </c>
      <c r="F452">
        <v>110583</v>
      </c>
      <c r="G452" s="2">
        <v>44629</v>
      </c>
      <c r="H452" t="b">
        <v>1</v>
      </c>
      <c r="I452" t="s">
        <v>532</v>
      </c>
      <c r="J452" t="s">
        <v>536</v>
      </c>
      <c r="K452" t="s">
        <v>538</v>
      </c>
      <c r="L452" t="s">
        <v>542</v>
      </c>
      <c r="M452">
        <v>3</v>
      </c>
      <c r="N452">
        <v>3.1</v>
      </c>
      <c r="O452" t="s">
        <v>546</v>
      </c>
      <c r="P452" t="s">
        <v>549</v>
      </c>
      <c r="Q452" t="s">
        <v>554</v>
      </c>
    </row>
    <row r="453" spans="1:17" hidden="1">
      <c r="A453" t="s">
        <v>468</v>
      </c>
      <c r="B453" t="s">
        <v>519</v>
      </c>
      <c r="C453" t="s">
        <v>520</v>
      </c>
      <c r="D453" t="s">
        <v>526</v>
      </c>
      <c r="E453">
        <v>1.8</v>
      </c>
      <c r="F453">
        <v>147796</v>
      </c>
      <c r="G453" s="2">
        <v>44594</v>
      </c>
      <c r="H453" t="b">
        <v>0</v>
      </c>
      <c r="J453" t="s">
        <v>536</v>
      </c>
      <c r="K453" t="s">
        <v>540</v>
      </c>
      <c r="L453" t="s">
        <v>544</v>
      </c>
      <c r="M453">
        <v>3</v>
      </c>
      <c r="N453">
        <v>3.2</v>
      </c>
      <c r="O453" t="s">
        <v>547</v>
      </c>
      <c r="P453" t="s">
        <v>549</v>
      </c>
      <c r="Q453" t="s">
        <v>552</v>
      </c>
    </row>
    <row r="454" spans="1:17" hidden="1">
      <c r="A454" t="s">
        <v>469</v>
      </c>
      <c r="B454" t="s">
        <v>519</v>
      </c>
      <c r="C454" t="s">
        <v>523</v>
      </c>
      <c r="D454" t="s">
        <v>525</v>
      </c>
      <c r="E454">
        <v>2.5</v>
      </c>
      <c r="F454">
        <v>100172</v>
      </c>
      <c r="G454" s="2">
        <v>44055</v>
      </c>
      <c r="H454" t="b">
        <v>0</v>
      </c>
      <c r="J454" t="s">
        <v>537</v>
      </c>
      <c r="K454" t="s">
        <v>540</v>
      </c>
      <c r="L454" t="s">
        <v>544</v>
      </c>
      <c r="M454">
        <v>4</v>
      </c>
      <c r="N454">
        <v>4.7</v>
      </c>
      <c r="O454" t="s">
        <v>546</v>
      </c>
      <c r="P454" t="s">
        <v>549</v>
      </c>
      <c r="Q454" t="s">
        <v>552</v>
      </c>
    </row>
    <row r="455" spans="1:17" hidden="1">
      <c r="A455" t="s">
        <v>470</v>
      </c>
      <c r="B455" t="s">
        <v>517</v>
      </c>
      <c r="C455" t="s">
        <v>523</v>
      </c>
      <c r="D455" t="s">
        <v>525</v>
      </c>
      <c r="E455">
        <v>5.7</v>
      </c>
      <c r="F455">
        <v>112953</v>
      </c>
      <c r="G455" s="2">
        <v>43614</v>
      </c>
      <c r="H455" t="b">
        <v>1</v>
      </c>
      <c r="I455" t="s">
        <v>531</v>
      </c>
      <c r="J455" t="s">
        <v>535</v>
      </c>
      <c r="K455" t="s">
        <v>541</v>
      </c>
      <c r="L455" t="s">
        <v>545</v>
      </c>
      <c r="M455">
        <v>3</v>
      </c>
      <c r="N455">
        <v>5.9</v>
      </c>
      <c r="O455" t="s">
        <v>547</v>
      </c>
      <c r="P455" t="s">
        <v>550</v>
      </c>
      <c r="Q455" t="s">
        <v>552</v>
      </c>
    </row>
    <row r="456" spans="1:17" hidden="1">
      <c r="A456" t="s">
        <v>471</v>
      </c>
      <c r="B456" t="s">
        <v>517</v>
      </c>
      <c r="C456" t="s">
        <v>524</v>
      </c>
      <c r="D456" t="s">
        <v>525</v>
      </c>
      <c r="E456">
        <v>8.3000000000000007</v>
      </c>
      <c r="F456">
        <v>113442</v>
      </c>
      <c r="G456" s="2">
        <v>43778</v>
      </c>
      <c r="H456" t="b">
        <v>0</v>
      </c>
      <c r="J456" t="s">
        <v>535</v>
      </c>
      <c r="K456" t="s">
        <v>540</v>
      </c>
      <c r="L456" t="s">
        <v>543</v>
      </c>
      <c r="M456">
        <v>3</v>
      </c>
      <c r="N456">
        <v>5.4</v>
      </c>
      <c r="O456" t="s">
        <v>546</v>
      </c>
      <c r="P456" t="s">
        <v>549</v>
      </c>
      <c r="Q456" t="s">
        <v>554</v>
      </c>
    </row>
    <row r="457" spans="1:17" hidden="1">
      <c r="A457" t="s">
        <v>472</v>
      </c>
      <c r="B457" t="s">
        <v>518</v>
      </c>
      <c r="C457" t="s">
        <v>520</v>
      </c>
      <c r="D457" t="s">
        <v>527</v>
      </c>
      <c r="E457">
        <v>9.8000000000000007</v>
      </c>
      <c r="F457">
        <v>125133</v>
      </c>
      <c r="G457" s="2">
        <v>44905</v>
      </c>
      <c r="H457" t="b">
        <v>0</v>
      </c>
      <c r="J457" t="s">
        <v>536</v>
      </c>
      <c r="K457" t="s">
        <v>540</v>
      </c>
      <c r="L457" t="s">
        <v>542</v>
      </c>
      <c r="M457">
        <v>4</v>
      </c>
      <c r="N457">
        <v>2.4</v>
      </c>
      <c r="O457" t="s">
        <v>547</v>
      </c>
      <c r="P457" t="s">
        <v>549</v>
      </c>
      <c r="Q457" t="s">
        <v>552</v>
      </c>
    </row>
    <row r="458" spans="1:17" hidden="1">
      <c r="A458" t="s">
        <v>473</v>
      </c>
      <c r="B458" t="s">
        <v>519</v>
      </c>
      <c r="C458" t="s">
        <v>520</v>
      </c>
      <c r="D458" t="s">
        <v>526</v>
      </c>
      <c r="E458">
        <v>5.7</v>
      </c>
      <c r="F458">
        <v>85939</v>
      </c>
      <c r="G458" s="2">
        <v>44993</v>
      </c>
      <c r="H458" t="b">
        <v>0</v>
      </c>
      <c r="J458" t="s">
        <v>537</v>
      </c>
      <c r="K458" t="s">
        <v>541</v>
      </c>
      <c r="L458" t="s">
        <v>544</v>
      </c>
      <c r="M458">
        <v>2</v>
      </c>
      <c r="N458">
        <v>2.1</v>
      </c>
      <c r="O458" t="s">
        <v>547</v>
      </c>
      <c r="P458" t="s">
        <v>550</v>
      </c>
      <c r="Q458" t="s">
        <v>551</v>
      </c>
    </row>
    <row r="459" spans="1:17">
      <c r="A459" t="s">
        <v>26</v>
      </c>
      <c r="B459" t="s">
        <v>517</v>
      </c>
      <c r="C459" t="s">
        <v>522</v>
      </c>
      <c r="D459" t="s">
        <v>528</v>
      </c>
      <c r="E459">
        <v>8.3000000000000007</v>
      </c>
      <c r="F459">
        <v>108984</v>
      </c>
      <c r="G459" s="2">
        <v>44963</v>
      </c>
      <c r="H459" t="b">
        <v>0</v>
      </c>
      <c r="J459" t="s">
        <v>535</v>
      </c>
      <c r="K459" t="s">
        <v>539</v>
      </c>
      <c r="L459" t="s">
        <v>543</v>
      </c>
      <c r="M459">
        <v>3</v>
      </c>
      <c r="N459">
        <v>2.2000000000000002</v>
      </c>
      <c r="O459" t="s">
        <v>547</v>
      </c>
      <c r="P459" t="s">
        <v>549</v>
      </c>
      <c r="Q459" t="s">
        <v>554</v>
      </c>
    </row>
    <row r="460" spans="1:17" hidden="1">
      <c r="A460" t="s">
        <v>475</v>
      </c>
      <c r="B460" t="s">
        <v>517</v>
      </c>
      <c r="C460" t="s">
        <v>522</v>
      </c>
      <c r="D460" t="s">
        <v>525</v>
      </c>
      <c r="E460">
        <v>2.2999999999999998</v>
      </c>
      <c r="F460">
        <v>104535</v>
      </c>
      <c r="G460" s="2">
        <v>44868</v>
      </c>
      <c r="H460" t="b">
        <v>0</v>
      </c>
      <c r="J460" t="s">
        <v>537</v>
      </c>
      <c r="K460" t="s">
        <v>538</v>
      </c>
      <c r="L460" t="s">
        <v>542</v>
      </c>
      <c r="M460">
        <v>3</v>
      </c>
      <c r="N460">
        <v>2.5</v>
      </c>
      <c r="O460" t="s">
        <v>548</v>
      </c>
      <c r="P460" t="s">
        <v>549</v>
      </c>
      <c r="Q460" t="s">
        <v>554</v>
      </c>
    </row>
    <row r="461" spans="1:17" hidden="1">
      <c r="A461" t="s">
        <v>476</v>
      </c>
      <c r="B461" t="s">
        <v>519</v>
      </c>
      <c r="C461" t="s">
        <v>522</v>
      </c>
      <c r="D461" t="s">
        <v>527</v>
      </c>
      <c r="E461">
        <v>4.4000000000000004</v>
      </c>
      <c r="F461">
        <v>110357</v>
      </c>
      <c r="G461" s="2">
        <v>43993</v>
      </c>
      <c r="H461" t="b">
        <v>1</v>
      </c>
      <c r="I461" t="s">
        <v>533</v>
      </c>
      <c r="J461" t="s">
        <v>536</v>
      </c>
      <c r="K461" t="s">
        <v>538</v>
      </c>
      <c r="L461" t="s">
        <v>544</v>
      </c>
      <c r="M461">
        <v>2</v>
      </c>
      <c r="N461">
        <v>4.9000000000000004</v>
      </c>
      <c r="O461" t="s">
        <v>548</v>
      </c>
      <c r="P461" t="s">
        <v>549</v>
      </c>
      <c r="Q461" t="s">
        <v>554</v>
      </c>
    </row>
    <row r="462" spans="1:17" hidden="1">
      <c r="A462" t="s">
        <v>477</v>
      </c>
      <c r="B462" t="s">
        <v>519</v>
      </c>
      <c r="C462" t="s">
        <v>524</v>
      </c>
      <c r="D462" t="s">
        <v>526</v>
      </c>
      <c r="E462">
        <v>5.7</v>
      </c>
      <c r="F462">
        <v>97228</v>
      </c>
      <c r="G462" s="2">
        <v>43959</v>
      </c>
      <c r="H462" t="b">
        <v>1</v>
      </c>
      <c r="I462" t="s">
        <v>532</v>
      </c>
      <c r="J462" t="s">
        <v>537</v>
      </c>
      <c r="K462" t="s">
        <v>541</v>
      </c>
      <c r="L462" t="s">
        <v>543</v>
      </c>
      <c r="M462">
        <v>1</v>
      </c>
      <c r="N462">
        <v>5</v>
      </c>
      <c r="O462" t="s">
        <v>547</v>
      </c>
      <c r="P462" t="s">
        <v>550</v>
      </c>
      <c r="Q462" t="s">
        <v>552</v>
      </c>
    </row>
    <row r="463" spans="1:17" hidden="1">
      <c r="A463" t="s">
        <v>478</v>
      </c>
      <c r="B463" t="s">
        <v>517</v>
      </c>
      <c r="C463" t="s">
        <v>523</v>
      </c>
      <c r="D463" t="s">
        <v>526</v>
      </c>
      <c r="E463">
        <v>5.6</v>
      </c>
      <c r="F463">
        <v>121114</v>
      </c>
      <c r="G463" s="2">
        <v>44017</v>
      </c>
      <c r="H463" t="b">
        <v>0</v>
      </c>
      <c r="J463" t="s">
        <v>537</v>
      </c>
      <c r="K463" t="s">
        <v>540</v>
      </c>
      <c r="L463" t="s">
        <v>542</v>
      </c>
      <c r="M463">
        <v>3</v>
      </c>
      <c r="N463">
        <v>4.8</v>
      </c>
      <c r="O463" t="s">
        <v>547</v>
      </c>
      <c r="P463" t="s">
        <v>549</v>
      </c>
      <c r="Q463" t="s">
        <v>554</v>
      </c>
    </row>
    <row r="464" spans="1:17">
      <c r="A464" t="s">
        <v>152</v>
      </c>
      <c r="B464" t="s">
        <v>518</v>
      </c>
      <c r="C464" t="s">
        <v>524</v>
      </c>
      <c r="D464" t="s">
        <v>528</v>
      </c>
      <c r="E464">
        <v>8.5</v>
      </c>
      <c r="F464">
        <v>145469</v>
      </c>
      <c r="G464" s="2">
        <v>43202</v>
      </c>
      <c r="H464" t="b">
        <v>0</v>
      </c>
      <c r="J464" t="s">
        <v>537</v>
      </c>
      <c r="K464" t="s">
        <v>538</v>
      </c>
      <c r="L464" t="s">
        <v>544</v>
      </c>
      <c r="M464">
        <v>3</v>
      </c>
      <c r="N464">
        <v>7</v>
      </c>
      <c r="O464" t="s">
        <v>547</v>
      </c>
      <c r="P464" t="s">
        <v>549</v>
      </c>
      <c r="Q464" t="s">
        <v>553</v>
      </c>
    </row>
    <row r="465" spans="1:17">
      <c r="A465" t="s">
        <v>452</v>
      </c>
      <c r="B465" t="s">
        <v>517</v>
      </c>
      <c r="C465" t="s">
        <v>520</v>
      </c>
      <c r="D465" t="s">
        <v>528</v>
      </c>
      <c r="E465">
        <v>8.5</v>
      </c>
      <c r="F465">
        <v>159977</v>
      </c>
      <c r="G465" s="2">
        <v>44120</v>
      </c>
      <c r="H465" t="b">
        <v>0</v>
      </c>
      <c r="J465" t="s">
        <v>536</v>
      </c>
      <c r="K465" t="s">
        <v>538</v>
      </c>
      <c r="L465" t="s">
        <v>545</v>
      </c>
      <c r="M465">
        <v>2</v>
      </c>
      <c r="N465">
        <v>4.5</v>
      </c>
      <c r="O465" t="s">
        <v>546</v>
      </c>
      <c r="P465" t="s">
        <v>549</v>
      </c>
      <c r="Q465" t="s">
        <v>552</v>
      </c>
    </row>
    <row r="466" spans="1:17" hidden="1">
      <c r="A466" t="s">
        <v>481</v>
      </c>
      <c r="B466" t="s">
        <v>518</v>
      </c>
      <c r="C466" t="s">
        <v>520</v>
      </c>
      <c r="D466" t="s">
        <v>525</v>
      </c>
      <c r="E466">
        <v>6</v>
      </c>
      <c r="F466">
        <v>147959</v>
      </c>
      <c r="G466" s="2">
        <v>43751</v>
      </c>
      <c r="H466" t="b">
        <v>0</v>
      </c>
      <c r="J466" t="s">
        <v>536</v>
      </c>
      <c r="K466" t="s">
        <v>540</v>
      </c>
      <c r="L466" t="s">
        <v>542</v>
      </c>
      <c r="M466">
        <v>3</v>
      </c>
      <c r="N466">
        <v>5.5</v>
      </c>
      <c r="O466" t="s">
        <v>548</v>
      </c>
      <c r="P466" t="s">
        <v>549</v>
      </c>
      <c r="Q466" t="s">
        <v>554</v>
      </c>
    </row>
    <row r="467" spans="1:17">
      <c r="A467" t="s">
        <v>46</v>
      </c>
      <c r="B467" t="s">
        <v>518</v>
      </c>
      <c r="C467" t="s">
        <v>524</v>
      </c>
      <c r="D467" t="s">
        <v>528</v>
      </c>
      <c r="E467">
        <v>8.6</v>
      </c>
      <c r="F467">
        <v>121135</v>
      </c>
      <c r="G467" s="2">
        <v>44057</v>
      </c>
      <c r="H467" t="b">
        <v>1</v>
      </c>
      <c r="I467" t="s">
        <v>530</v>
      </c>
      <c r="J467" t="s">
        <v>536</v>
      </c>
      <c r="K467" t="s">
        <v>541</v>
      </c>
      <c r="L467" t="s">
        <v>542</v>
      </c>
      <c r="M467">
        <v>4</v>
      </c>
      <c r="N467">
        <v>4.7</v>
      </c>
      <c r="O467" t="s">
        <v>546</v>
      </c>
      <c r="P467" t="s">
        <v>550</v>
      </c>
      <c r="Q467" t="s">
        <v>552</v>
      </c>
    </row>
    <row r="468" spans="1:17" hidden="1">
      <c r="A468" t="s">
        <v>483</v>
      </c>
      <c r="B468" t="s">
        <v>517</v>
      </c>
      <c r="C468" t="s">
        <v>524</v>
      </c>
      <c r="D468" t="s">
        <v>526</v>
      </c>
      <c r="E468">
        <v>8.9</v>
      </c>
      <c r="F468">
        <v>106646</v>
      </c>
      <c r="G468" s="2">
        <v>43794</v>
      </c>
      <c r="H468" t="b">
        <v>0</v>
      </c>
      <c r="J468" t="s">
        <v>536</v>
      </c>
      <c r="K468" t="s">
        <v>540</v>
      </c>
      <c r="L468" t="s">
        <v>544</v>
      </c>
      <c r="M468">
        <v>5</v>
      </c>
      <c r="N468">
        <v>5.4</v>
      </c>
      <c r="O468" t="s">
        <v>546</v>
      </c>
      <c r="P468" t="s">
        <v>549</v>
      </c>
      <c r="Q468" t="s">
        <v>553</v>
      </c>
    </row>
    <row r="469" spans="1:17" hidden="1">
      <c r="A469" t="s">
        <v>484</v>
      </c>
      <c r="B469" t="s">
        <v>519</v>
      </c>
      <c r="C469" t="s">
        <v>522</v>
      </c>
      <c r="D469" t="s">
        <v>527</v>
      </c>
      <c r="E469">
        <v>4</v>
      </c>
      <c r="F469">
        <v>157790</v>
      </c>
      <c r="G469" s="2">
        <v>43957</v>
      </c>
      <c r="H469" t="b">
        <v>0</v>
      </c>
      <c r="J469" t="s">
        <v>535</v>
      </c>
      <c r="K469" t="s">
        <v>538</v>
      </c>
      <c r="L469" t="s">
        <v>544</v>
      </c>
      <c r="M469">
        <v>3</v>
      </c>
      <c r="N469">
        <v>5</v>
      </c>
      <c r="O469" t="s">
        <v>546</v>
      </c>
      <c r="P469" t="s">
        <v>549</v>
      </c>
      <c r="Q469" t="s">
        <v>552</v>
      </c>
    </row>
    <row r="470" spans="1:17" hidden="1">
      <c r="A470" t="s">
        <v>485</v>
      </c>
      <c r="B470" t="s">
        <v>518</v>
      </c>
      <c r="C470" t="s">
        <v>521</v>
      </c>
      <c r="D470" t="s">
        <v>527</v>
      </c>
      <c r="E470">
        <v>6.1</v>
      </c>
      <c r="F470">
        <v>69941</v>
      </c>
      <c r="G470" s="2">
        <v>44878</v>
      </c>
      <c r="H470" t="b">
        <v>0</v>
      </c>
      <c r="J470" t="s">
        <v>535</v>
      </c>
      <c r="K470" t="s">
        <v>539</v>
      </c>
      <c r="L470" t="s">
        <v>542</v>
      </c>
      <c r="M470">
        <v>4</v>
      </c>
      <c r="N470">
        <v>2.4</v>
      </c>
      <c r="O470" t="s">
        <v>547</v>
      </c>
      <c r="P470" t="s">
        <v>549</v>
      </c>
      <c r="Q470" t="s">
        <v>553</v>
      </c>
    </row>
    <row r="471" spans="1:17" hidden="1">
      <c r="A471" t="s">
        <v>486</v>
      </c>
      <c r="B471" t="s">
        <v>518</v>
      </c>
      <c r="C471" t="s">
        <v>521</v>
      </c>
      <c r="D471" t="s">
        <v>525</v>
      </c>
      <c r="E471">
        <v>3.2</v>
      </c>
      <c r="F471">
        <v>134102</v>
      </c>
      <c r="G471" s="2">
        <v>44183</v>
      </c>
      <c r="H471" t="b">
        <v>0</v>
      </c>
      <c r="J471" t="s">
        <v>536</v>
      </c>
      <c r="K471" t="s">
        <v>538</v>
      </c>
      <c r="L471" t="s">
        <v>542</v>
      </c>
      <c r="M471">
        <v>4</v>
      </c>
      <c r="N471">
        <v>4.3</v>
      </c>
      <c r="O471" t="s">
        <v>546</v>
      </c>
      <c r="P471" t="s">
        <v>549</v>
      </c>
      <c r="Q471" t="s">
        <v>552</v>
      </c>
    </row>
    <row r="472" spans="1:17" hidden="1">
      <c r="A472" t="s">
        <v>487</v>
      </c>
      <c r="B472" t="s">
        <v>517</v>
      </c>
      <c r="C472" t="s">
        <v>524</v>
      </c>
      <c r="D472" t="s">
        <v>527</v>
      </c>
      <c r="E472">
        <v>0.1</v>
      </c>
      <c r="F472">
        <v>79404</v>
      </c>
      <c r="G472" s="2">
        <v>44958</v>
      </c>
      <c r="H472" t="b">
        <v>0</v>
      </c>
      <c r="J472" t="s">
        <v>537</v>
      </c>
      <c r="K472" t="s">
        <v>541</v>
      </c>
      <c r="L472" t="s">
        <v>545</v>
      </c>
      <c r="M472">
        <v>3</v>
      </c>
      <c r="N472">
        <v>2.2000000000000002</v>
      </c>
      <c r="O472" t="s">
        <v>546</v>
      </c>
      <c r="P472" t="s">
        <v>550</v>
      </c>
      <c r="Q472" t="s">
        <v>554</v>
      </c>
    </row>
    <row r="473" spans="1:17" hidden="1">
      <c r="A473" t="s">
        <v>488</v>
      </c>
      <c r="B473" t="s">
        <v>518</v>
      </c>
      <c r="C473" t="s">
        <v>524</v>
      </c>
      <c r="D473" t="s">
        <v>526</v>
      </c>
      <c r="E473">
        <v>4.4000000000000004</v>
      </c>
      <c r="F473">
        <v>82439</v>
      </c>
      <c r="G473" s="2">
        <v>44935</v>
      </c>
      <c r="H473" t="b">
        <v>1</v>
      </c>
      <c r="I473" t="s">
        <v>534</v>
      </c>
      <c r="J473" t="s">
        <v>536</v>
      </c>
      <c r="K473" t="s">
        <v>541</v>
      </c>
      <c r="L473" t="s">
        <v>544</v>
      </c>
      <c r="M473">
        <v>1</v>
      </c>
      <c r="N473">
        <v>2.2999999999999998</v>
      </c>
      <c r="O473" t="s">
        <v>547</v>
      </c>
      <c r="P473" t="s">
        <v>550</v>
      </c>
      <c r="Q473" t="s">
        <v>554</v>
      </c>
    </row>
    <row r="474" spans="1:17" hidden="1">
      <c r="A474" t="s">
        <v>489</v>
      </c>
      <c r="B474" t="s">
        <v>519</v>
      </c>
      <c r="C474" t="s">
        <v>522</v>
      </c>
      <c r="D474" t="s">
        <v>527</v>
      </c>
      <c r="E474">
        <v>2.7</v>
      </c>
      <c r="F474">
        <v>149132</v>
      </c>
      <c r="G474" s="2">
        <v>44055</v>
      </c>
      <c r="H474" t="b">
        <v>0</v>
      </c>
      <c r="J474" t="s">
        <v>536</v>
      </c>
      <c r="K474" t="s">
        <v>538</v>
      </c>
      <c r="L474" t="s">
        <v>542</v>
      </c>
      <c r="M474">
        <v>2</v>
      </c>
      <c r="N474">
        <v>4.7</v>
      </c>
      <c r="O474" t="s">
        <v>546</v>
      </c>
      <c r="P474" t="s">
        <v>549</v>
      </c>
      <c r="Q474" t="s">
        <v>553</v>
      </c>
    </row>
    <row r="475" spans="1:17" hidden="1">
      <c r="A475" t="s">
        <v>490</v>
      </c>
      <c r="B475" t="s">
        <v>517</v>
      </c>
      <c r="C475" t="s">
        <v>524</v>
      </c>
      <c r="D475" t="s">
        <v>527</v>
      </c>
      <c r="E475">
        <v>6.2</v>
      </c>
      <c r="F475">
        <v>124418</v>
      </c>
      <c r="G475" s="2">
        <v>43279</v>
      </c>
      <c r="H475" t="b">
        <v>1</v>
      </c>
      <c r="I475" t="s">
        <v>533</v>
      </c>
      <c r="J475" t="s">
        <v>535</v>
      </c>
      <c r="K475" t="s">
        <v>540</v>
      </c>
      <c r="L475" t="s">
        <v>542</v>
      </c>
      <c r="M475">
        <v>4</v>
      </c>
      <c r="N475">
        <v>6.8</v>
      </c>
      <c r="O475" t="s">
        <v>548</v>
      </c>
      <c r="P475" t="s">
        <v>549</v>
      </c>
      <c r="Q475" t="s">
        <v>551</v>
      </c>
    </row>
    <row r="476" spans="1:17" hidden="1">
      <c r="A476" t="s">
        <v>491</v>
      </c>
      <c r="B476" t="s">
        <v>517</v>
      </c>
      <c r="C476" t="s">
        <v>522</v>
      </c>
      <c r="D476" t="s">
        <v>525</v>
      </c>
      <c r="E476">
        <v>4</v>
      </c>
      <c r="F476">
        <v>65750</v>
      </c>
      <c r="G476" s="2">
        <v>44392</v>
      </c>
      <c r="H476" t="b">
        <v>0</v>
      </c>
      <c r="J476" t="s">
        <v>536</v>
      </c>
      <c r="K476" t="s">
        <v>540</v>
      </c>
      <c r="L476" t="s">
        <v>543</v>
      </c>
      <c r="M476">
        <v>4</v>
      </c>
      <c r="N476">
        <v>3.8</v>
      </c>
      <c r="O476" t="s">
        <v>546</v>
      </c>
      <c r="P476" t="s">
        <v>549</v>
      </c>
      <c r="Q476" t="s">
        <v>552</v>
      </c>
    </row>
    <row r="477" spans="1:17" hidden="1">
      <c r="A477" t="s">
        <v>492</v>
      </c>
      <c r="B477" t="s">
        <v>519</v>
      </c>
      <c r="C477" t="s">
        <v>521</v>
      </c>
      <c r="D477" t="s">
        <v>525</v>
      </c>
      <c r="E477">
        <v>4.5999999999999996</v>
      </c>
      <c r="F477">
        <v>147985</v>
      </c>
      <c r="G477" s="2">
        <v>44195</v>
      </c>
      <c r="H477" t="b">
        <v>1</v>
      </c>
      <c r="I477" t="s">
        <v>533</v>
      </c>
      <c r="J477" t="s">
        <v>535</v>
      </c>
      <c r="K477" t="s">
        <v>541</v>
      </c>
      <c r="L477" t="s">
        <v>545</v>
      </c>
      <c r="M477">
        <v>3</v>
      </c>
      <c r="N477">
        <v>4.3</v>
      </c>
      <c r="O477" t="s">
        <v>546</v>
      </c>
      <c r="P477" t="s">
        <v>550</v>
      </c>
      <c r="Q477" t="s">
        <v>551</v>
      </c>
    </row>
    <row r="478" spans="1:17" hidden="1">
      <c r="A478" t="s">
        <v>493</v>
      </c>
      <c r="B478" t="s">
        <v>519</v>
      </c>
      <c r="C478" t="s">
        <v>521</v>
      </c>
      <c r="E478">
        <v>4.5</v>
      </c>
      <c r="F478">
        <v>117124</v>
      </c>
      <c r="G478" s="2">
        <v>44762</v>
      </c>
      <c r="H478" t="b">
        <v>1</v>
      </c>
      <c r="I478" t="s">
        <v>533</v>
      </c>
      <c r="J478" t="s">
        <v>535</v>
      </c>
      <c r="K478" t="s">
        <v>540</v>
      </c>
      <c r="L478" t="s">
        <v>544</v>
      </c>
      <c r="M478">
        <v>2</v>
      </c>
      <c r="N478">
        <v>2.8</v>
      </c>
      <c r="O478" t="s">
        <v>547</v>
      </c>
      <c r="P478" t="s">
        <v>549</v>
      </c>
      <c r="Q478" t="s">
        <v>552</v>
      </c>
    </row>
    <row r="479" spans="1:17" hidden="1">
      <c r="A479" t="s">
        <v>494</v>
      </c>
      <c r="B479" t="s">
        <v>518</v>
      </c>
      <c r="C479" t="s">
        <v>520</v>
      </c>
      <c r="D479" t="s">
        <v>525</v>
      </c>
      <c r="E479">
        <v>4.5</v>
      </c>
      <c r="F479">
        <v>85479</v>
      </c>
      <c r="G479" s="2">
        <v>44217</v>
      </c>
      <c r="H479" t="b">
        <v>1</v>
      </c>
      <c r="I479" t="s">
        <v>530</v>
      </c>
      <c r="J479" t="s">
        <v>536</v>
      </c>
      <c r="K479" t="s">
        <v>540</v>
      </c>
      <c r="L479" t="s">
        <v>545</v>
      </c>
      <c r="M479">
        <v>2</v>
      </c>
      <c r="N479">
        <v>4.2</v>
      </c>
      <c r="O479" t="s">
        <v>548</v>
      </c>
      <c r="P479" t="s">
        <v>549</v>
      </c>
      <c r="Q479" t="s">
        <v>552</v>
      </c>
    </row>
    <row r="480" spans="1:17" hidden="1">
      <c r="A480" t="s">
        <v>495</v>
      </c>
      <c r="B480" t="s">
        <v>518</v>
      </c>
      <c r="C480" t="s">
        <v>524</v>
      </c>
      <c r="D480" t="s">
        <v>526</v>
      </c>
      <c r="E480">
        <v>4.2</v>
      </c>
      <c r="F480">
        <v>72453</v>
      </c>
      <c r="G480" s="2">
        <v>43483</v>
      </c>
      <c r="H480" t="b">
        <v>0</v>
      </c>
      <c r="J480" t="s">
        <v>535</v>
      </c>
      <c r="K480" t="s">
        <v>540</v>
      </c>
      <c r="L480" t="s">
        <v>543</v>
      </c>
      <c r="M480">
        <v>3</v>
      </c>
      <c r="N480">
        <v>6.3</v>
      </c>
      <c r="O480" t="s">
        <v>547</v>
      </c>
      <c r="P480" t="s">
        <v>549</v>
      </c>
      <c r="Q480" t="s">
        <v>554</v>
      </c>
    </row>
    <row r="481" spans="1:17" hidden="1">
      <c r="A481" t="s">
        <v>496</v>
      </c>
      <c r="B481" t="s">
        <v>519</v>
      </c>
      <c r="C481" t="s">
        <v>523</v>
      </c>
      <c r="D481" t="s">
        <v>527</v>
      </c>
      <c r="E481">
        <v>5.7</v>
      </c>
      <c r="F481">
        <v>63373</v>
      </c>
      <c r="G481" s="2">
        <v>43196</v>
      </c>
      <c r="H481" t="b">
        <v>1</v>
      </c>
      <c r="I481" t="s">
        <v>533</v>
      </c>
      <c r="J481" t="s">
        <v>537</v>
      </c>
      <c r="K481" t="s">
        <v>540</v>
      </c>
      <c r="L481" t="s">
        <v>545</v>
      </c>
      <c r="M481">
        <v>3</v>
      </c>
      <c r="N481">
        <v>7</v>
      </c>
      <c r="O481" t="s">
        <v>548</v>
      </c>
      <c r="P481" t="s">
        <v>549</v>
      </c>
      <c r="Q481" t="s">
        <v>554</v>
      </c>
    </row>
    <row r="482" spans="1:17" hidden="1">
      <c r="A482" t="s">
        <v>497</v>
      </c>
      <c r="B482" t="s">
        <v>519</v>
      </c>
      <c r="C482" t="s">
        <v>523</v>
      </c>
      <c r="D482" t="s">
        <v>526</v>
      </c>
      <c r="E482">
        <v>4.7</v>
      </c>
      <c r="F482">
        <v>111934</v>
      </c>
      <c r="G482" s="2">
        <v>44091</v>
      </c>
      <c r="H482" t="b">
        <v>0</v>
      </c>
      <c r="J482" t="s">
        <v>536</v>
      </c>
      <c r="K482" t="s">
        <v>540</v>
      </c>
      <c r="L482" t="s">
        <v>544</v>
      </c>
      <c r="M482">
        <v>4</v>
      </c>
      <c r="N482">
        <v>4.5999999999999996</v>
      </c>
      <c r="O482" t="s">
        <v>547</v>
      </c>
      <c r="P482" t="s">
        <v>549</v>
      </c>
      <c r="Q482" t="s">
        <v>552</v>
      </c>
    </row>
    <row r="483" spans="1:17" hidden="1">
      <c r="A483" t="s">
        <v>498</v>
      </c>
      <c r="B483" t="s">
        <v>517</v>
      </c>
      <c r="C483" t="s">
        <v>524</v>
      </c>
      <c r="D483" t="s">
        <v>526</v>
      </c>
      <c r="E483">
        <v>7.1</v>
      </c>
      <c r="F483">
        <v>130744</v>
      </c>
      <c r="G483" s="2">
        <v>43788</v>
      </c>
      <c r="H483" t="b">
        <v>0</v>
      </c>
      <c r="J483" t="s">
        <v>536</v>
      </c>
      <c r="K483" t="s">
        <v>541</v>
      </c>
      <c r="L483" t="s">
        <v>543</v>
      </c>
      <c r="M483">
        <v>5</v>
      </c>
      <c r="N483">
        <v>5.4</v>
      </c>
      <c r="O483" t="s">
        <v>547</v>
      </c>
      <c r="P483" t="s">
        <v>550</v>
      </c>
      <c r="Q483" t="s">
        <v>551</v>
      </c>
    </row>
    <row r="484" spans="1:17" hidden="1">
      <c r="A484" t="s">
        <v>499</v>
      </c>
      <c r="B484" t="s">
        <v>518</v>
      </c>
      <c r="C484" t="s">
        <v>520</v>
      </c>
      <c r="D484" t="s">
        <v>525</v>
      </c>
      <c r="E484">
        <v>5.3</v>
      </c>
      <c r="F484">
        <v>146055</v>
      </c>
      <c r="G484" s="2">
        <v>43760</v>
      </c>
      <c r="H484" t="b">
        <v>1</v>
      </c>
      <c r="I484" t="s">
        <v>530</v>
      </c>
      <c r="J484" t="s">
        <v>535</v>
      </c>
      <c r="K484" t="s">
        <v>538</v>
      </c>
      <c r="L484" t="s">
        <v>542</v>
      </c>
      <c r="M484">
        <v>3</v>
      </c>
      <c r="N484">
        <v>5.5</v>
      </c>
      <c r="O484" t="s">
        <v>547</v>
      </c>
      <c r="P484" t="s">
        <v>549</v>
      </c>
      <c r="Q484" t="s">
        <v>552</v>
      </c>
    </row>
    <row r="485" spans="1:17" hidden="1">
      <c r="A485" t="s">
        <v>500</v>
      </c>
      <c r="B485" t="s">
        <v>518</v>
      </c>
      <c r="C485" t="s">
        <v>520</v>
      </c>
      <c r="D485" t="s">
        <v>525</v>
      </c>
      <c r="E485">
        <v>2.9</v>
      </c>
      <c r="F485">
        <v>77618</v>
      </c>
      <c r="G485" s="2">
        <v>43544</v>
      </c>
      <c r="H485" t="b">
        <v>0</v>
      </c>
      <c r="J485" t="s">
        <v>535</v>
      </c>
      <c r="K485" t="s">
        <v>538</v>
      </c>
      <c r="L485" t="s">
        <v>542</v>
      </c>
      <c r="M485">
        <v>4</v>
      </c>
      <c r="N485">
        <v>6.1</v>
      </c>
      <c r="O485" t="s">
        <v>547</v>
      </c>
      <c r="P485" t="s">
        <v>549</v>
      </c>
      <c r="Q485" t="s">
        <v>554</v>
      </c>
    </row>
    <row r="486" spans="1:17" hidden="1">
      <c r="A486" t="s">
        <v>501</v>
      </c>
      <c r="B486" t="s">
        <v>518</v>
      </c>
      <c r="C486" t="s">
        <v>524</v>
      </c>
      <c r="D486" t="s">
        <v>526</v>
      </c>
      <c r="E486">
        <v>4</v>
      </c>
      <c r="F486">
        <v>94700</v>
      </c>
      <c r="G486" s="2">
        <v>43977</v>
      </c>
      <c r="H486" t="b">
        <v>0</v>
      </c>
      <c r="J486" t="s">
        <v>537</v>
      </c>
      <c r="K486" t="s">
        <v>538</v>
      </c>
      <c r="L486" t="s">
        <v>544</v>
      </c>
      <c r="M486">
        <v>2</v>
      </c>
      <c r="N486">
        <v>4.9000000000000004</v>
      </c>
      <c r="O486" t="s">
        <v>548</v>
      </c>
      <c r="P486" t="s">
        <v>549</v>
      </c>
      <c r="Q486" t="s">
        <v>554</v>
      </c>
    </row>
    <row r="487" spans="1:17" hidden="1">
      <c r="A487" t="s">
        <v>502</v>
      </c>
      <c r="B487" t="s">
        <v>518</v>
      </c>
      <c r="C487" t="s">
        <v>523</v>
      </c>
      <c r="D487" t="s">
        <v>526</v>
      </c>
      <c r="E487">
        <v>5.7</v>
      </c>
      <c r="F487">
        <v>61630</v>
      </c>
      <c r="G487" s="2">
        <v>43410</v>
      </c>
      <c r="H487" t="b">
        <v>1</v>
      </c>
      <c r="I487" t="s">
        <v>534</v>
      </c>
      <c r="J487" t="s">
        <v>537</v>
      </c>
      <c r="K487" t="s">
        <v>541</v>
      </c>
      <c r="L487" t="s">
        <v>545</v>
      </c>
      <c r="M487">
        <v>3</v>
      </c>
      <c r="N487">
        <v>6.5</v>
      </c>
      <c r="O487" t="s">
        <v>548</v>
      </c>
      <c r="P487" t="s">
        <v>550</v>
      </c>
      <c r="Q487" t="s">
        <v>551</v>
      </c>
    </row>
    <row r="488" spans="1:17" hidden="1">
      <c r="A488" t="s">
        <v>503</v>
      </c>
      <c r="B488" t="s">
        <v>518</v>
      </c>
      <c r="C488" t="s">
        <v>521</v>
      </c>
      <c r="D488" t="s">
        <v>527</v>
      </c>
      <c r="E488">
        <v>2.4</v>
      </c>
      <c r="F488">
        <v>135485</v>
      </c>
      <c r="G488" s="2">
        <v>44575</v>
      </c>
      <c r="H488" t="b">
        <v>1</v>
      </c>
      <c r="I488" t="s">
        <v>531</v>
      </c>
      <c r="J488" t="s">
        <v>536</v>
      </c>
      <c r="K488" t="s">
        <v>540</v>
      </c>
      <c r="L488" t="s">
        <v>545</v>
      </c>
      <c r="M488">
        <v>2</v>
      </c>
      <c r="N488">
        <v>3.3</v>
      </c>
      <c r="O488" t="s">
        <v>548</v>
      </c>
      <c r="P488" t="s">
        <v>549</v>
      </c>
      <c r="Q488" t="s">
        <v>551</v>
      </c>
    </row>
    <row r="489" spans="1:17" hidden="1">
      <c r="A489" t="s">
        <v>504</v>
      </c>
      <c r="B489" t="s">
        <v>519</v>
      </c>
      <c r="C489" t="s">
        <v>521</v>
      </c>
      <c r="D489" t="s">
        <v>526</v>
      </c>
      <c r="E489">
        <v>5.6</v>
      </c>
      <c r="F489">
        <v>132391</v>
      </c>
      <c r="G489" s="2">
        <v>43347</v>
      </c>
      <c r="H489" t="b">
        <v>0</v>
      </c>
      <c r="J489" t="s">
        <v>537</v>
      </c>
      <c r="K489" t="s">
        <v>538</v>
      </c>
      <c r="L489" t="s">
        <v>542</v>
      </c>
      <c r="M489">
        <v>2</v>
      </c>
      <c r="N489">
        <v>6.6</v>
      </c>
      <c r="O489" t="s">
        <v>547</v>
      </c>
      <c r="P489" t="s">
        <v>549</v>
      </c>
      <c r="Q489" t="s">
        <v>553</v>
      </c>
    </row>
    <row r="490" spans="1:17" hidden="1">
      <c r="A490" t="s">
        <v>505</v>
      </c>
      <c r="B490" t="s">
        <v>517</v>
      </c>
      <c r="C490" t="s">
        <v>521</v>
      </c>
      <c r="E490">
        <v>5.2</v>
      </c>
      <c r="F490">
        <v>109500</v>
      </c>
      <c r="G490" s="2">
        <v>44379</v>
      </c>
      <c r="H490" t="b">
        <v>0</v>
      </c>
      <c r="J490" t="s">
        <v>536</v>
      </c>
      <c r="K490" t="s">
        <v>541</v>
      </c>
      <c r="L490" t="s">
        <v>542</v>
      </c>
      <c r="M490">
        <v>5</v>
      </c>
      <c r="N490">
        <v>3.8</v>
      </c>
      <c r="O490" t="s">
        <v>547</v>
      </c>
      <c r="P490" t="s">
        <v>550</v>
      </c>
      <c r="Q490" t="s">
        <v>551</v>
      </c>
    </row>
    <row r="491" spans="1:17" hidden="1">
      <c r="A491" t="s">
        <v>506</v>
      </c>
      <c r="B491" t="s">
        <v>519</v>
      </c>
      <c r="C491" t="s">
        <v>523</v>
      </c>
      <c r="D491" t="s">
        <v>527</v>
      </c>
      <c r="E491">
        <v>3.3</v>
      </c>
      <c r="F491">
        <v>106675</v>
      </c>
      <c r="G491" s="2">
        <v>44611</v>
      </c>
      <c r="H491" t="b">
        <v>0</v>
      </c>
      <c r="J491" t="s">
        <v>536</v>
      </c>
      <c r="K491" t="s">
        <v>538</v>
      </c>
      <c r="L491" t="s">
        <v>542</v>
      </c>
      <c r="M491">
        <v>4</v>
      </c>
      <c r="N491">
        <v>3.2</v>
      </c>
      <c r="O491" t="s">
        <v>546</v>
      </c>
      <c r="P491" t="s">
        <v>549</v>
      </c>
      <c r="Q491" t="s">
        <v>551</v>
      </c>
    </row>
    <row r="492" spans="1:17" hidden="1">
      <c r="A492" t="s">
        <v>507</v>
      </c>
      <c r="B492" t="s">
        <v>518</v>
      </c>
      <c r="C492" t="s">
        <v>522</v>
      </c>
      <c r="D492" t="s">
        <v>527</v>
      </c>
      <c r="E492">
        <v>2.4</v>
      </c>
      <c r="F492">
        <v>144899</v>
      </c>
      <c r="G492" s="2">
        <v>43581</v>
      </c>
      <c r="H492" t="b">
        <v>0</v>
      </c>
      <c r="J492" t="s">
        <v>535</v>
      </c>
      <c r="K492" t="s">
        <v>541</v>
      </c>
      <c r="L492" t="s">
        <v>544</v>
      </c>
      <c r="M492">
        <v>2</v>
      </c>
      <c r="N492">
        <v>6</v>
      </c>
      <c r="O492" t="s">
        <v>548</v>
      </c>
      <c r="P492" t="s">
        <v>550</v>
      </c>
      <c r="Q492" t="s">
        <v>554</v>
      </c>
    </row>
    <row r="493" spans="1:17" hidden="1">
      <c r="A493" t="s">
        <v>508</v>
      </c>
      <c r="B493" t="s">
        <v>519</v>
      </c>
      <c r="C493" t="s">
        <v>520</v>
      </c>
      <c r="D493" t="s">
        <v>526</v>
      </c>
      <c r="E493">
        <v>3.8</v>
      </c>
      <c r="F493">
        <v>137485</v>
      </c>
      <c r="G493" s="2">
        <v>43428</v>
      </c>
      <c r="H493" t="b">
        <v>1</v>
      </c>
      <c r="I493" t="s">
        <v>533</v>
      </c>
      <c r="J493" t="s">
        <v>537</v>
      </c>
      <c r="K493" t="s">
        <v>541</v>
      </c>
      <c r="L493" t="s">
        <v>545</v>
      </c>
      <c r="M493">
        <v>3</v>
      </c>
      <c r="N493">
        <v>6.4</v>
      </c>
      <c r="O493" t="s">
        <v>547</v>
      </c>
      <c r="P493" t="s">
        <v>550</v>
      </c>
      <c r="Q493" t="s">
        <v>552</v>
      </c>
    </row>
    <row r="494" spans="1:17" hidden="1">
      <c r="A494" t="s">
        <v>509</v>
      </c>
      <c r="B494" t="s">
        <v>517</v>
      </c>
      <c r="C494" t="s">
        <v>524</v>
      </c>
      <c r="D494" t="s">
        <v>527</v>
      </c>
      <c r="E494">
        <v>3.8</v>
      </c>
      <c r="F494">
        <v>153185</v>
      </c>
      <c r="G494" s="2">
        <v>43858</v>
      </c>
      <c r="H494" t="b">
        <v>0</v>
      </c>
      <c r="J494" t="s">
        <v>537</v>
      </c>
      <c r="K494" t="s">
        <v>541</v>
      </c>
      <c r="L494" t="s">
        <v>545</v>
      </c>
      <c r="M494">
        <v>3</v>
      </c>
      <c r="N494">
        <v>5.2</v>
      </c>
      <c r="O494" t="s">
        <v>547</v>
      </c>
      <c r="P494" t="s">
        <v>550</v>
      </c>
      <c r="Q494" t="s">
        <v>551</v>
      </c>
    </row>
    <row r="495" spans="1:17" hidden="1">
      <c r="A495" t="s">
        <v>510</v>
      </c>
      <c r="B495" t="s">
        <v>518</v>
      </c>
      <c r="C495" t="s">
        <v>520</v>
      </c>
      <c r="D495" t="s">
        <v>526</v>
      </c>
      <c r="E495">
        <v>5.9</v>
      </c>
      <c r="F495">
        <v>93885</v>
      </c>
      <c r="G495" s="2">
        <v>44462</v>
      </c>
      <c r="H495" t="b">
        <v>1</v>
      </c>
      <c r="I495" t="s">
        <v>532</v>
      </c>
      <c r="J495" t="s">
        <v>536</v>
      </c>
      <c r="K495" t="s">
        <v>540</v>
      </c>
      <c r="L495" t="s">
        <v>545</v>
      </c>
      <c r="M495">
        <v>1</v>
      </c>
      <c r="N495">
        <v>3.6</v>
      </c>
      <c r="O495" t="s">
        <v>548</v>
      </c>
      <c r="P495" t="s">
        <v>549</v>
      </c>
      <c r="Q495" t="s">
        <v>552</v>
      </c>
    </row>
    <row r="496" spans="1:17">
      <c r="A496" t="s">
        <v>86</v>
      </c>
      <c r="B496" t="s">
        <v>519</v>
      </c>
      <c r="C496" t="s">
        <v>523</v>
      </c>
      <c r="D496" t="s">
        <v>528</v>
      </c>
      <c r="E496">
        <v>8.8000000000000007</v>
      </c>
      <c r="F496">
        <v>116178</v>
      </c>
      <c r="G496" s="2">
        <v>43356</v>
      </c>
      <c r="H496" t="b">
        <v>0</v>
      </c>
      <c r="J496" t="s">
        <v>537</v>
      </c>
      <c r="K496" t="s">
        <v>540</v>
      </c>
      <c r="L496" t="s">
        <v>545</v>
      </c>
      <c r="M496">
        <v>5</v>
      </c>
      <c r="N496">
        <v>6.6</v>
      </c>
      <c r="O496" t="s">
        <v>547</v>
      </c>
      <c r="P496" t="s">
        <v>549</v>
      </c>
      <c r="Q496" t="s">
        <v>552</v>
      </c>
    </row>
    <row r="497" spans="1:17" hidden="1">
      <c r="A497" t="s">
        <v>512</v>
      </c>
      <c r="B497" t="s">
        <v>518</v>
      </c>
      <c r="C497" t="s">
        <v>523</v>
      </c>
      <c r="D497" t="s">
        <v>525</v>
      </c>
      <c r="E497">
        <v>5.4</v>
      </c>
      <c r="F497">
        <v>134795</v>
      </c>
      <c r="G497" s="2">
        <v>43839</v>
      </c>
      <c r="H497" t="b">
        <v>0</v>
      </c>
      <c r="J497" t="s">
        <v>536</v>
      </c>
      <c r="K497" t="s">
        <v>541</v>
      </c>
      <c r="L497" t="s">
        <v>542</v>
      </c>
      <c r="M497">
        <v>3</v>
      </c>
      <c r="N497">
        <v>5.3</v>
      </c>
      <c r="O497" t="s">
        <v>546</v>
      </c>
      <c r="P497" t="s">
        <v>550</v>
      </c>
      <c r="Q497" t="s">
        <v>553</v>
      </c>
    </row>
    <row r="498" spans="1:17">
      <c r="A498" t="s">
        <v>455</v>
      </c>
      <c r="B498" t="s">
        <v>518</v>
      </c>
      <c r="C498" t="s">
        <v>524</v>
      </c>
      <c r="D498" t="s">
        <v>528</v>
      </c>
      <c r="E498">
        <v>9.5</v>
      </c>
      <c r="F498">
        <v>129724</v>
      </c>
      <c r="G498" s="2">
        <v>45068</v>
      </c>
      <c r="H498" t="b">
        <v>0</v>
      </c>
      <c r="J498" t="s">
        <v>536</v>
      </c>
      <c r="K498" t="s">
        <v>538</v>
      </c>
      <c r="L498" t="s">
        <v>545</v>
      </c>
      <c r="M498">
        <v>3</v>
      </c>
      <c r="N498">
        <v>1.9</v>
      </c>
      <c r="O498" t="s">
        <v>546</v>
      </c>
      <c r="P498" t="s">
        <v>549</v>
      </c>
      <c r="Q498" t="s">
        <v>553</v>
      </c>
    </row>
    <row r="499" spans="1:17">
      <c r="A499" t="s">
        <v>143</v>
      </c>
      <c r="B499" t="s">
        <v>518</v>
      </c>
      <c r="C499" t="s">
        <v>522</v>
      </c>
      <c r="D499" t="s">
        <v>528</v>
      </c>
      <c r="E499">
        <v>9.6</v>
      </c>
      <c r="F499">
        <v>138344</v>
      </c>
      <c r="G499" s="2">
        <v>43652</v>
      </c>
      <c r="H499" t="b">
        <v>0</v>
      </c>
      <c r="J499" t="s">
        <v>535</v>
      </c>
      <c r="K499" t="s">
        <v>540</v>
      </c>
      <c r="L499" t="s">
        <v>543</v>
      </c>
      <c r="M499">
        <v>3</v>
      </c>
      <c r="N499">
        <v>5.8</v>
      </c>
      <c r="O499" t="s">
        <v>546</v>
      </c>
      <c r="P499" t="s">
        <v>549</v>
      </c>
      <c r="Q499" t="s">
        <v>553</v>
      </c>
    </row>
    <row r="500" spans="1:17">
      <c r="A500" t="s">
        <v>407</v>
      </c>
      <c r="B500" t="s">
        <v>519</v>
      </c>
      <c r="C500" t="s">
        <v>522</v>
      </c>
      <c r="D500" t="s">
        <v>528</v>
      </c>
      <c r="E500">
        <v>9.8000000000000007</v>
      </c>
      <c r="F500">
        <v>150811</v>
      </c>
      <c r="G500" s="2">
        <v>43666</v>
      </c>
      <c r="H500" t="b">
        <v>0</v>
      </c>
      <c r="J500" t="s">
        <v>537</v>
      </c>
      <c r="K500" t="s">
        <v>538</v>
      </c>
      <c r="L500" t="s">
        <v>543</v>
      </c>
      <c r="M500">
        <v>4</v>
      </c>
      <c r="N500">
        <v>5.8</v>
      </c>
      <c r="O500" t="s">
        <v>547</v>
      </c>
      <c r="P500" t="s">
        <v>549</v>
      </c>
      <c r="Q500" t="s">
        <v>553</v>
      </c>
    </row>
    <row r="501" spans="1:17" hidden="1">
      <c r="A501" t="s">
        <v>516</v>
      </c>
      <c r="B501" t="s">
        <v>517</v>
      </c>
      <c r="C501" t="s">
        <v>524</v>
      </c>
      <c r="D501" t="s">
        <v>526</v>
      </c>
      <c r="E501">
        <v>4.7</v>
      </c>
      <c r="F501">
        <v>70234</v>
      </c>
      <c r="G501" s="2">
        <v>43373</v>
      </c>
      <c r="H501" t="b">
        <v>0</v>
      </c>
      <c r="J501" t="s">
        <v>536</v>
      </c>
      <c r="K501" t="s">
        <v>540</v>
      </c>
      <c r="L501" t="s">
        <v>542</v>
      </c>
      <c r="M501">
        <v>2</v>
      </c>
      <c r="N501">
        <v>6.6</v>
      </c>
      <c r="O501" t="s">
        <v>546</v>
      </c>
      <c r="P501" t="s">
        <v>549</v>
      </c>
      <c r="Q501" t="s">
        <v>554</v>
      </c>
    </row>
  </sheetData>
  <autoFilter ref="A1:Q501" xr:uid="{00000000-0001-0000-0000-000000000000}">
    <filterColumn colId="3">
      <filters>
        <filter val="Tech Lead"/>
      </filters>
    </filterColumn>
    <sortState xmlns:xlrd2="http://schemas.microsoft.com/office/spreadsheetml/2017/richdata2" ref="A8:Q500">
      <sortCondition ref="E1:E5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Executive Summary</vt:lpstr>
      <vt:lpstr>Cleaned_Data</vt:lpstr>
      <vt:lpstr>Data_Cleaning_Log</vt:lpstr>
      <vt:lpstr>Key_Question _1</vt:lpstr>
      <vt:lpstr>Key_Question _2</vt:lpstr>
      <vt:lpstr>Key_Question _3</vt:lpstr>
      <vt:lpstr>Key_Question _4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Friedel</dc:creator>
  <cp:lastModifiedBy>Sven Friedel</cp:lastModifiedBy>
  <dcterms:created xsi:type="dcterms:W3CDTF">2025-04-21T22:40:00Z</dcterms:created>
  <dcterms:modified xsi:type="dcterms:W3CDTF">2025-07-16T03:17:11Z</dcterms:modified>
</cp:coreProperties>
</file>