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/Results/"/>
    </mc:Choice>
  </mc:AlternateContent>
  <xr:revisionPtr revIDLastSave="1370" documentId="13_ncr:1_{F58DD6C9-B4A5-4624-A6DC-C98B573A1A33}" xr6:coauthVersionLast="47" xr6:coauthVersionMax="47" xr10:uidLastSave="{1CFCBB1B-C8D8-409B-AFD2-C04B17582375}"/>
  <bookViews>
    <workbookView xWindow="-28920" yWindow="-120" windowWidth="29040" windowHeight="16440" tabRatio="541" firstSheet="1" activeTab="1" xr2:uid="{2B6B59F5-A938-44CE-BA8A-B2F0CDD5CF02}"/>
  </bookViews>
  <sheets>
    <sheet name="Original" sheetId="1" r:id="rId1"/>
    <sheet name="140" sheetId="13" r:id="rId2"/>
    <sheet name="160" sheetId="12" r:id="rId3"/>
    <sheet name="180" sheetId="11" r:id="rId4"/>
    <sheet name="200" sheetId="2" r:id="rId5"/>
    <sheet name="220" sheetId="3" r:id="rId6"/>
    <sheet name="240" sheetId="4" r:id="rId7"/>
    <sheet name="260" sheetId="5" r:id="rId8"/>
    <sheet name="280" sheetId="6" r:id="rId9"/>
    <sheet name="300" sheetId="7" r:id="rId10"/>
    <sheet name="320" sheetId="8" r:id="rId11"/>
    <sheet name="340" sheetId="9" r:id="rId12"/>
    <sheet name="360" sheetId="10" r:id="rId13"/>
    <sheet name="380" sheetId="15" r:id="rId14"/>
    <sheet name="400" sheetId="16" r:id="rId15"/>
    <sheet name="420" sheetId="17" r:id="rId16"/>
  </sheets>
  <definedNames>
    <definedName name="_xlnm._FilterDatabase" localSheetId="1" hidden="1">'140'!$A$33:$E$57</definedName>
    <definedName name="_xlnm._FilterDatabase" localSheetId="8" hidden="1">'280'!$A$33:$E$57</definedName>
    <definedName name="_xlnm._FilterDatabase" localSheetId="15" hidden="1">'420'!$A$33:$E$57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7" l="1"/>
  <c r="E31" i="17" s="1"/>
  <c r="B31" i="15"/>
  <c r="E31" i="15" s="1"/>
  <c r="E31" i="10"/>
  <c r="B31" i="10"/>
  <c r="B31" i="9"/>
  <c r="E31" i="9" s="1"/>
  <c r="B31" i="8"/>
  <c r="E31" i="8" s="1"/>
  <c r="B31" i="7"/>
  <c r="E31" i="7" s="1"/>
  <c r="B31" i="6"/>
  <c r="E31" i="6" s="1"/>
  <c r="B31" i="5"/>
  <c r="E31" i="5" s="1"/>
  <c r="B31" i="4"/>
  <c r="E31" i="4" s="1"/>
  <c r="B31" i="3"/>
  <c r="E31" i="3" s="1"/>
  <c r="B31" i="2"/>
  <c r="E31" i="2" s="1"/>
  <c r="B31" i="11"/>
  <c r="E31" i="11" s="1"/>
  <c r="B31" i="12"/>
  <c r="E31" i="12" s="1"/>
  <c r="E31" i="13"/>
  <c r="B31" i="13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W23" i="8"/>
  <c r="X23" i="8"/>
  <c r="Y23" i="8"/>
  <c r="W24" i="8"/>
  <c r="X24" i="8"/>
  <c r="Y24" i="8"/>
  <c r="W25" i="8"/>
  <c r="X25" i="8"/>
  <c r="Y25" i="8"/>
  <c r="W26" i="8"/>
  <c r="X26" i="8"/>
  <c r="Y26" i="8"/>
  <c r="W27" i="8"/>
  <c r="X27" i="8"/>
  <c r="Y27" i="8"/>
  <c r="W28" i="8"/>
  <c r="X28" i="8"/>
  <c r="Y28" i="8"/>
  <c r="W29" i="8"/>
  <c r="X29" i="8"/>
  <c r="Y29" i="8"/>
  <c r="X4" i="8"/>
  <c r="Y4" i="8"/>
  <c r="E36" i="17"/>
  <c r="E57" i="17"/>
  <c r="E52" i="17"/>
  <c r="E54" i="17"/>
  <c r="E49" i="17"/>
  <c r="E56" i="17"/>
  <c r="E45" i="17"/>
  <c r="E51" i="17"/>
  <c r="D42" i="17"/>
  <c r="E42" i="17" s="1"/>
  <c r="D50" i="17"/>
  <c r="E50" i="17" s="1"/>
  <c r="D34" i="17"/>
  <c r="E34" i="17" s="1"/>
  <c r="D38" i="17"/>
  <c r="E38" i="17" s="1"/>
  <c r="D40" i="17"/>
  <c r="E40" i="17" s="1"/>
  <c r="D35" i="17"/>
  <c r="E35" i="17" s="1"/>
  <c r="D36" i="17"/>
  <c r="D44" i="17"/>
  <c r="E44" i="17" s="1"/>
  <c r="D55" i="17"/>
  <c r="E55" i="17" s="1"/>
  <c r="D57" i="17"/>
  <c r="D48" i="17"/>
  <c r="E48" i="17" s="1"/>
  <c r="D52" i="17"/>
  <c r="D54" i="17"/>
  <c r="D49" i="17"/>
  <c r="D53" i="17"/>
  <c r="E53" i="17" s="1"/>
  <c r="D56" i="17"/>
  <c r="D43" i="17"/>
  <c r="E43" i="17" s="1"/>
  <c r="D45" i="17"/>
  <c r="D37" i="17"/>
  <c r="E37" i="17" s="1"/>
  <c r="D46" i="17"/>
  <c r="E46" i="17" s="1"/>
  <c r="D47" i="17"/>
  <c r="E47" i="17" s="1"/>
  <c r="D41" i="17"/>
  <c r="E41" i="17" s="1"/>
  <c r="D51" i="17"/>
  <c r="D39" i="17"/>
  <c r="E39" i="17" s="1"/>
  <c r="E41" i="13"/>
  <c r="E35" i="13"/>
  <c r="E38" i="13"/>
  <c r="E44" i="13"/>
  <c r="E57" i="13"/>
  <c r="E50" i="13"/>
  <c r="E51" i="13"/>
  <c r="E49" i="13"/>
  <c r="E47" i="13"/>
  <c r="E39" i="13"/>
  <c r="D45" i="13"/>
  <c r="E45" i="13" s="1"/>
  <c r="D48" i="13"/>
  <c r="E48" i="13" s="1"/>
  <c r="D34" i="13"/>
  <c r="E34" i="13" s="1"/>
  <c r="D41" i="13"/>
  <c r="D42" i="13"/>
  <c r="E42" i="13" s="1"/>
  <c r="D35" i="13"/>
  <c r="D38" i="13"/>
  <c r="D44" i="13"/>
  <c r="D56" i="13"/>
  <c r="E56" i="13" s="1"/>
  <c r="D57" i="13"/>
  <c r="D50" i="13"/>
  <c r="D51" i="13"/>
  <c r="D54" i="13"/>
  <c r="E54" i="13" s="1"/>
  <c r="D49" i="13"/>
  <c r="D53" i="13"/>
  <c r="E53" i="13" s="1"/>
  <c r="D55" i="13"/>
  <c r="E55" i="13" s="1"/>
  <c r="D40" i="13"/>
  <c r="E40" i="13" s="1"/>
  <c r="D43" i="13"/>
  <c r="E43" i="13" s="1"/>
  <c r="D36" i="13"/>
  <c r="E36" i="13" s="1"/>
  <c r="D47" i="13"/>
  <c r="D46" i="13"/>
  <c r="E46" i="13" s="1"/>
  <c r="D39" i="13"/>
  <c r="D52" i="13"/>
  <c r="E52" i="13" s="1"/>
  <c r="D37" i="13"/>
  <c r="E37" i="13" s="1"/>
  <c r="D38" i="6" l="1"/>
  <c r="E38" i="6"/>
  <c r="D43" i="6"/>
  <c r="E43" i="6" s="1"/>
  <c r="D50" i="6"/>
  <c r="E50" i="6" s="1"/>
  <c r="D34" i="6"/>
  <c r="E34" i="6" s="1"/>
  <c r="D39" i="6"/>
  <c r="E39" i="6" s="1"/>
  <c r="D40" i="6"/>
  <c r="E40" i="6" s="1"/>
  <c r="D35" i="6"/>
  <c r="E35" i="6"/>
  <c r="D36" i="6"/>
  <c r="E36" i="6"/>
  <c r="D44" i="6"/>
  <c r="E44" i="6" s="1"/>
  <c r="D56" i="6"/>
  <c r="E56" i="6"/>
  <c r="D57" i="6"/>
  <c r="E57" i="6"/>
  <c r="D48" i="6"/>
  <c r="E48" i="6" s="1"/>
  <c r="D51" i="6"/>
  <c r="E51" i="6"/>
  <c r="D54" i="6"/>
  <c r="E54" i="6" s="1"/>
  <c r="D49" i="6"/>
  <c r="E49" i="6" s="1"/>
  <c r="D53" i="6"/>
  <c r="E53" i="6"/>
  <c r="D55" i="6"/>
  <c r="E55" i="6"/>
  <c r="D42" i="6"/>
  <c r="E42" i="6" s="1"/>
  <c r="D46" i="6"/>
  <c r="E46" i="6" s="1"/>
  <c r="D37" i="6"/>
  <c r="E37" i="6" s="1"/>
  <c r="D47" i="6"/>
  <c r="E47" i="6"/>
  <c r="D45" i="6"/>
  <c r="E45" i="6" s="1"/>
  <c r="D41" i="6"/>
  <c r="E41" i="6"/>
  <c r="D52" i="6"/>
  <c r="E52" i="6"/>
  <c r="T6" i="1" l="1"/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7" i="1" l="1"/>
  <c r="Q6" i="1"/>
  <c r="T7" i="1" l="1"/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5" i="17" l="1"/>
  <c r="U5" i="17"/>
  <c r="V5" i="17"/>
  <c r="W5" i="17"/>
  <c r="T6" i="17"/>
  <c r="U6" i="17"/>
  <c r="V6" i="17"/>
  <c r="W6" i="17"/>
  <c r="T7" i="17"/>
  <c r="U7" i="17"/>
  <c r="V7" i="17"/>
  <c r="W7" i="17"/>
  <c r="T8" i="17"/>
  <c r="U8" i="17"/>
  <c r="V8" i="17"/>
  <c r="W8" i="17"/>
  <c r="T9" i="17"/>
  <c r="U9" i="17"/>
  <c r="V9" i="17"/>
  <c r="W9" i="17"/>
  <c r="T10" i="17"/>
  <c r="U10" i="17"/>
  <c r="V10" i="17"/>
  <c r="W10" i="17"/>
  <c r="T11" i="17"/>
  <c r="U11" i="17"/>
  <c r="V11" i="17"/>
  <c r="W11" i="17"/>
  <c r="T12" i="17"/>
  <c r="U12" i="17"/>
  <c r="V12" i="17"/>
  <c r="W12" i="17"/>
  <c r="T13" i="17"/>
  <c r="U13" i="17"/>
  <c r="V13" i="17"/>
  <c r="W13" i="17"/>
  <c r="T14" i="17"/>
  <c r="U14" i="17"/>
  <c r="V14" i="17"/>
  <c r="W14" i="17"/>
  <c r="T15" i="17"/>
  <c r="U15" i="17"/>
  <c r="V15" i="17"/>
  <c r="W15" i="17"/>
  <c r="T16" i="17"/>
  <c r="U16" i="17"/>
  <c r="V16" i="17"/>
  <c r="W16" i="17"/>
  <c r="T17" i="17"/>
  <c r="U17" i="17"/>
  <c r="V17" i="17"/>
  <c r="W17" i="17"/>
  <c r="T18" i="17"/>
  <c r="U18" i="17"/>
  <c r="V18" i="17"/>
  <c r="W18" i="17"/>
  <c r="T19" i="17"/>
  <c r="U19" i="17"/>
  <c r="V19" i="17"/>
  <c r="W19" i="17"/>
  <c r="T20" i="17"/>
  <c r="U20" i="17"/>
  <c r="V20" i="17"/>
  <c r="W20" i="17"/>
  <c r="T21" i="17"/>
  <c r="U21" i="17"/>
  <c r="V21" i="17"/>
  <c r="W21" i="17"/>
  <c r="T22" i="17"/>
  <c r="U22" i="17"/>
  <c r="V22" i="17"/>
  <c r="W22" i="17"/>
  <c r="T23" i="17"/>
  <c r="U23" i="17"/>
  <c r="V23" i="17"/>
  <c r="W23" i="17"/>
  <c r="T24" i="17"/>
  <c r="U24" i="17"/>
  <c r="V24" i="17"/>
  <c r="W24" i="17"/>
  <c r="T25" i="17"/>
  <c r="U25" i="17"/>
  <c r="V25" i="17"/>
  <c r="W25" i="17"/>
  <c r="T26" i="17"/>
  <c r="U26" i="17"/>
  <c r="V26" i="17"/>
  <c r="W26" i="17"/>
  <c r="T27" i="17"/>
  <c r="U27" i="17"/>
  <c r="V27" i="17"/>
  <c r="W27" i="17"/>
  <c r="T28" i="17"/>
  <c r="U28" i="17"/>
  <c r="V28" i="17"/>
  <c r="W28" i="17"/>
  <c r="T29" i="17"/>
  <c r="U29" i="17"/>
  <c r="V29" i="17"/>
  <c r="W29" i="17"/>
  <c r="U4" i="17"/>
  <c r="V4" i="17"/>
  <c r="W4" i="17"/>
  <c r="T5" i="16"/>
  <c r="U5" i="16"/>
  <c r="V5" i="16"/>
  <c r="W5" i="16"/>
  <c r="T6" i="16"/>
  <c r="U6" i="16"/>
  <c r="V6" i="16"/>
  <c r="W6" i="16"/>
  <c r="T7" i="16"/>
  <c r="U7" i="16"/>
  <c r="V7" i="16"/>
  <c r="W7" i="16"/>
  <c r="T8" i="16"/>
  <c r="U8" i="16"/>
  <c r="V8" i="16"/>
  <c r="W8" i="16"/>
  <c r="T9" i="16"/>
  <c r="U9" i="16"/>
  <c r="V9" i="16"/>
  <c r="W9" i="16"/>
  <c r="T10" i="16"/>
  <c r="U10" i="16"/>
  <c r="V10" i="16"/>
  <c r="W10" i="16"/>
  <c r="T11" i="16"/>
  <c r="U11" i="16"/>
  <c r="V11" i="16"/>
  <c r="W11" i="16"/>
  <c r="T12" i="16"/>
  <c r="U12" i="16"/>
  <c r="V12" i="16"/>
  <c r="W12" i="16"/>
  <c r="T13" i="16"/>
  <c r="U13" i="16"/>
  <c r="V13" i="16"/>
  <c r="W13" i="16"/>
  <c r="T14" i="16"/>
  <c r="U14" i="16"/>
  <c r="V14" i="16"/>
  <c r="W14" i="16"/>
  <c r="T15" i="16"/>
  <c r="U15" i="16"/>
  <c r="V15" i="16"/>
  <c r="W15" i="16"/>
  <c r="T16" i="16"/>
  <c r="U16" i="16"/>
  <c r="V16" i="16"/>
  <c r="W16" i="16"/>
  <c r="T17" i="16"/>
  <c r="U17" i="16"/>
  <c r="V17" i="16"/>
  <c r="W17" i="16"/>
  <c r="T18" i="16"/>
  <c r="U18" i="16"/>
  <c r="V18" i="16"/>
  <c r="W18" i="16"/>
  <c r="T19" i="16"/>
  <c r="U19" i="16"/>
  <c r="V19" i="16"/>
  <c r="W19" i="16"/>
  <c r="T20" i="16"/>
  <c r="U20" i="16"/>
  <c r="V20" i="16"/>
  <c r="W20" i="16"/>
  <c r="T21" i="16"/>
  <c r="U21" i="16"/>
  <c r="V21" i="16"/>
  <c r="W21" i="16"/>
  <c r="T22" i="16"/>
  <c r="U22" i="16"/>
  <c r="V22" i="16"/>
  <c r="W22" i="16"/>
  <c r="T23" i="16"/>
  <c r="U23" i="16"/>
  <c r="V23" i="16"/>
  <c r="W23" i="16"/>
  <c r="T24" i="16"/>
  <c r="U24" i="16"/>
  <c r="V24" i="16"/>
  <c r="W24" i="16"/>
  <c r="T25" i="16"/>
  <c r="U25" i="16"/>
  <c r="V25" i="16"/>
  <c r="W25" i="16"/>
  <c r="T26" i="16"/>
  <c r="U26" i="16"/>
  <c r="V26" i="16"/>
  <c r="W26" i="16"/>
  <c r="T27" i="16"/>
  <c r="U27" i="16"/>
  <c r="V27" i="16"/>
  <c r="W27" i="16"/>
  <c r="T28" i="16"/>
  <c r="U28" i="16"/>
  <c r="V28" i="16"/>
  <c r="W28" i="16"/>
  <c r="T29" i="16"/>
  <c r="U29" i="16"/>
  <c r="V29" i="16"/>
  <c r="W29" i="16"/>
  <c r="U4" i="16"/>
  <c r="V4" i="16"/>
  <c r="W4" i="16"/>
  <c r="T5" i="15"/>
  <c r="U5" i="15"/>
  <c r="V5" i="15"/>
  <c r="W5" i="15"/>
  <c r="T6" i="15"/>
  <c r="U6" i="15"/>
  <c r="V6" i="15"/>
  <c r="W6" i="15"/>
  <c r="T7" i="15"/>
  <c r="U7" i="15"/>
  <c r="V7" i="15"/>
  <c r="W7" i="15"/>
  <c r="T8" i="15"/>
  <c r="U8" i="15"/>
  <c r="V8" i="15"/>
  <c r="W8" i="15"/>
  <c r="T9" i="15"/>
  <c r="U9" i="15"/>
  <c r="V9" i="15"/>
  <c r="W9" i="15"/>
  <c r="T10" i="15"/>
  <c r="U10" i="15"/>
  <c r="V10" i="15"/>
  <c r="W10" i="15"/>
  <c r="T11" i="15"/>
  <c r="U11" i="15"/>
  <c r="V11" i="15"/>
  <c r="W11" i="15"/>
  <c r="T12" i="15"/>
  <c r="U12" i="15"/>
  <c r="V12" i="15"/>
  <c r="W12" i="15"/>
  <c r="T13" i="15"/>
  <c r="U13" i="15"/>
  <c r="V13" i="15"/>
  <c r="W13" i="15"/>
  <c r="T14" i="15"/>
  <c r="U14" i="15"/>
  <c r="V14" i="15"/>
  <c r="W14" i="15"/>
  <c r="T15" i="15"/>
  <c r="U15" i="15"/>
  <c r="V15" i="15"/>
  <c r="W15" i="15"/>
  <c r="T16" i="15"/>
  <c r="U16" i="15"/>
  <c r="V16" i="15"/>
  <c r="W16" i="15"/>
  <c r="T17" i="15"/>
  <c r="U17" i="15"/>
  <c r="V17" i="15"/>
  <c r="W17" i="15"/>
  <c r="T18" i="15"/>
  <c r="U18" i="15"/>
  <c r="V18" i="15"/>
  <c r="W18" i="15"/>
  <c r="T19" i="15"/>
  <c r="U19" i="15"/>
  <c r="V19" i="15"/>
  <c r="W19" i="15"/>
  <c r="T20" i="15"/>
  <c r="U20" i="15"/>
  <c r="V20" i="15"/>
  <c r="W20" i="15"/>
  <c r="T21" i="15"/>
  <c r="U21" i="15"/>
  <c r="V21" i="15"/>
  <c r="W21" i="15"/>
  <c r="T22" i="15"/>
  <c r="U22" i="15"/>
  <c r="V22" i="15"/>
  <c r="W22" i="15"/>
  <c r="T23" i="15"/>
  <c r="U23" i="15"/>
  <c r="V23" i="15"/>
  <c r="W23" i="15"/>
  <c r="T24" i="15"/>
  <c r="U24" i="15"/>
  <c r="V24" i="15"/>
  <c r="W24" i="15"/>
  <c r="T25" i="15"/>
  <c r="U25" i="15"/>
  <c r="V25" i="15"/>
  <c r="W25" i="15"/>
  <c r="T26" i="15"/>
  <c r="U26" i="15"/>
  <c r="V26" i="15"/>
  <c r="W26" i="15"/>
  <c r="T27" i="15"/>
  <c r="U27" i="15"/>
  <c r="V27" i="15"/>
  <c r="W27" i="15"/>
  <c r="T28" i="15"/>
  <c r="U28" i="15"/>
  <c r="V28" i="15"/>
  <c r="W28" i="15"/>
  <c r="T29" i="15"/>
  <c r="U29" i="15"/>
  <c r="V29" i="15"/>
  <c r="W29" i="15"/>
  <c r="U4" i="15"/>
  <c r="V4" i="15"/>
  <c r="W4" i="15"/>
  <c r="T5" i="10"/>
  <c r="U5" i="10"/>
  <c r="V5" i="10"/>
  <c r="W5" i="10"/>
  <c r="T6" i="10"/>
  <c r="U6" i="10"/>
  <c r="V6" i="10"/>
  <c r="W6" i="10"/>
  <c r="T7" i="10"/>
  <c r="U7" i="10"/>
  <c r="V7" i="10"/>
  <c r="W7" i="10"/>
  <c r="T8" i="10"/>
  <c r="U8" i="10"/>
  <c r="V8" i="10"/>
  <c r="W8" i="10"/>
  <c r="T9" i="10"/>
  <c r="U9" i="10"/>
  <c r="V9" i="10"/>
  <c r="W9" i="10"/>
  <c r="T10" i="10"/>
  <c r="U10" i="10"/>
  <c r="V10" i="10"/>
  <c r="W10" i="10"/>
  <c r="T11" i="10"/>
  <c r="U11" i="10"/>
  <c r="V11" i="10"/>
  <c r="W11" i="10"/>
  <c r="T12" i="10"/>
  <c r="U12" i="10"/>
  <c r="V12" i="10"/>
  <c r="W12" i="10"/>
  <c r="T13" i="10"/>
  <c r="U13" i="10"/>
  <c r="V13" i="10"/>
  <c r="W13" i="10"/>
  <c r="T14" i="10"/>
  <c r="U14" i="10"/>
  <c r="V14" i="10"/>
  <c r="W14" i="10"/>
  <c r="T15" i="10"/>
  <c r="U15" i="10"/>
  <c r="V15" i="10"/>
  <c r="W15" i="10"/>
  <c r="T16" i="10"/>
  <c r="U16" i="10"/>
  <c r="V16" i="10"/>
  <c r="W16" i="10"/>
  <c r="T17" i="10"/>
  <c r="U17" i="10"/>
  <c r="V17" i="10"/>
  <c r="W17" i="10"/>
  <c r="T18" i="10"/>
  <c r="U18" i="10"/>
  <c r="V18" i="10"/>
  <c r="W18" i="10"/>
  <c r="T19" i="10"/>
  <c r="U19" i="10"/>
  <c r="V19" i="10"/>
  <c r="W19" i="10"/>
  <c r="T20" i="10"/>
  <c r="U20" i="10"/>
  <c r="V20" i="10"/>
  <c r="W20" i="10"/>
  <c r="T21" i="10"/>
  <c r="U21" i="10"/>
  <c r="V21" i="10"/>
  <c r="W21" i="10"/>
  <c r="T22" i="10"/>
  <c r="U22" i="10"/>
  <c r="V22" i="10"/>
  <c r="W22" i="10"/>
  <c r="T23" i="10"/>
  <c r="U23" i="10"/>
  <c r="V23" i="10"/>
  <c r="W23" i="10"/>
  <c r="T24" i="10"/>
  <c r="U24" i="10"/>
  <c r="V24" i="10"/>
  <c r="W24" i="10"/>
  <c r="T25" i="10"/>
  <c r="U25" i="10"/>
  <c r="V25" i="10"/>
  <c r="W25" i="10"/>
  <c r="T26" i="10"/>
  <c r="U26" i="10"/>
  <c r="V26" i="10"/>
  <c r="W26" i="10"/>
  <c r="T27" i="10"/>
  <c r="U27" i="10"/>
  <c r="V27" i="10"/>
  <c r="W27" i="10"/>
  <c r="T28" i="10"/>
  <c r="U28" i="10"/>
  <c r="V28" i="10"/>
  <c r="W28" i="10"/>
  <c r="T29" i="10"/>
  <c r="U29" i="10"/>
  <c r="V29" i="10"/>
  <c r="W29" i="10"/>
  <c r="U4" i="10"/>
  <c r="V4" i="10"/>
  <c r="W4" i="10"/>
  <c r="V5" i="6"/>
  <c r="W5" i="6"/>
  <c r="X5" i="6"/>
  <c r="V6" i="6"/>
  <c r="W6" i="6"/>
  <c r="X6" i="6"/>
  <c r="V7" i="6"/>
  <c r="W7" i="6"/>
  <c r="X7" i="6"/>
  <c r="V8" i="6"/>
  <c r="W8" i="6"/>
  <c r="X8" i="6"/>
  <c r="V9" i="6"/>
  <c r="W9" i="6"/>
  <c r="X9" i="6"/>
  <c r="V10" i="6"/>
  <c r="W10" i="6"/>
  <c r="X10" i="6"/>
  <c r="V11" i="6"/>
  <c r="W11" i="6"/>
  <c r="X11" i="6"/>
  <c r="V12" i="6"/>
  <c r="W12" i="6"/>
  <c r="X12" i="6"/>
  <c r="V13" i="6"/>
  <c r="W13" i="6"/>
  <c r="X13" i="6"/>
  <c r="V14" i="6"/>
  <c r="W14" i="6"/>
  <c r="X14" i="6"/>
  <c r="V15" i="6"/>
  <c r="W15" i="6"/>
  <c r="X15" i="6"/>
  <c r="V16" i="6"/>
  <c r="W16" i="6"/>
  <c r="X16" i="6"/>
  <c r="V17" i="6"/>
  <c r="W17" i="6"/>
  <c r="X17" i="6"/>
  <c r="V18" i="6"/>
  <c r="W18" i="6"/>
  <c r="X18" i="6"/>
  <c r="V19" i="6"/>
  <c r="W19" i="6"/>
  <c r="X19" i="6"/>
  <c r="V20" i="6"/>
  <c r="W20" i="6"/>
  <c r="X20" i="6"/>
  <c r="V21" i="6"/>
  <c r="W21" i="6"/>
  <c r="X21" i="6"/>
  <c r="V22" i="6"/>
  <c r="W22" i="6"/>
  <c r="X22" i="6"/>
  <c r="V23" i="6"/>
  <c r="W23" i="6"/>
  <c r="X23" i="6"/>
  <c r="V24" i="6"/>
  <c r="W24" i="6"/>
  <c r="X24" i="6"/>
  <c r="V25" i="6"/>
  <c r="W25" i="6"/>
  <c r="X25" i="6"/>
  <c r="V26" i="6"/>
  <c r="W26" i="6"/>
  <c r="X26" i="6"/>
  <c r="V27" i="6"/>
  <c r="W27" i="6"/>
  <c r="X27" i="6"/>
  <c r="V28" i="6"/>
  <c r="W28" i="6"/>
  <c r="X28" i="6"/>
  <c r="V29" i="6"/>
  <c r="W29" i="6"/>
  <c r="X29" i="6"/>
  <c r="W4" i="6"/>
  <c r="X4" i="6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U4" i="6"/>
  <c r="V4" i="6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U4" i="4"/>
  <c r="V4" i="4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U4" i="2"/>
  <c r="V4" i="2"/>
  <c r="W4" i="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W4" i="12"/>
  <c r="X4" i="12"/>
  <c r="T5" i="12"/>
  <c r="U5" i="12"/>
  <c r="V5" i="12"/>
  <c r="W5" i="12"/>
  <c r="T6" i="12"/>
  <c r="U6" i="12"/>
  <c r="V6" i="12"/>
  <c r="W6" i="12"/>
  <c r="T7" i="12"/>
  <c r="U7" i="12"/>
  <c r="V7" i="12"/>
  <c r="W7" i="12"/>
  <c r="T8" i="12"/>
  <c r="U8" i="12"/>
  <c r="V8" i="12"/>
  <c r="W8" i="12"/>
  <c r="T9" i="12"/>
  <c r="U9" i="12"/>
  <c r="V9" i="12"/>
  <c r="W9" i="12"/>
  <c r="T10" i="12"/>
  <c r="U10" i="12"/>
  <c r="V10" i="12"/>
  <c r="W10" i="12"/>
  <c r="T11" i="12"/>
  <c r="U11" i="12"/>
  <c r="V11" i="12"/>
  <c r="W11" i="12"/>
  <c r="T12" i="12"/>
  <c r="U12" i="12"/>
  <c r="V12" i="12"/>
  <c r="W12" i="12"/>
  <c r="T13" i="12"/>
  <c r="U13" i="12"/>
  <c r="V13" i="12"/>
  <c r="W13" i="12"/>
  <c r="T14" i="12"/>
  <c r="U14" i="12"/>
  <c r="V14" i="12"/>
  <c r="W14" i="12"/>
  <c r="T15" i="12"/>
  <c r="U15" i="12"/>
  <c r="V15" i="12"/>
  <c r="W15" i="12"/>
  <c r="T16" i="12"/>
  <c r="U16" i="12"/>
  <c r="V16" i="12"/>
  <c r="W16" i="12"/>
  <c r="T17" i="12"/>
  <c r="U17" i="12"/>
  <c r="V17" i="12"/>
  <c r="W17" i="12"/>
  <c r="T18" i="12"/>
  <c r="U18" i="12"/>
  <c r="V18" i="12"/>
  <c r="W18" i="12"/>
  <c r="T19" i="12"/>
  <c r="U19" i="12"/>
  <c r="V19" i="12"/>
  <c r="W19" i="12"/>
  <c r="T20" i="12"/>
  <c r="U20" i="12"/>
  <c r="V20" i="12"/>
  <c r="W20" i="12"/>
  <c r="T21" i="12"/>
  <c r="U21" i="12"/>
  <c r="V21" i="12"/>
  <c r="W21" i="12"/>
  <c r="T22" i="12"/>
  <c r="U22" i="12"/>
  <c r="V22" i="12"/>
  <c r="W22" i="12"/>
  <c r="T23" i="12"/>
  <c r="U23" i="12"/>
  <c r="V23" i="12"/>
  <c r="W23" i="12"/>
  <c r="T24" i="12"/>
  <c r="U24" i="12"/>
  <c r="V24" i="12"/>
  <c r="W24" i="12"/>
  <c r="T25" i="12"/>
  <c r="U25" i="12"/>
  <c r="V25" i="12"/>
  <c r="W25" i="12"/>
  <c r="T26" i="12"/>
  <c r="U26" i="12"/>
  <c r="V26" i="12"/>
  <c r="W26" i="12"/>
  <c r="T27" i="12"/>
  <c r="U27" i="12"/>
  <c r="V27" i="12"/>
  <c r="W27" i="12"/>
  <c r="T28" i="12"/>
  <c r="U28" i="12"/>
  <c r="V28" i="12"/>
  <c r="W28" i="12"/>
  <c r="T29" i="12"/>
  <c r="U29" i="12"/>
  <c r="V29" i="12"/>
  <c r="W29" i="12"/>
  <c r="U4" i="12"/>
  <c r="V4" i="12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U4" i="13"/>
  <c r="V4" i="13"/>
  <c r="W4" i="13"/>
  <c r="T4" i="13"/>
  <c r="D4" i="17" l="1"/>
  <c r="D5" i="17"/>
  <c r="S5" i="17" s="1"/>
  <c r="D6" i="17"/>
  <c r="D7" i="17"/>
  <c r="S7" i="17" s="1"/>
  <c r="D8" i="17"/>
  <c r="D9" i="17"/>
  <c r="D10" i="17"/>
  <c r="S10" i="17" s="1"/>
  <c r="D11" i="17"/>
  <c r="S11" i="17" s="1"/>
  <c r="D12" i="17"/>
  <c r="D13" i="17"/>
  <c r="D14" i="17"/>
  <c r="S14" i="17" s="1"/>
  <c r="D15" i="17"/>
  <c r="S15" i="17" s="1"/>
  <c r="D16" i="17"/>
  <c r="D17" i="17"/>
  <c r="S17" i="17" s="1"/>
  <c r="D18" i="17"/>
  <c r="S18" i="17" s="1"/>
  <c r="D19" i="17"/>
  <c r="S19" i="17" s="1"/>
  <c r="D20" i="17"/>
  <c r="S20" i="17" s="1"/>
  <c r="D21" i="17"/>
  <c r="S21" i="17" s="1"/>
  <c r="D22" i="17"/>
  <c r="S22" i="17" s="1"/>
  <c r="D23" i="17"/>
  <c r="S23" i="17" s="1"/>
  <c r="D24" i="17"/>
  <c r="S24" i="17" s="1"/>
  <c r="D25" i="17"/>
  <c r="S25" i="17" s="1"/>
  <c r="D26" i="17"/>
  <c r="S26" i="17" s="1"/>
  <c r="D27" i="17"/>
  <c r="S27" i="17" s="1"/>
  <c r="D28" i="17"/>
  <c r="S28" i="17" s="1"/>
  <c r="D29" i="17"/>
  <c r="D3" i="17"/>
  <c r="C28" i="17"/>
  <c r="C29" i="17"/>
  <c r="C4" i="17"/>
  <c r="C5" i="17"/>
  <c r="R5" i="17" s="1"/>
  <c r="C6" i="17"/>
  <c r="R6" i="17" s="1"/>
  <c r="C7" i="17"/>
  <c r="R7" i="17" s="1"/>
  <c r="C8" i="17"/>
  <c r="R8" i="17" s="1"/>
  <c r="C9" i="17"/>
  <c r="C10" i="17"/>
  <c r="C11" i="17"/>
  <c r="R11" i="17" s="1"/>
  <c r="C12" i="17"/>
  <c r="C13" i="17"/>
  <c r="R13" i="17" s="1"/>
  <c r="C14" i="17"/>
  <c r="C15" i="17"/>
  <c r="R15" i="17" s="1"/>
  <c r="C16" i="17"/>
  <c r="R16" i="17" s="1"/>
  <c r="C17" i="17"/>
  <c r="R17" i="17" s="1"/>
  <c r="C18" i="17"/>
  <c r="R18" i="17" s="1"/>
  <c r="C19" i="17"/>
  <c r="R19" i="17" s="1"/>
  <c r="C20" i="17"/>
  <c r="R20" i="17" s="1"/>
  <c r="C21" i="17"/>
  <c r="R21" i="17" s="1"/>
  <c r="C22" i="17"/>
  <c r="R22" i="17" s="1"/>
  <c r="C23" i="17"/>
  <c r="R23" i="17" s="1"/>
  <c r="C24" i="17"/>
  <c r="R24" i="17" s="1"/>
  <c r="C25" i="17"/>
  <c r="C26" i="17"/>
  <c r="C27" i="17"/>
  <c r="R27" i="17" s="1"/>
  <c r="C3" i="17"/>
  <c r="D26" i="16"/>
  <c r="D27" i="16"/>
  <c r="S27" i="16" s="1"/>
  <c r="D28" i="16"/>
  <c r="D29" i="16"/>
  <c r="S29" i="16" s="1"/>
  <c r="D4" i="16"/>
  <c r="D5" i="16"/>
  <c r="D6" i="16"/>
  <c r="D7" i="16"/>
  <c r="S7" i="16" s="1"/>
  <c r="D8" i="16"/>
  <c r="S8" i="16" s="1"/>
  <c r="D9" i="16"/>
  <c r="S9" i="16" s="1"/>
  <c r="D10" i="16"/>
  <c r="S10" i="16" s="1"/>
  <c r="D11" i="16"/>
  <c r="S11" i="16" s="1"/>
  <c r="D12" i="16"/>
  <c r="S12" i="16" s="1"/>
  <c r="D13" i="16"/>
  <c r="S13" i="16" s="1"/>
  <c r="D14" i="16"/>
  <c r="S14" i="16" s="1"/>
  <c r="D15" i="16"/>
  <c r="S15" i="16" s="1"/>
  <c r="D16" i="16"/>
  <c r="S16" i="16" s="1"/>
  <c r="D17" i="16"/>
  <c r="S17" i="16" s="1"/>
  <c r="D18" i="16"/>
  <c r="D19" i="16"/>
  <c r="S19" i="16" s="1"/>
  <c r="D20" i="16"/>
  <c r="S20" i="16" s="1"/>
  <c r="D21" i="16"/>
  <c r="D22" i="16"/>
  <c r="S22" i="16" s="1"/>
  <c r="D23" i="16"/>
  <c r="S23" i="16" s="1"/>
  <c r="D24" i="16"/>
  <c r="S24" i="16" s="1"/>
  <c r="D25" i="16"/>
  <c r="S25" i="16" s="1"/>
  <c r="D3" i="16"/>
  <c r="C4" i="16"/>
  <c r="R4" i="16" s="1"/>
  <c r="C5" i="16"/>
  <c r="R5" i="16" s="1"/>
  <c r="C6" i="16"/>
  <c r="R6" i="16" s="1"/>
  <c r="C7" i="16"/>
  <c r="R7" i="16" s="1"/>
  <c r="C8" i="16"/>
  <c r="C9" i="16"/>
  <c r="R9" i="16" s="1"/>
  <c r="C10" i="16"/>
  <c r="R10" i="16" s="1"/>
  <c r="C11" i="16"/>
  <c r="R11" i="16" s="1"/>
  <c r="C12" i="16"/>
  <c r="R12" i="16" s="1"/>
  <c r="C13" i="16"/>
  <c r="R13" i="16" s="1"/>
  <c r="C14" i="16"/>
  <c r="R14" i="16" s="1"/>
  <c r="C15" i="16"/>
  <c r="R15" i="16" s="1"/>
  <c r="C16" i="16"/>
  <c r="R16" i="16" s="1"/>
  <c r="C17" i="16"/>
  <c r="R17" i="16" s="1"/>
  <c r="C18" i="16"/>
  <c r="R18" i="16" s="1"/>
  <c r="C19" i="16"/>
  <c r="R19" i="16" s="1"/>
  <c r="C20" i="16"/>
  <c r="R20" i="16" s="1"/>
  <c r="C21" i="16"/>
  <c r="R21" i="16" s="1"/>
  <c r="C22" i="16"/>
  <c r="C23" i="16"/>
  <c r="R23" i="16" s="1"/>
  <c r="C24" i="16"/>
  <c r="C25" i="16"/>
  <c r="C26" i="16"/>
  <c r="R26" i="16" s="1"/>
  <c r="C27" i="16"/>
  <c r="R27" i="16" s="1"/>
  <c r="C28" i="16"/>
  <c r="C29" i="16"/>
  <c r="R29" i="16" s="1"/>
  <c r="C3" i="16"/>
  <c r="B31" i="16" s="1"/>
  <c r="E31" i="16" s="1"/>
  <c r="D27" i="15"/>
  <c r="S27" i="15" s="1"/>
  <c r="D28" i="15"/>
  <c r="S28" i="15" s="1"/>
  <c r="D29" i="15"/>
  <c r="S29" i="15" s="1"/>
  <c r="D4" i="15"/>
  <c r="S4" i="15" s="1"/>
  <c r="D5" i="15"/>
  <c r="S5" i="15" s="1"/>
  <c r="D6" i="15"/>
  <c r="S6" i="15" s="1"/>
  <c r="D7" i="15"/>
  <c r="S7" i="15" s="1"/>
  <c r="D8" i="15"/>
  <c r="S8" i="15" s="1"/>
  <c r="D9" i="15"/>
  <c r="S9" i="15" s="1"/>
  <c r="D10" i="15"/>
  <c r="S10" i="15" s="1"/>
  <c r="D11" i="15"/>
  <c r="S11" i="15" s="1"/>
  <c r="D12" i="15"/>
  <c r="S12" i="15" s="1"/>
  <c r="D13" i="15"/>
  <c r="D14" i="15"/>
  <c r="D15" i="15"/>
  <c r="S15" i="15" s="1"/>
  <c r="D16" i="15"/>
  <c r="D17" i="15"/>
  <c r="S17" i="15" s="1"/>
  <c r="D18" i="15"/>
  <c r="S18" i="15" s="1"/>
  <c r="D19" i="15"/>
  <c r="S19" i="15" s="1"/>
  <c r="D20" i="15"/>
  <c r="S20" i="15" s="1"/>
  <c r="D21" i="15"/>
  <c r="D22" i="15"/>
  <c r="S22" i="15" s="1"/>
  <c r="D23" i="15"/>
  <c r="S23" i="15" s="1"/>
  <c r="D24" i="15"/>
  <c r="D25" i="15"/>
  <c r="S25" i="15" s="1"/>
  <c r="D26" i="15"/>
  <c r="S26" i="15" s="1"/>
  <c r="D3" i="15"/>
  <c r="C4" i="15"/>
  <c r="R4" i="15" s="1"/>
  <c r="C5" i="15"/>
  <c r="R5" i="15" s="1"/>
  <c r="C6" i="15"/>
  <c r="R6" i="15" s="1"/>
  <c r="C7" i="15"/>
  <c r="R7" i="15" s="1"/>
  <c r="C8" i="15"/>
  <c r="R8" i="15" s="1"/>
  <c r="C9" i="15"/>
  <c r="R9" i="15" s="1"/>
  <c r="C10" i="15"/>
  <c r="R10" i="15" s="1"/>
  <c r="C11" i="15"/>
  <c r="R11" i="15" s="1"/>
  <c r="C12" i="15"/>
  <c r="R12" i="15" s="1"/>
  <c r="C13" i="15"/>
  <c r="C14" i="15"/>
  <c r="R14" i="15" s="1"/>
  <c r="C15" i="15"/>
  <c r="R15" i="15" s="1"/>
  <c r="C16" i="15"/>
  <c r="C17" i="15"/>
  <c r="R17" i="15" s="1"/>
  <c r="C18" i="15"/>
  <c r="C19" i="15"/>
  <c r="R19" i="15" s="1"/>
  <c r="C20" i="15"/>
  <c r="R20" i="15" s="1"/>
  <c r="C21" i="15"/>
  <c r="C22" i="15"/>
  <c r="C23" i="15"/>
  <c r="R23" i="15" s="1"/>
  <c r="C24" i="15"/>
  <c r="C25" i="15"/>
  <c r="C26" i="15"/>
  <c r="R26" i="15" s="1"/>
  <c r="C27" i="15"/>
  <c r="R27" i="15" s="1"/>
  <c r="C28" i="15"/>
  <c r="R28" i="15" s="1"/>
  <c r="C29" i="15"/>
  <c r="R29" i="15" s="1"/>
  <c r="C3" i="15"/>
  <c r="D29" i="10"/>
  <c r="D4" i="10"/>
  <c r="S4" i="10" s="1"/>
  <c r="D5" i="10"/>
  <c r="S5" i="10" s="1"/>
  <c r="D6" i="10"/>
  <c r="S6" i="10" s="1"/>
  <c r="D7" i="10"/>
  <c r="S7" i="10" s="1"/>
  <c r="D8" i="10"/>
  <c r="S8" i="10" s="1"/>
  <c r="D9" i="10"/>
  <c r="D10" i="10"/>
  <c r="D11" i="10"/>
  <c r="S11" i="10" s="1"/>
  <c r="D12" i="10"/>
  <c r="D13" i="10"/>
  <c r="D14" i="10"/>
  <c r="D15" i="10"/>
  <c r="S15" i="10" s="1"/>
  <c r="D16" i="10"/>
  <c r="D17" i="10"/>
  <c r="D18" i="10"/>
  <c r="S18" i="10" s="1"/>
  <c r="D19" i="10"/>
  <c r="D20" i="10"/>
  <c r="D21" i="10"/>
  <c r="D22" i="10"/>
  <c r="S22" i="10" s="1"/>
  <c r="D23" i="10"/>
  <c r="S23" i="10" s="1"/>
  <c r="D24" i="10"/>
  <c r="D25" i="10"/>
  <c r="D26" i="10"/>
  <c r="D27" i="10"/>
  <c r="S27" i="10" s="1"/>
  <c r="D28" i="10"/>
  <c r="S28" i="10" s="1"/>
  <c r="D3" i="10"/>
  <c r="C28" i="10"/>
  <c r="R28" i="10" s="1"/>
  <c r="C29" i="10"/>
  <c r="R29" i="10" s="1"/>
  <c r="C4" i="10"/>
  <c r="R4" i="10" s="1"/>
  <c r="C5" i="10"/>
  <c r="C6" i="10"/>
  <c r="R6" i="10" s="1"/>
  <c r="C7" i="10"/>
  <c r="R7" i="10" s="1"/>
  <c r="C8" i="10"/>
  <c r="C9" i="10"/>
  <c r="C10" i="10"/>
  <c r="C11" i="10"/>
  <c r="R11" i="10" s="1"/>
  <c r="C12" i="10"/>
  <c r="C13" i="10"/>
  <c r="C14" i="10"/>
  <c r="C15" i="10"/>
  <c r="R15" i="10" s="1"/>
  <c r="C16" i="10"/>
  <c r="C17" i="10"/>
  <c r="C18" i="10"/>
  <c r="C19" i="10"/>
  <c r="R19" i="10" s="1"/>
  <c r="C20" i="10"/>
  <c r="R20" i="10" s="1"/>
  <c r="C21" i="10"/>
  <c r="C22" i="10"/>
  <c r="R22" i="10" s="1"/>
  <c r="C23" i="10"/>
  <c r="C24" i="10"/>
  <c r="R24" i="10" s="1"/>
  <c r="C25" i="10"/>
  <c r="C26" i="10"/>
  <c r="R26" i="10" s="1"/>
  <c r="C27" i="10"/>
  <c r="R27" i="10" s="1"/>
  <c r="C3" i="10"/>
  <c r="D4" i="9"/>
  <c r="D5" i="9"/>
  <c r="D6" i="9"/>
  <c r="D7" i="9"/>
  <c r="S7" i="9" s="1"/>
  <c r="D8" i="9"/>
  <c r="D9" i="9"/>
  <c r="S9" i="9" s="1"/>
  <c r="D10" i="9"/>
  <c r="S10" i="9" s="1"/>
  <c r="D11" i="9"/>
  <c r="S11" i="9" s="1"/>
  <c r="D12" i="9"/>
  <c r="D13" i="9"/>
  <c r="D14" i="9"/>
  <c r="D15" i="9"/>
  <c r="D16" i="9"/>
  <c r="D17" i="9"/>
  <c r="D18" i="9"/>
  <c r="D19" i="9"/>
  <c r="S19" i="9" s="1"/>
  <c r="D20" i="9"/>
  <c r="S20" i="9" s="1"/>
  <c r="D21" i="9"/>
  <c r="S21" i="9" s="1"/>
  <c r="D22" i="9"/>
  <c r="S22" i="9" s="1"/>
  <c r="D23" i="9"/>
  <c r="S23" i="9" s="1"/>
  <c r="D24" i="9"/>
  <c r="S24" i="9" s="1"/>
  <c r="D25" i="9"/>
  <c r="S25" i="9" s="1"/>
  <c r="D26" i="9"/>
  <c r="S26" i="9" s="1"/>
  <c r="D27" i="9"/>
  <c r="S27" i="9" s="1"/>
  <c r="D28" i="9"/>
  <c r="D29" i="9"/>
  <c r="D3" i="9"/>
  <c r="C4" i="9"/>
  <c r="R4" i="9" s="1"/>
  <c r="C5" i="9"/>
  <c r="C6" i="9"/>
  <c r="C7" i="9"/>
  <c r="R7" i="9" s="1"/>
  <c r="C8" i="9"/>
  <c r="R8" i="9" s="1"/>
  <c r="C9" i="9"/>
  <c r="C10" i="9"/>
  <c r="C11" i="9"/>
  <c r="C12" i="9"/>
  <c r="R12" i="9" s="1"/>
  <c r="C13" i="9"/>
  <c r="C14" i="9"/>
  <c r="C15" i="9"/>
  <c r="R15" i="9" s="1"/>
  <c r="C16" i="9"/>
  <c r="R16" i="9" s="1"/>
  <c r="C17" i="9"/>
  <c r="R17" i="9" s="1"/>
  <c r="C18" i="9"/>
  <c r="R18" i="9" s="1"/>
  <c r="C19" i="9"/>
  <c r="R19" i="9" s="1"/>
  <c r="C20" i="9"/>
  <c r="C21" i="9"/>
  <c r="R21" i="9" s="1"/>
  <c r="C22" i="9"/>
  <c r="R22" i="9" s="1"/>
  <c r="C23" i="9"/>
  <c r="R23" i="9" s="1"/>
  <c r="C24" i="9"/>
  <c r="R24" i="9" s="1"/>
  <c r="C25" i="9"/>
  <c r="C26" i="9"/>
  <c r="C27" i="9"/>
  <c r="R27" i="9" s="1"/>
  <c r="C28" i="9"/>
  <c r="R28" i="9" s="1"/>
  <c r="C29" i="9"/>
  <c r="C3" i="9"/>
  <c r="D4" i="8"/>
  <c r="S4" i="8" s="1"/>
  <c r="D5" i="8"/>
  <c r="D6" i="8"/>
  <c r="S6" i="8" s="1"/>
  <c r="D7" i="8"/>
  <c r="S7" i="8" s="1"/>
  <c r="D8" i="8"/>
  <c r="S8" i="8" s="1"/>
  <c r="D9" i="8"/>
  <c r="D10" i="8"/>
  <c r="S10" i="8" s="1"/>
  <c r="D11" i="8"/>
  <c r="S11" i="8" s="1"/>
  <c r="D12" i="8"/>
  <c r="D13" i="8"/>
  <c r="D14" i="8"/>
  <c r="S14" i="8" s="1"/>
  <c r="D15" i="8"/>
  <c r="S15" i="8" s="1"/>
  <c r="D16" i="8"/>
  <c r="S16" i="8" s="1"/>
  <c r="D17" i="8"/>
  <c r="S17" i="8" s="1"/>
  <c r="D18" i="8"/>
  <c r="S18" i="8" s="1"/>
  <c r="D19" i="8"/>
  <c r="S19" i="8" s="1"/>
  <c r="D20" i="8"/>
  <c r="S20" i="8" s="1"/>
  <c r="D21" i="8"/>
  <c r="S21" i="8" s="1"/>
  <c r="D22" i="8"/>
  <c r="S22" i="8" s="1"/>
  <c r="D23" i="8"/>
  <c r="S23" i="8" s="1"/>
  <c r="D24" i="8"/>
  <c r="D25" i="8"/>
  <c r="D26" i="8"/>
  <c r="S26" i="8" s="1"/>
  <c r="D27" i="8"/>
  <c r="S27" i="8" s="1"/>
  <c r="D28" i="8"/>
  <c r="S28" i="8" s="1"/>
  <c r="D29" i="8"/>
  <c r="S29" i="8" s="1"/>
  <c r="D3" i="8"/>
  <c r="C4" i="8"/>
  <c r="R4" i="8" s="1"/>
  <c r="C5" i="8"/>
  <c r="C6" i="8"/>
  <c r="R6" i="8" s="1"/>
  <c r="C7" i="8"/>
  <c r="R7" i="8" s="1"/>
  <c r="C8" i="8"/>
  <c r="R8" i="8" s="1"/>
  <c r="C9" i="8"/>
  <c r="R9" i="8" s="1"/>
  <c r="C10" i="8"/>
  <c r="C11" i="8"/>
  <c r="R11" i="8" s="1"/>
  <c r="C12" i="8"/>
  <c r="R12" i="8" s="1"/>
  <c r="C13" i="8"/>
  <c r="C14" i="8"/>
  <c r="R14" i="8" s="1"/>
  <c r="C15" i="8"/>
  <c r="R15" i="8" s="1"/>
  <c r="C16" i="8"/>
  <c r="R16" i="8" s="1"/>
  <c r="C17" i="8"/>
  <c r="R17" i="8" s="1"/>
  <c r="C18" i="8"/>
  <c r="R18" i="8" s="1"/>
  <c r="C19" i="8"/>
  <c r="R19" i="8" s="1"/>
  <c r="C20" i="8"/>
  <c r="R20" i="8" s="1"/>
  <c r="C21" i="8"/>
  <c r="R21" i="8" s="1"/>
  <c r="C22" i="8"/>
  <c r="C23" i="8"/>
  <c r="R23" i="8" s="1"/>
  <c r="C24" i="8"/>
  <c r="R24" i="8" s="1"/>
  <c r="C25" i="8"/>
  <c r="R25" i="8" s="1"/>
  <c r="C26" i="8"/>
  <c r="C27" i="8"/>
  <c r="R27" i="8" s="1"/>
  <c r="C28" i="8"/>
  <c r="R28" i="8" s="1"/>
  <c r="C29" i="8"/>
  <c r="R29" i="8" s="1"/>
  <c r="C3" i="8"/>
  <c r="D4" i="7"/>
  <c r="D5" i="7"/>
  <c r="D6" i="7"/>
  <c r="D7" i="7"/>
  <c r="S7" i="7" s="1"/>
  <c r="D8" i="7"/>
  <c r="D9" i="7"/>
  <c r="S9" i="7" s="1"/>
  <c r="D10" i="7"/>
  <c r="S10" i="7" s="1"/>
  <c r="D11" i="7"/>
  <c r="S11" i="7" s="1"/>
  <c r="D12" i="7"/>
  <c r="S12" i="7" s="1"/>
  <c r="D13" i="7"/>
  <c r="S13" i="7" s="1"/>
  <c r="D14" i="7"/>
  <c r="S14" i="7" s="1"/>
  <c r="D15" i="7"/>
  <c r="S15" i="7" s="1"/>
  <c r="D16" i="7"/>
  <c r="D17" i="7"/>
  <c r="D18" i="7"/>
  <c r="D19" i="7"/>
  <c r="S19" i="7" s="1"/>
  <c r="D20" i="7"/>
  <c r="D21" i="7"/>
  <c r="S21" i="7" s="1"/>
  <c r="D22" i="7"/>
  <c r="S22" i="7" s="1"/>
  <c r="D23" i="7"/>
  <c r="S23" i="7" s="1"/>
  <c r="D24" i="7"/>
  <c r="S24" i="7" s="1"/>
  <c r="D25" i="7"/>
  <c r="D26" i="7"/>
  <c r="S26" i="7" s="1"/>
  <c r="D27" i="7"/>
  <c r="S27" i="7" s="1"/>
  <c r="D28" i="7"/>
  <c r="S28" i="7" s="1"/>
  <c r="D29" i="7"/>
  <c r="S29" i="7" s="1"/>
  <c r="D3" i="7"/>
  <c r="C28" i="7"/>
  <c r="R28" i="7" s="1"/>
  <c r="C29" i="7"/>
  <c r="C4" i="7"/>
  <c r="C5" i="7"/>
  <c r="R5" i="7" s="1"/>
  <c r="C6" i="7"/>
  <c r="C7" i="7"/>
  <c r="R7" i="7" s="1"/>
  <c r="C8" i="7"/>
  <c r="C9" i="7"/>
  <c r="R9" i="7" s="1"/>
  <c r="C10" i="7"/>
  <c r="R10" i="7" s="1"/>
  <c r="C11" i="7"/>
  <c r="R11" i="7" s="1"/>
  <c r="C12" i="7"/>
  <c r="C13" i="7"/>
  <c r="R13" i="7" s="1"/>
  <c r="C14" i="7"/>
  <c r="R14" i="7" s="1"/>
  <c r="C15" i="7"/>
  <c r="R15" i="7" s="1"/>
  <c r="C16" i="7"/>
  <c r="R16" i="7" s="1"/>
  <c r="C17" i="7"/>
  <c r="R17" i="7" s="1"/>
  <c r="C18" i="7"/>
  <c r="R18" i="7" s="1"/>
  <c r="C19" i="7"/>
  <c r="R19" i="7" s="1"/>
  <c r="C20" i="7"/>
  <c r="C21" i="7"/>
  <c r="C22" i="7"/>
  <c r="C23" i="7"/>
  <c r="R23" i="7" s="1"/>
  <c r="C24" i="7"/>
  <c r="C25" i="7"/>
  <c r="R25" i="7" s="1"/>
  <c r="C26" i="7"/>
  <c r="R26" i="7" s="1"/>
  <c r="C27" i="7"/>
  <c r="R27" i="7" s="1"/>
  <c r="C3" i="7"/>
  <c r="D29" i="6"/>
  <c r="S29" i="6" s="1"/>
  <c r="D4" i="6"/>
  <c r="S4" i="6" s="1"/>
  <c r="D5" i="6"/>
  <c r="S5" i="6" s="1"/>
  <c r="D6" i="6"/>
  <c r="S6" i="6" s="1"/>
  <c r="D7" i="6"/>
  <c r="S7" i="6" s="1"/>
  <c r="D8" i="6"/>
  <c r="S8" i="6" s="1"/>
  <c r="D9" i="6"/>
  <c r="S9" i="6" s="1"/>
  <c r="D10" i="6"/>
  <c r="S10" i="6" s="1"/>
  <c r="D11" i="6"/>
  <c r="S11" i="6" s="1"/>
  <c r="D12" i="6"/>
  <c r="S12" i="6" s="1"/>
  <c r="D13" i="6"/>
  <c r="D14" i="6"/>
  <c r="S14" i="6" s="1"/>
  <c r="D15" i="6"/>
  <c r="S15" i="6" s="1"/>
  <c r="D16" i="6"/>
  <c r="S16" i="6" s="1"/>
  <c r="D17" i="6"/>
  <c r="S17" i="6" s="1"/>
  <c r="D18" i="6"/>
  <c r="S18" i="6" s="1"/>
  <c r="D19" i="6"/>
  <c r="S19" i="6" s="1"/>
  <c r="D20" i="6"/>
  <c r="S20" i="6" s="1"/>
  <c r="D21" i="6"/>
  <c r="D22" i="6"/>
  <c r="S22" i="6" s="1"/>
  <c r="D23" i="6"/>
  <c r="S23" i="6" s="1"/>
  <c r="D24" i="6"/>
  <c r="S24" i="6" s="1"/>
  <c r="D25" i="6"/>
  <c r="S25" i="6" s="1"/>
  <c r="D26" i="6"/>
  <c r="S26" i="6" s="1"/>
  <c r="D27" i="6"/>
  <c r="S27" i="6" s="1"/>
  <c r="D28" i="6"/>
  <c r="S28" i="6" s="1"/>
  <c r="D3" i="6"/>
  <c r="C26" i="6"/>
  <c r="R26" i="6" s="1"/>
  <c r="C27" i="6"/>
  <c r="R27" i="6" s="1"/>
  <c r="C28" i="6"/>
  <c r="R28" i="6" s="1"/>
  <c r="C29" i="6"/>
  <c r="R29" i="6" s="1"/>
  <c r="C4" i="6"/>
  <c r="R4" i="6" s="1"/>
  <c r="C5" i="6"/>
  <c r="R5" i="6" s="1"/>
  <c r="C6" i="6"/>
  <c r="R6" i="6" s="1"/>
  <c r="C7" i="6"/>
  <c r="R7" i="6" s="1"/>
  <c r="C8" i="6"/>
  <c r="R8" i="6" s="1"/>
  <c r="C9" i="6"/>
  <c r="R9" i="6" s="1"/>
  <c r="C10" i="6"/>
  <c r="R10" i="6" s="1"/>
  <c r="C11" i="6"/>
  <c r="R11" i="6" s="1"/>
  <c r="C12" i="6"/>
  <c r="R12" i="6" s="1"/>
  <c r="C13" i="6"/>
  <c r="R13" i="6" s="1"/>
  <c r="C14" i="6"/>
  <c r="C15" i="6"/>
  <c r="R15" i="6" s="1"/>
  <c r="C16" i="6"/>
  <c r="R16" i="6" s="1"/>
  <c r="C17" i="6"/>
  <c r="C18" i="6"/>
  <c r="R18" i="6" s="1"/>
  <c r="C19" i="6"/>
  <c r="R19" i="6" s="1"/>
  <c r="C20" i="6"/>
  <c r="R20" i="6" s="1"/>
  <c r="C21" i="6"/>
  <c r="R21" i="6" s="1"/>
  <c r="C22" i="6"/>
  <c r="R22" i="6" s="1"/>
  <c r="C23" i="6"/>
  <c r="R23" i="6" s="1"/>
  <c r="C24" i="6"/>
  <c r="R24" i="6" s="1"/>
  <c r="C25" i="6"/>
  <c r="R25" i="6" s="1"/>
  <c r="D26" i="5"/>
  <c r="S26" i="5" s="1"/>
  <c r="D27" i="5"/>
  <c r="D28" i="5"/>
  <c r="D29" i="5"/>
  <c r="D4" i="5"/>
  <c r="D5" i="5"/>
  <c r="D6" i="5"/>
  <c r="S6" i="5" s="1"/>
  <c r="D7" i="5"/>
  <c r="S7" i="5" s="1"/>
  <c r="D8" i="5"/>
  <c r="S8" i="5" s="1"/>
  <c r="D9" i="5"/>
  <c r="S9" i="5" s="1"/>
  <c r="D10" i="5"/>
  <c r="S10" i="5" s="1"/>
  <c r="D11" i="5"/>
  <c r="S11" i="5" s="1"/>
  <c r="D12" i="5"/>
  <c r="D13" i="5"/>
  <c r="D14" i="5"/>
  <c r="S14" i="5" s="1"/>
  <c r="D15" i="5"/>
  <c r="S15" i="5" s="1"/>
  <c r="D16" i="5"/>
  <c r="S16" i="5" s="1"/>
  <c r="D17" i="5"/>
  <c r="S17" i="5" s="1"/>
  <c r="D18" i="5"/>
  <c r="D19" i="5"/>
  <c r="S19" i="5" s="1"/>
  <c r="D20" i="5"/>
  <c r="D21" i="5"/>
  <c r="S21" i="5" s="1"/>
  <c r="D22" i="5"/>
  <c r="S22" i="5" s="1"/>
  <c r="D23" i="5"/>
  <c r="S23" i="5" s="1"/>
  <c r="D24" i="5"/>
  <c r="S24" i="5" s="1"/>
  <c r="D25" i="5"/>
  <c r="D3" i="5"/>
  <c r="C4" i="5"/>
  <c r="C5" i="5"/>
  <c r="R5" i="5" s="1"/>
  <c r="C6" i="5"/>
  <c r="R6" i="5" s="1"/>
  <c r="C7" i="5"/>
  <c r="R7" i="5" s="1"/>
  <c r="C8" i="5"/>
  <c r="R8" i="5" s="1"/>
  <c r="C9" i="5"/>
  <c r="R9" i="5" s="1"/>
  <c r="C10" i="5"/>
  <c r="C11" i="5"/>
  <c r="R11" i="5" s="1"/>
  <c r="C12" i="5"/>
  <c r="C13" i="5"/>
  <c r="C14" i="5"/>
  <c r="C15" i="5"/>
  <c r="C16" i="5"/>
  <c r="C17" i="5"/>
  <c r="R17" i="5" s="1"/>
  <c r="C18" i="5"/>
  <c r="C19" i="5"/>
  <c r="R19" i="5" s="1"/>
  <c r="C20" i="5"/>
  <c r="R20" i="5" s="1"/>
  <c r="C21" i="5"/>
  <c r="R21" i="5" s="1"/>
  <c r="C22" i="5"/>
  <c r="R22" i="5" s="1"/>
  <c r="C23" i="5"/>
  <c r="R23" i="5" s="1"/>
  <c r="C24" i="5"/>
  <c r="R24" i="5" s="1"/>
  <c r="C25" i="5"/>
  <c r="R25" i="5" s="1"/>
  <c r="C26" i="5"/>
  <c r="C27" i="5"/>
  <c r="R27" i="5" s="1"/>
  <c r="C28" i="5"/>
  <c r="C29" i="5"/>
  <c r="C3" i="5"/>
  <c r="D4" i="4"/>
  <c r="D5" i="4"/>
  <c r="D6" i="4"/>
  <c r="D7" i="4"/>
  <c r="S7" i="4" s="1"/>
  <c r="D8" i="4"/>
  <c r="D9" i="4"/>
  <c r="D10" i="4"/>
  <c r="D11" i="4"/>
  <c r="S11" i="4" s="1"/>
  <c r="D12" i="4"/>
  <c r="S12" i="4" s="1"/>
  <c r="D13" i="4"/>
  <c r="S13" i="4" s="1"/>
  <c r="D14" i="4"/>
  <c r="D15" i="4"/>
  <c r="S15" i="4" s="1"/>
  <c r="D16" i="4"/>
  <c r="S16" i="4" s="1"/>
  <c r="D17" i="4"/>
  <c r="D18" i="4"/>
  <c r="D19" i="4"/>
  <c r="S19" i="4" s="1"/>
  <c r="D20" i="4"/>
  <c r="S20" i="4" s="1"/>
  <c r="D21" i="4"/>
  <c r="S21" i="4" s="1"/>
  <c r="D22" i="4"/>
  <c r="S22" i="4" s="1"/>
  <c r="D23" i="4"/>
  <c r="S23" i="4" s="1"/>
  <c r="D24" i="4"/>
  <c r="D25" i="4"/>
  <c r="D26" i="4"/>
  <c r="D27" i="4"/>
  <c r="S27" i="4" s="1"/>
  <c r="D28" i="4"/>
  <c r="S28" i="4" s="1"/>
  <c r="D29" i="4"/>
  <c r="S29" i="4" s="1"/>
  <c r="D3" i="4"/>
  <c r="C29" i="4"/>
  <c r="C4" i="4"/>
  <c r="R4" i="4" s="1"/>
  <c r="C5" i="4"/>
  <c r="C6" i="4"/>
  <c r="C7" i="4"/>
  <c r="R7" i="4" s="1"/>
  <c r="C8" i="4"/>
  <c r="C9" i="4"/>
  <c r="C10" i="4"/>
  <c r="C11" i="4"/>
  <c r="R11" i="4" s="1"/>
  <c r="C12" i="4"/>
  <c r="R12" i="4" s="1"/>
  <c r="C13" i="4"/>
  <c r="C14" i="4"/>
  <c r="R14" i="4" s="1"/>
  <c r="C15" i="4"/>
  <c r="R15" i="4" s="1"/>
  <c r="C16" i="4"/>
  <c r="R16" i="4" s="1"/>
  <c r="C17" i="4"/>
  <c r="R17" i="4" s="1"/>
  <c r="C18" i="4"/>
  <c r="R18" i="4" s="1"/>
  <c r="C19" i="4"/>
  <c r="R19" i="4" s="1"/>
  <c r="C20" i="4"/>
  <c r="R20" i="4" s="1"/>
  <c r="C21" i="4"/>
  <c r="C22" i="4"/>
  <c r="C23" i="4"/>
  <c r="R23" i="4" s="1"/>
  <c r="C24" i="4"/>
  <c r="C25" i="4"/>
  <c r="C26" i="4"/>
  <c r="C27" i="4"/>
  <c r="C28" i="4"/>
  <c r="C3" i="4"/>
  <c r="D28" i="3"/>
  <c r="D29" i="3"/>
  <c r="S29" i="3" s="1"/>
  <c r="D4" i="3"/>
  <c r="S4" i="3" s="1"/>
  <c r="D5" i="3"/>
  <c r="S5" i="3" s="1"/>
  <c r="D6" i="3"/>
  <c r="D7" i="3"/>
  <c r="S7" i="3" s="1"/>
  <c r="D8" i="3"/>
  <c r="D9" i="3"/>
  <c r="S9" i="3" s="1"/>
  <c r="D10" i="3"/>
  <c r="S10" i="3" s="1"/>
  <c r="D11" i="3"/>
  <c r="S11" i="3" s="1"/>
  <c r="D12" i="3"/>
  <c r="S12" i="3" s="1"/>
  <c r="D13" i="3"/>
  <c r="S13" i="3" s="1"/>
  <c r="D14" i="3"/>
  <c r="S14" i="3" s="1"/>
  <c r="D15" i="3"/>
  <c r="S15" i="3" s="1"/>
  <c r="D16" i="3"/>
  <c r="D17" i="3"/>
  <c r="D18" i="3"/>
  <c r="D19" i="3"/>
  <c r="S19" i="3" s="1"/>
  <c r="D20" i="3"/>
  <c r="S20" i="3" s="1"/>
  <c r="D21" i="3"/>
  <c r="S21" i="3" s="1"/>
  <c r="D22" i="3"/>
  <c r="S22" i="3" s="1"/>
  <c r="D23" i="3"/>
  <c r="S23" i="3" s="1"/>
  <c r="D24" i="3"/>
  <c r="D25" i="3"/>
  <c r="S25" i="3" s="1"/>
  <c r="D26" i="3"/>
  <c r="D27" i="3"/>
  <c r="S27" i="3" s="1"/>
  <c r="D3" i="3"/>
  <c r="C29" i="3"/>
  <c r="C28" i="3"/>
  <c r="R28" i="3" s="1"/>
  <c r="C4" i="3"/>
  <c r="C5" i="3"/>
  <c r="C6" i="3"/>
  <c r="C7" i="3"/>
  <c r="R7" i="3" s="1"/>
  <c r="C8" i="3"/>
  <c r="R8" i="3" s="1"/>
  <c r="C9" i="3"/>
  <c r="R9" i="3" s="1"/>
  <c r="C10" i="3"/>
  <c r="R10" i="3" s="1"/>
  <c r="C11" i="3"/>
  <c r="R11" i="3" s="1"/>
  <c r="C12" i="3"/>
  <c r="C13" i="3"/>
  <c r="R13" i="3" s="1"/>
  <c r="C14" i="3"/>
  <c r="R14" i="3" s="1"/>
  <c r="C15" i="3"/>
  <c r="R15" i="3" s="1"/>
  <c r="C16" i="3"/>
  <c r="R16" i="3" s="1"/>
  <c r="C17" i="3"/>
  <c r="R17" i="3" s="1"/>
  <c r="C18" i="3"/>
  <c r="C19" i="3"/>
  <c r="R19" i="3" s="1"/>
  <c r="C20" i="3"/>
  <c r="R20" i="3" s="1"/>
  <c r="C21" i="3"/>
  <c r="C22" i="3"/>
  <c r="R22" i="3" s="1"/>
  <c r="C23" i="3"/>
  <c r="C24" i="3"/>
  <c r="R24" i="3" s="1"/>
  <c r="C25" i="3"/>
  <c r="R25" i="3" s="1"/>
  <c r="C26" i="3"/>
  <c r="R26" i="3" s="1"/>
  <c r="C27" i="3"/>
  <c r="R27" i="3" s="1"/>
  <c r="C3" i="3"/>
  <c r="D29" i="2"/>
  <c r="D4" i="2"/>
  <c r="S4" i="2" s="1"/>
  <c r="D5" i="2"/>
  <c r="S5" i="2" s="1"/>
  <c r="D6" i="2"/>
  <c r="S6" i="2" s="1"/>
  <c r="D7" i="2"/>
  <c r="S7" i="2" s="1"/>
  <c r="D8" i="2"/>
  <c r="S8" i="2" s="1"/>
  <c r="D9" i="2"/>
  <c r="S9" i="2" s="1"/>
  <c r="D10" i="2"/>
  <c r="S10" i="2" s="1"/>
  <c r="D11" i="2"/>
  <c r="S11" i="2" s="1"/>
  <c r="D12" i="2"/>
  <c r="D13" i="2"/>
  <c r="D14" i="2"/>
  <c r="S14" i="2" s="1"/>
  <c r="D15" i="2"/>
  <c r="S15" i="2" s="1"/>
  <c r="D16" i="2"/>
  <c r="D17" i="2"/>
  <c r="D18" i="2"/>
  <c r="D19" i="2"/>
  <c r="S19" i="2" s="1"/>
  <c r="D20" i="2"/>
  <c r="S20" i="2" s="1"/>
  <c r="D21" i="2"/>
  <c r="S21" i="2" s="1"/>
  <c r="D22" i="2"/>
  <c r="S22" i="2" s="1"/>
  <c r="D23" i="2"/>
  <c r="S23" i="2" s="1"/>
  <c r="D24" i="2"/>
  <c r="D25" i="2"/>
  <c r="S25" i="2" s="1"/>
  <c r="D26" i="2"/>
  <c r="S26" i="2" s="1"/>
  <c r="D27" i="2"/>
  <c r="S27" i="2" s="1"/>
  <c r="D28" i="2"/>
  <c r="S28" i="2" s="1"/>
  <c r="D3" i="2"/>
  <c r="C4" i="2"/>
  <c r="R4" i="2" s="1"/>
  <c r="C5" i="2"/>
  <c r="R5" i="2" s="1"/>
  <c r="C6" i="2"/>
  <c r="R6" i="2" s="1"/>
  <c r="C7" i="2"/>
  <c r="R7" i="2" s="1"/>
  <c r="C8" i="2"/>
  <c r="C9" i="2"/>
  <c r="C10" i="2"/>
  <c r="R10" i="2" s="1"/>
  <c r="C11" i="2"/>
  <c r="R11" i="2" s="1"/>
  <c r="C12" i="2"/>
  <c r="R12" i="2" s="1"/>
  <c r="C13" i="2"/>
  <c r="C14" i="2"/>
  <c r="R14" i="2" s="1"/>
  <c r="C15" i="2"/>
  <c r="R15" i="2" s="1"/>
  <c r="C16" i="2"/>
  <c r="R16" i="2" s="1"/>
  <c r="C17" i="2"/>
  <c r="C18" i="2"/>
  <c r="C19" i="2"/>
  <c r="R19" i="2" s="1"/>
  <c r="C20" i="2"/>
  <c r="R20" i="2" s="1"/>
  <c r="C21" i="2"/>
  <c r="C22" i="2"/>
  <c r="C23" i="2"/>
  <c r="R23" i="2" s="1"/>
  <c r="C24" i="2"/>
  <c r="R24" i="2" s="1"/>
  <c r="C25" i="2"/>
  <c r="C26" i="2"/>
  <c r="R26" i="2" s="1"/>
  <c r="C27" i="2"/>
  <c r="R27" i="2" s="1"/>
  <c r="C28" i="2"/>
  <c r="R28" i="2" s="1"/>
  <c r="C29" i="2"/>
  <c r="R29" i="2" s="1"/>
  <c r="C3" i="2"/>
  <c r="D4" i="11"/>
  <c r="S4" i="11" s="1"/>
  <c r="D5" i="11"/>
  <c r="S5" i="11" s="1"/>
  <c r="D6" i="11"/>
  <c r="D7" i="11"/>
  <c r="S7" i="11" s="1"/>
  <c r="D8" i="11"/>
  <c r="S8" i="11" s="1"/>
  <c r="D9" i="11"/>
  <c r="S9" i="11" s="1"/>
  <c r="D10" i="11"/>
  <c r="S10" i="11" s="1"/>
  <c r="D11" i="11"/>
  <c r="S11" i="11" s="1"/>
  <c r="D12" i="11"/>
  <c r="S12" i="11" s="1"/>
  <c r="D13" i="11"/>
  <c r="S13" i="11" s="1"/>
  <c r="D14" i="11"/>
  <c r="D15" i="11"/>
  <c r="S15" i="11" s="1"/>
  <c r="D16" i="11"/>
  <c r="D17" i="11"/>
  <c r="D18" i="11"/>
  <c r="D19" i="11"/>
  <c r="S19" i="11" s="1"/>
  <c r="D20" i="11"/>
  <c r="S20" i="11" s="1"/>
  <c r="D21" i="11"/>
  <c r="S21" i="11" s="1"/>
  <c r="D22" i="11"/>
  <c r="S22" i="11" s="1"/>
  <c r="D23" i="11"/>
  <c r="S23" i="11" s="1"/>
  <c r="D24" i="11"/>
  <c r="S24" i="11" s="1"/>
  <c r="D25" i="11"/>
  <c r="S25" i="11" s="1"/>
  <c r="D26" i="11"/>
  <c r="S26" i="11" s="1"/>
  <c r="D27" i="11"/>
  <c r="S27" i="11" s="1"/>
  <c r="D28" i="11"/>
  <c r="S28" i="11" s="1"/>
  <c r="D29" i="11"/>
  <c r="S29" i="11" s="1"/>
  <c r="D3" i="11"/>
  <c r="C4" i="11"/>
  <c r="C5" i="11"/>
  <c r="C6" i="11"/>
  <c r="R6" i="11" s="1"/>
  <c r="C7" i="11"/>
  <c r="R7" i="11" s="1"/>
  <c r="C8" i="11"/>
  <c r="R8" i="11" s="1"/>
  <c r="C9" i="11"/>
  <c r="R9" i="11" s="1"/>
  <c r="C10" i="11"/>
  <c r="R10" i="11" s="1"/>
  <c r="C11" i="11"/>
  <c r="R11" i="11" s="1"/>
  <c r="C12" i="11"/>
  <c r="R12" i="11" s="1"/>
  <c r="C13" i="11"/>
  <c r="R13" i="11" s="1"/>
  <c r="C14" i="11"/>
  <c r="R14" i="11" s="1"/>
  <c r="C15" i="11"/>
  <c r="R15" i="11" s="1"/>
  <c r="C16" i="11"/>
  <c r="R16" i="11" s="1"/>
  <c r="C17" i="11"/>
  <c r="R17" i="11" s="1"/>
  <c r="C18" i="11"/>
  <c r="R18" i="11" s="1"/>
  <c r="C19" i="11"/>
  <c r="R19" i="11" s="1"/>
  <c r="C20" i="11"/>
  <c r="R20" i="11" s="1"/>
  <c r="C21" i="11"/>
  <c r="R21" i="11" s="1"/>
  <c r="C22" i="11"/>
  <c r="R22" i="11" s="1"/>
  <c r="C23" i="11"/>
  <c r="R23" i="11" s="1"/>
  <c r="C24" i="11"/>
  <c r="R24" i="11" s="1"/>
  <c r="C25" i="11"/>
  <c r="R25" i="11" s="1"/>
  <c r="C26" i="11"/>
  <c r="R26" i="11" s="1"/>
  <c r="C27" i="11"/>
  <c r="R27" i="11" s="1"/>
  <c r="C28" i="11"/>
  <c r="R28" i="11" s="1"/>
  <c r="C29" i="11"/>
  <c r="C3" i="11"/>
  <c r="D4" i="13"/>
  <c r="S4" i="13" s="1"/>
  <c r="D5" i="13"/>
  <c r="S5" i="13" s="1"/>
  <c r="D6" i="13"/>
  <c r="S6" i="13" s="1"/>
  <c r="D7" i="13"/>
  <c r="S7" i="13" s="1"/>
  <c r="D8" i="13"/>
  <c r="S8" i="13" s="1"/>
  <c r="D9" i="13"/>
  <c r="S9" i="13" s="1"/>
  <c r="D10" i="13"/>
  <c r="S10" i="13" s="1"/>
  <c r="D11" i="13"/>
  <c r="S11" i="13" s="1"/>
  <c r="D12" i="13"/>
  <c r="S12" i="13" s="1"/>
  <c r="D13" i="13"/>
  <c r="S13" i="13" s="1"/>
  <c r="D14" i="13"/>
  <c r="S14" i="13" s="1"/>
  <c r="D15" i="13"/>
  <c r="S15" i="13" s="1"/>
  <c r="D16" i="13"/>
  <c r="S16" i="13" s="1"/>
  <c r="D17" i="13"/>
  <c r="S17" i="13" s="1"/>
  <c r="D18" i="13"/>
  <c r="S18" i="13" s="1"/>
  <c r="D19" i="13"/>
  <c r="S19" i="13" s="1"/>
  <c r="D20" i="13"/>
  <c r="S20" i="13" s="1"/>
  <c r="D21" i="13"/>
  <c r="S21" i="13" s="1"/>
  <c r="D22" i="13"/>
  <c r="S22" i="13" s="1"/>
  <c r="D23" i="13"/>
  <c r="S23" i="13" s="1"/>
  <c r="D24" i="13"/>
  <c r="S24" i="13" s="1"/>
  <c r="D25" i="13"/>
  <c r="S25" i="13" s="1"/>
  <c r="D26" i="13"/>
  <c r="S26" i="13" s="1"/>
  <c r="D27" i="13"/>
  <c r="S27" i="13" s="1"/>
  <c r="D28" i="13"/>
  <c r="S28" i="13" s="1"/>
  <c r="D29" i="13"/>
  <c r="S29" i="13" s="1"/>
  <c r="D3" i="13"/>
  <c r="D3" i="12"/>
  <c r="D28" i="12"/>
  <c r="D29" i="12"/>
  <c r="S29" i="12" s="1"/>
  <c r="D4" i="12"/>
  <c r="S4" i="12" s="1"/>
  <c r="D5" i="12"/>
  <c r="D6" i="12"/>
  <c r="S6" i="12" s="1"/>
  <c r="D7" i="12"/>
  <c r="S7" i="12" s="1"/>
  <c r="D8" i="12"/>
  <c r="S8" i="12" s="1"/>
  <c r="D9" i="12"/>
  <c r="S9" i="12" s="1"/>
  <c r="D10" i="12"/>
  <c r="S10" i="12" s="1"/>
  <c r="D11" i="12"/>
  <c r="S11" i="12" s="1"/>
  <c r="D12" i="12"/>
  <c r="S12" i="12" s="1"/>
  <c r="D13" i="12"/>
  <c r="S13" i="12" s="1"/>
  <c r="D14" i="12"/>
  <c r="S14" i="12" s="1"/>
  <c r="D15" i="12"/>
  <c r="S15" i="12" s="1"/>
  <c r="D16" i="12"/>
  <c r="S16" i="12" s="1"/>
  <c r="D17" i="12"/>
  <c r="S17" i="12" s="1"/>
  <c r="D18" i="12"/>
  <c r="D19" i="12"/>
  <c r="S19" i="12" s="1"/>
  <c r="D20" i="12"/>
  <c r="S20" i="12" s="1"/>
  <c r="D21" i="12"/>
  <c r="S21" i="12" s="1"/>
  <c r="D22" i="12"/>
  <c r="S22" i="12" s="1"/>
  <c r="D23" i="12"/>
  <c r="S23" i="12" s="1"/>
  <c r="D24" i="12"/>
  <c r="S24" i="12" s="1"/>
  <c r="D25" i="12"/>
  <c r="S25" i="12" s="1"/>
  <c r="D26" i="12"/>
  <c r="S26" i="12" s="1"/>
  <c r="D27" i="12"/>
  <c r="S27" i="12" s="1"/>
  <c r="C29" i="12"/>
  <c r="R29" i="12" s="1"/>
  <c r="C4" i="12"/>
  <c r="C5" i="12"/>
  <c r="C6" i="12"/>
  <c r="R6" i="12" s="1"/>
  <c r="C7" i="12"/>
  <c r="R7" i="12" s="1"/>
  <c r="C8" i="12"/>
  <c r="R8" i="12" s="1"/>
  <c r="C9" i="12"/>
  <c r="R9" i="12" s="1"/>
  <c r="C10" i="12"/>
  <c r="R10" i="12" s="1"/>
  <c r="C11" i="12"/>
  <c r="R11" i="12" s="1"/>
  <c r="C12" i="12"/>
  <c r="R12" i="12" s="1"/>
  <c r="C13" i="12"/>
  <c r="R13" i="12" s="1"/>
  <c r="C14" i="12"/>
  <c r="R14" i="12" s="1"/>
  <c r="C15" i="12"/>
  <c r="R15" i="12" s="1"/>
  <c r="C16" i="12"/>
  <c r="R16" i="12" s="1"/>
  <c r="C17" i="12"/>
  <c r="R17" i="12" s="1"/>
  <c r="C18" i="12"/>
  <c r="R18" i="12" s="1"/>
  <c r="C19" i="12"/>
  <c r="R19" i="12" s="1"/>
  <c r="C20" i="12"/>
  <c r="R20" i="12" s="1"/>
  <c r="C21" i="12"/>
  <c r="R21" i="12" s="1"/>
  <c r="C22" i="12"/>
  <c r="C23" i="12"/>
  <c r="R23" i="12" s="1"/>
  <c r="C24" i="12"/>
  <c r="R24" i="12" s="1"/>
  <c r="C25" i="12"/>
  <c r="R25" i="12" s="1"/>
  <c r="C26" i="12"/>
  <c r="R26" i="12" s="1"/>
  <c r="C27" i="12"/>
  <c r="R27" i="12" s="1"/>
  <c r="C28" i="12"/>
  <c r="R28" i="12" s="1"/>
  <c r="C3" i="12"/>
  <c r="C29" i="13"/>
  <c r="R29" i="13" s="1"/>
  <c r="C4" i="13"/>
  <c r="R4" i="13" s="1"/>
  <c r="C5" i="13"/>
  <c r="R5" i="13" s="1"/>
  <c r="C6" i="13"/>
  <c r="R6" i="13" s="1"/>
  <c r="C7" i="13"/>
  <c r="R7" i="13" s="1"/>
  <c r="C8" i="13"/>
  <c r="R8" i="13" s="1"/>
  <c r="C9" i="13"/>
  <c r="R9" i="13" s="1"/>
  <c r="C10" i="13"/>
  <c r="R10" i="13" s="1"/>
  <c r="C11" i="13"/>
  <c r="R11" i="13" s="1"/>
  <c r="C12" i="13"/>
  <c r="R12" i="13" s="1"/>
  <c r="C13" i="13"/>
  <c r="R13" i="13" s="1"/>
  <c r="C14" i="13"/>
  <c r="R14" i="13" s="1"/>
  <c r="C15" i="13"/>
  <c r="R15" i="13" s="1"/>
  <c r="C16" i="13"/>
  <c r="R16" i="13" s="1"/>
  <c r="C17" i="13"/>
  <c r="R17" i="13" s="1"/>
  <c r="C18" i="13"/>
  <c r="R18" i="13" s="1"/>
  <c r="C19" i="13"/>
  <c r="R19" i="13" s="1"/>
  <c r="C20" i="13"/>
  <c r="R20" i="13" s="1"/>
  <c r="C21" i="13"/>
  <c r="R21" i="13" s="1"/>
  <c r="C22" i="13"/>
  <c r="R22" i="13" s="1"/>
  <c r="C23" i="13"/>
  <c r="R23" i="13" s="1"/>
  <c r="C24" i="13"/>
  <c r="R24" i="13" s="1"/>
  <c r="C25" i="13"/>
  <c r="R25" i="13" s="1"/>
  <c r="C26" i="13"/>
  <c r="R26" i="13" s="1"/>
  <c r="C27" i="13"/>
  <c r="R27" i="13" s="1"/>
  <c r="C28" i="13"/>
  <c r="R28" i="13" s="1"/>
  <c r="C3" i="13"/>
  <c r="C3" i="6"/>
  <c r="AC29" i="11"/>
  <c r="AB29" i="11"/>
  <c r="AA29" i="11"/>
  <c r="Z29" i="11"/>
  <c r="Y29" i="11"/>
  <c r="X29" i="11"/>
  <c r="W29" i="11"/>
  <c r="V29" i="11"/>
  <c r="U29" i="11"/>
  <c r="T29" i="11"/>
  <c r="R29" i="11"/>
  <c r="AC28" i="11"/>
  <c r="AB28" i="11"/>
  <c r="AA28" i="11"/>
  <c r="Z28" i="11"/>
  <c r="Y28" i="11"/>
  <c r="X28" i="11"/>
  <c r="W28" i="11"/>
  <c r="V28" i="11"/>
  <c r="U28" i="11"/>
  <c r="T28" i="11"/>
  <c r="AC27" i="11"/>
  <c r="AB27" i="11"/>
  <c r="AA27" i="11"/>
  <c r="Z27" i="11"/>
  <c r="Y27" i="11"/>
  <c r="X27" i="11"/>
  <c r="W27" i="11"/>
  <c r="V27" i="11"/>
  <c r="U27" i="11"/>
  <c r="T27" i="11"/>
  <c r="AC26" i="11"/>
  <c r="AB26" i="11"/>
  <c r="AA26" i="11"/>
  <c r="Z26" i="11"/>
  <c r="Y26" i="11"/>
  <c r="X26" i="11"/>
  <c r="W26" i="11"/>
  <c r="V26" i="11"/>
  <c r="U26" i="11"/>
  <c r="T26" i="11"/>
  <c r="AC25" i="11"/>
  <c r="AB25" i="11"/>
  <c r="AA25" i="11"/>
  <c r="Z25" i="11"/>
  <c r="Y25" i="11"/>
  <c r="X25" i="11"/>
  <c r="W25" i="11"/>
  <c r="V25" i="11"/>
  <c r="U25" i="11"/>
  <c r="T25" i="11"/>
  <c r="AC24" i="11"/>
  <c r="AB24" i="11"/>
  <c r="AA24" i="11"/>
  <c r="Z24" i="11"/>
  <c r="Y24" i="11"/>
  <c r="X24" i="11"/>
  <c r="W24" i="11"/>
  <c r="V24" i="11"/>
  <c r="U24" i="11"/>
  <c r="T24" i="11"/>
  <c r="AC23" i="11"/>
  <c r="AB23" i="11"/>
  <c r="AA23" i="11"/>
  <c r="Z23" i="11"/>
  <c r="Y23" i="11"/>
  <c r="X23" i="11"/>
  <c r="W23" i="11"/>
  <c r="V23" i="11"/>
  <c r="U23" i="11"/>
  <c r="T23" i="11"/>
  <c r="AC22" i="11"/>
  <c r="AB22" i="11"/>
  <c r="AA22" i="11"/>
  <c r="Z22" i="11"/>
  <c r="Y22" i="11"/>
  <c r="X22" i="11"/>
  <c r="W22" i="11"/>
  <c r="V22" i="11"/>
  <c r="U22" i="11"/>
  <c r="T22" i="11"/>
  <c r="AC21" i="11"/>
  <c r="AB21" i="11"/>
  <c r="AA21" i="11"/>
  <c r="Z21" i="11"/>
  <c r="Y21" i="11"/>
  <c r="X21" i="11"/>
  <c r="W21" i="11"/>
  <c r="V21" i="11"/>
  <c r="U21" i="11"/>
  <c r="T21" i="11"/>
  <c r="AC20" i="11"/>
  <c r="AB20" i="11"/>
  <c r="AA20" i="11"/>
  <c r="Z20" i="11"/>
  <c r="Y20" i="11"/>
  <c r="X20" i="11"/>
  <c r="W20" i="11"/>
  <c r="V20" i="11"/>
  <c r="U20" i="11"/>
  <c r="T20" i="11"/>
  <c r="AC19" i="11"/>
  <c r="AB19" i="11"/>
  <c r="AA19" i="11"/>
  <c r="Z19" i="11"/>
  <c r="Y19" i="11"/>
  <c r="X19" i="11"/>
  <c r="W19" i="11"/>
  <c r="V19" i="11"/>
  <c r="U19" i="11"/>
  <c r="T19" i="11"/>
  <c r="AC18" i="11"/>
  <c r="AB18" i="11"/>
  <c r="AA18" i="11"/>
  <c r="Z18" i="11"/>
  <c r="Y18" i="11"/>
  <c r="X18" i="11"/>
  <c r="W18" i="11"/>
  <c r="V18" i="11"/>
  <c r="U18" i="11"/>
  <c r="T18" i="11"/>
  <c r="S18" i="11"/>
  <c r="AC17" i="11"/>
  <c r="AB17" i="11"/>
  <c r="AA17" i="11"/>
  <c r="Z17" i="11"/>
  <c r="Y17" i="11"/>
  <c r="X17" i="11"/>
  <c r="W17" i="11"/>
  <c r="V17" i="11"/>
  <c r="U17" i="11"/>
  <c r="T17" i="11"/>
  <c r="S17" i="11"/>
  <c r="AC16" i="11"/>
  <c r="AB16" i="11"/>
  <c r="AA16" i="11"/>
  <c r="Z16" i="11"/>
  <c r="Y16" i="11"/>
  <c r="X16" i="11"/>
  <c r="W16" i="11"/>
  <c r="V16" i="11"/>
  <c r="U16" i="11"/>
  <c r="T16" i="11"/>
  <c r="S16" i="11"/>
  <c r="AC15" i="11"/>
  <c r="AB15" i="11"/>
  <c r="AA15" i="11"/>
  <c r="Z15" i="11"/>
  <c r="Y15" i="11"/>
  <c r="X15" i="11"/>
  <c r="W15" i="11"/>
  <c r="V15" i="11"/>
  <c r="U15" i="11"/>
  <c r="T15" i="11"/>
  <c r="AC14" i="11"/>
  <c r="AB14" i="11"/>
  <c r="AA14" i="11"/>
  <c r="Z14" i="11"/>
  <c r="Y14" i="11"/>
  <c r="X14" i="11"/>
  <c r="W14" i="11"/>
  <c r="V14" i="11"/>
  <c r="U14" i="11"/>
  <c r="T14" i="11"/>
  <c r="S14" i="11"/>
  <c r="AC13" i="11"/>
  <c r="AB13" i="11"/>
  <c r="AA13" i="11"/>
  <c r="Z13" i="11"/>
  <c r="Y13" i="11"/>
  <c r="X13" i="11"/>
  <c r="W13" i="11"/>
  <c r="V13" i="11"/>
  <c r="U13" i="11"/>
  <c r="T13" i="11"/>
  <c r="AC12" i="11"/>
  <c r="AB12" i="11"/>
  <c r="AA12" i="11"/>
  <c r="Z12" i="11"/>
  <c r="Y12" i="11"/>
  <c r="X12" i="11"/>
  <c r="W12" i="11"/>
  <c r="V12" i="11"/>
  <c r="U12" i="11"/>
  <c r="T12" i="11"/>
  <c r="AC11" i="11"/>
  <c r="AB11" i="11"/>
  <c r="AA11" i="11"/>
  <c r="Z11" i="11"/>
  <c r="Y11" i="11"/>
  <c r="X11" i="11"/>
  <c r="W11" i="11"/>
  <c r="V11" i="11"/>
  <c r="U11" i="11"/>
  <c r="T11" i="11"/>
  <c r="AC10" i="11"/>
  <c r="AB10" i="11"/>
  <c r="AA10" i="11"/>
  <c r="Z10" i="11"/>
  <c r="Y10" i="11"/>
  <c r="X10" i="11"/>
  <c r="W10" i="11"/>
  <c r="V10" i="11"/>
  <c r="U10" i="11"/>
  <c r="T10" i="11"/>
  <c r="AC9" i="11"/>
  <c r="AB9" i="11"/>
  <c r="AA9" i="11"/>
  <c r="Z9" i="11"/>
  <c r="Y9" i="11"/>
  <c r="X9" i="11"/>
  <c r="W9" i="11"/>
  <c r="V9" i="11"/>
  <c r="U9" i="11"/>
  <c r="T9" i="11"/>
  <c r="AC8" i="11"/>
  <c r="AB8" i="11"/>
  <c r="AA8" i="11"/>
  <c r="Z8" i="11"/>
  <c r="Y8" i="11"/>
  <c r="X8" i="11"/>
  <c r="W8" i="11"/>
  <c r="V8" i="11"/>
  <c r="U8" i="11"/>
  <c r="T8" i="11"/>
  <c r="AC7" i="11"/>
  <c r="AB7" i="11"/>
  <c r="AA7" i="11"/>
  <c r="Z7" i="11"/>
  <c r="Y7" i="11"/>
  <c r="X7" i="11"/>
  <c r="W7" i="11"/>
  <c r="V7" i="11"/>
  <c r="U7" i="11"/>
  <c r="T7" i="11"/>
  <c r="AC6" i="11"/>
  <c r="AB6" i="11"/>
  <c r="AA6" i="11"/>
  <c r="Z6" i="11"/>
  <c r="Y6" i="11"/>
  <c r="X6" i="11"/>
  <c r="W6" i="11"/>
  <c r="V6" i="11"/>
  <c r="U6" i="11"/>
  <c r="T6" i="11"/>
  <c r="S6" i="11"/>
  <c r="AC5" i="11"/>
  <c r="AB5" i="11"/>
  <c r="AA5" i="11"/>
  <c r="Z5" i="11"/>
  <c r="Y5" i="11"/>
  <c r="X5" i="11"/>
  <c r="W5" i="11"/>
  <c r="V5" i="11"/>
  <c r="U5" i="11"/>
  <c r="T5" i="11"/>
  <c r="T31" i="11" s="1"/>
  <c r="R5" i="11"/>
  <c r="AC4" i="11"/>
  <c r="AB4" i="11"/>
  <c r="AA4" i="11"/>
  <c r="Z4" i="11"/>
  <c r="Y4" i="11"/>
  <c r="X4" i="11"/>
  <c r="W4" i="11"/>
  <c r="V4" i="11"/>
  <c r="V31" i="11" s="1"/>
  <c r="U4" i="11"/>
  <c r="T4" i="11"/>
  <c r="R4" i="11"/>
  <c r="AC29" i="12"/>
  <c r="AB29" i="12"/>
  <c r="AA29" i="12"/>
  <c r="Z29" i="12"/>
  <c r="Y29" i="12"/>
  <c r="AC28" i="12"/>
  <c r="AB28" i="12"/>
  <c r="AA28" i="12"/>
  <c r="Z28" i="12"/>
  <c r="Y28" i="12"/>
  <c r="S28" i="12"/>
  <c r="AC27" i="12"/>
  <c r="AB27" i="12"/>
  <c r="AA27" i="12"/>
  <c r="Z27" i="12"/>
  <c r="Y27" i="12"/>
  <c r="AC26" i="12"/>
  <c r="AB26" i="12"/>
  <c r="AA26" i="12"/>
  <c r="Z26" i="12"/>
  <c r="Y26" i="12"/>
  <c r="AC25" i="12"/>
  <c r="AB25" i="12"/>
  <c r="AA25" i="12"/>
  <c r="Z25" i="12"/>
  <c r="Y25" i="12"/>
  <c r="AC24" i="12"/>
  <c r="AB24" i="12"/>
  <c r="AA24" i="12"/>
  <c r="Z24" i="12"/>
  <c r="Y24" i="12"/>
  <c r="AC23" i="12"/>
  <c r="AB23" i="12"/>
  <c r="AA23" i="12"/>
  <c r="Z23" i="12"/>
  <c r="Y23" i="12"/>
  <c r="AC22" i="12"/>
  <c r="AB22" i="12"/>
  <c r="AA22" i="12"/>
  <c r="Z22" i="12"/>
  <c r="Y22" i="12"/>
  <c r="R22" i="12"/>
  <c r="AC21" i="12"/>
  <c r="AB21" i="12"/>
  <c r="AA21" i="12"/>
  <c r="Z21" i="12"/>
  <c r="Y21" i="12"/>
  <c r="AC20" i="12"/>
  <c r="AB20" i="12"/>
  <c r="AA20" i="12"/>
  <c r="Z20" i="12"/>
  <c r="Y20" i="12"/>
  <c r="AC19" i="12"/>
  <c r="AB19" i="12"/>
  <c r="AA19" i="12"/>
  <c r="Z19" i="12"/>
  <c r="Y19" i="12"/>
  <c r="AC18" i="12"/>
  <c r="AB18" i="12"/>
  <c r="AA18" i="12"/>
  <c r="Z18" i="12"/>
  <c r="Y18" i="12"/>
  <c r="S18" i="12"/>
  <c r="AC17" i="12"/>
  <c r="AB17" i="12"/>
  <c r="AA17" i="12"/>
  <c r="Z17" i="12"/>
  <c r="Y17" i="12"/>
  <c r="AC16" i="12"/>
  <c r="AB16" i="12"/>
  <c r="AA16" i="12"/>
  <c r="Z16" i="12"/>
  <c r="Y16" i="12"/>
  <c r="AC15" i="12"/>
  <c r="AB15" i="12"/>
  <c r="AA15" i="12"/>
  <c r="Z15" i="12"/>
  <c r="Y15" i="12"/>
  <c r="AC14" i="12"/>
  <c r="AB14" i="12"/>
  <c r="AA14" i="12"/>
  <c r="Z14" i="12"/>
  <c r="Y14" i="12"/>
  <c r="AC13" i="12"/>
  <c r="AB13" i="12"/>
  <c r="AA13" i="12"/>
  <c r="Z13" i="12"/>
  <c r="Y13" i="12"/>
  <c r="AC12" i="12"/>
  <c r="AB12" i="12"/>
  <c r="AA12" i="12"/>
  <c r="Z12" i="12"/>
  <c r="Y12" i="12"/>
  <c r="AC11" i="12"/>
  <c r="AB11" i="12"/>
  <c r="AA11" i="12"/>
  <c r="Z11" i="12"/>
  <c r="Y11" i="12"/>
  <c r="AC10" i="12"/>
  <c r="AB10" i="12"/>
  <c r="AA10" i="12"/>
  <c r="Z10" i="12"/>
  <c r="Y10" i="12"/>
  <c r="AC9" i="12"/>
  <c r="AB9" i="12"/>
  <c r="AA9" i="12"/>
  <c r="Z9" i="12"/>
  <c r="Y9" i="12"/>
  <c r="AC8" i="12"/>
  <c r="AB8" i="12"/>
  <c r="AA8" i="12"/>
  <c r="Z8" i="12"/>
  <c r="Y8" i="12"/>
  <c r="AC7" i="12"/>
  <c r="AB7" i="12"/>
  <c r="AA7" i="12"/>
  <c r="Z7" i="12"/>
  <c r="Y7" i="12"/>
  <c r="AC6" i="12"/>
  <c r="AB6" i="12"/>
  <c r="AA6" i="12"/>
  <c r="Z6" i="12"/>
  <c r="Y6" i="12"/>
  <c r="AC5" i="12"/>
  <c r="AB5" i="12"/>
  <c r="AA5" i="12"/>
  <c r="Z5" i="12"/>
  <c r="Y5" i="12"/>
  <c r="S5" i="12"/>
  <c r="R5" i="12"/>
  <c r="AC4" i="12"/>
  <c r="AB4" i="12"/>
  <c r="AA4" i="12"/>
  <c r="Z4" i="12"/>
  <c r="Y4" i="12"/>
  <c r="T4" i="12"/>
  <c r="R4" i="12"/>
  <c r="AC29" i="13"/>
  <c r="AB29" i="13"/>
  <c r="AA29" i="13"/>
  <c r="Z29" i="13"/>
  <c r="Y29" i="13"/>
  <c r="X29" i="13"/>
  <c r="V29" i="13"/>
  <c r="T29" i="13"/>
  <c r="AC28" i="13"/>
  <c r="AB28" i="13"/>
  <c r="AA28" i="13"/>
  <c r="Z28" i="13"/>
  <c r="Y28" i="13"/>
  <c r="X28" i="13"/>
  <c r="V28" i="13"/>
  <c r="T28" i="13"/>
  <c r="AC27" i="13"/>
  <c r="AB27" i="13"/>
  <c r="AA27" i="13"/>
  <c r="Z27" i="13"/>
  <c r="Y27" i="13"/>
  <c r="X27" i="13"/>
  <c r="V27" i="13"/>
  <c r="T27" i="13"/>
  <c r="AC26" i="13"/>
  <c r="AB26" i="13"/>
  <c r="AA26" i="13"/>
  <c r="Z26" i="13"/>
  <c r="Y26" i="13"/>
  <c r="X26" i="13"/>
  <c r="V26" i="13"/>
  <c r="T26" i="13"/>
  <c r="AC25" i="13"/>
  <c r="AB25" i="13"/>
  <c r="AA25" i="13"/>
  <c r="Z25" i="13"/>
  <c r="Y25" i="13"/>
  <c r="X25" i="13"/>
  <c r="V25" i="13"/>
  <c r="T25" i="13"/>
  <c r="AC24" i="13"/>
  <c r="AB24" i="13"/>
  <c r="AA24" i="13"/>
  <c r="Z24" i="13"/>
  <c r="Y24" i="13"/>
  <c r="X24" i="13"/>
  <c r="V24" i="13"/>
  <c r="T24" i="13"/>
  <c r="AC23" i="13"/>
  <c r="AB23" i="13"/>
  <c r="AA23" i="13"/>
  <c r="Z23" i="13"/>
  <c r="Y23" i="13"/>
  <c r="X23" i="13"/>
  <c r="V23" i="13"/>
  <c r="T23" i="13"/>
  <c r="AC22" i="13"/>
  <c r="AB22" i="13"/>
  <c r="AA22" i="13"/>
  <c r="Z22" i="13"/>
  <c r="Y22" i="13"/>
  <c r="X22" i="13"/>
  <c r="V22" i="13"/>
  <c r="T22" i="13"/>
  <c r="AC21" i="13"/>
  <c r="AB21" i="13"/>
  <c r="AA21" i="13"/>
  <c r="Z21" i="13"/>
  <c r="Y21" i="13"/>
  <c r="X21" i="13"/>
  <c r="V21" i="13"/>
  <c r="T21" i="13"/>
  <c r="AC20" i="13"/>
  <c r="AB20" i="13"/>
  <c r="AA20" i="13"/>
  <c r="Z20" i="13"/>
  <c r="Y20" i="13"/>
  <c r="X20" i="13"/>
  <c r="V20" i="13"/>
  <c r="T20" i="13"/>
  <c r="AC19" i="13"/>
  <c r="AB19" i="13"/>
  <c r="AA19" i="13"/>
  <c r="Z19" i="13"/>
  <c r="Y19" i="13"/>
  <c r="X19" i="13"/>
  <c r="V19" i="13"/>
  <c r="T19" i="13"/>
  <c r="AC18" i="13"/>
  <c r="AB18" i="13"/>
  <c r="AA18" i="13"/>
  <c r="Z18" i="13"/>
  <c r="Y18" i="13"/>
  <c r="X18" i="13"/>
  <c r="V18" i="13"/>
  <c r="T18" i="13"/>
  <c r="AC17" i="13"/>
  <c r="AB17" i="13"/>
  <c r="AA17" i="13"/>
  <c r="Z17" i="13"/>
  <c r="Y17" i="13"/>
  <c r="X17" i="13"/>
  <c r="V17" i="13"/>
  <c r="T17" i="13"/>
  <c r="AC16" i="13"/>
  <c r="AB16" i="13"/>
  <c r="AA16" i="13"/>
  <c r="Z16" i="13"/>
  <c r="Y16" i="13"/>
  <c r="X16" i="13"/>
  <c r="V16" i="13"/>
  <c r="T16" i="13"/>
  <c r="AC15" i="13"/>
  <c r="AB15" i="13"/>
  <c r="AA15" i="13"/>
  <c r="Z15" i="13"/>
  <c r="Y15" i="13"/>
  <c r="X15" i="13"/>
  <c r="V15" i="13"/>
  <c r="T15" i="13"/>
  <c r="AC14" i="13"/>
  <c r="AB14" i="13"/>
  <c r="AA14" i="13"/>
  <c r="Z14" i="13"/>
  <c r="Y14" i="13"/>
  <c r="X14" i="13"/>
  <c r="V14" i="13"/>
  <c r="T14" i="13"/>
  <c r="AC13" i="13"/>
  <c r="AB13" i="13"/>
  <c r="AA13" i="13"/>
  <c r="Z13" i="13"/>
  <c r="Y13" i="13"/>
  <c r="X13" i="13"/>
  <c r="V13" i="13"/>
  <c r="T13" i="13"/>
  <c r="AC12" i="13"/>
  <c r="AB12" i="13"/>
  <c r="AA12" i="13"/>
  <c r="Z12" i="13"/>
  <c r="Y12" i="13"/>
  <c r="X12" i="13"/>
  <c r="V12" i="13"/>
  <c r="T12" i="13"/>
  <c r="AC11" i="13"/>
  <c r="AB11" i="13"/>
  <c r="AA11" i="13"/>
  <c r="Z11" i="13"/>
  <c r="Y11" i="13"/>
  <c r="X11" i="13"/>
  <c r="V11" i="13"/>
  <c r="T11" i="13"/>
  <c r="AC10" i="13"/>
  <c r="AB10" i="13"/>
  <c r="AA10" i="13"/>
  <c r="Z10" i="13"/>
  <c r="Y10" i="13"/>
  <c r="X10" i="13"/>
  <c r="V10" i="13"/>
  <c r="T10" i="13"/>
  <c r="AC9" i="13"/>
  <c r="AB9" i="13"/>
  <c r="AA9" i="13"/>
  <c r="Z9" i="13"/>
  <c r="Y9" i="13"/>
  <c r="X9" i="13"/>
  <c r="V9" i="13"/>
  <c r="T9" i="13"/>
  <c r="AC8" i="13"/>
  <c r="AB8" i="13"/>
  <c r="AA8" i="13"/>
  <c r="Z8" i="13"/>
  <c r="Y8" i="13"/>
  <c r="X8" i="13"/>
  <c r="V8" i="13"/>
  <c r="T8" i="13"/>
  <c r="AC7" i="13"/>
  <c r="AB7" i="13"/>
  <c r="AA7" i="13"/>
  <c r="Z7" i="13"/>
  <c r="Y7" i="13"/>
  <c r="X7" i="13"/>
  <c r="V7" i="13"/>
  <c r="T7" i="13"/>
  <c r="AC6" i="13"/>
  <c r="AB6" i="13"/>
  <c r="AA6" i="13"/>
  <c r="Z6" i="13"/>
  <c r="Y6" i="13"/>
  <c r="X6" i="13"/>
  <c r="V6" i="13"/>
  <c r="T6" i="13"/>
  <c r="AC5" i="13"/>
  <c r="AB5" i="13"/>
  <c r="AA5" i="13"/>
  <c r="Z5" i="13"/>
  <c r="Y5" i="13"/>
  <c r="X5" i="13"/>
  <c r="V5" i="13"/>
  <c r="T5" i="13"/>
  <c r="AC4" i="13"/>
  <c r="AB4" i="13"/>
  <c r="AA4" i="13"/>
  <c r="Z4" i="13"/>
  <c r="Y4" i="13"/>
  <c r="X4" i="13"/>
  <c r="AC29" i="17"/>
  <c r="AB29" i="17"/>
  <c r="AA29" i="17"/>
  <c r="Z29" i="17"/>
  <c r="Y29" i="17"/>
  <c r="X29" i="17"/>
  <c r="S29" i="17"/>
  <c r="R29" i="17"/>
  <c r="AC28" i="17"/>
  <c r="AB28" i="17"/>
  <c r="AA28" i="17"/>
  <c r="Z28" i="17"/>
  <c r="Y28" i="17"/>
  <c r="X28" i="17"/>
  <c r="R28" i="17"/>
  <c r="AC27" i="17"/>
  <c r="AB27" i="17"/>
  <c r="AA27" i="17"/>
  <c r="Z27" i="17"/>
  <c r="Y27" i="17"/>
  <c r="X27" i="17"/>
  <c r="AC26" i="17"/>
  <c r="AB26" i="17"/>
  <c r="AA26" i="17"/>
  <c r="Z26" i="17"/>
  <c r="Y26" i="17"/>
  <c r="X26" i="17"/>
  <c r="R26" i="17"/>
  <c r="AC25" i="17"/>
  <c r="AB25" i="17"/>
  <c r="AA25" i="17"/>
  <c r="Z25" i="17"/>
  <c r="Y25" i="17"/>
  <c r="X25" i="17"/>
  <c r="R25" i="17"/>
  <c r="AC24" i="17"/>
  <c r="AB24" i="17"/>
  <c r="AA24" i="17"/>
  <c r="Z24" i="17"/>
  <c r="Y24" i="17"/>
  <c r="X24" i="17"/>
  <c r="AC23" i="17"/>
  <c r="AB23" i="17"/>
  <c r="AA23" i="17"/>
  <c r="Z23" i="17"/>
  <c r="Y23" i="17"/>
  <c r="X23" i="17"/>
  <c r="AC22" i="17"/>
  <c r="AB22" i="17"/>
  <c r="AA22" i="17"/>
  <c r="Z22" i="17"/>
  <c r="Y22" i="17"/>
  <c r="X22" i="17"/>
  <c r="AC21" i="17"/>
  <c r="AB21" i="17"/>
  <c r="AA21" i="17"/>
  <c r="Z21" i="17"/>
  <c r="Y21" i="17"/>
  <c r="X21" i="17"/>
  <c r="AC20" i="17"/>
  <c r="AB20" i="17"/>
  <c r="AA20" i="17"/>
  <c r="Z20" i="17"/>
  <c r="Y20" i="17"/>
  <c r="X20" i="17"/>
  <c r="AC19" i="17"/>
  <c r="AB19" i="17"/>
  <c r="AA19" i="17"/>
  <c r="Z19" i="17"/>
  <c r="Y19" i="17"/>
  <c r="X19" i="17"/>
  <c r="AC18" i="17"/>
  <c r="AB18" i="17"/>
  <c r="AA18" i="17"/>
  <c r="Z18" i="17"/>
  <c r="Y18" i="17"/>
  <c r="X18" i="17"/>
  <c r="AC17" i="17"/>
  <c r="AB17" i="17"/>
  <c r="AA17" i="17"/>
  <c r="Z17" i="17"/>
  <c r="Y17" i="17"/>
  <c r="X17" i="17"/>
  <c r="AC16" i="17"/>
  <c r="AB16" i="17"/>
  <c r="AA16" i="17"/>
  <c r="Z16" i="17"/>
  <c r="Y16" i="17"/>
  <c r="X16" i="17"/>
  <c r="S16" i="17"/>
  <c r="AC15" i="17"/>
  <c r="AB15" i="17"/>
  <c r="AA15" i="17"/>
  <c r="Z15" i="17"/>
  <c r="Y15" i="17"/>
  <c r="X15" i="17"/>
  <c r="AC14" i="17"/>
  <c r="AB14" i="17"/>
  <c r="AA14" i="17"/>
  <c r="Z14" i="17"/>
  <c r="Y14" i="17"/>
  <c r="X14" i="17"/>
  <c r="R14" i="17"/>
  <c r="AC13" i="17"/>
  <c r="AB13" i="17"/>
  <c r="AA13" i="17"/>
  <c r="Z13" i="17"/>
  <c r="Y13" i="17"/>
  <c r="X13" i="17"/>
  <c r="S13" i="17"/>
  <c r="AC12" i="17"/>
  <c r="AB12" i="17"/>
  <c r="AA12" i="17"/>
  <c r="Z12" i="17"/>
  <c r="Y12" i="17"/>
  <c r="X12" i="17"/>
  <c r="S12" i="17"/>
  <c r="R12" i="17"/>
  <c r="AC11" i="17"/>
  <c r="AB11" i="17"/>
  <c r="AA11" i="17"/>
  <c r="Z11" i="17"/>
  <c r="Y11" i="17"/>
  <c r="X11" i="17"/>
  <c r="AC10" i="17"/>
  <c r="AB10" i="17"/>
  <c r="AA10" i="17"/>
  <c r="Z10" i="17"/>
  <c r="Y10" i="17"/>
  <c r="X10" i="17"/>
  <c r="R10" i="17"/>
  <c r="AC9" i="17"/>
  <c r="AB9" i="17"/>
  <c r="AA9" i="17"/>
  <c r="Z9" i="17"/>
  <c r="Y9" i="17"/>
  <c r="X9" i="17"/>
  <c r="S9" i="17"/>
  <c r="R9" i="17"/>
  <c r="AC8" i="17"/>
  <c r="AB8" i="17"/>
  <c r="AA8" i="17"/>
  <c r="Z8" i="17"/>
  <c r="Y8" i="17"/>
  <c r="X8" i="17"/>
  <c r="S8" i="17"/>
  <c r="AC7" i="17"/>
  <c r="AB7" i="17"/>
  <c r="AA7" i="17"/>
  <c r="Z7" i="17"/>
  <c r="Y7" i="17"/>
  <c r="X7" i="17"/>
  <c r="AC6" i="17"/>
  <c r="AB6" i="17"/>
  <c r="AA6" i="17"/>
  <c r="Z6" i="17"/>
  <c r="Y6" i="17"/>
  <c r="X6" i="17"/>
  <c r="S6" i="17"/>
  <c r="AC5" i="17"/>
  <c r="AB5" i="17"/>
  <c r="AA5" i="17"/>
  <c r="Z5" i="17"/>
  <c r="Y5" i="17"/>
  <c r="X5" i="17"/>
  <c r="AC4" i="17"/>
  <c r="AB4" i="17"/>
  <c r="AA4" i="17"/>
  <c r="Z4" i="17"/>
  <c r="Y4" i="17"/>
  <c r="X4" i="17"/>
  <c r="X31" i="17" s="1"/>
  <c r="W31" i="17"/>
  <c r="T4" i="17"/>
  <c r="T31" i="17" s="1"/>
  <c r="S4" i="17"/>
  <c r="R4" i="17"/>
  <c r="AC29" i="16"/>
  <c r="AB29" i="16"/>
  <c r="AA29" i="16"/>
  <c r="Z29" i="16"/>
  <c r="Y29" i="16"/>
  <c r="X29" i="16"/>
  <c r="AC28" i="16"/>
  <c r="AB28" i="16"/>
  <c r="AA28" i="16"/>
  <c r="Z28" i="16"/>
  <c r="Y28" i="16"/>
  <c r="X28" i="16"/>
  <c r="S28" i="16"/>
  <c r="R28" i="16"/>
  <c r="AC27" i="16"/>
  <c r="AB27" i="16"/>
  <c r="AA27" i="16"/>
  <c r="Z27" i="16"/>
  <c r="Y27" i="16"/>
  <c r="X27" i="16"/>
  <c r="AC26" i="16"/>
  <c r="AB26" i="16"/>
  <c r="AA26" i="16"/>
  <c r="Z26" i="16"/>
  <c r="Y26" i="16"/>
  <c r="X26" i="16"/>
  <c r="S26" i="16"/>
  <c r="AC25" i="16"/>
  <c r="AB25" i="16"/>
  <c r="AA25" i="16"/>
  <c r="Z25" i="16"/>
  <c r="Y25" i="16"/>
  <c r="X25" i="16"/>
  <c r="R25" i="16"/>
  <c r="AC24" i="16"/>
  <c r="AB24" i="16"/>
  <c r="AA24" i="16"/>
  <c r="Z24" i="16"/>
  <c r="Y24" i="16"/>
  <c r="X24" i="16"/>
  <c r="R24" i="16"/>
  <c r="AC23" i="16"/>
  <c r="AB23" i="16"/>
  <c r="AA23" i="16"/>
  <c r="Z23" i="16"/>
  <c r="Y23" i="16"/>
  <c r="X23" i="16"/>
  <c r="AC22" i="16"/>
  <c r="AB22" i="16"/>
  <c r="AA22" i="16"/>
  <c r="Z22" i="16"/>
  <c r="Y22" i="16"/>
  <c r="X22" i="16"/>
  <c r="R22" i="16"/>
  <c r="AC21" i="16"/>
  <c r="AB21" i="16"/>
  <c r="AA21" i="16"/>
  <c r="Z21" i="16"/>
  <c r="Y21" i="16"/>
  <c r="X21" i="16"/>
  <c r="S21" i="16"/>
  <c r="AC20" i="16"/>
  <c r="AB20" i="16"/>
  <c r="AA20" i="16"/>
  <c r="Z20" i="16"/>
  <c r="Y20" i="16"/>
  <c r="X20" i="16"/>
  <c r="AC19" i="16"/>
  <c r="AB19" i="16"/>
  <c r="AA19" i="16"/>
  <c r="Z19" i="16"/>
  <c r="Y19" i="16"/>
  <c r="X19" i="16"/>
  <c r="AC18" i="16"/>
  <c r="AB18" i="16"/>
  <c r="AA18" i="16"/>
  <c r="Z18" i="16"/>
  <c r="Y18" i="16"/>
  <c r="X18" i="16"/>
  <c r="S18" i="16"/>
  <c r="AC17" i="16"/>
  <c r="AB17" i="16"/>
  <c r="AA17" i="16"/>
  <c r="Z17" i="16"/>
  <c r="Y17" i="16"/>
  <c r="X17" i="16"/>
  <c r="AC16" i="16"/>
  <c r="AB16" i="16"/>
  <c r="AA16" i="16"/>
  <c r="Z16" i="16"/>
  <c r="Y16" i="16"/>
  <c r="X16" i="16"/>
  <c r="AC15" i="16"/>
  <c r="AB15" i="16"/>
  <c r="AA15" i="16"/>
  <c r="Z15" i="16"/>
  <c r="Y15" i="16"/>
  <c r="X15" i="16"/>
  <c r="AC14" i="16"/>
  <c r="AB14" i="16"/>
  <c r="AA14" i="16"/>
  <c r="Z14" i="16"/>
  <c r="Y14" i="16"/>
  <c r="X14" i="16"/>
  <c r="AC13" i="16"/>
  <c r="AB13" i="16"/>
  <c r="AA13" i="16"/>
  <c r="Z13" i="16"/>
  <c r="Y13" i="16"/>
  <c r="X13" i="16"/>
  <c r="AC12" i="16"/>
  <c r="AB12" i="16"/>
  <c r="AA12" i="16"/>
  <c r="Z12" i="16"/>
  <c r="Y12" i="16"/>
  <c r="X12" i="16"/>
  <c r="AC11" i="16"/>
  <c r="AB11" i="16"/>
  <c r="AA11" i="16"/>
  <c r="Z11" i="16"/>
  <c r="Y11" i="16"/>
  <c r="X11" i="16"/>
  <c r="AC10" i="16"/>
  <c r="AB10" i="16"/>
  <c r="AA10" i="16"/>
  <c r="Z10" i="16"/>
  <c r="Y10" i="16"/>
  <c r="X10" i="16"/>
  <c r="AC9" i="16"/>
  <c r="AB9" i="16"/>
  <c r="AA9" i="16"/>
  <c r="Z9" i="16"/>
  <c r="Y9" i="16"/>
  <c r="X9" i="16"/>
  <c r="AC8" i="16"/>
  <c r="AB8" i="16"/>
  <c r="AA8" i="16"/>
  <c r="Z8" i="16"/>
  <c r="Y8" i="16"/>
  <c r="X8" i="16"/>
  <c r="R8" i="16"/>
  <c r="AC7" i="16"/>
  <c r="AB7" i="16"/>
  <c r="AA7" i="16"/>
  <c r="Z7" i="16"/>
  <c r="Y7" i="16"/>
  <c r="X7" i="16"/>
  <c r="AC6" i="16"/>
  <c r="AB6" i="16"/>
  <c r="AA6" i="16"/>
  <c r="Z6" i="16"/>
  <c r="Y6" i="16"/>
  <c r="X6" i="16"/>
  <c r="S6" i="16"/>
  <c r="AC5" i="16"/>
  <c r="AB5" i="16"/>
  <c r="AA5" i="16"/>
  <c r="Z5" i="16"/>
  <c r="Y5" i="16"/>
  <c r="X5" i="16"/>
  <c r="S5" i="16"/>
  <c r="AC4" i="16"/>
  <c r="AB4" i="16"/>
  <c r="AA4" i="16"/>
  <c r="Z4" i="16"/>
  <c r="Y4" i="16"/>
  <c r="X4" i="16"/>
  <c r="T4" i="16"/>
  <c r="S4" i="16"/>
  <c r="AC29" i="15"/>
  <c r="AB29" i="15"/>
  <c r="AA29" i="15"/>
  <c r="Z29" i="15"/>
  <c r="Y29" i="15"/>
  <c r="X29" i="15"/>
  <c r="AC28" i="15"/>
  <c r="AB28" i="15"/>
  <c r="AA28" i="15"/>
  <c r="Z28" i="15"/>
  <c r="Y28" i="15"/>
  <c r="X28" i="15"/>
  <c r="AC27" i="15"/>
  <c r="AB27" i="15"/>
  <c r="AA27" i="15"/>
  <c r="Z27" i="15"/>
  <c r="Y27" i="15"/>
  <c r="X27" i="15"/>
  <c r="AC26" i="15"/>
  <c r="AB26" i="15"/>
  <c r="AA26" i="15"/>
  <c r="Z26" i="15"/>
  <c r="Y26" i="15"/>
  <c r="X26" i="15"/>
  <c r="AC25" i="15"/>
  <c r="AB25" i="15"/>
  <c r="AA25" i="15"/>
  <c r="Z25" i="15"/>
  <c r="Y25" i="15"/>
  <c r="X25" i="15"/>
  <c r="R25" i="15"/>
  <c r="AC24" i="15"/>
  <c r="AB24" i="15"/>
  <c r="AA24" i="15"/>
  <c r="Z24" i="15"/>
  <c r="Y24" i="15"/>
  <c r="X24" i="15"/>
  <c r="S24" i="15"/>
  <c r="R24" i="15"/>
  <c r="AC23" i="15"/>
  <c r="AB23" i="15"/>
  <c r="AA23" i="15"/>
  <c r="Z23" i="15"/>
  <c r="Y23" i="15"/>
  <c r="X23" i="15"/>
  <c r="AC22" i="15"/>
  <c r="AB22" i="15"/>
  <c r="AA22" i="15"/>
  <c r="Z22" i="15"/>
  <c r="Y22" i="15"/>
  <c r="X22" i="15"/>
  <c r="R22" i="15"/>
  <c r="AC21" i="15"/>
  <c r="AB21" i="15"/>
  <c r="AA21" i="15"/>
  <c r="Z21" i="15"/>
  <c r="Y21" i="15"/>
  <c r="X21" i="15"/>
  <c r="S21" i="15"/>
  <c r="R21" i="15"/>
  <c r="AC20" i="15"/>
  <c r="AB20" i="15"/>
  <c r="AA20" i="15"/>
  <c r="Z20" i="15"/>
  <c r="Y20" i="15"/>
  <c r="X20" i="15"/>
  <c r="AC19" i="15"/>
  <c r="AB19" i="15"/>
  <c r="AA19" i="15"/>
  <c r="Z19" i="15"/>
  <c r="Y19" i="15"/>
  <c r="X19" i="15"/>
  <c r="AC18" i="15"/>
  <c r="AB18" i="15"/>
  <c r="AA18" i="15"/>
  <c r="Z18" i="15"/>
  <c r="Y18" i="15"/>
  <c r="X18" i="15"/>
  <c r="R18" i="15"/>
  <c r="AC17" i="15"/>
  <c r="AB17" i="15"/>
  <c r="AA17" i="15"/>
  <c r="Z17" i="15"/>
  <c r="Y17" i="15"/>
  <c r="X17" i="15"/>
  <c r="AC16" i="15"/>
  <c r="AB16" i="15"/>
  <c r="AA16" i="15"/>
  <c r="Z16" i="15"/>
  <c r="Y16" i="15"/>
  <c r="X16" i="15"/>
  <c r="S16" i="15"/>
  <c r="R16" i="15"/>
  <c r="AC15" i="15"/>
  <c r="AB15" i="15"/>
  <c r="AA15" i="15"/>
  <c r="Z15" i="15"/>
  <c r="Y15" i="15"/>
  <c r="X15" i="15"/>
  <c r="AC14" i="15"/>
  <c r="AB14" i="15"/>
  <c r="AA14" i="15"/>
  <c r="Z14" i="15"/>
  <c r="Y14" i="15"/>
  <c r="X14" i="15"/>
  <c r="S14" i="15"/>
  <c r="AC13" i="15"/>
  <c r="AB13" i="15"/>
  <c r="AA13" i="15"/>
  <c r="Z13" i="15"/>
  <c r="Y13" i="15"/>
  <c r="X13" i="15"/>
  <c r="S13" i="15"/>
  <c r="R13" i="15"/>
  <c r="AC12" i="15"/>
  <c r="AB12" i="15"/>
  <c r="AA12" i="15"/>
  <c r="Z12" i="15"/>
  <c r="Y12" i="15"/>
  <c r="X12" i="15"/>
  <c r="AC11" i="15"/>
  <c r="AB11" i="15"/>
  <c r="AA11" i="15"/>
  <c r="Z11" i="15"/>
  <c r="Y11" i="15"/>
  <c r="X11" i="15"/>
  <c r="AC10" i="15"/>
  <c r="AB10" i="15"/>
  <c r="AA10" i="15"/>
  <c r="Z10" i="15"/>
  <c r="Y10" i="15"/>
  <c r="X10" i="15"/>
  <c r="AC9" i="15"/>
  <c r="AB9" i="15"/>
  <c r="AA9" i="15"/>
  <c r="Z9" i="15"/>
  <c r="Y9" i="15"/>
  <c r="X9" i="15"/>
  <c r="AC8" i="15"/>
  <c r="AB8" i="15"/>
  <c r="AA8" i="15"/>
  <c r="Z8" i="15"/>
  <c r="Y8" i="15"/>
  <c r="X8" i="15"/>
  <c r="AC7" i="15"/>
  <c r="AB7" i="15"/>
  <c r="AA7" i="15"/>
  <c r="Z7" i="15"/>
  <c r="Y7" i="15"/>
  <c r="X7" i="15"/>
  <c r="AC6" i="15"/>
  <c r="AB6" i="15"/>
  <c r="AA6" i="15"/>
  <c r="Z6" i="15"/>
  <c r="Y6" i="15"/>
  <c r="X6" i="15"/>
  <c r="AC5" i="15"/>
  <c r="AB5" i="15"/>
  <c r="AA5" i="15"/>
  <c r="Z5" i="15"/>
  <c r="Y5" i="15"/>
  <c r="X5" i="15"/>
  <c r="AC4" i="15"/>
  <c r="AB4" i="15"/>
  <c r="AA4" i="15"/>
  <c r="Z4" i="15"/>
  <c r="Y4" i="15"/>
  <c r="X4" i="15"/>
  <c r="T4" i="15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T4" i="2"/>
  <c r="AC29" i="3"/>
  <c r="AB29" i="3"/>
  <c r="AA29" i="3"/>
  <c r="Z29" i="3"/>
  <c r="Y29" i="3"/>
  <c r="X29" i="3"/>
  <c r="W29" i="3"/>
  <c r="V29" i="3"/>
  <c r="U29" i="3"/>
  <c r="T29" i="3"/>
  <c r="AC28" i="3"/>
  <c r="AB28" i="3"/>
  <c r="AA28" i="3"/>
  <c r="Z28" i="3"/>
  <c r="Y28" i="3"/>
  <c r="X28" i="3"/>
  <c r="W28" i="3"/>
  <c r="V28" i="3"/>
  <c r="U28" i="3"/>
  <c r="T28" i="3"/>
  <c r="AC27" i="3"/>
  <c r="AB27" i="3"/>
  <c r="AA27" i="3"/>
  <c r="Z27" i="3"/>
  <c r="Y27" i="3"/>
  <c r="X27" i="3"/>
  <c r="W27" i="3"/>
  <c r="V27" i="3"/>
  <c r="U27" i="3"/>
  <c r="T27" i="3"/>
  <c r="AC26" i="3"/>
  <c r="AB26" i="3"/>
  <c r="AA26" i="3"/>
  <c r="Z26" i="3"/>
  <c r="Y26" i="3"/>
  <c r="X26" i="3"/>
  <c r="W26" i="3"/>
  <c r="V26" i="3"/>
  <c r="U26" i="3"/>
  <c r="T26" i="3"/>
  <c r="AC25" i="3"/>
  <c r="AB25" i="3"/>
  <c r="AA25" i="3"/>
  <c r="Z25" i="3"/>
  <c r="Y25" i="3"/>
  <c r="X25" i="3"/>
  <c r="W25" i="3"/>
  <c r="V25" i="3"/>
  <c r="U25" i="3"/>
  <c r="T25" i="3"/>
  <c r="AC24" i="3"/>
  <c r="AB24" i="3"/>
  <c r="AA24" i="3"/>
  <c r="Z24" i="3"/>
  <c r="Y24" i="3"/>
  <c r="X24" i="3"/>
  <c r="W24" i="3"/>
  <c r="V24" i="3"/>
  <c r="U24" i="3"/>
  <c r="T24" i="3"/>
  <c r="AC23" i="3"/>
  <c r="AB23" i="3"/>
  <c r="AA23" i="3"/>
  <c r="Z23" i="3"/>
  <c r="Y23" i="3"/>
  <c r="X23" i="3"/>
  <c r="W23" i="3"/>
  <c r="V23" i="3"/>
  <c r="U23" i="3"/>
  <c r="T23" i="3"/>
  <c r="AC22" i="3"/>
  <c r="AB22" i="3"/>
  <c r="AA22" i="3"/>
  <c r="Z22" i="3"/>
  <c r="Y22" i="3"/>
  <c r="X22" i="3"/>
  <c r="W22" i="3"/>
  <c r="V22" i="3"/>
  <c r="U22" i="3"/>
  <c r="T22" i="3"/>
  <c r="AC21" i="3"/>
  <c r="AB21" i="3"/>
  <c r="AA21" i="3"/>
  <c r="Z21" i="3"/>
  <c r="Y21" i="3"/>
  <c r="X21" i="3"/>
  <c r="W21" i="3"/>
  <c r="V21" i="3"/>
  <c r="U21" i="3"/>
  <c r="T21" i="3"/>
  <c r="AC20" i="3"/>
  <c r="AB20" i="3"/>
  <c r="AA20" i="3"/>
  <c r="Z20" i="3"/>
  <c r="Y20" i="3"/>
  <c r="X20" i="3"/>
  <c r="W20" i="3"/>
  <c r="V20" i="3"/>
  <c r="U20" i="3"/>
  <c r="T20" i="3"/>
  <c r="AC19" i="3"/>
  <c r="AB19" i="3"/>
  <c r="AA19" i="3"/>
  <c r="Z19" i="3"/>
  <c r="Y19" i="3"/>
  <c r="X19" i="3"/>
  <c r="W19" i="3"/>
  <c r="V19" i="3"/>
  <c r="U19" i="3"/>
  <c r="T19" i="3"/>
  <c r="AC18" i="3"/>
  <c r="AB18" i="3"/>
  <c r="AA18" i="3"/>
  <c r="Z18" i="3"/>
  <c r="Y18" i="3"/>
  <c r="X18" i="3"/>
  <c r="W18" i="3"/>
  <c r="V18" i="3"/>
  <c r="U18" i="3"/>
  <c r="T18" i="3"/>
  <c r="R18" i="3"/>
  <c r="AC17" i="3"/>
  <c r="AB17" i="3"/>
  <c r="AA17" i="3"/>
  <c r="Z17" i="3"/>
  <c r="Y17" i="3"/>
  <c r="X17" i="3"/>
  <c r="W17" i="3"/>
  <c r="V17" i="3"/>
  <c r="U17" i="3"/>
  <c r="T17" i="3"/>
  <c r="AC16" i="3"/>
  <c r="AB16" i="3"/>
  <c r="AA16" i="3"/>
  <c r="Z16" i="3"/>
  <c r="Y16" i="3"/>
  <c r="X16" i="3"/>
  <c r="W16" i="3"/>
  <c r="V16" i="3"/>
  <c r="U16" i="3"/>
  <c r="T16" i="3"/>
  <c r="AC15" i="3"/>
  <c r="AB15" i="3"/>
  <c r="AA15" i="3"/>
  <c r="Z15" i="3"/>
  <c r="Y15" i="3"/>
  <c r="X15" i="3"/>
  <c r="W15" i="3"/>
  <c r="V15" i="3"/>
  <c r="U15" i="3"/>
  <c r="T15" i="3"/>
  <c r="AC14" i="3"/>
  <c r="AB14" i="3"/>
  <c r="AA14" i="3"/>
  <c r="Z14" i="3"/>
  <c r="Y14" i="3"/>
  <c r="X14" i="3"/>
  <c r="W14" i="3"/>
  <c r="V14" i="3"/>
  <c r="U14" i="3"/>
  <c r="T14" i="3"/>
  <c r="AC13" i="3"/>
  <c r="AB13" i="3"/>
  <c r="AA13" i="3"/>
  <c r="Z13" i="3"/>
  <c r="Y13" i="3"/>
  <c r="X13" i="3"/>
  <c r="W13" i="3"/>
  <c r="V13" i="3"/>
  <c r="U13" i="3"/>
  <c r="T13" i="3"/>
  <c r="AC12" i="3"/>
  <c r="AB12" i="3"/>
  <c r="AA12" i="3"/>
  <c r="Z12" i="3"/>
  <c r="Y12" i="3"/>
  <c r="X12" i="3"/>
  <c r="W12" i="3"/>
  <c r="V12" i="3"/>
  <c r="U12" i="3"/>
  <c r="T12" i="3"/>
  <c r="R12" i="3"/>
  <c r="AC11" i="3"/>
  <c r="AB11" i="3"/>
  <c r="AA11" i="3"/>
  <c r="Z11" i="3"/>
  <c r="Y11" i="3"/>
  <c r="X11" i="3"/>
  <c r="W11" i="3"/>
  <c r="V11" i="3"/>
  <c r="U11" i="3"/>
  <c r="T11" i="3"/>
  <c r="AC10" i="3"/>
  <c r="AB10" i="3"/>
  <c r="AA10" i="3"/>
  <c r="Z10" i="3"/>
  <c r="Y10" i="3"/>
  <c r="X10" i="3"/>
  <c r="W10" i="3"/>
  <c r="V10" i="3"/>
  <c r="U10" i="3"/>
  <c r="T10" i="3"/>
  <c r="AC9" i="3"/>
  <c r="AB9" i="3"/>
  <c r="AA9" i="3"/>
  <c r="Z9" i="3"/>
  <c r="Y9" i="3"/>
  <c r="X9" i="3"/>
  <c r="W9" i="3"/>
  <c r="V9" i="3"/>
  <c r="U9" i="3"/>
  <c r="T9" i="3"/>
  <c r="AC8" i="3"/>
  <c r="AB8" i="3"/>
  <c r="AA8" i="3"/>
  <c r="Z8" i="3"/>
  <c r="Y8" i="3"/>
  <c r="X8" i="3"/>
  <c r="W8" i="3"/>
  <c r="V8" i="3"/>
  <c r="U8" i="3"/>
  <c r="T8" i="3"/>
  <c r="AC7" i="3"/>
  <c r="AB7" i="3"/>
  <c r="AA7" i="3"/>
  <c r="Z7" i="3"/>
  <c r="Y7" i="3"/>
  <c r="X7" i="3"/>
  <c r="W7" i="3"/>
  <c r="V7" i="3"/>
  <c r="U7" i="3"/>
  <c r="T7" i="3"/>
  <c r="AC6" i="3"/>
  <c r="AB6" i="3"/>
  <c r="AA6" i="3"/>
  <c r="Z6" i="3"/>
  <c r="Y6" i="3"/>
  <c r="X6" i="3"/>
  <c r="W6" i="3"/>
  <c r="V6" i="3"/>
  <c r="U6" i="3"/>
  <c r="T6" i="3"/>
  <c r="AC5" i="3"/>
  <c r="AB5" i="3"/>
  <c r="AA5" i="3"/>
  <c r="Z5" i="3"/>
  <c r="Y5" i="3"/>
  <c r="X5" i="3"/>
  <c r="W5" i="3"/>
  <c r="V5" i="3"/>
  <c r="U5" i="3"/>
  <c r="T5" i="3"/>
  <c r="AC4" i="3"/>
  <c r="AB4" i="3"/>
  <c r="AA4" i="3"/>
  <c r="Z4" i="3"/>
  <c r="Y4" i="3"/>
  <c r="X4" i="3"/>
  <c r="W4" i="3"/>
  <c r="V4" i="3"/>
  <c r="U4" i="3"/>
  <c r="T4" i="3"/>
  <c r="AC29" i="4"/>
  <c r="AB29" i="4"/>
  <c r="AA29" i="4"/>
  <c r="Z29" i="4"/>
  <c r="Y29" i="4"/>
  <c r="X29" i="4"/>
  <c r="W29" i="4"/>
  <c r="AC28" i="4"/>
  <c r="AB28" i="4"/>
  <c r="AA28" i="4"/>
  <c r="Z28" i="4"/>
  <c r="Y28" i="4"/>
  <c r="X28" i="4"/>
  <c r="W28" i="4"/>
  <c r="AC27" i="4"/>
  <c r="AB27" i="4"/>
  <c r="AA27" i="4"/>
  <c r="Z27" i="4"/>
  <c r="Y27" i="4"/>
  <c r="X27" i="4"/>
  <c r="W27" i="4"/>
  <c r="R27" i="4"/>
  <c r="AC26" i="4"/>
  <c r="AB26" i="4"/>
  <c r="AA26" i="4"/>
  <c r="Z26" i="4"/>
  <c r="Y26" i="4"/>
  <c r="X26" i="4"/>
  <c r="W26" i="4"/>
  <c r="R26" i="4"/>
  <c r="AC25" i="4"/>
  <c r="AB25" i="4"/>
  <c r="AA25" i="4"/>
  <c r="Z25" i="4"/>
  <c r="Y25" i="4"/>
  <c r="X25" i="4"/>
  <c r="W25" i="4"/>
  <c r="AC24" i="4"/>
  <c r="AB24" i="4"/>
  <c r="AA24" i="4"/>
  <c r="Z24" i="4"/>
  <c r="Y24" i="4"/>
  <c r="X24" i="4"/>
  <c r="W24" i="4"/>
  <c r="AC23" i="4"/>
  <c r="AB23" i="4"/>
  <c r="AA23" i="4"/>
  <c r="Z23" i="4"/>
  <c r="Y23" i="4"/>
  <c r="X23" i="4"/>
  <c r="W23" i="4"/>
  <c r="AC22" i="4"/>
  <c r="AB22" i="4"/>
  <c r="AA22" i="4"/>
  <c r="Z22" i="4"/>
  <c r="Y22" i="4"/>
  <c r="X22" i="4"/>
  <c r="W22" i="4"/>
  <c r="AC21" i="4"/>
  <c r="AB21" i="4"/>
  <c r="AA21" i="4"/>
  <c r="Z21" i="4"/>
  <c r="Y21" i="4"/>
  <c r="X21" i="4"/>
  <c r="W21" i="4"/>
  <c r="AC20" i="4"/>
  <c r="AB20" i="4"/>
  <c r="AA20" i="4"/>
  <c r="Z20" i="4"/>
  <c r="Y20" i="4"/>
  <c r="X20" i="4"/>
  <c r="W20" i="4"/>
  <c r="AC19" i="4"/>
  <c r="AB19" i="4"/>
  <c r="AA19" i="4"/>
  <c r="Z19" i="4"/>
  <c r="Y19" i="4"/>
  <c r="X19" i="4"/>
  <c r="W19" i="4"/>
  <c r="AC18" i="4"/>
  <c r="AB18" i="4"/>
  <c r="AA18" i="4"/>
  <c r="Z18" i="4"/>
  <c r="Y18" i="4"/>
  <c r="X18" i="4"/>
  <c r="W18" i="4"/>
  <c r="AC17" i="4"/>
  <c r="AB17" i="4"/>
  <c r="AA17" i="4"/>
  <c r="Z17" i="4"/>
  <c r="Y17" i="4"/>
  <c r="X17" i="4"/>
  <c r="W17" i="4"/>
  <c r="AC16" i="4"/>
  <c r="AB16" i="4"/>
  <c r="AA16" i="4"/>
  <c r="Z16" i="4"/>
  <c r="Y16" i="4"/>
  <c r="X16" i="4"/>
  <c r="W16" i="4"/>
  <c r="AC15" i="4"/>
  <c r="AB15" i="4"/>
  <c r="AA15" i="4"/>
  <c r="Z15" i="4"/>
  <c r="Y15" i="4"/>
  <c r="X15" i="4"/>
  <c r="W15" i="4"/>
  <c r="AC14" i="4"/>
  <c r="AB14" i="4"/>
  <c r="AA14" i="4"/>
  <c r="Z14" i="4"/>
  <c r="Y14" i="4"/>
  <c r="X14" i="4"/>
  <c r="W14" i="4"/>
  <c r="AC13" i="4"/>
  <c r="AB13" i="4"/>
  <c r="AA13" i="4"/>
  <c r="Z13" i="4"/>
  <c r="Y13" i="4"/>
  <c r="X13" i="4"/>
  <c r="W13" i="4"/>
  <c r="AC12" i="4"/>
  <c r="AB12" i="4"/>
  <c r="AA12" i="4"/>
  <c r="Z12" i="4"/>
  <c r="Y12" i="4"/>
  <c r="X12" i="4"/>
  <c r="W12" i="4"/>
  <c r="AC11" i="4"/>
  <c r="AB11" i="4"/>
  <c r="AA11" i="4"/>
  <c r="Z11" i="4"/>
  <c r="Y11" i="4"/>
  <c r="X11" i="4"/>
  <c r="W11" i="4"/>
  <c r="AC10" i="4"/>
  <c r="AB10" i="4"/>
  <c r="AA10" i="4"/>
  <c r="Z10" i="4"/>
  <c r="Y10" i="4"/>
  <c r="X10" i="4"/>
  <c r="W10" i="4"/>
  <c r="R10" i="4"/>
  <c r="AC9" i="4"/>
  <c r="AB9" i="4"/>
  <c r="AA9" i="4"/>
  <c r="Z9" i="4"/>
  <c r="Y9" i="4"/>
  <c r="X9" i="4"/>
  <c r="W9" i="4"/>
  <c r="AC8" i="4"/>
  <c r="AB8" i="4"/>
  <c r="AA8" i="4"/>
  <c r="Z8" i="4"/>
  <c r="Y8" i="4"/>
  <c r="X8" i="4"/>
  <c r="W8" i="4"/>
  <c r="AC7" i="4"/>
  <c r="AB7" i="4"/>
  <c r="AA7" i="4"/>
  <c r="Z7" i="4"/>
  <c r="Y7" i="4"/>
  <c r="X7" i="4"/>
  <c r="W7" i="4"/>
  <c r="AC6" i="4"/>
  <c r="AB6" i="4"/>
  <c r="AA6" i="4"/>
  <c r="Z6" i="4"/>
  <c r="Y6" i="4"/>
  <c r="X6" i="4"/>
  <c r="W6" i="4"/>
  <c r="AC5" i="4"/>
  <c r="AB5" i="4"/>
  <c r="AA5" i="4"/>
  <c r="Z5" i="4"/>
  <c r="Y5" i="4"/>
  <c r="X5" i="4"/>
  <c r="W5" i="4"/>
  <c r="AC4" i="4"/>
  <c r="AB4" i="4"/>
  <c r="AA4" i="4"/>
  <c r="Z4" i="4"/>
  <c r="Y4" i="4"/>
  <c r="X4" i="4"/>
  <c r="W4" i="4"/>
  <c r="T4" i="4"/>
  <c r="AC29" i="5"/>
  <c r="AB29" i="5"/>
  <c r="AA29" i="5"/>
  <c r="Z29" i="5"/>
  <c r="Y29" i="5"/>
  <c r="X29" i="5"/>
  <c r="W29" i="5"/>
  <c r="V29" i="5"/>
  <c r="U29" i="5"/>
  <c r="T29" i="5"/>
  <c r="AC28" i="5"/>
  <c r="AB28" i="5"/>
  <c r="AA28" i="5"/>
  <c r="Z28" i="5"/>
  <c r="Y28" i="5"/>
  <c r="X28" i="5"/>
  <c r="W28" i="5"/>
  <c r="V28" i="5"/>
  <c r="U28" i="5"/>
  <c r="T28" i="5"/>
  <c r="R28" i="5"/>
  <c r="AC27" i="5"/>
  <c r="AB27" i="5"/>
  <c r="AA27" i="5"/>
  <c r="Z27" i="5"/>
  <c r="Y27" i="5"/>
  <c r="X27" i="5"/>
  <c r="W27" i="5"/>
  <c r="V27" i="5"/>
  <c r="U27" i="5"/>
  <c r="T27" i="5"/>
  <c r="AC26" i="5"/>
  <c r="AB26" i="5"/>
  <c r="AA26" i="5"/>
  <c r="Z26" i="5"/>
  <c r="Y26" i="5"/>
  <c r="X26" i="5"/>
  <c r="W26" i="5"/>
  <c r="V26" i="5"/>
  <c r="U26" i="5"/>
  <c r="T26" i="5"/>
  <c r="AC25" i="5"/>
  <c r="AB25" i="5"/>
  <c r="AA25" i="5"/>
  <c r="Z25" i="5"/>
  <c r="Y25" i="5"/>
  <c r="X25" i="5"/>
  <c r="W25" i="5"/>
  <c r="V25" i="5"/>
  <c r="U25" i="5"/>
  <c r="T25" i="5"/>
  <c r="S25" i="5"/>
  <c r="AC24" i="5"/>
  <c r="AB24" i="5"/>
  <c r="AA24" i="5"/>
  <c r="Z24" i="5"/>
  <c r="Y24" i="5"/>
  <c r="X24" i="5"/>
  <c r="W24" i="5"/>
  <c r="V24" i="5"/>
  <c r="U24" i="5"/>
  <c r="T24" i="5"/>
  <c r="AC23" i="5"/>
  <c r="AB23" i="5"/>
  <c r="AA23" i="5"/>
  <c r="Z23" i="5"/>
  <c r="Y23" i="5"/>
  <c r="X23" i="5"/>
  <c r="W23" i="5"/>
  <c r="V23" i="5"/>
  <c r="U23" i="5"/>
  <c r="T23" i="5"/>
  <c r="AC22" i="5"/>
  <c r="AB22" i="5"/>
  <c r="AA22" i="5"/>
  <c r="Z22" i="5"/>
  <c r="Y22" i="5"/>
  <c r="X22" i="5"/>
  <c r="W22" i="5"/>
  <c r="V22" i="5"/>
  <c r="U22" i="5"/>
  <c r="T22" i="5"/>
  <c r="AC21" i="5"/>
  <c r="AB21" i="5"/>
  <c r="AA21" i="5"/>
  <c r="Z21" i="5"/>
  <c r="Y21" i="5"/>
  <c r="X21" i="5"/>
  <c r="W21" i="5"/>
  <c r="V21" i="5"/>
  <c r="U21" i="5"/>
  <c r="T21" i="5"/>
  <c r="AC20" i="5"/>
  <c r="AB20" i="5"/>
  <c r="AA20" i="5"/>
  <c r="Z20" i="5"/>
  <c r="Y20" i="5"/>
  <c r="X20" i="5"/>
  <c r="W20" i="5"/>
  <c r="V20" i="5"/>
  <c r="U20" i="5"/>
  <c r="T20" i="5"/>
  <c r="AC19" i="5"/>
  <c r="AB19" i="5"/>
  <c r="AA19" i="5"/>
  <c r="Z19" i="5"/>
  <c r="Y19" i="5"/>
  <c r="X19" i="5"/>
  <c r="W19" i="5"/>
  <c r="V19" i="5"/>
  <c r="U19" i="5"/>
  <c r="T19" i="5"/>
  <c r="AC18" i="5"/>
  <c r="AB18" i="5"/>
  <c r="AA18" i="5"/>
  <c r="Z18" i="5"/>
  <c r="Y18" i="5"/>
  <c r="X18" i="5"/>
  <c r="W18" i="5"/>
  <c r="V18" i="5"/>
  <c r="U18" i="5"/>
  <c r="T18" i="5"/>
  <c r="AC17" i="5"/>
  <c r="AB17" i="5"/>
  <c r="AA17" i="5"/>
  <c r="Z17" i="5"/>
  <c r="Y17" i="5"/>
  <c r="X17" i="5"/>
  <c r="W17" i="5"/>
  <c r="V17" i="5"/>
  <c r="U17" i="5"/>
  <c r="T17" i="5"/>
  <c r="AC16" i="5"/>
  <c r="AB16" i="5"/>
  <c r="AA16" i="5"/>
  <c r="Z16" i="5"/>
  <c r="Y16" i="5"/>
  <c r="X16" i="5"/>
  <c r="W16" i="5"/>
  <c r="V16" i="5"/>
  <c r="U16" i="5"/>
  <c r="T16" i="5"/>
  <c r="R16" i="5"/>
  <c r="AC15" i="5"/>
  <c r="AB15" i="5"/>
  <c r="AA15" i="5"/>
  <c r="Z15" i="5"/>
  <c r="Y15" i="5"/>
  <c r="X15" i="5"/>
  <c r="W15" i="5"/>
  <c r="V15" i="5"/>
  <c r="U15" i="5"/>
  <c r="T15" i="5"/>
  <c r="AC14" i="5"/>
  <c r="AB14" i="5"/>
  <c r="AA14" i="5"/>
  <c r="Z14" i="5"/>
  <c r="Y14" i="5"/>
  <c r="X14" i="5"/>
  <c r="W14" i="5"/>
  <c r="V14" i="5"/>
  <c r="U14" i="5"/>
  <c r="T14" i="5"/>
  <c r="AC13" i="5"/>
  <c r="AB13" i="5"/>
  <c r="AA13" i="5"/>
  <c r="Z13" i="5"/>
  <c r="Y13" i="5"/>
  <c r="X13" i="5"/>
  <c r="W13" i="5"/>
  <c r="V13" i="5"/>
  <c r="U13" i="5"/>
  <c r="T13" i="5"/>
  <c r="R13" i="5"/>
  <c r="AC12" i="5"/>
  <c r="AB12" i="5"/>
  <c r="AA12" i="5"/>
  <c r="Z12" i="5"/>
  <c r="Y12" i="5"/>
  <c r="X12" i="5"/>
  <c r="W12" i="5"/>
  <c r="V12" i="5"/>
  <c r="U12" i="5"/>
  <c r="T12" i="5"/>
  <c r="R12" i="5"/>
  <c r="AC11" i="5"/>
  <c r="AB11" i="5"/>
  <c r="AA11" i="5"/>
  <c r="Z11" i="5"/>
  <c r="Y11" i="5"/>
  <c r="X11" i="5"/>
  <c r="W11" i="5"/>
  <c r="V11" i="5"/>
  <c r="U11" i="5"/>
  <c r="T11" i="5"/>
  <c r="AC10" i="5"/>
  <c r="AB10" i="5"/>
  <c r="AA10" i="5"/>
  <c r="Z10" i="5"/>
  <c r="Y10" i="5"/>
  <c r="X10" i="5"/>
  <c r="W10" i="5"/>
  <c r="V10" i="5"/>
  <c r="U10" i="5"/>
  <c r="T10" i="5"/>
  <c r="AC9" i="5"/>
  <c r="AB9" i="5"/>
  <c r="AA9" i="5"/>
  <c r="Z9" i="5"/>
  <c r="Y9" i="5"/>
  <c r="X9" i="5"/>
  <c r="W9" i="5"/>
  <c r="V9" i="5"/>
  <c r="U9" i="5"/>
  <c r="T9" i="5"/>
  <c r="AC8" i="5"/>
  <c r="AB8" i="5"/>
  <c r="AA8" i="5"/>
  <c r="Z8" i="5"/>
  <c r="Y8" i="5"/>
  <c r="X8" i="5"/>
  <c r="W8" i="5"/>
  <c r="V8" i="5"/>
  <c r="U8" i="5"/>
  <c r="T8" i="5"/>
  <c r="AC7" i="5"/>
  <c r="AB7" i="5"/>
  <c r="AA7" i="5"/>
  <c r="Z7" i="5"/>
  <c r="Y7" i="5"/>
  <c r="X7" i="5"/>
  <c r="W7" i="5"/>
  <c r="V7" i="5"/>
  <c r="U7" i="5"/>
  <c r="T7" i="5"/>
  <c r="AC6" i="5"/>
  <c r="AB6" i="5"/>
  <c r="AA6" i="5"/>
  <c r="Z6" i="5"/>
  <c r="Y6" i="5"/>
  <c r="X6" i="5"/>
  <c r="W6" i="5"/>
  <c r="V6" i="5"/>
  <c r="U6" i="5"/>
  <c r="T6" i="5"/>
  <c r="AC5" i="5"/>
  <c r="AB5" i="5"/>
  <c r="AB31" i="5" s="1"/>
  <c r="AA5" i="5"/>
  <c r="Z5" i="5"/>
  <c r="Y5" i="5"/>
  <c r="X5" i="5"/>
  <c r="W5" i="5"/>
  <c r="V5" i="5"/>
  <c r="U5" i="5"/>
  <c r="T5" i="5"/>
  <c r="AC4" i="5"/>
  <c r="AB4" i="5"/>
  <c r="AA4" i="5"/>
  <c r="Z4" i="5"/>
  <c r="Y4" i="5"/>
  <c r="X4" i="5"/>
  <c r="W4" i="5"/>
  <c r="V4" i="5"/>
  <c r="U4" i="5"/>
  <c r="T4" i="5"/>
  <c r="R4" i="5"/>
  <c r="AC29" i="6"/>
  <c r="AB29" i="6"/>
  <c r="AA29" i="6"/>
  <c r="Z29" i="6"/>
  <c r="Y29" i="6"/>
  <c r="AC28" i="6"/>
  <c r="AB28" i="6"/>
  <c r="AA28" i="6"/>
  <c r="Z28" i="6"/>
  <c r="Y28" i="6"/>
  <c r="AC27" i="6"/>
  <c r="AB27" i="6"/>
  <c r="AA27" i="6"/>
  <c r="Z27" i="6"/>
  <c r="Y27" i="6"/>
  <c r="AC26" i="6"/>
  <c r="AB26" i="6"/>
  <c r="AA26" i="6"/>
  <c r="Z26" i="6"/>
  <c r="Y26" i="6"/>
  <c r="AC25" i="6"/>
  <c r="AB25" i="6"/>
  <c r="AA25" i="6"/>
  <c r="Z25" i="6"/>
  <c r="Y25" i="6"/>
  <c r="AC24" i="6"/>
  <c r="AB24" i="6"/>
  <c r="AA24" i="6"/>
  <c r="Z24" i="6"/>
  <c r="Y24" i="6"/>
  <c r="AC23" i="6"/>
  <c r="AB23" i="6"/>
  <c r="AA23" i="6"/>
  <c r="Z23" i="6"/>
  <c r="Y23" i="6"/>
  <c r="AC22" i="6"/>
  <c r="AB22" i="6"/>
  <c r="AA22" i="6"/>
  <c r="Z22" i="6"/>
  <c r="Y22" i="6"/>
  <c r="AC21" i="6"/>
  <c r="AB21" i="6"/>
  <c r="AA21" i="6"/>
  <c r="Z21" i="6"/>
  <c r="Y21" i="6"/>
  <c r="AC20" i="6"/>
  <c r="AB20" i="6"/>
  <c r="AA20" i="6"/>
  <c r="Z20" i="6"/>
  <c r="Y20" i="6"/>
  <c r="AC19" i="6"/>
  <c r="AB19" i="6"/>
  <c r="AA19" i="6"/>
  <c r="Z19" i="6"/>
  <c r="Y19" i="6"/>
  <c r="AC18" i="6"/>
  <c r="AB18" i="6"/>
  <c r="AA18" i="6"/>
  <c r="Z18" i="6"/>
  <c r="Y18" i="6"/>
  <c r="AC17" i="6"/>
  <c r="AB17" i="6"/>
  <c r="AA17" i="6"/>
  <c r="Z17" i="6"/>
  <c r="Y17" i="6"/>
  <c r="AC16" i="6"/>
  <c r="AB16" i="6"/>
  <c r="AA16" i="6"/>
  <c r="Z16" i="6"/>
  <c r="Y16" i="6"/>
  <c r="AC15" i="6"/>
  <c r="AB15" i="6"/>
  <c r="AA15" i="6"/>
  <c r="Z15" i="6"/>
  <c r="Y15" i="6"/>
  <c r="AC14" i="6"/>
  <c r="AB14" i="6"/>
  <c r="AA14" i="6"/>
  <c r="Z14" i="6"/>
  <c r="Y14" i="6"/>
  <c r="AC13" i="6"/>
  <c r="AB13" i="6"/>
  <c r="AA13" i="6"/>
  <c r="Z13" i="6"/>
  <c r="Y13" i="6"/>
  <c r="AC12" i="6"/>
  <c r="AB12" i="6"/>
  <c r="AA12" i="6"/>
  <c r="Z12" i="6"/>
  <c r="Y12" i="6"/>
  <c r="AC11" i="6"/>
  <c r="AB11" i="6"/>
  <c r="AA11" i="6"/>
  <c r="Z11" i="6"/>
  <c r="Y11" i="6"/>
  <c r="AC10" i="6"/>
  <c r="AB10" i="6"/>
  <c r="AA10" i="6"/>
  <c r="Z10" i="6"/>
  <c r="Y10" i="6"/>
  <c r="AC9" i="6"/>
  <c r="AB9" i="6"/>
  <c r="AA9" i="6"/>
  <c r="Z9" i="6"/>
  <c r="Y9" i="6"/>
  <c r="AC8" i="6"/>
  <c r="AB8" i="6"/>
  <c r="AA8" i="6"/>
  <c r="Z8" i="6"/>
  <c r="Y8" i="6"/>
  <c r="AC7" i="6"/>
  <c r="AB7" i="6"/>
  <c r="AA7" i="6"/>
  <c r="Z7" i="6"/>
  <c r="Y7" i="6"/>
  <c r="AC6" i="6"/>
  <c r="AB6" i="6"/>
  <c r="AA6" i="6"/>
  <c r="Z6" i="6"/>
  <c r="Y6" i="6"/>
  <c r="AC5" i="6"/>
  <c r="AB5" i="6"/>
  <c r="AA5" i="6"/>
  <c r="Z5" i="6"/>
  <c r="Y5" i="6"/>
  <c r="AC4" i="6"/>
  <c r="AB4" i="6"/>
  <c r="AA4" i="6"/>
  <c r="Z4" i="6"/>
  <c r="Y4" i="6"/>
  <c r="T4" i="6"/>
  <c r="AC29" i="7"/>
  <c r="AB29" i="7"/>
  <c r="AA29" i="7"/>
  <c r="Z29" i="7"/>
  <c r="Y29" i="7"/>
  <c r="X29" i="7"/>
  <c r="W29" i="7"/>
  <c r="V29" i="7"/>
  <c r="U29" i="7"/>
  <c r="T29" i="7"/>
  <c r="AC28" i="7"/>
  <c r="AB28" i="7"/>
  <c r="AA28" i="7"/>
  <c r="Z28" i="7"/>
  <c r="Y28" i="7"/>
  <c r="X28" i="7"/>
  <c r="W28" i="7"/>
  <c r="V28" i="7"/>
  <c r="U28" i="7"/>
  <c r="T28" i="7"/>
  <c r="AC27" i="7"/>
  <c r="AB27" i="7"/>
  <c r="AA27" i="7"/>
  <c r="Z27" i="7"/>
  <c r="Y27" i="7"/>
  <c r="X27" i="7"/>
  <c r="W27" i="7"/>
  <c r="V27" i="7"/>
  <c r="U27" i="7"/>
  <c r="T27" i="7"/>
  <c r="AC26" i="7"/>
  <c r="AB26" i="7"/>
  <c r="AA26" i="7"/>
  <c r="Z26" i="7"/>
  <c r="Y26" i="7"/>
  <c r="X26" i="7"/>
  <c r="W26" i="7"/>
  <c r="V26" i="7"/>
  <c r="U26" i="7"/>
  <c r="T26" i="7"/>
  <c r="AC25" i="7"/>
  <c r="AB25" i="7"/>
  <c r="AA25" i="7"/>
  <c r="Z25" i="7"/>
  <c r="Y25" i="7"/>
  <c r="X25" i="7"/>
  <c r="W25" i="7"/>
  <c r="V25" i="7"/>
  <c r="U25" i="7"/>
  <c r="T25" i="7"/>
  <c r="AC24" i="7"/>
  <c r="AB24" i="7"/>
  <c r="AA24" i="7"/>
  <c r="Z24" i="7"/>
  <c r="Y24" i="7"/>
  <c r="X24" i="7"/>
  <c r="W24" i="7"/>
  <c r="V24" i="7"/>
  <c r="U24" i="7"/>
  <c r="T24" i="7"/>
  <c r="AC23" i="7"/>
  <c r="AB23" i="7"/>
  <c r="AA23" i="7"/>
  <c r="Z23" i="7"/>
  <c r="Y23" i="7"/>
  <c r="X23" i="7"/>
  <c r="W23" i="7"/>
  <c r="V23" i="7"/>
  <c r="U23" i="7"/>
  <c r="T23" i="7"/>
  <c r="AC22" i="7"/>
  <c r="AB22" i="7"/>
  <c r="AA22" i="7"/>
  <c r="Z22" i="7"/>
  <c r="Y22" i="7"/>
  <c r="X22" i="7"/>
  <c r="W22" i="7"/>
  <c r="V22" i="7"/>
  <c r="U22" i="7"/>
  <c r="T22" i="7"/>
  <c r="AC21" i="7"/>
  <c r="AB21" i="7"/>
  <c r="AA21" i="7"/>
  <c r="Z21" i="7"/>
  <c r="Y21" i="7"/>
  <c r="X21" i="7"/>
  <c r="W21" i="7"/>
  <c r="V21" i="7"/>
  <c r="U21" i="7"/>
  <c r="T21" i="7"/>
  <c r="AC20" i="7"/>
  <c r="AB20" i="7"/>
  <c r="AA20" i="7"/>
  <c r="Z20" i="7"/>
  <c r="Y20" i="7"/>
  <c r="X20" i="7"/>
  <c r="W20" i="7"/>
  <c r="V20" i="7"/>
  <c r="U20" i="7"/>
  <c r="T20" i="7"/>
  <c r="AC19" i="7"/>
  <c r="AB19" i="7"/>
  <c r="AA19" i="7"/>
  <c r="Z19" i="7"/>
  <c r="Y19" i="7"/>
  <c r="X19" i="7"/>
  <c r="W19" i="7"/>
  <c r="V19" i="7"/>
  <c r="U19" i="7"/>
  <c r="T19" i="7"/>
  <c r="AC18" i="7"/>
  <c r="AB18" i="7"/>
  <c r="AA18" i="7"/>
  <c r="Z18" i="7"/>
  <c r="Y18" i="7"/>
  <c r="X18" i="7"/>
  <c r="W18" i="7"/>
  <c r="V18" i="7"/>
  <c r="U18" i="7"/>
  <c r="T18" i="7"/>
  <c r="AC17" i="7"/>
  <c r="AB17" i="7"/>
  <c r="AA17" i="7"/>
  <c r="Z17" i="7"/>
  <c r="Y17" i="7"/>
  <c r="X17" i="7"/>
  <c r="W17" i="7"/>
  <c r="V17" i="7"/>
  <c r="U17" i="7"/>
  <c r="T17" i="7"/>
  <c r="AC16" i="7"/>
  <c r="AB16" i="7"/>
  <c r="AA16" i="7"/>
  <c r="Z16" i="7"/>
  <c r="Y16" i="7"/>
  <c r="X16" i="7"/>
  <c r="W16" i="7"/>
  <c r="V16" i="7"/>
  <c r="U16" i="7"/>
  <c r="T16" i="7"/>
  <c r="AC15" i="7"/>
  <c r="AB15" i="7"/>
  <c r="AA15" i="7"/>
  <c r="Z15" i="7"/>
  <c r="Y15" i="7"/>
  <c r="X15" i="7"/>
  <c r="W15" i="7"/>
  <c r="V15" i="7"/>
  <c r="U15" i="7"/>
  <c r="T15" i="7"/>
  <c r="AC14" i="7"/>
  <c r="AB14" i="7"/>
  <c r="AA14" i="7"/>
  <c r="Z14" i="7"/>
  <c r="Y14" i="7"/>
  <c r="X14" i="7"/>
  <c r="W14" i="7"/>
  <c r="V14" i="7"/>
  <c r="U14" i="7"/>
  <c r="T14" i="7"/>
  <c r="AC13" i="7"/>
  <c r="AB13" i="7"/>
  <c r="AA13" i="7"/>
  <c r="Z13" i="7"/>
  <c r="Y13" i="7"/>
  <c r="X13" i="7"/>
  <c r="W13" i="7"/>
  <c r="V13" i="7"/>
  <c r="U13" i="7"/>
  <c r="T13" i="7"/>
  <c r="AC12" i="7"/>
  <c r="AB12" i="7"/>
  <c r="AA12" i="7"/>
  <c r="Z12" i="7"/>
  <c r="Y12" i="7"/>
  <c r="X12" i="7"/>
  <c r="W12" i="7"/>
  <c r="V12" i="7"/>
  <c r="U12" i="7"/>
  <c r="T12" i="7"/>
  <c r="AC11" i="7"/>
  <c r="AB11" i="7"/>
  <c r="AA11" i="7"/>
  <c r="Z11" i="7"/>
  <c r="Y11" i="7"/>
  <c r="X11" i="7"/>
  <c r="W11" i="7"/>
  <c r="V11" i="7"/>
  <c r="U11" i="7"/>
  <c r="T11" i="7"/>
  <c r="AC10" i="7"/>
  <c r="AB10" i="7"/>
  <c r="AA10" i="7"/>
  <c r="Z10" i="7"/>
  <c r="Y10" i="7"/>
  <c r="X10" i="7"/>
  <c r="W10" i="7"/>
  <c r="V10" i="7"/>
  <c r="U10" i="7"/>
  <c r="T10" i="7"/>
  <c r="AC9" i="7"/>
  <c r="AB9" i="7"/>
  <c r="AA9" i="7"/>
  <c r="Z9" i="7"/>
  <c r="Y9" i="7"/>
  <c r="X9" i="7"/>
  <c r="W9" i="7"/>
  <c r="V9" i="7"/>
  <c r="U9" i="7"/>
  <c r="T9" i="7"/>
  <c r="AC8" i="7"/>
  <c r="AB8" i="7"/>
  <c r="AA8" i="7"/>
  <c r="Z8" i="7"/>
  <c r="Y8" i="7"/>
  <c r="X8" i="7"/>
  <c r="W8" i="7"/>
  <c r="V8" i="7"/>
  <c r="U8" i="7"/>
  <c r="T8" i="7"/>
  <c r="AC7" i="7"/>
  <c r="AB7" i="7"/>
  <c r="AA7" i="7"/>
  <c r="Z7" i="7"/>
  <c r="Y7" i="7"/>
  <c r="X7" i="7"/>
  <c r="W7" i="7"/>
  <c r="V7" i="7"/>
  <c r="U7" i="7"/>
  <c r="T7" i="7"/>
  <c r="AC6" i="7"/>
  <c r="AB6" i="7"/>
  <c r="AA6" i="7"/>
  <c r="Z6" i="7"/>
  <c r="Y6" i="7"/>
  <c r="X6" i="7"/>
  <c r="W6" i="7"/>
  <c r="V6" i="7"/>
  <c r="U6" i="7"/>
  <c r="T6" i="7"/>
  <c r="AC5" i="7"/>
  <c r="AB5" i="7"/>
  <c r="AA5" i="7"/>
  <c r="Z5" i="7"/>
  <c r="Y5" i="7"/>
  <c r="X5" i="7"/>
  <c r="W5" i="7"/>
  <c r="V5" i="7"/>
  <c r="U5" i="7"/>
  <c r="T5" i="7"/>
  <c r="AC4" i="7"/>
  <c r="AB4" i="7"/>
  <c r="AA4" i="7"/>
  <c r="Z4" i="7"/>
  <c r="Y4" i="7"/>
  <c r="X4" i="7"/>
  <c r="W4" i="7"/>
  <c r="V4" i="7"/>
  <c r="U4" i="7"/>
  <c r="T4" i="7"/>
  <c r="AC29" i="8"/>
  <c r="AB29" i="8"/>
  <c r="AA29" i="8"/>
  <c r="Z29" i="8"/>
  <c r="V29" i="8"/>
  <c r="U29" i="8"/>
  <c r="T29" i="8"/>
  <c r="AC28" i="8"/>
  <c r="AB28" i="8"/>
  <c r="AA28" i="8"/>
  <c r="Z28" i="8"/>
  <c r="V28" i="8"/>
  <c r="U28" i="8"/>
  <c r="T28" i="8"/>
  <c r="AC27" i="8"/>
  <c r="AB27" i="8"/>
  <c r="AA27" i="8"/>
  <c r="Z27" i="8"/>
  <c r="V27" i="8"/>
  <c r="U27" i="8"/>
  <c r="T27" i="8"/>
  <c r="AC26" i="8"/>
  <c r="AB26" i="8"/>
  <c r="AA26" i="8"/>
  <c r="Z26" i="8"/>
  <c r="V26" i="8"/>
  <c r="U26" i="8"/>
  <c r="T26" i="8"/>
  <c r="AC25" i="8"/>
  <c r="AB25" i="8"/>
  <c r="AA25" i="8"/>
  <c r="Z25" i="8"/>
  <c r="V25" i="8"/>
  <c r="U25" i="8"/>
  <c r="T25" i="8"/>
  <c r="AC24" i="8"/>
  <c r="AB24" i="8"/>
  <c r="AA24" i="8"/>
  <c r="Z24" i="8"/>
  <c r="V24" i="8"/>
  <c r="U24" i="8"/>
  <c r="T24" i="8"/>
  <c r="AC23" i="8"/>
  <c r="AB23" i="8"/>
  <c r="AA23" i="8"/>
  <c r="Z23" i="8"/>
  <c r="V23" i="8"/>
  <c r="U23" i="8"/>
  <c r="T23" i="8"/>
  <c r="AC22" i="8"/>
  <c r="AB22" i="8"/>
  <c r="AA22" i="8"/>
  <c r="Z22" i="8"/>
  <c r="V22" i="8"/>
  <c r="U22" i="8"/>
  <c r="T22" i="8"/>
  <c r="AC21" i="8"/>
  <c r="AB21" i="8"/>
  <c r="AA21" i="8"/>
  <c r="Z21" i="8"/>
  <c r="V21" i="8"/>
  <c r="U21" i="8"/>
  <c r="T21" i="8"/>
  <c r="AC20" i="8"/>
  <c r="AB20" i="8"/>
  <c r="AA20" i="8"/>
  <c r="Z20" i="8"/>
  <c r="V20" i="8"/>
  <c r="U20" i="8"/>
  <c r="T20" i="8"/>
  <c r="AC19" i="8"/>
  <c r="AB19" i="8"/>
  <c r="AA19" i="8"/>
  <c r="Z19" i="8"/>
  <c r="V19" i="8"/>
  <c r="U19" i="8"/>
  <c r="T19" i="8"/>
  <c r="AC18" i="8"/>
  <c r="AB18" i="8"/>
  <c r="AA18" i="8"/>
  <c r="Z18" i="8"/>
  <c r="V18" i="8"/>
  <c r="U18" i="8"/>
  <c r="T18" i="8"/>
  <c r="AC17" i="8"/>
  <c r="AB17" i="8"/>
  <c r="AA17" i="8"/>
  <c r="Z17" i="8"/>
  <c r="V17" i="8"/>
  <c r="U17" i="8"/>
  <c r="T17" i="8"/>
  <c r="AC16" i="8"/>
  <c r="AB16" i="8"/>
  <c r="AA16" i="8"/>
  <c r="Z16" i="8"/>
  <c r="V16" i="8"/>
  <c r="U16" i="8"/>
  <c r="T16" i="8"/>
  <c r="AC15" i="8"/>
  <c r="AB15" i="8"/>
  <c r="AA15" i="8"/>
  <c r="Z15" i="8"/>
  <c r="V15" i="8"/>
  <c r="U15" i="8"/>
  <c r="T15" i="8"/>
  <c r="AC14" i="8"/>
  <c r="AB14" i="8"/>
  <c r="AA14" i="8"/>
  <c r="Z14" i="8"/>
  <c r="V14" i="8"/>
  <c r="U14" i="8"/>
  <c r="T14" i="8"/>
  <c r="AC13" i="8"/>
  <c r="AB13" i="8"/>
  <c r="AA13" i="8"/>
  <c r="Z13" i="8"/>
  <c r="V13" i="8"/>
  <c r="U13" i="8"/>
  <c r="T13" i="8"/>
  <c r="AC12" i="8"/>
  <c r="AB12" i="8"/>
  <c r="AA12" i="8"/>
  <c r="Z12" i="8"/>
  <c r="V12" i="8"/>
  <c r="U12" i="8"/>
  <c r="T12" i="8"/>
  <c r="AC11" i="8"/>
  <c r="AB11" i="8"/>
  <c r="AA11" i="8"/>
  <c r="Z11" i="8"/>
  <c r="V11" i="8"/>
  <c r="U11" i="8"/>
  <c r="T11" i="8"/>
  <c r="AC10" i="8"/>
  <c r="AB10" i="8"/>
  <c r="AA10" i="8"/>
  <c r="Z10" i="8"/>
  <c r="V10" i="8"/>
  <c r="U10" i="8"/>
  <c r="T10" i="8"/>
  <c r="AC9" i="8"/>
  <c r="AB9" i="8"/>
  <c r="AA9" i="8"/>
  <c r="Z9" i="8"/>
  <c r="V9" i="8"/>
  <c r="U9" i="8"/>
  <c r="T9" i="8"/>
  <c r="AC8" i="8"/>
  <c r="AB8" i="8"/>
  <c r="AA8" i="8"/>
  <c r="Z8" i="8"/>
  <c r="V8" i="8"/>
  <c r="U8" i="8"/>
  <c r="T8" i="8"/>
  <c r="AC7" i="8"/>
  <c r="AB7" i="8"/>
  <c r="AA7" i="8"/>
  <c r="Z7" i="8"/>
  <c r="V7" i="8"/>
  <c r="U7" i="8"/>
  <c r="T7" i="8"/>
  <c r="AC6" i="8"/>
  <c r="AB6" i="8"/>
  <c r="AA6" i="8"/>
  <c r="Z6" i="8"/>
  <c r="V6" i="8"/>
  <c r="U6" i="8"/>
  <c r="T6" i="8"/>
  <c r="AC5" i="8"/>
  <c r="AB5" i="8"/>
  <c r="AA5" i="8"/>
  <c r="Z5" i="8"/>
  <c r="V5" i="8"/>
  <c r="U5" i="8"/>
  <c r="T5" i="8"/>
  <c r="AC4" i="8"/>
  <c r="AB4" i="8"/>
  <c r="AA4" i="8"/>
  <c r="Z4" i="8"/>
  <c r="W4" i="8"/>
  <c r="V4" i="8"/>
  <c r="U4" i="8"/>
  <c r="T4" i="8"/>
  <c r="AC29" i="9"/>
  <c r="AB29" i="9"/>
  <c r="AA29" i="9"/>
  <c r="Z29" i="9"/>
  <c r="Y29" i="9"/>
  <c r="X29" i="9"/>
  <c r="W29" i="9"/>
  <c r="V29" i="9"/>
  <c r="U29" i="9"/>
  <c r="T29" i="9"/>
  <c r="S29" i="9"/>
  <c r="AC28" i="9"/>
  <c r="AB28" i="9"/>
  <c r="AA28" i="9"/>
  <c r="Z28" i="9"/>
  <c r="Y28" i="9"/>
  <c r="X28" i="9"/>
  <c r="W28" i="9"/>
  <c r="V28" i="9"/>
  <c r="U28" i="9"/>
  <c r="T28" i="9"/>
  <c r="AC27" i="9"/>
  <c r="AB27" i="9"/>
  <c r="AA27" i="9"/>
  <c r="Z27" i="9"/>
  <c r="Y27" i="9"/>
  <c r="X27" i="9"/>
  <c r="W27" i="9"/>
  <c r="V27" i="9"/>
  <c r="U27" i="9"/>
  <c r="T27" i="9"/>
  <c r="AC26" i="9"/>
  <c r="AB26" i="9"/>
  <c r="AA26" i="9"/>
  <c r="Z26" i="9"/>
  <c r="Y26" i="9"/>
  <c r="X26" i="9"/>
  <c r="W26" i="9"/>
  <c r="V26" i="9"/>
  <c r="U26" i="9"/>
  <c r="T26" i="9"/>
  <c r="AC25" i="9"/>
  <c r="AB25" i="9"/>
  <c r="AA25" i="9"/>
  <c r="Z25" i="9"/>
  <c r="Y25" i="9"/>
  <c r="X25" i="9"/>
  <c r="W25" i="9"/>
  <c r="V25" i="9"/>
  <c r="U25" i="9"/>
  <c r="T25" i="9"/>
  <c r="AC24" i="9"/>
  <c r="AB24" i="9"/>
  <c r="AA24" i="9"/>
  <c r="Z24" i="9"/>
  <c r="Y24" i="9"/>
  <c r="X24" i="9"/>
  <c r="W24" i="9"/>
  <c r="V24" i="9"/>
  <c r="U24" i="9"/>
  <c r="T24" i="9"/>
  <c r="AC23" i="9"/>
  <c r="AB23" i="9"/>
  <c r="AA23" i="9"/>
  <c r="Z23" i="9"/>
  <c r="Y23" i="9"/>
  <c r="X23" i="9"/>
  <c r="W23" i="9"/>
  <c r="V23" i="9"/>
  <c r="U23" i="9"/>
  <c r="T23" i="9"/>
  <c r="AC22" i="9"/>
  <c r="AB22" i="9"/>
  <c r="AA22" i="9"/>
  <c r="Z22" i="9"/>
  <c r="Y22" i="9"/>
  <c r="X22" i="9"/>
  <c r="W22" i="9"/>
  <c r="V22" i="9"/>
  <c r="U22" i="9"/>
  <c r="T22" i="9"/>
  <c r="AC21" i="9"/>
  <c r="AB21" i="9"/>
  <c r="AA21" i="9"/>
  <c r="Z21" i="9"/>
  <c r="Y21" i="9"/>
  <c r="X21" i="9"/>
  <c r="W21" i="9"/>
  <c r="V21" i="9"/>
  <c r="U21" i="9"/>
  <c r="T21" i="9"/>
  <c r="AC20" i="9"/>
  <c r="AB20" i="9"/>
  <c r="AA20" i="9"/>
  <c r="Z20" i="9"/>
  <c r="Y20" i="9"/>
  <c r="X20" i="9"/>
  <c r="W20" i="9"/>
  <c r="V20" i="9"/>
  <c r="U20" i="9"/>
  <c r="T20" i="9"/>
  <c r="R20" i="9"/>
  <c r="AC19" i="9"/>
  <c r="AB19" i="9"/>
  <c r="AA19" i="9"/>
  <c r="Z19" i="9"/>
  <c r="Y19" i="9"/>
  <c r="X19" i="9"/>
  <c r="W19" i="9"/>
  <c r="V19" i="9"/>
  <c r="U19" i="9"/>
  <c r="T19" i="9"/>
  <c r="AC18" i="9"/>
  <c r="AB18" i="9"/>
  <c r="AA18" i="9"/>
  <c r="Z18" i="9"/>
  <c r="Y18" i="9"/>
  <c r="X18" i="9"/>
  <c r="W18" i="9"/>
  <c r="V18" i="9"/>
  <c r="U18" i="9"/>
  <c r="T18" i="9"/>
  <c r="AC17" i="9"/>
  <c r="AB17" i="9"/>
  <c r="AA17" i="9"/>
  <c r="Z17" i="9"/>
  <c r="Y17" i="9"/>
  <c r="X17" i="9"/>
  <c r="W17" i="9"/>
  <c r="V17" i="9"/>
  <c r="U17" i="9"/>
  <c r="T17" i="9"/>
  <c r="S17" i="9"/>
  <c r="AC16" i="9"/>
  <c r="AB16" i="9"/>
  <c r="AA16" i="9"/>
  <c r="Z16" i="9"/>
  <c r="Y16" i="9"/>
  <c r="X16" i="9"/>
  <c r="W16" i="9"/>
  <c r="V16" i="9"/>
  <c r="U16" i="9"/>
  <c r="T16" i="9"/>
  <c r="AC15" i="9"/>
  <c r="AB15" i="9"/>
  <c r="AA15" i="9"/>
  <c r="Z15" i="9"/>
  <c r="Y15" i="9"/>
  <c r="X15" i="9"/>
  <c r="W15" i="9"/>
  <c r="V15" i="9"/>
  <c r="U15" i="9"/>
  <c r="T15" i="9"/>
  <c r="AC14" i="9"/>
  <c r="AB14" i="9"/>
  <c r="AA14" i="9"/>
  <c r="Z14" i="9"/>
  <c r="Y14" i="9"/>
  <c r="X14" i="9"/>
  <c r="W14" i="9"/>
  <c r="V14" i="9"/>
  <c r="U14" i="9"/>
  <c r="T14" i="9"/>
  <c r="AC13" i="9"/>
  <c r="AB13" i="9"/>
  <c r="AA13" i="9"/>
  <c r="Z13" i="9"/>
  <c r="Y13" i="9"/>
  <c r="X13" i="9"/>
  <c r="W13" i="9"/>
  <c r="V13" i="9"/>
  <c r="U13" i="9"/>
  <c r="T13" i="9"/>
  <c r="AC12" i="9"/>
  <c r="AB12" i="9"/>
  <c r="AA12" i="9"/>
  <c r="Z12" i="9"/>
  <c r="Y12" i="9"/>
  <c r="X12" i="9"/>
  <c r="W12" i="9"/>
  <c r="V12" i="9"/>
  <c r="U12" i="9"/>
  <c r="T12" i="9"/>
  <c r="AC11" i="9"/>
  <c r="AB11" i="9"/>
  <c r="AA11" i="9"/>
  <c r="Z11" i="9"/>
  <c r="Y11" i="9"/>
  <c r="X11" i="9"/>
  <c r="W11" i="9"/>
  <c r="V11" i="9"/>
  <c r="U11" i="9"/>
  <c r="T11" i="9"/>
  <c r="AC10" i="9"/>
  <c r="AB10" i="9"/>
  <c r="AA10" i="9"/>
  <c r="Z10" i="9"/>
  <c r="Y10" i="9"/>
  <c r="X10" i="9"/>
  <c r="W10" i="9"/>
  <c r="V10" i="9"/>
  <c r="U10" i="9"/>
  <c r="T10" i="9"/>
  <c r="AC9" i="9"/>
  <c r="AB9" i="9"/>
  <c r="AA9" i="9"/>
  <c r="Z9" i="9"/>
  <c r="Y9" i="9"/>
  <c r="X9" i="9"/>
  <c r="W9" i="9"/>
  <c r="V9" i="9"/>
  <c r="U9" i="9"/>
  <c r="T9" i="9"/>
  <c r="AC8" i="9"/>
  <c r="AB8" i="9"/>
  <c r="AA8" i="9"/>
  <c r="Z8" i="9"/>
  <c r="Y8" i="9"/>
  <c r="X8" i="9"/>
  <c r="W8" i="9"/>
  <c r="V8" i="9"/>
  <c r="U8" i="9"/>
  <c r="T8" i="9"/>
  <c r="S8" i="9"/>
  <c r="AC7" i="9"/>
  <c r="AB7" i="9"/>
  <c r="AA7" i="9"/>
  <c r="Z7" i="9"/>
  <c r="Y7" i="9"/>
  <c r="X7" i="9"/>
  <c r="W7" i="9"/>
  <c r="V7" i="9"/>
  <c r="U7" i="9"/>
  <c r="T7" i="9"/>
  <c r="AC6" i="9"/>
  <c r="AB6" i="9"/>
  <c r="AA6" i="9"/>
  <c r="Z6" i="9"/>
  <c r="Y6" i="9"/>
  <c r="X6" i="9"/>
  <c r="W6" i="9"/>
  <c r="V6" i="9"/>
  <c r="U6" i="9"/>
  <c r="T6" i="9"/>
  <c r="AC5" i="9"/>
  <c r="AB5" i="9"/>
  <c r="AA5" i="9"/>
  <c r="Z5" i="9"/>
  <c r="Y5" i="9"/>
  <c r="X5" i="9"/>
  <c r="W5" i="9"/>
  <c r="V5" i="9"/>
  <c r="U5" i="9"/>
  <c r="T5" i="9"/>
  <c r="S5" i="9"/>
  <c r="AC4" i="9"/>
  <c r="AB4" i="9"/>
  <c r="AA4" i="9"/>
  <c r="Z4" i="9"/>
  <c r="Y4" i="9"/>
  <c r="X4" i="9"/>
  <c r="W4" i="9"/>
  <c r="V4" i="9"/>
  <c r="U4" i="9"/>
  <c r="T4" i="9"/>
  <c r="AC29" i="10"/>
  <c r="AB29" i="10"/>
  <c r="AA29" i="10"/>
  <c r="Z29" i="10"/>
  <c r="Y29" i="10"/>
  <c r="X29" i="10"/>
  <c r="AC28" i="10"/>
  <c r="AB28" i="10"/>
  <c r="AA28" i="10"/>
  <c r="Z28" i="10"/>
  <c r="Y28" i="10"/>
  <c r="X28" i="10"/>
  <c r="AC27" i="10"/>
  <c r="AB27" i="10"/>
  <c r="AA27" i="10"/>
  <c r="Z27" i="10"/>
  <c r="Y27" i="10"/>
  <c r="X27" i="10"/>
  <c r="AC26" i="10"/>
  <c r="AB26" i="10"/>
  <c r="AA26" i="10"/>
  <c r="Z26" i="10"/>
  <c r="Y26" i="10"/>
  <c r="X26" i="10"/>
  <c r="AC25" i="10"/>
  <c r="AB25" i="10"/>
  <c r="AA25" i="10"/>
  <c r="Z25" i="10"/>
  <c r="Y25" i="10"/>
  <c r="X25" i="10"/>
  <c r="AC24" i="10"/>
  <c r="AB24" i="10"/>
  <c r="AA24" i="10"/>
  <c r="Z24" i="10"/>
  <c r="Y24" i="10"/>
  <c r="X24" i="10"/>
  <c r="AC23" i="10"/>
  <c r="AB23" i="10"/>
  <c r="AA23" i="10"/>
  <c r="Z23" i="10"/>
  <c r="Y23" i="10"/>
  <c r="X23" i="10"/>
  <c r="R23" i="10"/>
  <c r="AC22" i="10"/>
  <c r="AB22" i="10"/>
  <c r="AA22" i="10"/>
  <c r="Z22" i="10"/>
  <c r="Y22" i="10"/>
  <c r="X22" i="10"/>
  <c r="AC21" i="10"/>
  <c r="AB21" i="10"/>
  <c r="AA21" i="10"/>
  <c r="Z21" i="10"/>
  <c r="Y21" i="10"/>
  <c r="X21" i="10"/>
  <c r="AC20" i="10"/>
  <c r="AB20" i="10"/>
  <c r="AA20" i="10"/>
  <c r="Z20" i="10"/>
  <c r="Y20" i="10"/>
  <c r="X20" i="10"/>
  <c r="AC19" i="10"/>
  <c r="AB19" i="10"/>
  <c r="AA19" i="10"/>
  <c r="Z19" i="10"/>
  <c r="Y19" i="10"/>
  <c r="X19" i="10"/>
  <c r="AC18" i="10"/>
  <c r="AB18" i="10"/>
  <c r="AA18" i="10"/>
  <c r="Z18" i="10"/>
  <c r="Y18" i="10"/>
  <c r="X18" i="10"/>
  <c r="AC17" i="10"/>
  <c r="AB17" i="10"/>
  <c r="AA17" i="10"/>
  <c r="Z17" i="10"/>
  <c r="Y17" i="10"/>
  <c r="X17" i="10"/>
  <c r="AC16" i="10"/>
  <c r="AB16" i="10"/>
  <c r="AA16" i="10"/>
  <c r="Z16" i="10"/>
  <c r="Y16" i="10"/>
  <c r="X16" i="10"/>
  <c r="AC15" i="10"/>
  <c r="AB15" i="10"/>
  <c r="AA15" i="10"/>
  <c r="Z15" i="10"/>
  <c r="Y15" i="10"/>
  <c r="X15" i="10"/>
  <c r="AC14" i="10"/>
  <c r="AB14" i="10"/>
  <c r="AA14" i="10"/>
  <c r="Z14" i="10"/>
  <c r="Y14" i="10"/>
  <c r="X14" i="10"/>
  <c r="AC13" i="10"/>
  <c r="AB13" i="10"/>
  <c r="AA13" i="10"/>
  <c r="Z13" i="10"/>
  <c r="Y13" i="10"/>
  <c r="X13" i="10"/>
  <c r="AC12" i="10"/>
  <c r="AB12" i="10"/>
  <c r="AA12" i="10"/>
  <c r="Z12" i="10"/>
  <c r="Y12" i="10"/>
  <c r="X12" i="10"/>
  <c r="AC11" i="10"/>
  <c r="AB11" i="10"/>
  <c r="AA11" i="10"/>
  <c r="Z11" i="10"/>
  <c r="Y11" i="10"/>
  <c r="X11" i="10"/>
  <c r="AC10" i="10"/>
  <c r="AB10" i="10"/>
  <c r="AA10" i="10"/>
  <c r="Z10" i="10"/>
  <c r="Y10" i="10"/>
  <c r="X10" i="10"/>
  <c r="AC9" i="10"/>
  <c r="AB9" i="10"/>
  <c r="AA9" i="10"/>
  <c r="Z9" i="10"/>
  <c r="Y9" i="10"/>
  <c r="X9" i="10"/>
  <c r="AC8" i="10"/>
  <c r="AB8" i="10"/>
  <c r="AA8" i="10"/>
  <c r="Z8" i="10"/>
  <c r="Y8" i="10"/>
  <c r="X8" i="10"/>
  <c r="AC7" i="10"/>
  <c r="AB7" i="10"/>
  <c r="AA7" i="10"/>
  <c r="Z7" i="10"/>
  <c r="Y7" i="10"/>
  <c r="X7" i="10"/>
  <c r="AC6" i="10"/>
  <c r="AB6" i="10"/>
  <c r="AA6" i="10"/>
  <c r="Z6" i="10"/>
  <c r="Y6" i="10"/>
  <c r="X6" i="10"/>
  <c r="AC5" i="10"/>
  <c r="AB5" i="10"/>
  <c r="AA5" i="10"/>
  <c r="Z5" i="10"/>
  <c r="Y5" i="10"/>
  <c r="X5" i="10"/>
  <c r="AC4" i="10"/>
  <c r="AB4" i="10"/>
  <c r="AA4" i="10"/>
  <c r="Z4" i="10"/>
  <c r="Y4" i="10"/>
  <c r="X4" i="10"/>
  <c r="T4" i="10"/>
  <c r="S29" i="10"/>
  <c r="S26" i="10"/>
  <c r="S25" i="10"/>
  <c r="R25" i="10"/>
  <c r="S24" i="10"/>
  <c r="S21" i="10"/>
  <c r="R21" i="10"/>
  <c r="S20" i="10"/>
  <c r="S19" i="10"/>
  <c r="R18" i="10"/>
  <c r="S17" i="10"/>
  <c r="R17" i="10"/>
  <c r="S16" i="10"/>
  <c r="R16" i="10"/>
  <c r="S14" i="10"/>
  <c r="R14" i="10"/>
  <c r="S13" i="10"/>
  <c r="R13" i="10"/>
  <c r="S12" i="10"/>
  <c r="R12" i="10"/>
  <c r="S10" i="10"/>
  <c r="R10" i="10"/>
  <c r="S9" i="10"/>
  <c r="R9" i="10"/>
  <c r="R8" i="10"/>
  <c r="R5" i="10"/>
  <c r="R29" i="9"/>
  <c r="S28" i="9"/>
  <c r="R26" i="9"/>
  <c r="R25" i="9"/>
  <c r="S18" i="9"/>
  <c r="S16" i="9"/>
  <c r="S15" i="9"/>
  <c r="S14" i="9"/>
  <c r="R14" i="9"/>
  <c r="S13" i="9"/>
  <c r="R13" i="9"/>
  <c r="S12" i="9"/>
  <c r="R11" i="9"/>
  <c r="R10" i="9"/>
  <c r="R9" i="9"/>
  <c r="S6" i="9"/>
  <c r="R6" i="9"/>
  <c r="R5" i="9"/>
  <c r="S4" i="9"/>
  <c r="R26" i="8"/>
  <c r="S25" i="8"/>
  <c r="S24" i="8"/>
  <c r="R22" i="8"/>
  <c r="S13" i="8"/>
  <c r="R13" i="8"/>
  <c r="S12" i="8"/>
  <c r="R10" i="8"/>
  <c r="S9" i="8"/>
  <c r="S5" i="8"/>
  <c r="R5" i="8"/>
  <c r="R29" i="7"/>
  <c r="S25" i="7"/>
  <c r="R24" i="7"/>
  <c r="R22" i="7"/>
  <c r="R21" i="7"/>
  <c r="S20" i="7"/>
  <c r="R20" i="7"/>
  <c r="S18" i="7"/>
  <c r="S17" i="7"/>
  <c r="S16" i="7"/>
  <c r="R12" i="7"/>
  <c r="S8" i="7"/>
  <c r="R8" i="7"/>
  <c r="S6" i="7"/>
  <c r="R6" i="7"/>
  <c r="S5" i="7"/>
  <c r="S4" i="7"/>
  <c r="R4" i="7"/>
  <c r="S21" i="6"/>
  <c r="R17" i="6"/>
  <c r="R14" i="6"/>
  <c r="S13" i="6"/>
  <c r="S29" i="5"/>
  <c r="R29" i="5"/>
  <c r="S28" i="5"/>
  <c r="S27" i="5"/>
  <c r="R26" i="5"/>
  <c r="S20" i="5"/>
  <c r="S18" i="5"/>
  <c r="R18" i="5"/>
  <c r="R15" i="5"/>
  <c r="R14" i="5"/>
  <c r="S13" i="5"/>
  <c r="S12" i="5"/>
  <c r="R10" i="5"/>
  <c r="S5" i="5"/>
  <c r="S4" i="5"/>
  <c r="R29" i="4"/>
  <c r="R28" i="4"/>
  <c r="S26" i="4"/>
  <c r="S25" i="4"/>
  <c r="R25" i="4"/>
  <c r="S24" i="4"/>
  <c r="R24" i="4"/>
  <c r="R22" i="4"/>
  <c r="R21" i="4"/>
  <c r="S18" i="4"/>
  <c r="S17" i="4"/>
  <c r="S14" i="4"/>
  <c r="R13" i="4"/>
  <c r="S10" i="4"/>
  <c r="S9" i="4"/>
  <c r="R9" i="4"/>
  <c r="S8" i="4"/>
  <c r="R8" i="4"/>
  <c r="S6" i="4"/>
  <c r="R6" i="4"/>
  <c r="S5" i="4"/>
  <c r="R5" i="4"/>
  <c r="S4" i="4"/>
  <c r="R29" i="3"/>
  <c r="S28" i="3"/>
  <c r="S26" i="3"/>
  <c r="S24" i="3"/>
  <c r="R23" i="3"/>
  <c r="R21" i="3"/>
  <c r="S18" i="3"/>
  <c r="S17" i="3"/>
  <c r="S16" i="3"/>
  <c r="S8" i="3"/>
  <c r="S6" i="3"/>
  <c r="R6" i="3"/>
  <c r="R5" i="3"/>
  <c r="R4" i="3"/>
  <c r="S12" i="2"/>
  <c r="S13" i="2"/>
  <c r="S16" i="2"/>
  <c r="S17" i="2"/>
  <c r="S18" i="2"/>
  <c r="S24" i="2"/>
  <c r="S29" i="2"/>
  <c r="R8" i="2"/>
  <c r="R9" i="2"/>
  <c r="R13" i="2"/>
  <c r="R17" i="2"/>
  <c r="R18" i="2"/>
  <c r="R21" i="2"/>
  <c r="R22" i="2"/>
  <c r="R25" i="2"/>
  <c r="AB31" i="17" l="1"/>
  <c r="Y31" i="17"/>
  <c r="AC31" i="5"/>
  <c r="AC31" i="8"/>
  <c r="AC31" i="11"/>
  <c r="AC31" i="3"/>
  <c r="AC31" i="9"/>
  <c r="AB31" i="3"/>
  <c r="AB31" i="11"/>
  <c r="AB31" i="12"/>
  <c r="AA31" i="11"/>
  <c r="AA31" i="5"/>
  <c r="AA31" i="16"/>
  <c r="AA31" i="17"/>
  <c r="Z31" i="17"/>
  <c r="Z31" i="11"/>
  <c r="Y31" i="11"/>
  <c r="X31" i="11"/>
  <c r="AC31" i="17"/>
  <c r="V31" i="17"/>
  <c r="U31" i="17"/>
  <c r="AC31" i="16"/>
  <c r="AB31" i="16"/>
  <c r="T31" i="16"/>
  <c r="U31" i="16"/>
  <c r="Y31" i="16"/>
  <c r="X31" i="16"/>
  <c r="Z31" i="16"/>
  <c r="U31" i="15"/>
  <c r="X31" i="15"/>
  <c r="Y31" i="15"/>
  <c r="Z31" i="15"/>
  <c r="AA31" i="15"/>
  <c r="AB31" i="15"/>
  <c r="AC31" i="15"/>
  <c r="AC31" i="10"/>
  <c r="AC31" i="6"/>
  <c r="AB31" i="4"/>
  <c r="AC31" i="4"/>
  <c r="AA31" i="4"/>
  <c r="AB31" i="2"/>
  <c r="AC31" i="2"/>
  <c r="AC31" i="12"/>
  <c r="T31" i="12"/>
  <c r="Y31" i="12"/>
  <c r="Z31" i="12"/>
  <c r="AA31" i="12"/>
  <c r="X31" i="13"/>
  <c r="AA31" i="13"/>
  <c r="AB31" i="13"/>
  <c r="AC31" i="13"/>
  <c r="Y31" i="13"/>
  <c r="Z31" i="13"/>
  <c r="V31" i="13"/>
  <c r="X31" i="12"/>
  <c r="W31" i="16"/>
  <c r="W31" i="11"/>
  <c r="W31" i="15"/>
  <c r="W31" i="2"/>
  <c r="W31" i="13"/>
  <c r="W31" i="12"/>
  <c r="V31" i="15"/>
  <c r="V31" i="16"/>
  <c r="V31" i="12"/>
  <c r="R31" i="17"/>
  <c r="R31" i="16"/>
  <c r="R31" i="15"/>
  <c r="AC31" i="7"/>
  <c r="R31" i="11"/>
  <c r="R31" i="12"/>
  <c r="R31" i="13"/>
  <c r="U31" i="11"/>
  <c r="U31" i="12"/>
  <c r="U31" i="13"/>
  <c r="T31" i="15"/>
  <c r="T31" i="10"/>
  <c r="T31" i="5"/>
  <c r="T31" i="3"/>
  <c r="T31" i="13"/>
  <c r="U31" i="10"/>
  <c r="V31" i="10"/>
  <c r="X31" i="10"/>
  <c r="Y31" i="10"/>
  <c r="Z31" i="10"/>
  <c r="AA31" i="10"/>
  <c r="AB31" i="10"/>
  <c r="W31" i="10"/>
  <c r="T31" i="9"/>
  <c r="U31" i="9"/>
  <c r="V31" i="9"/>
  <c r="W31" i="9"/>
  <c r="X31" i="9"/>
  <c r="Y31" i="9"/>
  <c r="Z31" i="9"/>
  <c r="AB31" i="9"/>
  <c r="T31" i="8"/>
  <c r="U31" i="8"/>
  <c r="V31" i="8"/>
  <c r="W31" i="8"/>
  <c r="X31" i="8"/>
  <c r="Y31" i="8"/>
  <c r="Z31" i="8"/>
  <c r="T31" i="7"/>
  <c r="U31" i="7"/>
  <c r="V31" i="7"/>
  <c r="W31" i="7"/>
  <c r="X31" i="7"/>
  <c r="Y31" i="7"/>
  <c r="Z31" i="7"/>
  <c r="T31" i="6"/>
  <c r="U31" i="6"/>
  <c r="V31" i="6"/>
  <c r="W31" i="6"/>
  <c r="X31" i="6"/>
  <c r="Y31" i="6"/>
  <c r="Z31" i="6"/>
  <c r="AB31" i="6"/>
  <c r="U31" i="5"/>
  <c r="V31" i="5"/>
  <c r="W31" i="5"/>
  <c r="X31" i="5"/>
  <c r="Y31" i="5"/>
  <c r="Z31" i="5"/>
  <c r="R31" i="4"/>
  <c r="T31" i="4"/>
  <c r="U31" i="4"/>
  <c r="V31" i="4"/>
  <c r="W31" i="4"/>
  <c r="X31" i="4"/>
  <c r="Y31" i="4"/>
  <c r="V31" i="3"/>
  <c r="W31" i="3"/>
  <c r="X31" i="3"/>
  <c r="Y31" i="3"/>
  <c r="AA31" i="3"/>
  <c r="U31" i="3"/>
  <c r="T31" i="2"/>
  <c r="U31" i="2"/>
  <c r="V31" i="2"/>
  <c r="X31" i="2"/>
  <c r="Y31" i="2"/>
  <c r="AA31" i="2"/>
  <c r="Z31" i="2"/>
  <c r="R31" i="10"/>
  <c r="R31" i="9"/>
  <c r="AA31" i="9"/>
  <c r="AB31" i="8"/>
  <c r="AA31" i="8"/>
  <c r="R31" i="8"/>
  <c r="AB31" i="7"/>
  <c r="R31" i="7"/>
  <c r="AA31" i="7"/>
  <c r="R31" i="6"/>
  <c r="AA31" i="6"/>
  <c r="R31" i="5"/>
  <c r="Z31" i="4"/>
  <c r="R31" i="3"/>
  <c r="Z31" i="3"/>
  <c r="R31" i="2"/>
</calcChain>
</file>

<file path=xl/sharedStrings.xml><?xml version="1.0" encoding="utf-8"?>
<sst xmlns="http://schemas.openxmlformats.org/spreadsheetml/2006/main" count="1420" uniqueCount="200">
  <si>
    <t>Enzymes</t>
  </si>
  <si>
    <t>Original(Ci=280)</t>
  </si>
  <si>
    <t>Ci=129</t>
  </si>
  <si>
    <t>Ci=176</t>
  </si>
  <si>
    <t>(Fix PR enzyme minima and input enzyme levels from 129 optimization)</t>
  </si>
  <si>
    <t>Potato</t>
  </si>
  <si>
    <t>Eio</t>
  </si>
  <si>
    <t>Photo</t>
  </si>
  <si>
    <t>Equation/Description</t>
  </si>
  <si>
    <t>1500 gen</t>
  </si>
  <si>
    <t>unoptimized(Einput7)</t>
  </si>
  <si>
    <t>Ori_adj</t>
  </si>
  <si>
    <t>Kcat</t>
  </si>
  <si>
    <t>MW</t>
  </si>
  <si>
    <t xml:space="preserve">Protein content </t>
  </si>
  <si>
    <t>A</t>
  </si>
  <si>
    <t>1/s</t>
  </si>
  <si>
    <t>g/mol</t>
  </si>
  <si>
    <t>mg m-2</t>
  </si>
  <si>
    <t>Rubisco</t>
  </si>
  <si>
    <t>V1</t>
  </si>
  <si>
    <t>RuBP+CO2&lt;-&gt;2PGA</t>
  </si>
  <si>
    <t>Phosphoglycerate kinase</t>
  </si>
  <si>
    <t>V2</t>
  </si>
  <si>
    <t>PGA+ATP &lt;-&gt; ADP + DPGA</t>
  </si>
  <si>
    <t>Glyceraldehyde-3-phosphate dehydrogenase (NADP+)</t>
    <phoneticPr fontId="0" type="noConversion"/>
  </si>
  <si>
    <t>V3</t>
  </si>
  <si>
    <t>DPGA+NADPH &lt;-&gt;GAP + OP+NADP</t>
  </si>
  <si>
    <t>Fructose-bisphosphate aldolase</t>
  </si>
  <si>
    <t>V5</t>
  </si>
  <si>
    <t>GAP+DHAP &lt;-&gt;FBP</t>
  </si>
  <si>
    <t>Fructose-bisphosphatases</t>
  </si>
  <si>
    <t>V6</t>
  </si>
  <si>
    <t>FBP&lt;-&gt;F6P+OP</t>
  </si>
  <si>
    <t>Transketolase1</t>
  </si>
  <si>
    <t>V7</t>
  </si>
  <si>
    <t>F6P+GAP&lt;-&gt;E4P+Xu5P</t>
  </si>
  <si>
    <t>V8</t>
  </si>
  <si>
    <t>E4P+DHAP&lt;-&gt;SBP</t>
  </si>
  <si>
    <t>Sedoheptulose-bisphosphatase</t>
  </si>
  <si>
    <t>V9</t>
  </si>
  <si>
    <t>SBP&lt;-&gt;S7P+OP</t>
  </si>
  <si>
    <t>Transketolase2</t>
  </si>
  <si>
    <t>V10</t>
  </si>
  <si>
    <t>S7P+GAP&lt;-&gt;Ri5P+Xu5P</t>
  </si>
  <si>
    <t>Phosphoribulokinase</t>
  </si>
  <si>
    <t>V13</t>
  </si>
  <si>
    <t>Ru5P+ATP&lt;-&gt;RuBP+ADP</t>
  </si>
  <si>
    <t>Glucose-1-phosphate adenylyltransferase</t>
  </si>
  <si>
    <t>V23</t>
  </si>
  <si>
    <t>ADPG+Gn&lt;-&gt;G(n+1)+ADP</t>
  </si>
  <si>
    <t>ATP synthase</t>
  </si>
  <si>
    <t>V16</t>
  </si>
  <si>
    <t>ADP+Pi&lt;-&gt;ATP</t>
  </si>
  <si>
    <t>Phosphoglycolate phosphatase</t>
  </si>
  <si>
    <t>V112</t>
  </si>
  <si>
    <t>PGlycolate--&gt;Pi+Glycolate</t>
  </si>
  <si>
    <t>Glycerate kinase</t>
  </si>
  <si>
    <t>V113</t>
  </si>
  <si>
    <t>Gcea+ATP&lt;--&gt;ADP + PGA</t>
  </si>
  <si>
    <t>(S)-2-hydroxy-acid oxidase &amp;Catalase(CAT, EC1.11.1.6)</t>
  </si>
  <si>
    <t>V121</t>
  </si>
  <si>
    <t>Glycolate +O2&lt;--&gt;H2O2+Glyoxylate</t>
  </si>
  <si>
    <t>Serine-glyoxylate transaminase</t>
  </si>
  <si>
    <t>V122</t>
  </si>
  <si>
    <t>Glyoxylate + Serine&lt;--&gt; Hydroxypyruvate + Glycine</t>
  </si>
  <si>
    <t>Glycerate dehydrogenase</t>
  </si>
  <si>
    <t>V123</t>
  </si>
  <si>
    <t>Hydroxypyruvate + NAD &lt;--&gt; NADH + Glycerate</t>
  </si>
  <si>
    <t>Glycine transaminase</t>
  </si>
  <si>
    <t>V124</t>
  </si>
  <si>
    <t>Glyoxylate + Glu &lt;--&gt; KG + Glycine</t>
  </si>
  <si>
    <t>glycine dehydrogenase (aminomethyl-transferring)</t>
  </si>
  <si>
    <t>V131</t>
  </si>
  <si>
    <t>NAD+Glycine &lt;--&gt; CO2+ NADH + NH3</t>
  </si>
  <si>
    <t>Fructose-bisphosphate aldolase (C)</t>
  </si>
  <si>
    <t>V51</t>
  </si>
  <si>
    <t>DHAP+GAP &lt;--&gt;FBP</t>
  </si>
  <si>
    <t>Fructose-bisphosphatase (C)</t>
  </si>
  <si>
    <t>V52</t>
  </si>
  <si>
    <t>FBP &lt;--&gt;F6P + Pi</t>
  </si>
  <si>
    <t>UTP-glucose-1-phosphate uridylyltransferase</t>
  </si>
  <si>
    <t>V55</t>
  </si>
  <si>
    <t>G1P+UTP &lt;--&gt;OPOP+UDPG</t>
  </si>
  <si>
    <t>Sucrose-phosphate synthase</t>
  </si>
  <si>
    <t>V56</t>
  </si>
  <si>
    <t>UDPG+F6P&lt;--&gt;SUCP + UDP</t>
  </si>
  <si>
    <t>Sucrose-phosphate phosphatase</t>
  </si>
  <si>
    <t>V57</t>
  </si>
  <si>
    <t>SUCP&lt;--&gt;Pi + SUC</t>
  </si>
  <si>
    <t>Fructose-2,6-bisphosphate 2-phosphatase</t>
  </si>
  <si>
    <t>V58</t>
  </si>
  <si>
    <t>F26BP&lt;--&gt;F6P + Pi</t>
  </si>
  <si>
    <t xml:space="preserve">   </t>
  </si>
  <si>
    <t>6-phosphofructo-2-kinase</t>
  </si>
  <si>
    <t>V59</t>
  </si>
  <si>
    <t>F6P + ATP&lt;--&gt;ADP + F26BP</t>
  </si>
  <si>
    <t>Jmax</t>
  </si>
  <si>
    <t>maximum rate of electron transport</t>
  </si>
  <si>
    <t>K1</t>
  </si>
  <si>
    <t>formation of ISP.QH2 complex</t>
  </si>
  <si>
    <t>K2</t>
  </si>
  <si>
    <t>ISP.QH2--&gt;QH(semi) + ISPH(red)</t>
  </si>
  <si>
    <t>Increase in A</t>
  </si>
  <si>
    <t>Ci=140</t>
  </si>
  <si>
    <t>Ci=280</t>
  </si>
  <si>
    <t>Ci=420</t>
  </si>
  <si>
    <t>K3</t>
  </si>
  <si>
    <t>QH. + cytbL --&gt; Q + cytbL- + H+</t>
  </si>
  <si>
    <t>Unoptimized</t>
  </si>
  <si>
    <t>K4</t>
  </si>
  <si>
    <t>cytbL- + cytbH --&gt; cytbL + cytbH-</t>
  </si>
  <si>
    <t>Optimized</t>
  </si>
  <si>
    <t>K5</t>
  </si>
  <si>
    <t>CytbH- + Q --&gt; cytbH + Q-</t>
  </si>
  <si>
    <t>K6</t>
  </si>
  <si>
    <t>CytbH- + Q- --&gt; cytbH + Q2-</t>
  </si>
  <si>
    <t>K7</t>
  </si>
  <si>
    <t>Q binding to Qi site</t>
  </si>
  <si>
    <t>K8</t>
  </si>
  <si>
    <t>ISPH + CytC1 --&gt; ISPH(ox) + CytC1+</t>
  </si>
  <si>
    <t>K9</t>
  </si>
  <si>
    <t>electron transport from cytc1 to cytc2</t>
  </si>
  <si>
    <t>K10</t>
  </si>
  <si>
    <t>electron transport from cytc2 to P700</t>
  </si>
  <si>
    <t>Vmax11</t>
  </si>
  <si>
    <t>maximum rate of ATP synthesis</t>
  </si>
  <si>
    <t>Kau</t>
  </si>
  <si>
    <t>exciton transfer from peripheral antenna to core antenna</t>
  </si>
  <si>
    <t>Kua</t>
  </si>
  <si>
    <t>exciton transfer from core antenna to peripheral antenna</t>
  </si>
  <si>
    <t>Kf</t>
  </si>
  <si>
    <t>fluorescence emission</t>
  </si>
  <si>
    <t xml:space="preserve">Kd </t>
  </si>
  <si>
    <t>heat dissipation</t>
  </si>
  <si>
    <t>K15</t>
  </si>
  <si>
    <t>primary charge separation in PSI</t>
  </si>
  <si>
    <t>K16</t>
  </si>
  <si>
    <t>electron tranfer from electron acceptor of PSI to Fd</t>
  </si>
  <si>
    <t xml:space="preserve">V2M </t>
  </si>
  <si>
    <t>maximum rate of NADPH formation</t>
  </si>
  <si>
    <t>kA_d</t>
  </si>
  <si>
    <t>heat dissipation from peripheral antenna</t>
  </si>
  <si>
    <t>kA_f</t>
  </si>
  <si>
    <t>fluorescence emission from peripheral antenna</t>
  </si>
  <si>
    <t>kA_U</t>
  </si>
  <si>
    <t>kU_A</t>
  </si>
  <si>
    <t>kU_d</t>
  </si>
  <si>
    <t>heat dissipation from core antenna</t>
  </si>
  <si>
    <t>kU_f</t>
  </si>
  <si>
    <t>fluorescence emission from core antenna</t>
  </si>
  <si>
    <t>k1</t>
  </si>
  <si>
    <t>primary charge separation for open reaction center</t>
  </si>
  <si>
    <t>k_r1</t>
  </si>
  <si>
    <t>charge recombination for open reaction center</t>
  </si>
  <si>
    <t>kz</t>
  </si>
  <si>
    <t>tyrosine oxidation</t>
  </si>
  <si>
    <t>k12</t>
  </si>
  <si>
    <t>S1 to S2 transition</t>
  </si>
  <si>
    <t>k23</t>
  </si>
  <si>
    <t>S2 to S3 transition</t>
  </si>
  <si>
    <t>k30</t>
  </si>
  <si>
    <t>S3 to S0 transition</t>
  </si>
  <si>
    <t>k01</t>
  </si>
  <si>
    <t>S0 to S1 transition</t>
  </si>
  <si>
    <t>k2</t>
  </si>
  <si>
    <t>QA reduction by Pheo-</t>
  </si>
  <si>
    <t>kAB1</t>
  </si>
  <si>
    <t>QAQB--&gt;QAQB-</t>
  </si>
  <si>
    <t>kBA1</t>
  </si>
  <si>
    <t>QAQB- --&gt;QAQB</t>
  </si>
  <si>
    <t>kAB2</t>
  </si>
  <si>
    <t>QAQB- --&gt; QAQB2-</t>
  </si>
  <si>
    <t>kBA2</t>
  </si>
  <si>
    <t>QAQB2- --&gt; QAQB-</t>
  </si>
  <si>
    <t>k3</t>
  </si>
  <si>
    <t>exchange of PQ and QBH2</t>
  </si>
  <si>
    <t>k_r3</t>
  </si>
  <si>
    <t>exchange of QB and PQH2</t>
  </si>
  <si>
    <t>k_pq_oxy</t>
  </si>
  <si>
    <t>PQH2 oxidation</t>
  </si>
  <si>
    <t>Ci</t>
  </si>
  <si>
    <r>
      <t>Vmax (</t>
    </r>
    <r>
      <rPr>
        <sz val="11"/>
        <rFont val="Calibri"/>
        <family val="2"/>
      </rPr>
      <t>µmol m-2 s-1)</t>
    </r>
  </si>
  <si>
    <t>Protein contant (mg m-2)</t>
  </si>
  <si>
    <t>Average</t>
  </si>
  <si>
    <t>STD</t>
  </si>
  <si>
    <t>Transketolas</t>
  </si>
  <si>
    <r>
      <t>g</t>
    </r>
    <r>
      <rPr>
        <vertAlign val="subscript"/>
        <sz val="11"/>
        <rFont val="Calibri"/>
        <family val="2"/>
        <scheme val="minor"/>
      </rPr>
      <t>sw</t>
    </r>
    <r>
      <rPr>
        <sz val="11"/>
        <rFont val="Calibri"/>
        <family val="2"/>
        <scheme val="minor"/>
      </rPr>
      <t xml:space="preserve"> (mmol m-2 s-1)</t>
    </r>
  </si>
  <si>
    <t>WUE</t>
  </si>
  <si>
    <t>sum</t>
  </si>
  <si>
    <t>Enzyme</t>
  </si>
  <si>
    <t>Orig</t>
  </si>
  <si>
    <t>Opt</t>
  </si>
  <si>
    <t>Diff</t>
  </si>
  <si>
    <t>% Change</t>
  </si>
  <si>
    <t>Fructose-bisphosphatase</t>
  </si>
  <si>
    <t>Transketolase</t>
  </si>
  <si>
    <t>Glyceraldehyde-3-phosphate dehydrogenase (NADP+)</t>
  </si>
  <si>
    <t>(S)-2-hydroxy-acid oxidase &amp; Catalase (CAT, EC1.11.1.6)</t>
  </si>
  <si>
    <t>Glycine dehydrogenase (aminomethyl-transferring)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</si>
</sst>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8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3" fillId="0" borderId="1" xfId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3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2" xfId="0" applyBorder="1"/>
    <xf numFmtId="0" fontId="3" fillId="0" borderId="0" xfId="0" applyFont="1" applyAlignment="1">
      <alignment horizontal="center"/>
    </xf>
  </cellXfs>
  <cellStyles count="2">
    <cellStyle name="Normal" xfId="0" builtinId="0"/>
    <cellStyle name="常规 2" xfId="1" xr:uid="{AD44FACB-E8DB-4595-B7FB-8C17F5FA9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B577-0874-434C-8BE1-72ED7B917C08}">
  <dimension ref="A1:U71"/>
  <sheetViews>
    <sheetView topLeftCell="B1" zoomScale="80" zoomScaleNormal="80" workbookViewId="0">
      <selection activeCell="I5" sqref="I5"/>
    </sheetView>
  </sheetViews>
  <sheetFormatPr defaultRowHeight="14.45"/>
  <cols>
    <col min="1" max="1" width="60.7109375" customWidth="1"/>
    <col min="2" max="2" width="3.5703125" customWidth="1"/>
    <col min="4" max="5" width="34.28515625" customWidth="1"/>
    <col min="6" max="6" width="26.7109375" customWidth="1"/>
    <col min="7" max="7" width="16.5703125" customWidth="1"/>
  </cols>
  <sheetData>
    <row r="1" spans="1:21">
      <c r="A1" t="s">
        <v>0</v>
      </c>
    </row>
    <row r="2" spans="1:21">
      <c r="F2" t="s">
        <v>1</v>
      </c>
      <c r="G2" t="s">
        <v>2</v>
      </c>
      <c r="H2" t="s">
        <v>3</v>
      </c>
    </row>
    <row r="3" spans="1:21">
      <c r="G3" s="13" t="s">
        <v>4</v>
      </c>
      <c r="T3" t="s">
        <v>5</v>
      </c>
    </row>
    <row r="4" spans="1:21">
      <c r="B4" t="s">
        <v>6</v>
      </c>
      <c r="C4" t="s">
        <v>7</v>
      </c>
      <c r="D4" t="s">
        <v>8</v>
      </c>
      <c r="F4" t="s">
        <v>9</v>
      </c>
      <c r="N4" t="s">
        <v>10</v>
      </c>
      <c r="P4" t="s">
        <v>11</v>
      </c>
      <c r="R4" s="4" t="s">
        <v>12</v>
      </c>
      <c r="S4" s="4" t="s">
        <v>13</v>
      </c>
      <c r="T4" t="s">
        <v>14</v>
      </c>
    </row>
    <row r="5" spans="1:21" ht="15" thickBot="1">
      <c r="C5" t="s">
        <v>15</v>
      </c>
      <c r="F5">
        <v>41.367201674952703</v>
      </c>
      <c r="G5">
        <v>26.172215338462301</v>
      </c>
      <c r="H5">
        <v>32.9028177186836</v>
      </c>
      <c r="R5" s="4" t="s">
        <v>16</v>
      </c>
      <c r="S5" s="4" t="s">
        <v>17</v>
      </c>
      <c r="T5" s="14" t="s">
        <v>18</v>
      </c>
      <c r="U5" s="14"/>
    </row>
    <row r="6" spans="1:21">
      <c r="A6" t="s">
        <v>19</v>
      </c>
      <c r="B6">
        <v>1</v>
      </c>
      <c r="C6" t="s">
        <v>20</v>
      </c>
      <c r="D6" t="s">
        <v>21</v>
      </c>
      <c r="F6">
        <v>189.245733220982</v>
      </c>
      <c r="G6">
        <v>249.37479697009601</v>
      </c>
      <c r="H6">
        <v>225.20644018976699</v>
      </c>
      <c r="N6" t="s">
        <v>20</v>
      </c>
      <c r="O6">
        <v>120</v>
      </c>
      <c r="P6" t="s">
        <v>20</v>
      </c>
      <c r="Q6">
        <f>O6*0.7</f>
        <v>84</v>
      </c>
      <c r="R6" s="8">
        <v>16</v>
      </c>
      <c r="S6" s="8">
        <v>588000</v>
      </c>
      <c r="T6" s="4">
        <f>Q6/$R6*$S6/1000</f>
        <v>3087</v>
      </c>
    </row>
    <row r="7" spans="1:21">
      <c r="A7" t="s">
        <v>22</v>
      </c>
      <c r="B7">
        <v>2</v>
      </c>
      <c r="C7" t="s">
        <v>23</v>
      </c>
      <c r="D7" t="s">
        <v>24</v>
      </c>
      <c r="F7">
        <v>2018.0292484665599</v>
      </c>
      <c r="G7">
        <v>1402.18506527872</v>
      </c>
      <c r="H7">
        <v>2012.7880511687299</v>
      </c>
      <c r="N7" t="s">
        <v>23</v>
      </c>
      <c r="O7">
        <v>1241.24</v>
      </c>
      <c r="P7" t="s">
        <v>23</v>
      </c>
      <c r="Q7">
        <f>O7*2.1</f>
        <v>2606.6040000000003</v>
      </c>
      <c r="R7" s="9">
        <v>540</v>
      </c>
      <c r="S7" s="9">
        <v>45000</v>
      </c>
      <c r="T7" s="4">
        <f t="shared" ref="T7:T31" si="0">Q7/$R7*$S7/1000</f>
        <v>217.21700000000001</v>
      </c>
    </row>
    <row r="8" spans="1:21">
      <c r="A8" t="s">
        <v>25</v>
      </c>
      <c r="B8">
        <v>3</v>
      </c>
      <c r="C8" t="s">
        <v>26</v>
      </c>
      <c r="D8" t="s">
        <v>27</v>
      </c>
      <c r="F8">
        <v>127.560674444066</v>
      </c>
      <c r="G8">
        <v>122.776055317615</v>
      </c>
      <c r="H8">
        <v>125.460564018361</v>
      </c>
      <c r="N8" t="s">
        <v>26</v>
      </c>
      <c r="O8">
        <v>166.35</v>
      </c>
      <c r="P8" t="s">
        <v>26</v>
      </c>
      <c r="Q8">
        <f t="shared" ref="Q8:Q31" si="1">O8*2.1</f>
        <v>349.33499999999998</v>
      </c>
      <c r="R8" s="9">
        <v>50</v>
      </c>
      <c r="S8" s="9">
        <v>180000</v>
      </c>
      <c r="T8" s="4">
        <f t="shared" si="0"/>
        <v>1257.606</v>
      </c>
    </row>
    <row r="9" spans="1:21">
      <c r="A9" s="3" t="s">
        <v>28</v>
      </c>
      <c r="B9">
        <v>4</v>
      </c>
      <c r="C9" t="s">
        <v>29</v>
      </c>
      <c r="D9" t="s">
        <v>30</v>
      </c>
      <c r="F9">
        <v>587.01079802459697</v>
      </c>
      <c r="G9">
        <v>304.20091289770301</v>
      </c>
      <c r="H9">
        <v>563.83589058380403</v>
      </c>
      <c r="N9" t="s">
        <v>29</v>
      </c>
      <c r="O9">
        <v>50.2</v>
      </c>
      <c r="P9" t="s">
        <v>29</v>
      </c>
      <c r="Q9">
        <f t="shared" si="1"/>
        <v>105.42000000000002</v>
      </c>
      <c r="R9" s="10">
        <v>65</v>
      </c>
      <c r="S9" s="10">
        <v>70000</v>
      </c>
      <c r="T9" s="4">
        <f t="shared" si="0"/>
        <v>113.52923076923079</v>
      </c>
    </row>
    <row r="10" spans="1:21">
      <c r="A10" s="3" t="s">
        <v>31</v>
      </c>
      <c r="B10">
        <v>5</v>
      </c>
      <c r="C10" t="s">
        <v>32</v>
      </c>
      <c r="D10" t="s">
        <v>33</v>
      </c>
      <c r="F10">
        <v>68.292261485393297</v>
      </c>
      <c r="G10">
        <v>47.164047607444402</v>
      </c>
      <c r="H10">
        <v>66.528447258776794</v>
      </c>
      <c r="N10" t="s">
        <v>32</v>
      </c>
      <c r="O10">
        <v>29.91</v>
      </c>
      <c r="P10" t="s">
        <v>32</v>
      </c>
      <c r="Q10">
        <f t="shared" si="1"/>
        <v>62.811</v>
      </c>
      <c r="R10" s="10">
        <v>22</v>
      </c>
      <c r="S10" s="10">
        <v>160000</v>
      </c>
      <c r="T10" s="4">
        <f t="shared" si="0"/>
        <v>456.80727272727279</v>
      </c>
    </row>
    <row r="11" spans="1:21">
      <c r="A11" s="3" t="s">
        <v>34</v>
      </c>
      <c r="B11">
        <v>6</v>
      </c>
      <c r="C11" t="s">
        <v>35</v>
      </c>
      <c r="D11" t="s">
        <v>36</v>
      </c>
      <c r="F11">
        <v>275.04481214170602</v>
      </c>
      <c r="G11">
        <v>169.99872390454601</v>
      </c>
      <c r="H11">
        <v>267.50164682499201</v>
      </c>
      <c r="N11" t="s">
        <v>35</v>
      </c>
      <c r="O11">
        <v>128.58000000000001</v>
      </c>
      <c r="P11" t="s">
        <v>35</v>
      </c>
      <c r="Q11">
        <f t="shared" si="1"/>
        <v>270.01800000000003</v>
      </c>
      <c r="R11" s="10">
        <v>69</v>
      </c>
      <c r="S11" s="10">
        <v>160000</v>
      </c>
      <c r="T11" s="4">
        <f t="shared" si="0"/>
        <v>626.12869565217397</v>
      </c>
    </row>
    <row r="12" spans="1:21">
      <c r="A12" s="3" t="s">
        <v>28</v>
      </c>
      <c r="B12">
        <v>7</v>
      </c>
      <c r="C12" t="s">
        <v>37</v>
      </c>
      <c r="D12" t="s">
        <v>38</v>
      </c>
      <c r="F12">
        <v>0</v>
      </c>
      <c r="G12">
        <v>0</v>
      </c>
      <c r="H12">
        <v>0</v>
      </c>
      <c r="N12" t="s">
        <v>37</v>
      </c>
      <c r="O12">
        <v>50.2</v>
      </c>
      <c r="P12" t="s">
        <v>37</v>
      </c>
      <c r="Q12">
        <f t="shared" si="1"/>
        <v>105.42000000000002</v>
      </c>
      <c r="R12" s="10">
        <v>65</v>
      </c>
      <c r="S12" s="10">
        <v>70000</v>
      </c>
      <c r="T12" s="4">
        <f t="shared" si="0"/>
        <v>113.52923076923079</v>
      </c>
    </row>
    <row r="13" spans="1:21">
      <c r="A13" s="3" t="s">
        <v>39</v>
      </c>
      <c r="B13">
        <v>8</v>
      </c>
      <c r="C13" t="s">
        <v>40</v>
      </c>
      <c r="D13" t="s">
        <v>41</v>
      </c>
      <c r="F13">
        <v>130.78781706064299</v>
      </c>
      <c r="G13">
        <v>87.330298771185994</v>
      </c>
      <c r="H13">
        <v>137.873111183996</v>
      </c>
      <c r="N13" t="s">
        <v>40</v>
      </c>
      <c r="O13">
        <v>13.35</v>
      </c>
      <c r="P13" t="s">
        <v>40</v>
      </c>
      <c r="Q13">
        <f t="shared" si="1"/>
        <v>28.035</v>
      </c>
      <c r="R13" s="10">
        <v>81</v>
      </c>
      <c r="S13" s="10">
        <v>66000</v>
      </c>
      <c r="T13" s="4">
        <f t="shared" si="0"/>
        <v>22.843333333333334</v>
      </c>
    </row>
    <row r="14" spans="1:21">
      <c r="A14" s="3" t="s">
        <v>42</v>
      </c>
      <c r="B14">
        <v>9</v>
      </c>
      <c r="C14" t="s">
        <v>43</v>
      </c>
      <c r="D14" t="s">
        <v>44</v>
      </c>
      <c r="F14">
        <v>0</v>
      </c>
      <c r="G14">
        <v>0</v>
      </c>
      <c r="H14">
        <v>0</v>
      </c>
      <c r="N14" t="s">
        <v>43</v>
      </c>
      <c r="O14">
        <v>128.57</v>
      </c>
      <c r="P14" t="s">
        <v>43</v>
      </c>
      <c r="Q14">
        <f t="shared" si="1"/>
        <v>269.99700000000001</v>
      </c>
      <c r="R14" s="10">
        <v>69</v>
      </c>
      <c r="S14" s="10">
        <v>160000</v>
      </c>
      <c r="T14" s="4">
        <f t="shared" si="0"/>
        <v>626.08000000000004</v>
      </c>
    </row>
    <row r="15" spans="1:21">
      <c r="A15" s="3" t="s">
        <v>45</v>
      </c>
      <c r="B15">
        <v>10</v>
      </c>
      <c r="C15" t="s">
        <v>46</v>
      </c>
      <c r="D15" t="s">
        <v>47</v>
      </c>
      <c r="F15">
        <v>2406.8255379524498</v>
      </c>
      <c r="G15">
        <v>1580.35409848163</v>
      </c>
      <c r="H15">
        <v>2512.6806091140302</v>
      </c>
      <c r="N15" t="s">
        <v>46</v>
      </c>
      <c r="O15">
        <v>446.19</v>
      </c>
      <c r="P15" t="s">
        <v>46</v>
      </c>
      <c r="Q15">
        <f t="shared" si="1"/>
        <v>936.99900000000002</v>
      </c>
      <c r="R15" s="10">
        <v>615</v>
      </c>
      <c r="S15" s="10">
        <v>96000</v>
      </c>
      <c r="T15" s="4">
        <f t="shared" si="0"/>
        <v>146.26325853658537</v>
      </c>
    </row>
    <row r="16" spans="1:21">
      <c r="A16" s="3" t="s">
        <v>48</v>
      </c>
      <c r="B16">
        <v>11</v>
      </c>
      <c r="C16" t="s">
        <v>49</v>
      </c>
      <c r="D16" t="s">
        <v>50</v>
      </c>
      <c r="F16">
        <v>9.4977953086473708</v>
      </c>
      <c r="G16">
        <v>10.091260549070601</v>
      </c>
      <c r="H16">
        <v>10.163444940615101</v>
      </c>
      <c r="N16" t="s">
        <v>49</v>
      </c>
      <c r="O16">
        <v>8.01</v>
      </c>
      <c r="P16" t="s">
        <v>49</v>
      </c>
      <c r="Q16">
        <f t="shared" si="1"/>
        <v>16.821000000000002</v>
      </c>
      <c r="R16" s="10">
        <v>546</v>
      </c>
      <c r="S16" s="10">
        <v>210000</v>
      </c>
      <c r="T16" s="4">
        <f t="shared" si="0"/>
        <v>6.469615384615385</v>
      </c>
    </row>
    <row r="17" spans="1:20">
      <c r="A17" s="3" t="s">
        <v>51</v>
      </c>
      <c r="B17">
        <v>12</v>
      </c>
      <c r="C17" t="s">
        <v>52</v>
      </c>
      <c r="D17" t="s">
        <v>53</v>
      </c>
      <c r="F17">
        <v>18.0763301453817</v>
      </c>
      <c r="G17">
        <v>10.0496321855862</v>
      </c>
      <c r="H17">
        <v>18.724722438422599</v>
      </c>
      <c r="N17" t="s">
        <v>52</v>
      </c>
      <c r="O17">
        <v>150</v>
      </c>
      <c r="P17" t="s">
        <v>52</v>
      </c>
      <c r="Q17">
        <f t="shared" si="1"/>
        <v>315</v>
      </c>
      <c r="R17" s="10">
        <v>216</v>
      </c>
      <c r="S17" s="10">
        <v>325000</v>
      </c>
      <c r="T17" s="4">
        <f t="shared" si="0"/>
        <v>473.95833333333331</v>
      </c>
    </row>
    <row r="18" spans="1:20">
      <c r="A18" s="12" t="s">
        <v>54</v>
      </c>
      <c r="B18">
        <v>13</v>
      </c>
      <c r="C18" s="13" t="s">
        <v>55</v>
      </c>
      <c r="D18" s="13" t="s">
        <v>56</v>
      </c>
      <c r="E18" s="13"/>
      <c r="F18">
        <v>61.611615101642002</v>
      </c>
      <c r="G18">
        <v>50.235109281721201</v>
      </c>
      <c r="H18">
        <v>72.876284407796007</v>
      </c>
      <c r="N18" t="s">
        <v>55</v>
      </c>
      <c r="O18">
        <v>1572.6</v>
      </c>
      <c r="P18" t="s">
        <v>55</v>
      </c>
      <c r="Q18">
        <f t="shared" si="1"/>
        <v>3302.46</v>
      </c>
      <c r="R18" s="10">
        <v>292</v>
      </c>
      <c r="S18" s="10">
        <v>100000</v>
      </c>
      <c r="T18" s="4">
        <f t="shared" si="0"/>
        <v>1130.9794520547946</v>
      </c>
    </row>
    <row r="19" spans="1:20">
      <c r="A19" s="12" t="s">
        <v>57</v>
      </c>
      <c r="B19">
        <v>14</v>
      </c>
      <c r="C19" s="13" t="s">
        <v>58</v>
      </c>
      <c r="D19" s="13" t="s">
        <v>59</v>
      </c>
      <c r="E19" s="13"/>
      <c r="F19">
        <v>137.49538942542301</v>
      </c>
      <c r="G19">
        <v>110.593634077624</v>
      </c>
      <c r="H19">
        <v>165.857369112756</v>
      </c>
      <c r="N19" t="s">
        <v>58</v>
      </c>
      <c r="O19">
        <v>171.47</v>
      </c>
      <c r="P19" t="s">
        <v>58</v>
      </c>
      <c r="Q19">
        <f t="shared" si="1"/>
        <v>360.08699999999999</v>
      </c>
      <c r="R19" s="10">
        <v>200</v>
      </c>
      <c r="S19" s="10">
        <v>47000</v>
      </c>
      <c r="T19" s="4">
        <f t="shared" si="0"/>
        <v>84.620445000000004</v>
      </c>
    </row>
    <row r="20" spans="1:20">
      <c r="A20" s="12" t="s">
        <v>60</v>
      </c>
      <c r="B20">
        <v>15</v>
      </c>
      <c r="C20" s="13" t="s">
        <v>61</v>
      </c>
      <c r="D20" s="13" t="s">
        <v>62</v>
      </c>
      <c r="E20" s="13"/>
      <c r="F20">
        <v>20.6783857070557</v>
      </c>
      <c r="G20">
        <v>23.027663419490899</v>
      </c>
      <c r="H20">
        <v>19.8965849945602</v>
      </c>
      <c r="N20" t="s">
        <v>61</v>
      </c>
      <c r="O20">
        <v>43.68</v>
      </c>
      <c r="P20" t="s">
        <v>61</v>
      </c>
      <c r="Q20">
        <f t="shared" si="1"/>
        <v>91.728000000000009</v>
      </c>
      <c r="R20" s="10">
        <v>437</v>
      </c>
      <c r="S20" s="10">
        <v>300000</v>
      </c>
      <c r="T20" s="4">
        <f t="shared" si="0"/>
        <v>62.97116704805493</v>
      </c>
    </row>
    <row r="21" spans="1:20">
      <c r="A21" s="12" t="s">
        <v>63</v>
      </c>
      <c r="B21">
        <v>16</v>
      </c>
      <c r="C21" s="13" t="s">
        <v>64</v>
      </c>
      <c r="D21" s="13" t="s">
        <v>65</v>
      </c>
      <c r="E21" s="13"/>
      <c r="F21">
        <v>18.181639685286399</v>
      </c>
      <c r="G21">
        <v>28.365228786706599</v>
      </c>
      <c r="H21">
        <v>20.448967222883201</v>
      </c>
      <c r="N21" t="s">
        <v>64</v>
      </c>
      <c r="O21">
        <v>99.19</v>
      </c>
      <c r="P21" t="s">
        <v>64</v>
      </c>
      <c r="Q21">
        <f t="shared" si="1"/>
        <v>208.29900000000001</v>
      </c>
      <c r="R21" s="10">
        <v>97</v>
      </c>
      <c r="S21" s="10">
        <v>105000</v>
      </c>
      <c r="T21" s="4">
        <f t="shared" si="0"/>
        <v>225.47829896907214</v>
      </c>
    </row>
    <row r="22" spans="1:20">
      <c r="A22" s="12" t="s">
        <v>66</v>
      </c>
      <c r="B22">
        <v>17</v>
      </c>
      <c r="C22" s="13" t="s">
        <v>67</v>
      </c>
      <c r="D22" s="13" t="s">
        <v>68</v>
      </c>
      <c r="E22" s="13"/>
      <c r="F22">
        <v>288.85679328644397</v>
      </c>
      <c r="G22">
        <v>208.488846169845</v>
      </c>
      <c r="H22">
        <v>351.157477056262</v>
      </c>
      <c r="N22" t="s">
        <v>67</v>
      </c>
      <c r="O22">
        <v>300.29000000000002</v>
      </c>
      <c r="P22" t="s">
        <v>67</v>
      </c>
      <c r="Q22">
        <f t="shared" si="1"/>
        <v>630.60900000000004</v>
      </c>
      <c r="R22" s="10">
        <v>1629</v>
      </c>
      <c r="S22" s="10">
        <v>90000</v>
      </c>
      <c r="T22" s="4">
        <f t="shared" si="0"/>
        <v>34.840276243093925</v>
      </c>
    </row>
    <row r="23" spans="1:20">
      <c r="A23" s="12" t="s">
        <v>69</v>
      </c>
      <c r="B23">
        <v>18</v>
      </c>
      <c r="C23" s="13" t="s">
        <v>70</v>
      </c>
      <c r="D23" s="13" t="s">
        <v>71</v>
      </c>
      <c r="E23" s="13"/>
      <c r="F23">
        <v>18.401829303857099</v>
      </c>
      <c r="G23">
        <v>30.426166866295301</v>
      </c>
      <c r="H23">
        <v>22.040010056892001</v>
      </c>
      <c r="N23" t="s">
        <v>70</v>
      </c>
      <c r="O23">
        <v>82.37</v>
      </c>
      <c r="P23" t="s">
        <v>70</v>
      </c>
      <c r="Q23">
        <f t="shared" si="1"/>
        <v>172.977</v>
      </c>
      <c r="R23" s="10">
        <v>54</v>
      </c>
      <c r="S23" s="10">
        <v>90000</v>
      </c>
      <c r="T23" s="4">
        <f t="shared" si="0"/>
        <v>288.29500000000002</v>
      </c>
    </row>
    <row r="24" spans="1:20">
      <c r="A24" s="12" t="s">
        <v>72</v>
      </c>
      <c r="B24">
        <v>19</v>
      </c>
      <c r="C24" s="13" t="s">
        <v>73</v>
      </c>
      <c r="D24" s="13" t="s">
        <v>74</v>
      </c>
      <c r="E24" s="13"/>
      <c r="F24">
        <v>8.0473162727259808</v>
      </c>
      <c r="G24">
        <v>13.8687793859231</v>
      </c>
      <c r="H24">
        <v>12.2005091495912</v>
      </c>
      <c r="N24" t="s">
        <v>73</v>
      </c>
      <c r="O24">
        <v>74.84</v>
      </c>
      <c r="P24" t="s">
        <v>73</v>
      </c>
      <c r="Q24">
        <f t="shared" si="1"/>
        <v>157.16400000000002</v>
      </c>
      <c r="R24" s="10">
        <v>18</v>
      </c>
      <c r="S24" s="10">
        <v>270000</v>
      </c>
      <c r="T24" s="4">
        <f t="shared" si="0"/>
        <v>2357.46</v>
      </c>
    </row>
    <row r="25" spans="1:20">
      <c r="A25" s="3" t="s">
        <v>75</v>
      </c>
      <c r="B25">
        <v>20</v>
      </c>
      <c r="C25" t="s">
        <v>76</v>
      </c>
      <c r="D25" t="s">
        <v>77</v>
      </c>
      <c r="F25">
        <v>9.3316464295736399</v>
      </c>
      <c r="G25">
        <v>8.9165520426520093</v>
      </c>
      <c r="H25">
        <v>14.345725966925301</v>
      </c>
      <c r="N25" t="s">
        <v>76</v>
      </c>
      <c r="O25">
        <v>3.22</v>
      </c>
      <c r="P25" t="s">
        <v>76</v>
      </c>
      <c r="Q25">
        <f t="shared" si="1"/>
        <v>6.7620000000000005</v>
      </c>
      <c r="R25" s="10">
        <v>65</v>
      </c>
      <c r="S25" s="10">
        <v>70000</v>
      </c>
      <c r="T25" s="4">
        <f t="shared" si="0"/>
        <v>7.2821538461538466</v>
      </c>
    </row>
    <row r="26" spans="1:20">
      <c r="A26" s="3" t="s">
        <v>78</v>
      </c>
      <c r="B26">
        <v>21</v>
      </c>
      <c r="C26" t="s">
        <v>79</v>
      </c>
      <c r="D26" t="s">
        <v>80</v>
      </c>
      <c r="F26">
        <v>3.0595103869822999</v>
      </c>
      <c r="G26">
        <v>3.0984050230497302</v>
      </c>
      <c r="H26">
        <v>2.7226342489330602</v>
      </c>
      <c r="N26" t="s">
        <v>79</v>
      </c>
      <c r="O26">
        <v>1.92</v>
      </c>
      <c r="P26" t="s">
        <v>79</v>
      </c>
      <c r="Q26">
        <f t="shared" si="1"/>
        <v>4.032</v>
      </c>
      <c r="R26" s="10">
        <v>22</v>
      </c>
      <c r="S26" s="10">
        <v>160000</v>
      </c>
      <c r="T26" s="4">
        <f t="shared" si="0"/>
        <v>29.323636363636364</v>
      </c>
    </row>
    <row r="27" spans="1:20">
      <c r="A27" s="3" t="s">
        <v>81</v>
      </c>
      <c r="B27">
        <v>22</v>
      </c>
      <c r="C27" t="s">
        <v>82</v>
      </c>
      <c r="D27" t="s">
        <v>83</v>
      </c>
      <c r="F27">
        <v>22.506623536623898</v>
      </c>
      <c r="G27">
        <v>22.255941173507601</v>
      </c>
      <c r="H27">
        <v>16.916592281811901</v>
      </c>
      <c r="N27" t="s">
        <v>82</v>
      </c>
      <c r="O27">
        <v>3.46</v>
      </c>
      <c r="P27" t="s">
        <v>82</v>
      </c>
      <c r="Q27">
        <f t="shared" si="1"/>
        <v>7.266</v>
      </c>
      <c r="R27" s="10">
        <v>400</v>
      </c>
      <c r="S27" s="10">
        <v>53000</v>
      </c>
      <c r="T27" s="4">
        <f t="shared" si="0"/>
        <v>0.96274499999999996</v>
      </c>
    </row>
    <row r="28" spans="1:20">
      <c r="A28" s="3" t="s">
        <v>84</v>
      </c>
      <c r="B28">
        <v>23</v>
      </c>
      <c r="C28" t="s">
        <v>85</v>
      </c>
      <c r="D28" t="s">
        <v>86</v>
      </c>
      <c r="F28">
        <v>1.6027213052891101</v>
      </c>
      <c r="G28">
        <v>1.56431006228706</v>
      </c>
      <c r="H28">
        <v>1.44260920808071</v>
      </c>
      <c r="N28" t="s">
        <v>85</v>
      </c>
      <c r="O28">
        <v>1.67</v>
      </c>
      <c r="P28" t="s">
        <v>85</v>
      </c>
      <c r="Q28">
        <f t="shared" si="1"/>
        <v>3.5070000000000001</v>
      </c>
      <c r="R28" s="10">
        <v>640</v>
      </c>
      <c r="S28" s="10">
        <v>480000</v>
      </c>
      <c r="T28" s="4">
        <f t="shared" si="0"/>
        <v>2.6302500000000002</v>
      </c>
    </row>
    <row r="29" spans="1:20">
      <c r="A29" s="3" t="s">
        <v>87</v>
      </c>
      <c r="B29">
        <v>24</v>
      </c>
      <c r="C29" t="s">
        <v>88</v>
      </c>
      <c r="D29" t="s">
        <v>89</v>
      </c>
      <c r="F29">
        <v>17.219319930235098</v>
      </c>
      <c r="G29">
        <v>16.035869285494002</v>
      </c>
      <c r="H29">
        <v>17.9704651686808</v>
      </c>
      <c r="N29" t="s">
        <v>88</v>
      </c>
      <c r="O29">
        <v>16.649999999999999</v>
      </c>
      <c r="P29" t="s">
        <v>88</v>
      </c>
      <c r="Q29">
        <f t="shared" si="1"/>
        <v>34.964999999999996</v>
      </c>
      <c r="R29" s="10">
        <v>2500</v>
      </c>
      <c r="S29" s="10">
        <v>120000</v>
      </c>
      <c r="T29" s="4">
        <f t="shared" si="0"/>
        <v>1.6783199999999998</v>
      </c>
    </row>
    <row r="30" spans="1:20">
      <c r="A30" s="3" t="s">
        <v>90</v>
      </c>
      <c r="B30">
        <v>25</v>
      </c>
      <c r="C30" t="s">
        <v>91</v>
      </c>
      <c r="D30" t="s">
        <v>92</v>
      </c>
      <c r="F30">
        <v>1.44839178266649</v>
      </c>
      <c r="G30">
        <v>1.4406810195796</v>
      </c>
      <c r="H30">
        <v>1.3987374475908201</v>
      </c>
      <c r="M30" t="s">
        <v>93</v>
      </c>
      <c r="N30" t="s">
        <v>91</v>
      </c>
      <c r="O30">
        <v>0.5</v>
      </c>
      <c r="P30" t="s">
        <v>91</v>
      </c>
      <c r="Q30">
        <f t="shared" si="1"/>
        <v>1.05</v>
      </c>
      <c r="R30" s="10">
        <v>1550</v>
      </c>
      <c r="S30" s="10">
        <v>390000</v>
      </c>
      <c r="T30" s="4">
        <f t="shared" si="0"/>
        <v>0.26419354838709674</v>
      </c>
    </row>
    <row r="31" spans="1:20">
      <c r="A31" s="3" t="s">
        <v>94</v>
      </c>
      <c r="B31">
        <v>26</v>
      </c>
      <c r="C31" t="s">
        <v>95</v>
      </c>
      <c r="D31" t="s">
        <v>96</v>
      </c>
      <c r="F31">
        <v>2.1948112931756198</v>
      </c>
      <c r="G31">
        <v>1.2017289666556601</v>
      </c>
      <c r="H31">
        <v>2.3567874664216801</v>
      </c>
      <c r="M31" t="s">
        <v>93</v>
      </c>
      <c r="N31" t="s">
        <v>95</v>
      </c>
      <c r="O31">
        <v>3.03</v>
      </c>
      <c r="P31" t="s">
        <v>95</v>
      </c>
      <c r="Q31">
        <f t="shared" si="1"/>
        <v>6.3629999999999995</v>
      </c>
      <c r="R31" s="10">
        <v>9240</v>
      </c>
      <c r="S31" s="11">
        <v>66000</v>
      </c>
      <c r="T31" s="4">
        <f t="shared" si="0"/>
        <v>4.5449999999999997E-2</v>
      </c>
    </row>
    <row r="32" spans="1:20">
      <c r="C32" t="s">
        <v>97</v>
      </c>
      <c r="D32" t="s">
        <v>98</v>
      </c>
      <c r="F32">
        <v>180</v>
      </c>
      <c r="G32" t="s">
        <v>93</v>
      </c>
      <c r="M32" t="s">
        <v>93</v>
      </c>
    </row>
    <row r="33" spans="3:13">
      <c r="C33" t="s">
        <v>99</v>
      </c>
      <c r="D33" t="s">
        <v>100</v>
      </c>
      <c r="F33">
        <v>1000000</v>
      </c>
      <c r="G33" t="s">
        <v>93</v>
      </c>
      <c r="M33" t="s">
        <v>93</v>
      </c>
    </row>
    <row r="34" spans="3:13">
      <c r="C34" t="s">
        <v>101</v>
      </c>
      <c r="D34" t="s">
        <v>102</v>
      </c>
      <c r="F34">
        <v>500</v>
      </c>
      <c r="G34" t="s">
        <v>93</v>
      </c>
      <c r="H34" t="s">
        <v>103</v>
      </c>
      <c r="I34" t="s">
        <v>104</v>
      </c>
      <c r="J34" t="s">
        <v>105</v>
      </c>
      <c r="K34" t="s">
        <v>106</v>
      </c>
      <c r="M34" t="s">
        <v>93</v>
      </c>
    </row>
    <row r="35" spans="3:13">
      <c r="C35" t="s">
        <v>107</v>
      </c>
      <c r="D35" t="s">
        <v>108</v>
      </c>
      <c r="F35">
        <v>50000000</v>
      </c>
      <c r="G35" t="s">
        <v>93</v>
      </c>
      <c r="H35" t="s">
        <v>109</v>
      </c>
      <c r="M35" t="s">
        <v>93</v>
      </c>
    </row>
    <row r="36" spans="3:13">
      <c r="C36" t="s">
        <v>110</v>
      </c>
      <c r="D36" t="s">
        <v>111</v>
      </c>
      <c r="F36">
        <v>50000000</v>
      </c>
      <c r="G36" t="s">
        <v>93</v>
      </c>
      <c r="H36" t="s">
        <v>112</v>
      </c>
      <c r="M36" t="s">
        <v>93</v>
      </c>
    </row>
    <row r="37" spans="3:13">
      <c r="C37" t="s">
        <v>113</v>
      </c>
      <c r="D37" t="s">
        <v>114</v>
      </c>
      <c r="F37">
        <v>50000000</v>
      </c>
      <c r="G37" t="s">
        <v>93</v>
      </c>
      <c r="M37" t="s">
        <v>93</v>
      </c>
    </row>
    <row r="38" spans="3:13">
      <c r="C38" t="s">
        <v>115</v>
      </c>
      <c r="D38" t="s">
        <v>116</v>
      </c>
      <c r="F38">
        <v>50000000</v>
      </c>
      <c r="G38" t="s">
        <v>93</v>
      </c>
      <c r="M38" t="s">
        <v>93</v>
      </c>
    </row>
    <row r="39" spans="3:13">
      <c r="C39" t="s">
        <v>117</v>
      </c>
      <c r="D39" t="s">
        <v>118</v>
      </c>
      <c r="F39">
        <v>10000</v>
      </c>
      <c r="G39" t="s">
        <v>93</v>
      </c>
      <c r="M39" t="s">
        <v>93</v>
      </c>
    </row>
    <row r="40" spans="3:13">
      <c r="C40" t="s">
        <v>119</v>
      </c>
      <c r="D40" t="s">
        <v>120</v>
      </c>
      <c r="F40">
        <v>1000</v>
      </c>
      <c r="G40" t="s">
        <v>93</v>
      </c>
      <c r="M40" t="s">
        <v>93</v>
      </c>
    </row>
    <row r="41" spans="3:13">
      <c r="C41" t="s">
        <v>121</v>
      </c>
      <c r="D41" t="s">
        <v>122</v>
      </c>
      <c r="F41">
        <v>8300000</v>
      </c>
      <c r="G41" t="s">
        <v>93</v>
      </c>
      <c r="M41" t="s">
        <v>93</v>
      </c>
    </row>
    <row r="42" spans="3:13">
      <c r="C42" t="s">
        <v>123</v>
      </c>
      <c r="D42" t="s">
        <v>124</v>
      </c>
      <c r="F42">
        <v>800000000</v>
      </c>
      <c r="G42" t="s">
        <v>93</v>
      </c>
      <c r="M42" t="s">
        <v>93</v>
      </c>
    </row>
    <row r="43" spans="3:13">
      <c r="C43" t="s">
        <v>125</v>
      </c>
      <c r="D43" t="s">
        <v>126</v>
      </c>
      <c r="F43">
        <v>6</v>
      </c>
      <c r="G43" t="s">
        <v>93</v>
      </c>
      <c r="M43" t="s">
        <v>93</v>
      </c>
    </row>
    <row r="44" spans="3:13">
      <c r="C44" t="s">
        <v>127</v>
      </c>
      <c r="D44" t="s">
        <v>128</v>
      </c>
      <c r="F44">
        <v>10000000000</v>
      </c>
      <c r="G44" t="s">
        <v>93</v>
      </c>
      <c r="M44" t="s">
        <v>93</v>
      </c>
    </row>
    <row r="45" spans="3:13">
      <c r="C45" t="s">
        <v>129</v>
      </c>
      <c r="D45" t="s">
        <v>130</v>
      </c>
      <c r="F45">
        <v>10000000000</v>
      </c>
      <c r="G45" t="s">
        <v>93</v>
      </c>
      <c r="M45" t="s">
        <v>93</v>
      </c>
    </row>
    <row r="46" spans="3:13">
      <c r="C46" t="s">
        <v>131</v>
      </c>
      <c r="D46" t="s">
        <v>132</v>
      </c>
      <c r="F46">
        <v>6300000</v>
      </c>
      <c r="G46" t="s">
        <v>93</v>
      </c>
      <c r="M46" t="s">
        <v>93</v>
      </c>
    </row>
    <row r="47" spans="3:13">
      <c r="C47" t="s">
        <v>133</v>
      </c>
      <c r="D47" t="s">
        <v>134</v>
      </c>
      <c r="F47">
        <v>200000000</v>
      </c>
      <c r="G47" t="s">
        <v>93</v>
      </c>
      <c r="M47" t="s">
        <v>93</v>
      </c>
    </row>
    <row r="48" spans="3:13">
      <c r="C48" t="s">
        <v>135</v>
      </c>
      <c r="D48" t="s">
        <v>136</v>
      </c>
      <c r="F48">
        <v>10000000000</v>
      </c>
      <c r="G48" t="s">
        <v>93</v>
      </c>
      <c r="M48" t="s">
        <v>93</v>
      </c>
    </row>
    <row r="49" spans="3:15">
      <c r="C49" t="s">
        <v>137</v>
      </c>
      <c r="D49" t="s">
        <v>138</v>
      </c>
      <c r="F49">
        <v>100000</v>
      </c>
      <c r="G49" t="s">
        <v>93</v>
      </c>
      <c r="M49" t="s">
        <v>93</v>
      </c>
    </row>
    <row r="50" spans="3:15">
      <c r="C50" t="s">
        <v>139</v>
      </c>
      <c r="D50" t="s">
        <v>140</v>
      </c>
      <c r="F50">
        <v>27.8</v>
      </c>
      <c r="G50" t="s">
        <v>93</v>
      </c>
      <c r="M50" t="s">
        <v>93</v>
      </c>
    </row>
    <row r="51" spans="3:15">
      <c r="C51" t="s">
        <v>141</v>
      </c>
      <c r="D51" t="s">
        <v>142</v>
      </c>
      <c r="F51">
        <v>200000000</v>
      </c>
      <c r="G51" t="s">
        <v>93</v>
      </c>
      <c r="M51" t="s">
        <v>93</v>
      </c>
    </row>
    <row r="52" spans="3:15">
      <c r="C52" t="s">
        <v>143</v>
      </c>
      <c r="D52" t="s">
        <v>144</v>
      </c>
      <c r="F52">
        <v>1260000</v>
      </c>
      <c r="G52" t="s">
        <v>93</v>
      </c>
      <c r="M52" t="s">
        <v>93</v>
      </c>
    </row>
    <row r="53" spans="3:15">
      <c r="C53" t="s">
        <v>145</v>
      </c>
      <c r="D53" t="s">
        <v>128</v>
      </c>
      <c r="F53">
        <v>10000000000</v>
      </c>
      <c r="G53" t="s">
        <v>93</v>
      </c>
      <c r="M53" t="s">
        <v>93</v>
      </c>
    </row>
    <row r="54" spans="3:15">
      <c r="C54" t="s">
        <v>146</v>
      </c>
      <c r="D54" t="s">
        <v>130</v>
      </c>
      <c r="F54">
        <v>10000000000</v>
      </c>
      <c r="G54" t="s">
        <v>93</v>
      </c>
      <c r="M54" t="s">
        <v>93</v>
      </c>
    </row>
    <row r="55" spans="3:15">
      <c r="C55" t="s">
        <v>147</v>
      </c>
      <c r="D55" t="s">
        <v>148</v>
      </c>
      <c r="F55">
        <v>200000000</v>
      </c>
      <c r="G55" t="s">
        <v>93</v>
      </c>
      <c r="K55" s="2"/>
      <c r="M55" t="s">
        <v>93</v>
      </c>
    </row>
    <row r="56" spans="3:15">
      <c r="C56" t="s">
        <v>149</v>
      </c>
      <c r="D56" t="s">
        <v>150</v>
      </c>
      <c r="F56">
        <v>1260000</v>
      </c>
      <c r="G56" t="s">
        <v>93</v>
      </c>
      <c r="M56" t="s">
        <v>93</v>
      </c>
    </row>
    <row r="57" spans="3:15">
      <c r="C57" t="s">
        <v>151</v>
      </c>
      <c r="D57" t="s">
        <v>152</v>
      </c>
      <c r="F57" s="2">
        <v>250000000000</v>
      </c>
      <c r="G57" t="s">
        <v>93</v>
      </c>
      <c r="M57" t="s">
        <v>93</v>
      </c>
      <c r="O57" s="2"/>
    </row>
    <row r="58" spans="3:15">
      <c r="C58" t="s">
        <v>153</v>
      </c>
      <c r="D58" t="s">
        <v>154</v>
      </c>
      <c r="F58">
        <v>300000000</v>
      </c>
      <c r="G58" t="s">
        <v>93</v>
      </c>
      <c r="M58" t="s">
        <v>93</v>
      </c>
    </row>
    <row r="59" spans="3:15">
      <c r="C59" t="s">
        <v>155</v>
      </c>
      <c r="D59" t="s">
        <v>156</v>
      </c>
      <c r="F59">
        <v>5000000</v>
      </c>
      <c r="G59" t="s">
        <v>93</v>
      </c>
      <c r="M59" t="s">
        <v>93</v>
      </c>
    </row>
    <row r="60" spans="3:15">
      <c r="C60" t="s">
        <v>157</v>
      </c>
      <c r="D60" t="s">
        <v>158</v>
      </c>
      <c r="F60">
        <v>30000</v>
      </c>
      <c r="G60" t="s">
        <v>93</v>
      </c>
      <c r="M60" t="s">
        <v>93</v>
      </c>
    </row>
    <row r="61" spans="3:15">
      <c r="C61" t="s">
        <v>159</v>
      </c>
      <c r="D61" t="s">
        <v>160</v>
      </c>
      <c r="F61">
        <v>10000</v>
      </c>
      <c r="G61" t="s">
        <v>93</v>
      </c>
      <c r="M61" t="s">
        <v>93</v>
      </c>
    </row>
    <row r="62" spans="3:15">
      <c r="C62" t="s">
        <v>161</v>
      </c>
      <c r="D62" t="s">
        <v>162</v>
      </c>
      <c r="F62">
        <v>3000</v>
      </c>
      <c r="G62" t="s">
        <v>93</v>
      </c>
      <c r="M62" t="s">
        <v>93</v>
      </c>
    </row>
    <row r="63" spans="3:15">
      <c r="C63" t="s">
        <v>163</v>
      </c>
      <c r="D63" t="s">
        <v>164</v>
      </c>
      <c r="F63">
        <v>500</v>
      </c>
      <c r="G63" t="s">
        <v>93</v>
      </c>
      <c r="M63" t="s">
        <v>93</v>
      </c>
    </row>
    <row r="64" spans="3:15">
      <c r="C64" t="s">
        <v>165</v>
      </c>
      <c r="D64" t="s">
        <v>166</v>
      </c>
      <c r="F64">
        <v>2000000000</v>
      </c>
      <c r="G64" t="s">
        <v>93</v>
      </c>
      <c r="M64" t="s">
        <v>93</v>
      </c>
    </row>
    <row r="65" spans="3:13">
      <c r="C65" t="s">
        <v>167</v>
      </c>
      <c r="D65" t="s">
        <v>168</v>
      </c>
      <c r="F65">
        <v>2500</v>
      </c>
      <c r="G65" t="s">
        <v>93</v>
      </c>
      <c r="M65" t="s">
        <v>93</v>
      </c>
    </row>
    <row r="66" spans="3:13">
      <c r="C66" t="s">
        <v>169</v>
      </c>
      <c r="D66" t="s">
        <v>170</v>
      </c>
      <c r="F66">
        <v>200</v>
      </c>
      <c r="G66" t="s">
        <v>93</v>
      </c>
      <c r="M66" t="s">
        <v>93</v>
      </c>
    </row>
    <row r="67" spans="3:13">
      <c r="C67" t="s">
        <v>171</v>
      </c>
      <c r="D67" t="s">
        <v>172</v>
      </c>
      <c r="F67">
        <v>3300</v>
      </c>
      <c r="G67" t="s">
        <v>93</v>
      </c>
      <c r="M67" t="s">
        <v>93</v>
      </c>
    </row>
    <row r="68" spans="3:13">
      <c r="C68" t="s">
        <v>173</v>
      </c>
      <c r="D68" t="s">
        <v>174</v>
      </c>
      <c r="F68">
        <v>250</v>
      </c>
      <c r="G68" t="s">
        <v>93</v>
      </c>
      <c r="M68" t="s">
        <v>93</v>
      </c>
    </row>
    <row r="69" spans="3:13">
      <c r="C69" t="s">
        <v>175</v>
      </c>
      <c r="D69" t="s">
        <v>176</v>
      </c>
      <c r="F69">
        <v>800</v>
      </c>
      <c r="G69" t="s">
        <v>93</v>
      </c>
    </row>
    <row r="70" spans="3:13">
      <c r="C70" t="s">
        <v>177</v>
      </c>
      <c r="D70" t="s">
        <v>178</v>
      </c>
      <c r="F70">
        <v>80</v>
      </c>
      <c r="G70" t="s">
        <v>93</v>
      </c>
    </row>
    <row r="71" spans="3:13">
      <c r="C71" t="s">
        <v>179</v>
      </c>
      <c r="D71" t="s">
        <v>180</v>
      </c>
      <c r="F71">
        <v>500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417E-1400-406B-9BA4-13B19C29D9F8}">
  <dimension ref="A1:AC31"/>
  <sheetViews>
    <sheetView zoomScale="80" zoomScaleNormal="80" workbookViewId="0">
      <selection activeCell="A31" sqref="A31:E31"/>
    </sheetView>
  </sheetViews>
  <sheetFormatPr defaultColWidth="9.140625" defaultRowHeight="14.45"/>
  <cols>
    <col min="1" max="18" width="9.140625" style="4"/>
    <col min="19" max="19" width="8.7109375" style="4" customWidth="1"/>
    <col min="20" max="16384" width="9.140625" style="4"/>
  </cols>
  <sheetData>
    <row r="1" spans="1:29">
      <c r="A1" s="4" t="s">
        <v>181</v>
      </c>
      <c r="B1" s="4">
        <v>300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 t="shared" ref="C3:C29" si="0">AVERAGE(E3:N3)</f>
        <v>42.92586956721933</v>
      </c>
      <c r="D3" s="6">
        <f>STDEV(E3:N3)</f>
        <v>1.2731160600697874E-3</v>
      </c>
      <c r="E3" s="4">
        <v>42.924445353577603</v>
      </c>
      <c r="F3" s="4">
        <v>42.925970021407402</v>
      </c>
      <c r="G3" s="4">
        <v>42.927297896157199</v>
      </c>
      <c r="H3" s="4">
        <v>42.925192957878103</v>
      </c>
      <c r="I3" s="4">
        <v>42.924820278555799</v>
      </c>
      <c r="J3" s="4">
        <v>42.9250832547364</v>
      </c>
      <c r="K3" s="4">
        <v>42.925322468895899</v>
      </c>
      <c r="L3" s="4">
        <v>42.928431089132999</v>
      </c>
      <c r="M3" s="4">
        <v>42.926900953186099</v>
      </c>
      <c r="N3" s="4">
        <v>42.925231398665801</v>
      </c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si="0"/>
        <v>186.35232715018756</v>
      </c>
      <c r="D4" s="6">
        <f t="shared" ref="D4:D29" si="1">STDEV(E4:N4)</f>
        <v>0.10955596299539083</v>
      </c>
      <c r="E4" s="4">
        <v>186.39949855853899</v>
      </c>
      <c r="F4" s="4">
        <v>186.425071467674</v>
      </c>
      <c r="G4" s="4">
        <v>186.41289311956101</v>
      </c>
      <c r="H4" s="4">
        <v>186.35536820175099</v>
      </c>
      <c r="I4" s="4">
        <v>186.437951632508</v>
      </c>
      <c r="J4" s="4">
        <v>186.18828851398101</v>
      </c>
      <c r="K4" s="4">
        <v>186.326074819117</v>
      </c>
      <c r="L4" s="4">
        <v>186.448731662265</v>
      </c>
      <c r="M4" s="4">
        <v>186.401164357759</v>
      </c>
      <c r="N4" s="4">
        <v>186.12822916872099</v>
      </c>
      <c r="P4" s="8">
        <v>16</v>
      </c>
      <c r="Q4" s="8">
        <v>588000</v>
      </c>
      <c r="R4" s="4">
        <f t="shared" ref="R4:R29" si="2">C4/$P4*$Q4/1000</f>
        <v>6848.4480227693921</v>
      </c>
      <c r="S4" s="4">
        <f t="shared" ref="S4:AC19" si="3">D4/$P4*$Q4/1000</f>
        <v>4.0261816400806127</v>
      </c>
      <c r="T4" s="4">
        <f t="shared" si="3"/>
        <v>6850.1815720263075</v>
      </c>
      <c r="U4" s="4">
        <f t="shared" si="3"/>
        <v>6851.1213764370195</v>
      </c>
      <c r="V4" s="4">
        <f t="shared" si="3"/>
        <v>6850.6738221438663</v>
      </c>
      <c r="W4" s="4">
        <f t="shared" si="3"/>
        <v>6848.5597814143484</v>
      </c>
      <c r="X4" s="4">
        <f t="shared" si="3"/>
        <v>6851.5947224946694</v>
      </c>
      <c r="Y4" s="4">
        <f t="shared" si="3"/>
        <v>6842.4196028888018</v>
      </c>
      <c r="Z4" s="4">
        <f t="shared" si="3"/>
        <v>6847.4832496025501</v>
      </c>
      <c r="AA4" s="4">
        <f t="shared" si="3"/>
        <v>6851.9908885882387</v>
      </c>
      <c r="AB4" s="4">
        <f t="shared" si="3"/>
        <v>6850.242790147644</v>
      </c>
      <c r="AC4" s="4">
        <f t="shared" si="3"/>
        <v>6840.2124219504967</v>
      </c>
    </row>
    <row r="5" spans="1:29" ht="15.6">
      <c r="A5" s="5" t="s">
        <v>22</v>
      </c>
      <c r="B5" s="5" t="s">
        <v>23</v>
      </c>
      <c r="C5" s="6">
        <f t="shared" si="0"/>
        <v>2450.692207035509</v>
      </c>
      <c r="D5" s="6">
        <f t="shared" si="1"/>
        <v>77.010629124950569</v>
      </c>
      <c r="E5" s="4">
        <v>2413.7876340698399</v>
      </c>
      <c r="F5" s="4">
        <v>2429.2067172198199</v>
      </c>
      <c r="G5" s="4">
        <v>2559.89783737473</v>
      </c>
      <c r="H5" s="4">
        <v>2335.3496281751</v>
      </c>
      <c r="I5" s="4">
        <v>2433.9944772316298</v>
      </c>
      <c r="J5" s="4">
        <v>2460.2591839123602</v>
      </c>
      <c r="K5" s="4">
        <v>2353.0380146328998</v>
      </c>
      <c r="L5" s="4">
        <v>2447.9555758832598</v>
      </c>
      <c r="M5" s="4">
        <v>2565.0700638368899</v>
      </c>
      <c r="N5" s="4">
        <v>2508.3629380185598</v>
      </c>
      <c r="P5" s="9">
        <v>540</v>
      </c>
      <c r="Q5" s="9">
        <v>45000</v>
      </c>
      <c r="R5" s="4">
        <f t="shared" si="2"/>
        <v>204.22435058629242</v>
      </c>
      <c r="S5" s="4">
        <f t="shared" si="3"/>
        <v>6.4175524270792135</v>
      </c>
      <c r="T5" s="4">
        <f t="shared" si="3"/>
        <v>201.14896950581999</v>
      </c>
      <c r="U5" s="4">
        <f t="shared" si="3"/>
        <v>202.43389310165168</v>
      </c>
      <c r="V5" s="4">
        <f t="shared" si="3"/>
        <v>213.32481978122749</v>
      </c>
      <c r="W5" s="4">
        <f t="shared" si="3"/>
        <v>194.61246901459165</v>
      </c>
      <c r="X5" s="4">
        <f t="shared" si="3"/>
        <v>202.8328731026358</v>
      </c>
      <c r="Y5" s="4">
        <f t="shared" si="3"/>
        <v>205.02159865936335</v>
      </c>
      <c r="Z5" s="4">
        <f t="shared" si="3"/>
        <v>196.08650121940832</v>
      </c>
      <c r="AA5" s="4">
        <f t="shared" si="3"/>
        <v>203.99629799027167</v>
      </c>
      <c r="AB5" s="4">
        <f t="shared" si="3"/>
        <v>213.75583865307414</v>
      </c>
      <c r="AC5" s="4">
        <f t="shared" si="3"/>
        <v>209.03024483487999</v>
      </c>
    </row>
    <row r="6" spans="1:29" ht="15.6">
      <c r="A6" s="5" t="s">
        <v>25</v>
      </c>
      <c r="B6" s="5" t="s">
        <v>26</v>
      </c>
      <c r="C6" s="6">
        <f t="shared" si="0"/>
        <v>131.60009436149718</v>
      </c>
      <c r="D6" s="6">
        <f t="shared" si="1"/>
        <v>1.0082211808206551</v>
      </c>
      <c r="E6" s="4">
        <v>132.904654750926</v>
      </c>
      <c r="F6" s="4">
        <v>130.72559492778399</v>
      </c>
      <c r="G6" s="4">
        <v>131.17584469513099</v>
      </c>
      <c r="H6" s="4">
        <v>131.23383174928</v>
      </c>
      <c r="I6" s="4">
        <v>130.72449728438099</v>
      </c>
      <c r="J6" s="4">
        <v>132.398517986531</v>
      </c>
      <c r="K6" s="4">
        <v>133.33710053877601</v>
      </c>
      <c r="L6" s="4">
        <v>131.59577660189899</v>
      </c>
      <c r="M6" s="4">
        <v>130.20829382301201</v>
      </c>
      <c r="N6" s="4">
        <v>131.696831257252</v>
      </c>
      <c r="P6" s="9">
        <v>50</v>
      </c>
      <c r="Q6" s="9">
        <v>180000</v>
      </c>
      <c r="R6" s="4">
        <f t="shared" si="2"/>
        <v>473.76033970138985</v>
      </c>
      <c r="S6" s="4">
        <f t="shared" si="3"/>
        <v>3.6295962509543584</v>
      </c>
      <c r="T6" s="4">
        <f t="shared" si="3"/>
        <v>478.45675710333364</v>
      </c>
      <c r="U6" s="4">
        <f t="shared" si="3"/>
        <v>470.61214174002242</v>
      </c>
      <c r="V6" s="4">
        <f t="shared" si="3"/>
        <v>472.2330409024716</v>
      </c>
      <c r="W6" s="4">
        <f t="shared" si="3"/>
        <v>472.44179429740802</v>
      </c>
      <c r="X6" s="4">
        <f t="shared" si="3"/>
        <v>470.60819022377154</v>
      </c>
      <c r="Y6" s="4">
        <f t="shared" si="3"/>
        <v>476.63466475151159</v>
      </c>
      <c r="Z6" s="4">
        <f t="shared" si="3"/>
        <v>480.01356193959361</v>
      </c>
      <c r="AA6" s="4">
        <f t="shared" si="3"/>
        <v>473.74479576683632</v>
      </c>
      <c r="AB6" s="4">
        <f t="shared" si="3"/>
        <v>468.74985776284325</v>
      </c>
      <c r="AC6" s="4">
        <f t="shared" si="3"/>
        <v>474.1085925261072</v>
      </c>
    </row>
    <row r="7" spans="1:29" ht="15.6">
      <c r="A7" s="1" t="s">
        <v>28</v>
      </c>
      <c r="B7" s="5" t="s">
        <v>29</v>
      </c>
      <c r="C7" s="6">
        <f t="shared" si="0"/>
        <v>1055.3622597650599</v>
      </c>
      <c r="D7" s="6">
        <f t="shared" si="1"/>
        <v>20.095538457962967</v>
      </c>
      <c r="E7" s="4">
        <v>1032.4262729744401</v>
      </c>
      <c r="F7" s="4">
        <v>1043.85057152838</v>
      </c>
      <c r="G7" s="4">
        <v>1059.46084512828</v>
      </c>
      <c r="H7" s="4">
        <v>1046.49655086907</v>
      </c>
      <c r="I7" s="4">
        <v>1088.2294602919701</v>
      </c>
      <c r="J7" s="4">
        <v>1090.9575015489099</v>
      </c>
      <c r="K7" s="4">
        <v>1060.2006024467901</v>
      </c>
      <c r="L7" s="4">
        <v>1039.88452199361</v>
      </c>
      <c r="M7" s="4">
        <v>1039.0896044830599</v>
      </c>
      <c r="N7" s="4">
        <v>1053.02666638609</v>
      </c>
      <c r="P7" s="10">
        <v>65</v>
      </c>
      <c r="Q7" s="10">
        <v>70000</v>
      </c>
      <c r="R7" s="4">
        <f t="shared" si="2"/>
        <v>1136.5439720546799</v>
      </c>
      <c r="S7" s="4">
        <f t="shared" si="3"/>
        <v>21.641349108575501</v>
      </c>
      <c r="T7" s="4">
        <f t="shared" si="3"/>
        <v>1111.8436785878587</v>
      </c>
      <c r="U7" s="4">
        <f t="shared" si="3"/>
        <v>1124.1467693382554</v>
      </c>
      <c r="V7" s="4">
        <f t="shared" si="3"/>
        <v>1140.9578332150707</v>
      </c>
      <c r="W7" s="4">
        <f t="shared" si="3"/>
        <v>1126.9962855513063</v>
      </c>
      <c r="X7" s="4">
        <f t="shared" si="3"/>
        <v>1171.9394187759679</v>
      </c>
      <c r="Y7" s="4">
        <f t="shared" si="3"/>
        <v>1174.8773093603647</v>
      </c>
      <c r="Z7" s="4">
        <f t="shared" si="3"/>
        <v>1141.754494942697</v>
      </c>
      <c r="AA7" s="4">
        <f t="shared" si="3"/>
        <v>1119.8756390700414</v>
      </c>
      <c r="AB7" s="4">
        <f t="shared" si="3"/>
        <v>1119.0195740586798</v>
      </c>
      <c r="AC7" s="4">
        <f t="shared" si="3"/>
        <v>1134.0287176465586</v>
      </c>
    </row>
    <row r="8" spans="1:29" ht="15.6">
      <c r="A8" s="1" t="s">
        <v>31</v>
      </c>
      <c r="B8" s="5" t="s">
        <v>32</v>
      </c>
      <c r="C8" s="6">
        <f t="shared" si="0"/>
        <v>112.20900893758979</v>
      </c>
      <c r="D8" s="6">
        <f t="shared" si="1"/>
        <v>2.4689175638171648</v>
      </c>
      <c r="E8" s="4">
        <v>114.984383458499</v>
      </c>
      <c r="F8" s="4">
        <v>110.856372621253</v>
      </c>
      <c r="G8" s="4">
        <v>111.295331355408</v>
      </c>
      <c r="H8" s="4">
        <v>114.440560522585</v>
      </c>
      <c r="I8" s="4">
        <v>109.79725363397201</v>
      </c>
      <c r="J8" s="4">
        <v>107.86502216932401</v>
      </c>
      <c r="K8" s="4">
        <v>115.055276989831</v>
      </c>
      <c r="L8" s="4">
        <v>113.136743179417</v>
      </c>
      <c r="M8" s="4">
        <v>114.03767677516601</v>
      </c>
      <c r="N8" s="4">
        <v>110.62146867044299</v>
      </c>
      <c r="P8" s="10">
        <v>22</v>
      </c>
      <c r="Q8" s="10">
        <v>160000</v>
      </c>
      <c r="R8" s="4">
        <f t="shared" si="2"/>
        <v>816.06551954610745</v>
      </c>
      <c r="S8" s="4">
        <f t="shared" si="3"/>
        <v>17.955764100488473</v>
      </c>
      <c r="T8" s="4">
        <f t="shared" si="3"/>
        <v>836.25006151635625</v>
      </c>
      <c r="U8" s="4">
        <f t="shared" si="3"/>
        <v>806.2281645182037</v>
      </c>
      <c r="V8" s="4">
        <f t="shared" si="3"/>
        <v>809.4205916756946</v>
      </c>
      <c r="W8" s="4">
        <f t="shared" si="3"/>
        <v>832.29498561880007</v>
      </c>
      <c r="X8" s="4">
        <f t="shared" si="3"/>
        <v>798.5254809743418</v>
      </c>
      <c r="Y8" s="4">
        <f t="shared" si="3"/>
        <v>784.47288850417465</v>
      </c>
      <c r="Z8" s="4">
        <f t="shared" si="3"/>
        <v>836.76565083513458</v>
      </c>
      <c r="AA8" s="4">
        <f t="shared" si="3"/>
        <v>822.81267766848725</v>
      </c>
      <c r="AB8" s="4">
        <f t="shared" si="3"/>
        <v>829.36492200120722</v>
      </c>
      <c r="AC8" s="4">
        <f t="shared" si="3"/>
        <v>804.51977214867622</v>
      </c>
    </row>
    <row r="9" spans="1:29" ht="15.6">
      <c r="A9" s="1" t="s">
        <v>186</v>
      </c>
      <c r="B9" s="5" t="s">
        <v>35</v>
      </c>
      <c r="C9" s="6">
        <f t="shared" si="0"/>
        <v>402.12537738686922</v>
      </c>
      <c r="D9" s="6">
        <f t="shared" si="1"/>
        <v>3.915984692115305</v>
      </c>
      <c r="E9" s="4">
        <v>406.44689742036502</v>
      </c>
      <c r="F9" s="4">
        <v>402.69810003699502</v>
      </c>
      <c r="G9" s="4">
        <v>399.22879450226299</v>
      </c>
      <c r="H9" s="4">
        <v>405.96043197749998</v>
      </c>
      <c r="I9" s="4">
        <v>404.12155816103001</v>
      </c>
      <c r="J9" s="4">
        <v>407.00824603209702</v>
      </c>
      <c r="K9" s="4">
        <v>400.76017597502602</v>
      </c>
      <c r="L9" s="4">
        <v>401.72861718347298</v>
      </c>
      <c r="M9" s="4">
        <v>398.39913588239699</v>
      </c>
      <c r="N9" s="4">
        <v>394.90181669754702</v>
      </c>
      <c r="P9" s="10">
        <v>69</v>
      </c>
      <c r="Q9" s="10">
        <v>160000</v>
      </c>
      <c r="R9" s="4">
        <f t="shared" si="2"/>
        <v>932.46464321592873</v>
      </c>
      <c r="S9" s="4">
        <f t="shared" si="3"/>
        <v>9.0805442136007084</v>
      </c>
      <c r="T9" s="4">
        <f t="shared" si="3"/>
        <v>942.48555923562901</v>
      </c>
      <c r="U9" s="4">
        <f t="shared" si="3"/>
        <v>933.79269573795943</v>
      </c>
      <c r="V9" s="4">
        <f t="shared" si="3"/>
        <v>925.74792928060981</v>
      </c>
      <c r="W9" s="4">
        <f t="shared" si="3"/>
        <v>941.35752342608703</v>
      </c>
      <c r="X9" s="4">
        <f t="shared" si="3"/>
        <v>937.09346819948985</v>
      </c>
      <c r="Y9" s="4">
        <f t="shared" si="3"/>
        <v>943.78723717587718</v>
      </c>
      <c r="Z9" s="4">
        <f t="shared" si="3"/>
        <v>929.29895878266905</v>
      </c>
      <c r="AA9" s="4">
        <f t="shared" si="3"/>
        <v>931.54461955587942</v>
      </c>
      <c r="AB9" s="4">
        <f t="shared" si="3"/>
        <v>923.82408320555828</v>
      </c>
      <c r="AC9" s="4">
        <f t="shared" si="3"/>
        <v>915.71435755952939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10">
        <v>65</v>
      </c>
      <c r="Q10" s="10">
        <v>70000</v>
      </c>
      <c r="R10" s="4">
        <f t="shared" si="2"/>
        <v>0</v>
      </c>
      <c r="S10" s="4">
        <f t="shared" si="3"/>
        <v>0</v>
      </c>
      <c r="T10" s="4">
        <f t="shared" si="3"/>
        <v>0</v>
      </c>
      <c r="U10" s="4">
        <f t="shared" si="3"/>
        <v>0</v>
      </c>
      <c r="V10" s="4">
        <f t="shared" si="3"/>
        <v>0</v>
      </c>
      <c r="W10" s="4">
        <f t="shared" si="3"/>
        <v>0</v>
      </c>
      <c r="X10" s="4">
        <f t="shared" si="3"/>
        <v>0</v>
      </c>
      <c r="Y10" s="4">
        <f t="shared" si="3"/>
        <v>0</v>
      </c>
      <c r="Z10" s="4">
        <f t="shared" si="3"/>
        <v>0</v>
      </c>
      <c r="AA10" s="4">
        <f t="shared" si="3"/>
        <v>0</v>
      </c>
      <c r="AB10" s="4">
        <f t="shared" si="3"/>
        <v>0</v>
      </c>
      <c r="AC10" s="4">
        <f t="shared" si="3"/>
        <v>0</v>
      </c>
    </row>
    <row r="11" spans="1:29" ht="15.6">
      <c r="A11" s="1" t="s">
        <v>39</v>
      </c>
      <c r="B11" s="5" t="s">
        <v>40</v>
      </c>
      <c r="C11" s="6">
        <f t="shared" si="0"/>
        <v>193.70418159783139</v>
      </c>
      <c r="D11" s="6">
        <f t="shared" si="1"/>
        <v>16.319549228898531</v>
      </c>
      <c r="E11" s="4">
        <v>186.51054638041001</v>
      </c>
      <c r="F11" s="4">
        <v>202.79387146048401</v>
      </c>
      <c r="G11" s="4">
        <v>183.20933543545601</v>
      </c>
      <c r="H11" s="4">
        <v>230.66178874385699</v>
      </c>
      <c r="I11" s="4">
        <v>167.52486185978199</v>
      </c>
      <c r="J11" s="4">
        <v>187.77841103133699</v>
      </c>
      <c r="K11" s="4">
        <v>192.117476499948</v>
      </c>
      <c r="L11" s="4">
        <v>201.17147594684599</v>
      </c>
      <c r="M11" s="4">
        <v>194.302032698635</v>
      </c>
      <c r="N11" s="4">
        <v>190.97201592155901</v>
      </c>
      <c r="P11" s="10">
        <v>81</v>
      </c>
      <c r="Q11" s="10">
        <v>66000</v>
      </c>
      <c r="R11" s="4">
        <f t="shared" si="2"/>
        <v>157.83303685749226</v>
      </c>
      <c r="S11" s="4">
        <f t="shared" si="3"/>
        <v>13.29741048280621</v>
      </c>
      <c r="T11" s="4">
        <f t="shared" si="3"/>
        <v>151.97155630996372</v>
      </c>
      <c r="U11" s="4">
        <f t="shared" si="3"/>
        <v>165.23945081965365</v>
      </c>
      <c r="V11" s="4">
        <f t="shared" si="3"/>
        <v>149.28168072518639</v>
      </c>
      <c r="W11" s="4">
        <f t="shared" si="3"/>
        <v>187.94664268017976</v>
      </c>
      <c r="X11" s="4">
        <f t="shared" si="3"/>
        <v>136.50173929315571</v>
      </c>
      <c r="Y11" s="4">
        <f t="shared" si="3"/>
        <v>153.00463121071903</v>
      </c>
      <c r="Z11" s="4">
        <f t="shared" si="3"/>
        <v>156.54016603699466</v>
      </c>
      <c r="AA11" s="4">
        <f t="shared" si="3"/>
        <v>163.91749891965227</v>
      </c>
      <c r="AB11" s="4">
        <f t="shared" si="3"/>
        <v>158.32017479148038</v>
      </c>
      <c r="AC11" s="4">
        <f t="shared" si="3"/>
        <v>155.60682778793696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10">
        <v>69</v>
      </c>
      <c r="Q12" s="10">
        <v>160000</v>
      </c>
      <c r="R12" s="4">
        <f t="shared" si="2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  <c r="X12" s="4">
        <f t="shared" si="3"/>
        <v>0</v>
      </c>
      <c r="Y12" s="4">
        <f t="shared" si="3"/>
        <v>0</v>
      </c>
      <c r="Z12" s="4">
        <f t="shared" si="3"/>
        <v>0</v>
      </c>
      <c r="AA12" s="4">
        <f t="shared" si="3"/>
        <v>0</v>
      </c>
      <c r="AB12" s="4">
        <f t="shared" si="3"/>
        <v>0</v>
      </c>
      <c r="AC12" s="4">
        <f t="shared" si="3"/>
        <v>0</v>
      </c>
    </row>
    <row r="13" spans="1:29" ht="15.6">
      <c r="A13" s="1" t="s">
        <v>45</v>
      </c>
      <c r="B13" s="5" t="s">
        <v>46</v>
      </c>
      <c r="C13" s="6">
        <f t="shared" si="0"/>
        <v>3809.8838545650833</v>
      </c>
      <c r="D13" s="6">
        <f t="shared" si="1"/>
        <v>131.7803046032893</v>
      </c>
      <c r="E13" s="4">
        <v>3761.5540978097802</v>
      </c>
      <c r="F13" s="4">
        <v>3924.3531297068498</v>
      </c>
      <c r="G13" s="4">
        <v>3899.3249351084801</v>
      </c>
      <c r="H13" s="4">
        <v>3564.9205252197098</v>
      </c>
      <c r="I13" s="4">
        <v>3839.9884232505001</v>
      </c>
      <c r="J13" s="4">
        <v>3736.4620183270999</v>
      </c>
      <c r="K13" s="4">
        <v>3650.2008669086299</v>
      </c>
      <c r="L13" s="4">
        <v>3872.5391253140001</v>
      </c>
      <c r="M13" s="4">
        <v>3851.4677144012799</v>
      </c>
      <c r="N13" s="4">
        <v>3998.0277096045002</v>
      </c>
      <c r="P13" s="10">
        <v>615</v>
      </c>
      <c r="Q13" s="10">
        <v>96000</v>
      </c>
      <c r="R13" s="4">
        <f t="shared" si="2"/>
        <v>594.71357729796421</v>
      </c>
      <c r="S13" s="4">
        <f t="shared" si="3"/>
        <v>20.570584133196377</v>
      </c>
      <c r="T13" s="4">
        <f t="shared" si="3"/>
        <v>587.169420145917</v>
      </c>
      <c r="U13" s="4">
        <f t="shared" si="3"/>
        <v>612.58195195424003</v>
      </c>
      <c r="V13" s="4">
        <f t="shared" si="3"/>
        <v>608.67511182181158</v>
      </c>
      <c r="W13" s="4">
        <f t="shared" si="3"/>
        <v>556.47539905868643</v>
      </c>
      <c r="X13" s="4">
        <f t="shared" si="3"/>
        <v>599.41282704398043</v>
      </c>
      <c r="Y13" s="4">
        <f t="shared" si="3"/>
        <v>583.25260773886441</v>
      </c>
      <c r="Z13" s="4">
        <f t="shared" si="3"/>
        <v>569.78745239549346</v>
      </c>
      <c r="AA13" s="4">
        <f t="shared" si="3"/>
        <v>604.4939122441366</v>
      </c>
      <c r="AB13" s="4">
        <f t="shared" si="3"/>
        <v>601.20471639434618</v>
      </c>
      <c r="AC13" s="4">
        <f t="shared" si="3"/>
        <v>624.08237418216584</v>
      </c>
    </row>
    <row r="14" spans="1:29" ht="15.6">
      <c r="A14" s="1" t="s">
        <v>48</v>
      </c>
      <c r="B14" s="5" t="s">
        <v>49</v>
      </c>
      <c r="C14" s="6">
        <f t="shared" si="0"/>
        <v>13.747931794058564</v>
      </c>
      <c r="D14" s="6">
        <f t="shared" si="1"/>
        <v>2.5178888721386925</v>
      </c>
      <c r="E14" s="4">
        <v>17.362473626353399</v>
      </c>
      <c r="F14" s="4">
        <v>12.767206084701</v>
      </c>
      <c r="G14" s="4">
        <v>13.211835896601</v>
      </c>
      <c r="H14" s="4">
        <v>10.266744463178901</v>
      </c>
      <c r="I14" s="4">
        <v>13.876711502489499</v>
      </c>
      <c r="J14" s="4">
        <v>16.977866766634701</v>
      </c>
      <c r="K14" s="4">
        <v>15.2779544957623</v>
      </c>
      <c r="L14" s="4">
        <v>12.7167560223753</v>
      </c>
      <c r="M14" s="4">
        <v>9.8925691627991199</v>
      </c>
      <c r="N14" s="4">
        <v>15.1291999196904</v>
      </c>
      <c r="P14" s="10">
        <v>546</v>
      </c>
      <c r="Q14" s="10">
        <v>210000</v>
      </c>
      <c r="R14" s="4">
        <f t="shared" si="2"/>
        <v>5.2876660746379089</v>
      </c>
      <c r="S14" s="4">
        <f t="shared" si="3"/>
        <v>0.96841879697642019</v>
      </c>
      <c r="T14" s="4">
        <f t="shared" si="3"/>
        <v>6.6778744716743841</v>
      </c>
      <c r="U14" s="4">
        <f t="shared" si="3"/>
        <v>4.9104638787311536</v>
      </c>
      <c r="V14" s="4">
        <f t="shared" si="3"/>
        <v>5.0814753448465382</v>
      </c>
      <c r="W14" s="4">
        <f t="shared" si="3"/>
        <v>3.9487478704534231</v>
      </c>
      <c r="X14" s="4">
        <f t="shared" si="3"/>
        <v>5.3371967317267295</v>
      </c>
      <c r="Y14" s="4">
        <f t="shared" si="3"/>
        <v>6.5299487563979621</v>
      </c>
      <c r="Z14" s="4">
        <f t="shared" si="3"/>
        <v>5.8761363445239621</v>
      </c>
      <c r="AA14" s="4">
        <f t="shared" si="3"/>
        <v>4.8910600086058844</v>
      </c>
      <c r="AB14" s="4">
        <f t="shared" si="3"/>
        <v>3.8048342933842769</v>
      </c>
      <c r="AC14" s="4">
        <f t="shared" si="3"/>
        <v>5.8189230460347687</v>
      </c>
    </row>
    <row r="15" spans="1:29" ht="15.6">
      <c r="A15" s="1" t="s">
        <v>51</v>
      </c>
      <c r="B15" s="5" t="s">
        <v>52</v>
      </c>
      <c r="C15" s="6">
        <f t="shared" si="0"/>
        <v>12.938717834620828</v>
      </c>
      <c r="D15" s="6">
        <f t="shared" si="1"/>
        <v>2.2792206810978666</v>
      </c>
      <c r="E15" s="4">
        <v>12.303494209758799</v>
      </c>
      <c r="F15" s="4">
        <v>14.5529706309476</v>
      </c>
      <c r="G15" s="4">
        <v>13.5145263712683</v>
      </c>
      <c r="H15" s="4">
        <v>13.5634722165809</v>
      </c>
      <c r="I15" s="4">
        <v>11.021491776181399</v>
      </c>
      <c r="J15" s="4">
        <v>16.575430913764599</v>
      </c>
      <c r="K15" s="4">
        <v>14.4031278650536</v>
      </c>
      <c r="L15" s="4">
        <v>8.4815294537719002</v>
      </c>
      <c r="M15" s="4">
        <v>11.125553805112901</v>
      </c>
      <c r="N15" s="4">
        <v>13.8455811037683</v>
      </c>
      <c r="P15" s="10">
        <v>216</v>
      </c>
      <c r="Q15" s="10">
        <v>325000</v>
      </c>
      <c r="R15" s="4">
        <f t="shared" si="2"/>
        <v>19.467978223387817</v>
      </c>
      <c r="S15" s="4">
        <f t="shared" si="3"/>
        <v>3.4293829692444753</v>
      </c>
      <c r="T15" s="4">
        <f t="shared" si="3"/>
        <v>18.512201935979672</v>
      </c>
      <c r="U15" s="4">
        <f t="shared" si="3"/>
        <v>21.896830810453565</v>
      </c>
      <c r="V15" s="4">
        <f t="shared" si="3"/>
        <v>20.334356808621283</v>
      </c>
      <c r="W15" s="4">
        <f t="shared" si="3"/>
        <v>20.408002177725887</v>
      </c>
      <c r="X15" s="4">
        <f t="shared" si="3"/>
        <v>16.583263089161829</v>
      </c>
      <c r="Y15" s="4">
        <f t="shared" si="3"/>
        <v>24.939884476729144</v>
      </c>
      <c r="Z15" s="4">
        <f t="shared" si="3"/>
        <v>21.671372945103794</v>
      </c>
      <c r="AA15" s="4">
        <f t="shared" si="3"/>
        <v>12.761560520721609</v>
      </c>
      <c r="AB15" s="4">
        <f t="shared" si="3"/>
        <v>16.739837901211541</v>
      </c>
      <c r="AC15" s="4">
        <f t="shared" si="3"/>
        <v>20.832471568169893</v>
      </c>
    </row>
    <row r="16" spans="1:29" ht="15.6">
      <c r="A16" s="1" t="s">
        <v>54</v>
      </c>
      <c r="B16" s="5" t="s">
        <v>55</v>
      </c>
      <c r="C16" s="6">
        <f t="shared" si="0"/>
        <v>62.970850442327468</v>
      </c>
      <c r="D16" s="6">
        <f t="shared" si="1"/>
        <v>11.030501942578688</v>
      </c>
      <c r="E16" s="4">
        <v>53.226996282560499</v>
      </c>
      <c r="F16" s="4">
        <v>52.003672374115801</v>
      </c>
      <c r="G16" s="4">
        <v>60.386753139606398</v>
      </c>
      <c r="H16" s="4">
        <v>79.548151984225001</v>
      </c>
      <c r="I16" s="4">
        <v>53.548304468471898</v>
      </c>
      <c r="J16" s="4">
        <v>52.843247141473199</v>
      </c>
      <c r="K16" s="4">
        <v>76.740226000169201</v>
      </c>
      <c r="L16" s="4">
        <v>72.904681710780494</v>
      </c>
      <c r="M16" s="4">
        <v>71.850048549569095</v>
      </c>
      <c r="N16" s="4">
        <v>56.656422772303102</v>
      </c>
      <c r="P16" s="10">
        <v>292</v>
      </c>
      <c r="Q16" s="10">
        <v>100000</v>
      </c>
      <c r="R16" s="4">
        <f t="shared" si="2"/>
        <v>21.565359740523103</v>
      </c>
      <c r="S16" s="4">
        <f t="shared" si="3"/>
        <v>3.777569158417359</v>
      </c>
      <c r="T16" s="4">
        <f t="shared" si="3"/>
        <v>18.228423384438528</v>
      </c>
      <c r="U16" s="4">
        <f t="shared" si="3"/>
        <v>17.809476840450618</v>
      </c>
      <c r="V16" s="4">
        <f t="shared" si="3"/>
        <v>20.680394910824109</v>
      </c>
      <c r="W16" s="4">
        <f t="shared" si="3"/>
        <v>27.242517802816778</v>
      </c>
      <c r="X16" s="4">
        <f t="shared" si="3"/>
        <v>18.338460434408184</v>
      </c>
      <c r="Y16" s="4">
        <f t="shared" si="3"/>
        <v>18.09700244571</v>
      </c>
      <c r="Z16" s="4">
        <f t="shared" si="3"/>
        <v>26.280899315126437</v>
      </c>
      <c r="AA16" s="4">
        <f t="shared" si="3"/>
        <v>24.967356750267292</v>
      </c>
      <c r="AB16" s="4">
        <f t="shared" si="3"/>
        <v>24.606181010126402</v>
      </c>
      <c r="AC16" s="4">
        <f t="shared" si="3"/>
        <v>19.402884511062709</v>
      </c>
    </row>
    <row r="17" spans="1:29" ht="15.6">
      <c r="A17" s="1" t="s">
        <v>57</v>
      </c>
      <c r="B17" s="5" t="s">
        <v>58</v>
      </c>
      <c r="C17" s="6">
        <f t="shared" si="0"/>
        <v>166.33645016068846</v>
      </c>
      <c r="D17" s="6">
        <f t="shared" si="1"/>
        <v>5.9373403847487936</v>
      </c>
      <c r="E17" s="4">
        <v>161.82217344983101</v>
      </c>
      <c r="F17" s="4">
        <v>163.30840558141901</v>
      </c>
      <c r="G17" s="4">
        <v>174.44968573600099</v>
      </c>
      <c r="H17" s="4">
        <v>156.72933440138701</v>
      </c>
      <c r="I17" s="4">
        <v>164.92241268870799</v>
      </c>
      <c r="J17" s="4">
        <v>160.71671310084199</v>
      </c>
      <c r="K17" s="4">
        <v>166.95013523131499</v>
      </c>
      <c r="L17" s="4">
        <v>169.872402429321</v>
      </c>
      <c r="M17" s="4">
        <v>174.75541323485101</v>
      </c>
      <c r="N17" s="4">
        <v>169.83782575321001</v>
      </c>
      <c r="P17" s="10">
        <v>200</v>
      </c>
      <c r="Q17" s="10">
        <v>47000</v>
      </c>
      <c r="R17" s="4">
        <f t="shared" si="2"/>
        <v>39.089065787761783</v>
      </c>
      <c r="S17" s="4">
        <f t="shared" si="3"/>
        <v>1.3952749904159665</v>
      </c>
      <c r="T17" s="4">
        <f t="shared" si="3"/>
        <v>38.028210760710287</v>
      </c>
      <c r="U17" s="4">
        <f t="shared" si="3"/>
        <v>38.377475311633468</v>
      </c>
      <c r="V17" s="4">
        <f t="shared" si="3"/>
        <v>40.995676147960232</v>
      </c>
      <c r="W17" s="4">
        <f t="shared" si="3"/>
        <v>36.831393584325944</v>
      </c>
      <c r="X17" s="4">
        <f t="shared" si="3"/>
        <v>38.756766981846376</v>
      </c>
      <c r="Y17" s="4">
        <f t="shared" si="3"/>
        <v>37.768427578697867</v>
      </c>
      <c r="Z17" s="4">
        <f t="shared" si="3"/>
        <v>39.233281779359025</v>
      </c>
      <c r="AA17" s="4">
        <f t="shared" si="3"/>
        <v>39.920014570890437</v>
      </c>
      <c r="AB17" s="4">
        <f t="shared" si="3"/>
        <v>41.067522110189991</v>
      </c>
      <c r="AC17" s="4">
        <f t="shared" si="3"/>
        <v>39.911889052004348</v>
      </c>
    </row>
    <row r="18" spans="1:29" ht="15.6">
      <c r="A18" s="1" t="s">
        <v>60</v>
      </c>
      <c r="B18" s="5" t="s">
        <v>61</v>
      </c>
      <c r="C18" s="6">
        <f t="shared" si="0"/>
        <v>28.234358045654581</v>
      </c>
      <c r="D18" s="6">
        <f t="shared" si="1"/>
        <v>3.6303806566578802</v>
      </c>
      <c r="E18" s="4">
        <v>30.9295902810874</v>
      </c>
      <c r="F18" s="4">
        <v>24.997211192707901</v>
      </c>
      <c r="G18" s="4">
        <v>25.4063984693409</v>
      </c>
      <c r="H18" s="4">
        <v>35.617221657582299</v>
      </c>
      <c r="I18" s="4">
        <v>29.021065057594399</v>
      </c>
      <c r="J18" s="4">
        <v>30.8812632932129</v>
      </c>
      <c r="K18" s="4">
        <v>24.277245599454201</v>
      </c>
      <c r="L18" s="4">
        <v>26.6800437171539</v>
      </c>
      <c r="M18" s="4">
        <v>24.943255135485501</v>
      </c>
      <c r="N18" s="4">
        <v>29.590286052926398</v>
      </c>
      <c r="P18" s="10">
        <v>437</v>
      </c>
      <c r="Q18" s="10">
        <v>300000</v>
      </c>
      <c r="R18" s="4">
        <f t="shared" si="2"/>
        <v>19.382854493584379</v>
      </c>
      <c r="S18" s="4">
        <f t="shared" si="3"/>
        <v>2.4922521670420235</v>
      </c>
      <c r="T18" s="4">
        <f t="shared" si="3"/>
        <v>21.23312833941927</v>
      </c>
      <c r="U18" s="4">
        <f t="shared" si="3"/>
        <v>17.160556882865837</v>
      </c>
      <c r="V18" s="4">
        <f t="shared" si="3"/>
        <v>17.441463480096729</v>
      </c>
      <c r="W18" s="4">
        <f t="shared" si="3"/>
        <v>24.451181915960387</v>
      </c>
      <c r="X18" s="4">
        <f t="shared" si="3"/>
        <v>19.922927957158628</v>
      </c>
      <c r="Y18" s="4">
        <f t="shared" si="3"/>
        <v>21.199951917537458</v>
      </c>
      <c r="Z18" s="4">
        <f t="shared" si="3"/>
        <v>16.666301326856431</v>
      </c>
      <c r="AA18" s="4">
        <f t="shared" si="3"/>
        <v>18.315819485460342</v>
      </c>
      <c r="AB18" s="4">
        <f t="shared" si="3"/>
        <v>17.123516111317276</v>
      </c>
      <c r="AC18" s="4">
        <f t="shared" si="3"/>
        <v>20.313697519171441</v>
      </c>
    </row>
    <row r="19" spans="1:29" ht="15.6">
      <c r="A19" s="1" t="s">
        <v>63</v>
      </c>
      <c r="B19" s="5" t="s">
        <v>64</v>
      </c>
      <c r="C19" s="6">
        <f t="shared" si="0"/>
        <v>31.301738939165848</v>
      </c>
      <c r="D19" s="6">
        <f t="shared" si="1"/>
        <v>2.3899187664195281</v>
      </c>
      <c r="E19" s="4">
        <v>29.358448243219001</v>
      </c>
      <c r="F19" s="4">
        <v>31.010914148125799</v>
      </c>
      <c r="G19" s="4">
        <v>29.642296495676899</v>
      </c>
      <c r="H19" s="4">
        <v>29.9661858961612</v>
      </c>
      <c r="I19" s="4">
        <v>28.5487249320751</v>
      </c>
      <c r="J19" s="4">
        <v>31.842733922160399</v>
      </c>
      <c r="K19" s="4">
        <v>35.455680099149902</v>
      </c>
      <c r="L19" s="4">
        <v>29.5350933776194</v>
      </c>
      <c r="M19" s="4">
        <v>32.831572895915599</v>
      </c>
      <c r="N19" s="4">
        <v>34.825739381555202</v>
      </c>
      <c r="P19" s="10">
        <v>97</v>
      </c>
      <c r="Q19" s="10">
        <v>105000</v>
      </c>
      <c r="R19" s="4">
        <f t="shared" si="2"/>
        <v>33.883325655798089</v>
      </c>
      <c r="S19" s="4">
        <f t="shared" si="3"/>
        <v>2.5870254688046437</v>
      </c>
      <c r="T19" s="4">
        <f t="shared" si="3"/>
        <v>31.779763562247371</v>
      </c>
      <c r="U19" s="4">
        <f t="shared" si="3"/>
        <v>33.568515314981532</v>
      </c>
      <c r="V19" s="4">
        <f t="shared" si="3"/>
        <v>32.087021979856438</v>
      </c>
      <c r="W19" s="4">
        <f t="shared" si="3"/>
        <v>32.437623908215734</v>
      </c>
      <c r="X19" s="4">
        <f t="shared" si="3"/>
        <v>30.903258947091608</v>
      </c>
      <c r="Y19" s="4">
        <f t="shared" si="3"/>
        <v>34.46893878172002</v>
      </c>
      <c r="Z19" s="4">
        <f t="shared" si="3"/>
        <v>38.37985990114165</v>
      </c>
      <c r="AA19" s="4">
        <f t="shared" si="3"/>
        <v>31.970977367526157</v>
      </c>
      <c r="AB19" s="4">
        <f t="shared" si="3"/>
        <v>35.539331485269464</v>
      </c>
      <c r="AC19" s="4">
        <f t="shared" si="3"/>
        <v>37.697965309930893</v>
      </c>
    </row>
    <row r="20" spans="1:29" ht="15.6">
      <c r="A20" s="1" t="s">
        <v>66</v>
      </c>
      <c r="B20" s="5" t="s">
        <v>67</v>
      </c>
      <c r="C20" s="6">
        <f t="shared" si="0"/>
        <v>235.2041932820718</v>
      </c>
      <c r="D20" s="6">
        <f t="shared" si="1"/>
        <v>25.046651455910826</v>
      </c>
      <c r="E20" s="4">
        <v>222.73223627206201</v>
      </c>
      <c r="F20" s="4">
        <v>258.20026937041598</v>
      </c>
      <c r="G20" s="4">
        <v>220.979928173372</v>
      </c>
      <c r="H20" s="4">
        <v>223.17375550369999</v>
      </c>
      <c r="I20" s="4">
        <v>269.70768311227602</v>
      </c>
      <c r="J20" s="4">
        <v>214.63338081305801</v>
      </c>
      <c r="K20" s="4">
        <v>219.71951902596999</v>
      </c>
      <c r="L20" s="4">
        <v>224.41641152247701</v>
      </c>
      <c r="M20" s="4">
        <v>215.69232373702201</v>
      </c>
      <c r="N20" s="4">
        <v>282.786425290365</v>
      </c>
      <c r="P20" s="10">
        <v>1629</v>
      </c>
      <c r="Q20" s="10">
        <v>90000</v>
      </c>
      <c r="R20" s="4">
        <f t="shared" si="2"/>
        <v>12.994706811164187</v>
      </c>
      <c r="S20" s="4">
        <f t="shared" ref="S20:AC29" si="4">D20/$P20*$Q20/1000</f>
        <v>1.3837928981166201</v>
      </c>
      <c r="T20" s="4">
        <f t="shared" si="4"/>
        <v>12.305648412821105</v>
      </c>
      <c r="U20" s="4">
        <f t="shared" si="4"/>
        <v>14.26520825250917</v>
      </c>
      <c r="V20" s="4">
        <f t="shared" si="4"/>
        <v>12.208835810683535</v>
      </c>
      <c r="W20" s="4">
        <f t="shared" si="4"/>
        <v>12.330041740535911</v>
      </c>
      <c r="X20" s="4">
        <f t="shared" si="4"/>
        <v>14.900976967529063</v>
      </c>
      <c r="Y20" s="4">
        <f t="shared" si="4"/>
        <v>11.858197834975581</v>
      </c>
      <c r="Z20" s="4">
        <f t="shared" si="4"/>
        <v>12.139199946186187</v>
      </c>
      <c r="AA20" s="4">
        <f t="shared" si="4"/>
        <v>12.398696769197626</v>
      </c>
      <c r="AB20" s="4">
        <f t="shared" si="4"/>
        <v>11.916702968896242</v>
      </c>
      <c r="AC20" s="4">
        <f t="shared" si="4"/>
        <v>15.623559408307457</v>
      </c>
    </row>
    <row r="21" spans="1:29" ht="15.6">
      <c r="A21" s="1" t="s">
        <v>69</v>
      </c>
      <c r="B21" s="5" t="s">
        <v>70</v>
      </c>
      <c r="C21" s="6">
        <f t="shared" si="0"/>
        <v>31.844345228986306</v>
      </c>
      <c r="D21" s="6">
        <f t="shared" si="1"/>
        <v>2.5084174485758886</v>
      </c>
      <c r="E21" s="4">
        <v>38.764385990195002</v>
      </c>
      <c r="F21" s="4">
        <v>31.287653038197799</v>
      </c>
      <c r="G21" s="4">
        <v>30.474097839229099</v>
      </c>
      <c r="H21" s="4">
        <v>31.0729689195304</v>
      </c>
      <c r="I21" s="4">
        <v>30.449658399624202</v>
      </c>
      <c r="J21" s="4">
        <v>31.464729719807298</v>
      </c>
      <c r="K21" s="4">
        <v>30.527330039727701</v>
      </c>
      <c r="L21" s="4">
        <v>30.505814235825699</v>
      </c>
      <c r="M21" s="4">
        <v>32.350179360580697</v>
      </c>
      <c r="N21" s="4">
        <v>31.546634747145099</v>
      </c>
      <c r="P21" s="10">
        <v>54</v>
      </c>
      <c r="Q21" s="10">
        <v>90000</v>
      </c>
      <c r="R21" s="4">
        <f t="shared" si="2"/>
        <v>53.073908714977172</v>
      </c>
      <c r="S21" s="4">
        <f t="shared" si="4"/>
        <v>4.1806957476264808</v>
      </c>
      <c r="T21" s="4">
        <f t="shared" si="4"/>
        <v>64.60730998365834</v>
      </c>
      <c r="U21" s="4">
        <f t="shared" si="4"/>
        <v>52.146088396996333</v>
      </c>
      <c r="V21" s="4">
        <f t="shared" si="4"/>
        <v>50.790163065381826</v>
      </c>
      <c r="W21" s="4">
        <f t="shared" si="4"/>
        <v>51.78828153255067</v>
      </c>
      <c r="X21" s="4">
        <f t="shared" si="4"/>
        <v>50.749430666040332</v>
      </c>
      <c r="Y21" s="4">
        <f t="shared" si="4"/>
        <v>52.441216199678827</v>
      </c>
      <c r="Z21" s="4">
        <f t="shared" si="4"/>
        <v>50.878883399546176</v>
      </c>
      <c r="AA21" s="4">
        <f t="shared" si="4"/>
        <v>50.843023726376167</v>
      </c>
      <c r="AB21" s="4">
        <f t="shared" si="4"/>
        <v>53.916965600967828</v>
      </c>
      <c r="AC21" s="4">
        <f t="shared" si="4"/>
        <v>52.577724578575165</v>
      </c>
    </row>
    <row r="22" spans="1:29" ht="15.6">
      <c r="A22" s="1" t="s">
        <v>72</v>
      </c>
      <c r="B22" s="5" t="s">
        <v>73</v>
      </c>
      <c r="C22" s="6">
        <f t="shared" si="0"/>
        <v>6.8745156447359861</v>
      </c>
      <c r="D22" s="6">
        <f t="shared" si="1"/>
        <v>5.7868313585197756E-2</v>
      </c>
      <c r="E22" s="4">
        <v>6.7771452086901096</v>
      </c>
      <c r="F22" s="4">
        <v>6.8789487169517001</v>
      </c>
      <c r="G22" s="4">
        <v>6.9695711385149401</v>
      </c>
      <c r="H22" s="4">
        <v>6.8520015831354399</v>
      </c>
      <c r="I22" s="4">
        <v>6.9497879576350403</v>
      </c>
      <c r="J22" s="4">
        <v>6.8397687648718302</v>
      </c>
      <c r="K22" s="4">
        <v>6.8370224078445601</v>
      </c>
      <c r="L22" s="4">
        <v>6.8861987296788003</v>
      </c>
      <c r="M22" s="4">
        <v>6.9138522212723599</v>
      </c>
      <c r="N22" s="4">
        <v>6.8408597187650901</v>
      </c>
      <c r="P22" s="10">
        <v>18</v>
      </c>
      <c r="Q22" s="10">
        <v>270000</v>
      </c>
      <c r="R22" s="4">
        <f t="shared" si="2"/>
        <v>103.11773467103978</v>
      </c>
      <c r="S22" s="4">
        <f t="shared" si="4"/>
        <v>0.86802470377796637</v>
      </c>
      <c r="T22" s="4">
        <f t="shared" si="4"/>
        <v>101.65717813035164</v>
      </c>
      <c r="U22" s="4">
        <f t="shared" si="4"/>
        <v>103.1842307542755</v>
      </c>
      <c r="V22" s="4">
        <f t="shared" si="4"/>
        <v>104.54356707772411</v>
      </c>
      <c r="W22" s="4">
        <f t="shared" si="4"/>
        <v>102.78002374703159</v>
      </c>
      <c r="X22" s="4">
        <f t="shared" si="4"/>
        <v>104.24681936452561</v>
      </c>
      <c r="Y22" s="4">
        <f t="shared" si="4"/>
        <v>102.59653147307743</v>
      </c>
      <c r="Z22" s="4">
        <f t="shared" si="4"/>
        <v>102.5553361176684</v>
      </c>
      <c r="AA22" s="4">
        <f t="shared" si="4"/>
        <v>103.29298094518202</v>
      </c>
      <c r="AB22" s="4">
        <f t="shared" si="4"/>
        <v>103.70778331908539</v>
      </c>
      <c r="AC22" s="4">
        <f t="shared" si="4"/>
        <v>102.61289578147635</v>
      </c>
    </row>
    <row r="23" spans="1:29" ht="15.6">
      <c r="A23" s="1" t="s">
        <v>75</v>
      </c>
      <c r="B23" s="5" t="s">
        <v>76</v>
      </c>
      <c r="C23" s="6">
        <f t="shared" si="0"/>
        <v>8.3351450926950719</v>
      </c>
      <c r="D23" s="6">
        <f t="shared" si="1"/>
        <v>2.6899642597315614</v>
      </c>
      <c r="E23" s="4">
        <v>5.5911425367149397</v>
      </c>
      <c r="F23" s="4">
        <v>9.6030287260229592</v>
      </c>
      <c r="G23" s="4">
        <v>6.1102015156936798</v>
      </c>
      <c r="H23" s="4">
        <v>10.3882116098785</v>
      </c>
      <c r="I23" s="4">
        <v>13.955857933217599</v>
      </c>
      <c r="J23" s="4">
        <v>6.71457470319036</v>
      </c>
      <c r="K23" s="4">
        <v>9.9712541280669207</v>
      </c>
      <c r="L23" s="4">
        <v>5.5038867265209896</v>
      </c>
      <c r="M23" s="4">
        <v>6.9693170613332596</v>
      </c>
      <c r="N23" s="4">
        <v>8.5439759863115192</v>
      </c>
      <c r="P23" s="10">
        <v>65</v>
      </c>
      <c r="Q23" s="10">
        <v>70000</v>
      </c>
      <c r="R23" s="4">
        <f t="shared" si="2"/>
        <v>8.9763100998254615</v>
      </c>
      <c r="S23" s="4">
        <f t="shared" si="4"/>
        <v>2.8968845874032199</v>
      </c>
      <c r="T23" s="4">
        <f t="shared" si="4"/>
        <v>6.0212304241545498</v>
      </c>
      <c r="U23" s="4">
        <f t="shared" si="4"/>
        <v>10.341723243409342</v>
      </c>
      <c r="V23" s="4">
        <f t="shared" si="4"/>
        <v>6.5802170169008853</v>
      </c>
      <c r="W23" s="4">
        <f t="shared" si="4"/>
        <v>11.187304810638384</v>
      </c>
      <c r="X23" s="4">
        <f t="shared" si="4"/>
        <v>15.029385466542029</v>
      </c>
      <c r="Y23" s="4">
        <f t="shared" si="4"/>
        <v>7.2310804495896184</v>
      </c>
      <c r="Z23" s="4">
        <f t="shared" si="4"/>
        <v>10.738273676379761</v>
      </c>
      <c r="AA23" s="4">
        <f t="shared" si="4"/>
        <v>5.9272626285610661</v>
      </c>
      <c r="AB23" s="4">
        <f t="shared" si="4"/>
        <v>7.5054183737435105</v>
      </c>
      <c r="AC23" s="4">
        <f t="shared" si="4"/>
        <v>9.2012049083354821</v>
      </c>
    </row>
    <row r="24" spans="1:29" ht="15.6">
      <c r="A24" s="1" t="s">
        <v>78</v>
      </c>
      <c r="B24" s="5" t="s">
        <v>79</v>
      </c>
      <c r="C24" s="6">
        <f t="shared" si="0"/>
        <v>2.2677954854267082</v>
      </c>
      <c r="D24" s="6">
        <f t="shared" si="1"/>
        <v>0.26947985725547707</v>
      </c>
      <c r="E24" s="4">
        <v>2.6616342895637501</v>
      </c>
      <c r="F24" s="4">
        <v>2.4133754727652201</v>
      </c>
      <c r="G24" s="4">
        <v>2.1856423049776401</v>
      </c>
      <c r="H24" s="4">
        <v>1.84188977829014</v>
      </c>
      <c r="I24" s="4">
        <v>1.9873999991298501</v>
      </c>
      <c r="J24" s="4">
        <v>2.3022337837300602</v>
      </c>
      <c r="K24" s="4">
        <v>2.0129051438250198</v>
      </c>
      <c r="L24" s="4">
        <v>2.6410578587353202</v>
      </c>
      <c r="M24" s="4">
        <v>2.30183636482447</v>
      </c>
      <c r="N24" s="4">
        <v>2.32997985842561</v>
      </c>
      <c r="P24" s="10">
        <v>22</v>
      </c>
      <c r="Q24" s="10">
        <v>160000</v>
      </c>
      <c r="R24" s="4">
        <f t="shared" si="2"/>
        <v>16.493058075830607</v>
      </c>
      <c r="S24" s="4">
        <f t="shared" si="4"/>
        <v>1.9598535073125607</v>
      </c>
      <c r="T24" s="4">
        <f t="shared" si="4"/>
        <v>19.357340287736367</v>
      </c>
      <c r="U24" s="4">
        <f t="shared" si="4"/>
        <v>17.55182162011069</v>
      </c>
      <c r="V24" s="4">
        <f t="shared" si="4"/>
        <v>15.895580399837383</v>
      </c>
      <c r="W24" s="4">
        <f t="shared" si="4"/>
        <v>13.39556202392829</v>
      </c>
      <c r="X24" s="4">
        <f t="shared" si="4"/>
        <v>14.45381817548982</v>
      </c>
      <c r="Y24" s="4">
        <f t="shared" si="4"/>
        <v>16.743518427127711</v>
      </c>
      <c r="Z24" s="4">
        <f t="shared" si="4"/>
        <v>14.639310136909236</v>
      </c>
      <c r="AA24" s="4">
        <f t="shared" si="4"/>
        <v>19.207693518075054</v>
      </c>
      <c r="AB24" s="4">
        <f t="shared" si="4"/>
        <v>16.740628107814327</v>
      </c>
      <c r="AC24" s="4">
        <f t="shared" si="4"/>
        <v>16.945308061277164</v>
      </c>
    </row>
    <row r="25" spans="1:29" ht="15.6">
      <c r="A25" s="1" t="s">
        <v>81</v>
      </c>
      <c r="B25" s="5" t="s">
        <v>82</v>
      </c>
      <c r="C25" s="6">
        <f t="shared" si="0"/>
        <v>24.62123796126534</v>
      </c>
      <c r="D25" s="6">
        <f t="shared" si="1"/>
        <v>4.0049579324920872</v>
      </c>
      <c r="E25" s="4">
        <v>23.994849389446198</v>
      </c>
      <c r="F25" s="4">
        <v>21.677956047497901</v>
      </c>
      <c r="G25" s="4">
        <v>26.9645899742493</v>
      </c>
      <c r="H25" s="4">
        <v>18.686845688603501</v>
      </c>
      <c r="I25" s="4">
        <v>26.065591326074301</v>
      </c>
      <c r="J25" s="4">
        <v>26.401269608823799</v>
      </c>
      <c r="K25" s="4">
        <v>24.716505653808301</v>
      </c>
      <c r="L25" s="4">
        <v>31.354897292634</v>
      </c>
      <c r="M25" s="4">
        <v>27.636110180183699</v>
      </c>
      <c r="N25" s="4">
        <v>18.713764451332398</v>
      </c>
      <c r="P25" s="10">
        <v>400</v>
      </c>
      <c r="Q25" s="10">
        <v>53000</v>
      </c>
      <c r="R25" s="4">
        <f t="shared" si="2"/>
        <v>3.2623140298676576</v>
      </c>
      <c r="S25" s="4">
        <f t="shared" si="4"/>
        <v>0.53065692605520154</v>
      </c>
      <c r="T25" s="4">
        <f t="shared" si="4"/>
        <v>3.1793175441016213</v>
      </c>
      <c r="U25" s="4">
        <f t="shared" si="4"/>
        <v>2.872329176293472</v>
      </c>
      <c r="V25" s="4">
        <f t="shared" si="4"/>
        <v>3.572808171588032</v>
      </c>
      <c r="W25" s="4">
        <f t="shared" si="4"/>
        <v>2.4760070537399637</v>
      </c>
      <c r="X25" s="4">
        <f t="shared" si="4"/>
        <v>3.4536908507048447</v>
      </c>
      <c r="Y25" s="4">
        <f t="shared" si="4"/>
        <v>3.498168223169154</v>
      </c>
      <c r="Z25" s="4">
        <f t="shared" si="4"/>
        <v>3.2749369991295998</v>
      </c>
      <c r="AA25" s="4">
        <f t="shared" si="4"/>
        <v>4.154523891274005</v>
      </c>
      <c r="AB25" s="4">
        <f t="shared" si="4"/>
        <v>3.6617845988743403</v>
      </c>
      <c r="AC25" s="4">
        <f t="shared" si="4"/>
        <v>2.4795737898015426</v>
      </c>
    </row>
    <row r="26" spans="1:29" ht="15.6">
      <c r="A26" s="1" t="s">
        <v>84</v>
      </c>
      <c r="B26" s="5" t="s">
        <v>85</v>
      </c>
      <c r="C26" s="6">
        <f t="shared" si="0"/>
        <v>1.8709849131235863</v>
      </c>
      <c r="D26" s="6">
        <f t="shared" si="1"/>
        <v>0.32290428089094575</v>
      </c>
      <c r="E26" s="4">
        <v>1.74703045211993</v>
      </c>
      <c r="F26" s="4">
        <v>2.26036781922781</v>
      </c>
      <c r="G26" s="4">
        <v>1.67359543644144</v>
      </c>
      <c r="H26" s="4">
        <v>2.21390615299581</v>
      </c>
      <c r="I26" s="4">
        <v>1.40267921577657</v>
      </c>
      <c r="J26" s="4">
        <v>1.75976325010757</v>
      </c>
      <c r="K26" s="4">
        <v>2.32033805771324</v>
      </c>
      <c r="L26" s="4">
        <v>1.69265966841208</v>
      </c>
      <c r="M26" s="4">
        <v>2.0882834063503499</v>
      </c>
      <c r="N26" s="4">
        <v>1.55122567209106</v>
      </c>
      <c r="P26" s="10">
        <v>640</v>
      </c>
      <c r="Q26" s="10">
        <v>480000</v>
      </c>
      <c r="R26" s="4">
        <f t="shared" si="2"/>
        <v>1.4032386848426897</v>
      </c>
      <c r="S26" s="4">
        <f t="shared" si="4"/>
        <v>0.24217821066820933</v>
      </c>
      <c r="T26" s="4">
        <f t="shared" si="4"/>
        <v>1.3102728390899476</v>
      </c>
      <c r="U26" s="4">
        <f t="shared" si="4"/>
        <v>1.6952758644208574</v>
      </c>
      <c r="V26" s="4">
        <f t="shared" si="4"/>
        <v>1.25519657733108</v>
      </c>
      <c r="W26" s="4">
        <f t="shared" si="4"/>
        <v>1.6604296147468574</v>
      </c>
      <c r="X26" s="4">
        <f t="shared" si="4"/>
        <v>1.0520094118324275</v>
      </c>
      <c r="Y26" s="4">
        <f t="shared" si="4"/>
        <v>1.3198224375806773</v>
      </c>
      <c r="Z26" s="4">
        <f t="shared" si="4"/>
        <v>1.74025354328493</v>
      </c>
      <c r="AA26" s="4">
        <f t="shared" si="4"/>
        <v>1.2694947513090602</v>
      </c>
      <c r="AB26" s="4">
        <f t="shared" si="4"/>
        <v>1.5662125547627626</v>
      </c>
      <c r="AC26" s="4">
        <f t="shared" si="4"/>
        <v>1.1634192540682951</v>
      </c>
    </row>
    <row r="27" spans="1:29" ht="15.6">
      <c r="A27" s="1" t="s">
        <v>87</v>
      </c>
      <c r="B27" s="5" t="s">
        <v>88</v>
      </c>
      <c r="C27" s="6">
        <f t="shared" si="0"/>
        <v>20.041310524946436</v>
      </c>
      <c r="D27" s="6">
        <f t="shared" si="1"/>
        <v>4.3538857120219951</v>
      </c>
      <c r="E27" s="4">
        <v>14.8848105715657</v>
      </c>
      <c r="F27" s="4">
        <v>23.280780986028301</v>
      </c>
      <c r="G27" s="4">
        <v>26.166548161249199</v>
      </c>
      <c r="H27" s="4">
        <v>22.2674427513147</v>
      </c>
      <c r="I27" s="4">
        <v>14.442500091211</v>
      </c>
      <c r="J27" s="4">
        <v>18.440949786519798</v>
      </c>
      <c r="K27" s="4">
        <v>23.654165542566499</v>
      </c>
      <c r="L27" s="4">
        <v>18.4916891139132</v>
      </c>
      <c r="M27" s="4">
        <v>14.8730262438756</v>
      </c>
      <c r="N27" s="4">
        <v>23.9111920012204</v>
      </c>
      <c r="P27" s="10">
        <v>2500</v>
      </c>
      <c r="Q27" s="10">
        <v>120000</v>
      </c>
      <c r="R27" s="4">
        <f t="shared" si="2"/>
        <v>0.96198290519742902</v>
      </c>
      <c r="S27" s="4">
        <f t="shared" si="4"/>
        <v>0.20898651417705577</v>
      </c>
      <c r="T27" s="4">
        <f t="shared" si="4"/>
        <v>0.71447090743515351</v>
      </c>
      <c r="U27" s="4">
        <f t="shared" si="4"/>
        <v>1.1174774873293587</v>
      </c>
      <c r="V27" s="4">
        <f t="shared" si="4"/>
        <v>1.2559943117399615</v>
      </c>
      <c r="W27" s="4">
        <f t="shared" si="4"/>
        <v>1.0688372520631055</v>
      </c>
      <c r="X27" s="4">
        <f t="shared" si="4"/>
        <v>0.69324000437812816</v>
      </c>
      <c r="Y27" s="4">
        <f t="shared" si="4"/>
        <v>0.88516558975295034</v>
      </c>
      <c r="Z27" s="4">
        <f t="shared" si="4"/>
        <v>1.1353999460431921</v>
      </c>
      <c r="AA27" s="4">
        <f t="shared" si="4"/>
        <v>0.88760107746783368</v>
      </c>
      <c r="AB27" s="4">
        <f t="shared" si="4"/>
        <v>0.71390525970602881</v>
      </c>
      <c r="AC27" s="4">
        <f t="shared" si="4"/>
        <v>1.1477372160585793</v>
      </c>
    </row>
    <row r="28" spans="1:29" ht="15.6">
      <c r="A28" s="1" t="s">
        <v>90</v>
      </c>
      <c r="B28" s="5" t="s">
        <v>91</v>
      </c>
      <c r="C28" s="6">
        <f t="shared" si="0"/>
        <v>1.4450130010556355</v>
      </c>
      <c r="D28" s="6">
        <f t="shared" si="1"/>
        <v>0.54354985309031212</v>
      </c>
      <c r="E28" s="4">
        <v>1.02684708213522</v>
      </c>
      <c r="F28" s="4">
        <v>1.25823416252834</v>
      </c>
      <c r="G28" s="4">
        <v>1.3624302948610301</v>
      </c>
      <c r="H28" s="4">
        <v>2.7385281754538902</v>
      </c>
      <c r="I28" s="4">
        <v>1.75771730626945</v>
      </c>
      <c r="J28" s="4">
        <v>1.31444518348217</v>
      </c>
      <c r="K28" s="4">
        <v>1.73819452982373</v>
      </c>
      <c r="L28" s="4">
        <v>0.77095700561911495</v>
      </c>
      <c r="M28" s="4">
        <v>1.11648316762579</v>
      </c>
      <c r="N28" s="4">
        <v>1.3662931027576199</v>
      </c>
      <c r="P28" s="10">
        <v>1550</v>
      </c>
      <c r="Q28" s="10">
        <v>390000</v>
      </c>
      <c r="R28" s="4">
        <f t="shared" si="2"/>
        <v>0.36358391639464371</v>
      </c>
      <c r="S28" s="4">
        <f t="shared" si="4"/>
        <v>0.13676415658401403</v>
      </c>
      <c r="T28" s="4">
        <f t="shared" si="4"/>
        <v>0.25836797550499085</v>
      </c>
      <c r="U28" s="4">
        <f t="shared" si="4"/>
        <v>0.31658795057164685</v>
      </c>
      <c r="V28" s="4">
        <f t="shared" si="4"/>
        <v>0.34280504193277533</v>
      </c>
      <c r="W28" s="4">
        <f t="shared" si="4"/>
        <v>0.689049024791624</v>
      </c>
      <c r="X28" s="4">
        <f t="shared" si="4"/>
        <v>0.44226435448070028</v>
      </c>
      <c r="Y28" s="4">
        <f t="shared" si="4"/>
        <v>0.33073136874712661</v>
      </c>
      <c r="Z28" s="4">
        <f t="shared" si="4"/>
        <v>0.4373521720201643</v>
      </c>
      <c r="AA28" s="4">
        <f t="shared" si="4"/>
        <v>0.19398273044609987</v>
      </c>
      <c r="AB28" s="4">
        <f t="shared" si="4"/>
        <v>0.28092157120906974</v>
      </c>
      <c r="AC28" s="4">
        <f t="shared" si="4"/>
        <v>0.34377697424223985</v>
      </c>
    </row>
    <row r="29" spans="1:29" ht="15.6">
      <c r="A29" s="1" t="s">
        <v>94</v>
      </c>
      <c r="B29" s="5" t="s">
        <v>95</v>
      </c>
      <c r="C29" s="6">
        <f t="shared" si="0"/>
        <v>2.2043342816889533</v>
      </c>
      <c r="D29" s="6">
        <f t="shared" si="1"/>
        <v>0.474860073294817</v>
      </c>
      <c r="E29" s="4">
        <v>1.9574475799281601</v>
      </c>
      <c r="F29" s="4">
        <v>3.0505617687194202</v>
      </c>
      <c r="G29" s="4">
        <v>1.6673254738924499</v>
      </c>
      <c r="H29" s="4">
        <v>1.7374053246968699</v>
      </c>
      <c r="I29" s="4">
        <v>2.8091907231300501</v>
      </c>
      <c r="J29" s="4">
        <v>1.84364723079504</v>
      </c>
      <c r="K29" s="4">
        <v>2.1646597193117798</v>
      </c>
      <c r="L29" s="4">
        <v>1.94832596832142</v>
      </c>
      <c r="M29" s="4">
        <v>2.6310028572352802</v>
      </c>
      <c r="N29" s="4">
        <v>2.23377617085906</v>
      </c>
      <c r="P29" s="10">
        <v>9240</v>
      </c>
      <c r="Q29" s="11">
        <v>66000</v>
      </c>
      <c r="R29" s="4">
        <f t="shared" si="2"/>
        <v>1.5745244869206809E-2</v>
      </c>
      <c r="S29" s="4">
        <f t="shared" si="4"/>
        <v>3.3918576663915499E-3</v>
      </c>
      <c r="T29" s="4">
        <f t="shared" si="4"/>
        <v>1.3981768428058287E-2</v>
      </c>
      <c r="U29" s="4">
        <f t="shared" si="4"/>
        <v>2.1789726919424428E-2</v>
      </c>
      <c r="V29" s="4">
        <f t="shared" si="4"/>
        <v>1.1909467670660357E-2</v>
      </c>
      <c r="W29" s="4">
        <f t="shared" si="4"/>
        <v>1.2410038033549071E-2</v>
      </c>
      <c r="X29" s="4">
        <f t="shared" si="4"/>
        <v>2.0065648022357503E-2</v>
      </c>
      <c r="Y29" s="4">
        <f t="shared" si="4"/>
        <v>1.3168908791393144E-2</v>
      </c>
      <c r="Z29" s="4">
        <f t="shared" si="4"/>
        <v>1.5461855137941283E-2</v>
      </c>
      <c r="AA29" s="4">
        <f t="shared" si="4"/>
        <v>1.3916614059438715E-2</v>
      </c>
      <c r="AB29" s="4">
        <f t="shared" si="4"/>
        <v>1.8792877551680572E-2</v>
      </c>
      <c r="AC29" s="4">
        <f t="shared" si="4"/>
        <v>1.5955544077564714E-2</v>
      </c>
    </row>
    <row r="31" spans="1:29" ht="15.6">
      <c r="A31" s="4" t="s">
        <v>187</v>
      </c>
      <c r="B31" s="4">
        <f>C3/(400-B1)</f>
        <v>0.42925869567219332</v>
      </c>
      <c r="D31" s="4" t="s">
        <v>188</v>
      </c>
      <c r="E31" s="4">
        <f>C3/B31</f>
        <v>100</v>
      </c>
      <c r="Q31" s="4" t="s">
        <v>189</v>
      </c>
      <c r="R31" s="4">
        <f>SUM(R4:R29)</f>
        <v>11503.392295158948</v>
      </c>
      <c r="T31" s="4">
        <f t="shared" ref="T31:AC31" si="5">SUM(T4:T29)</f>
        <v>11503.392295158937</v>
      </c>
      <c r="U31" s="4">
        <f t="shared" si="5"/>
        <v>11503.392295158954</v>
      </c>
      <c r="V31" s="4">
        <f t="shared" si="5"/>
        <v>11503.39229515893</v>
      </c>
      <c r="W31" s="4">
        <f t="shared" si="5"/>
        <v>11503.392295158967</v>
      </c>
      <c r="X31" s="4">
        <f t="shared" si="5"/>
        <v>11503.392295158954</v>
      </c>
      <c r="Y31" s="4">
        <f t="shared" si="5"/>
        <v>11503.392295158956</v>
      </c>
      <c r="Z31" s="4">
        <f t="shared" si="5"/>
        <v>11503.392295158959</v>
      </c>
      <c r="AA31" s="4">
        <f t="shared" si="5"/>
        <v>11503.392295158967</v>
      </c>
      <c r="AB31" s="4">
        <f t="shared" si="5"/>
        <v>11503.392295158945</v>
      </c>
      <c r="AC31" s="4">
        <f t="shared" si="5"/>
        <v>11503.392295158943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4BE8-4BA4-40D8-AA9E-D4E396684351}">
  <dimension ref="A1:AC31"/>
  <sheetViews>
    <sheetView zoomScale="90" zoomScaleNormal="90" workbookViewId="0">
      <selection activeCell="A31" sqref="A31:E31"/>
    </sheetView>
  </sheetViews>
  <sheetFormatPr defaultColWidth="9.140625" defaultRowHeight="14.45"/>
  <cols>
    <col min="1" max="18" width="9.140625" style="4"/>
    <col min="19" max="19" width="8.7109375" style="4" customWidth="1"/>
    <col min="20" max="16384" width="9.140625" style="4"/>
  </cols>
  <sheetData>
    <row r="1" spans="1:29">
      <c r="A1" s="4" t="s">
        <v>181</v>
      </c>
      <c r="B1" s="4">
        <v>320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43.968263111533133</v>
      </c>
      <c r="D3" s="6">
        <f>STDEV(E3:N3)</f>
        <v>1.7656852392253205E-3</v>
      </c>
      <c r="E3" s="4">
        <v>43.969720567883599</v>
      </c>
      <c r="F3" s="4">
        <v>43.968524529622599</v>
      </c>
      <c r="G3" s="4">
        <v>43.968177043299001</v>
      </c>
      <c r="H3" s="4">
        <v>43.968340005504103</v>
      </c>
      <c r="I3" s="4">
        <v>43.9675079708013</v>
      </c>
      <c r="J3" s="4">
        <v>43.969807713380099</v>
      </c>
      <c r="K3" s="4">
        <v>43.970019880570902</v>
      </c>
      <c r="L3" s="4">
        <v>43.969724408308799</v>
      </c>
      <c r="M3" s="4">
        <v>43.9662205737812</v>
      </c>
      <c r="N3" s="4">
        <v>43.964588422179702</v>
      </c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9" si="0">AVERAGE(E4:N4)</f>
        <v>182.09178936284724</v>
      </c>
      <c r="D4" s="6">
        <f t="shared" ref="D4:D29" si="1">STDEV(E4:N4)</f>
        <v>6.7423322803649197E-2</v>
      </c>
      <c r="E4" s="4">
        <v>182.09666094943501</v>
      </c>
      <c r="F4" s="4">
        <v>182.08834373351499</v>
      </c>
      <c r="G4" s="4">
        <v>182.112206720865</v>
      </c>
      <c r="H4" s="4">
        <v>182.091167037948</v>
      </c>
      <c r="I4" s="4">
        <v>182.125999545013</v>
      </c>
      <c r="J4" s="4">
        <v>182.14228926256999</v>
      </c>
      <c r="K4" s="4">
        <v>182.11511820235901</v>
      </c>
      <c r="L4" s="4">
        <v>182.183452248327</v>
      </c>
      <c r="M4" s="4">
        <v>182.02249799379399</v>
      </c>
      <c r="N4" s="4">
        <v>181.94015793464601</v>
      </c>
      <c r="P4" s="8">
        <v>16</v>
      </c>
      <c r="Q4" s="8">
        <v>588000</v>
      </c>
      <c r="R4" s="4">
        <f>C4/$P4*$Q4/1000</f>
        <v>6691.8732590846366</v>
      </c>
      <c r="S4" s="4">
        <f t="shared" ref="S4:AC19" si="2">D4/$P4*$Q4/1000</f>
        <v>2.4778071130341082</v>
      </c>
      <c r="T4" s="4">
        <f t="shared" si="2"/>
        <v>6692.052289891737</v>
      </c>
      <c r="U4" s="4">
        <f t="shared" si="2"/>
        <v>6691.7466322066757</v>
      </c>
      <c r="V4" s="4">
        <f t="shared" si="2"/>
        <v>6692.6235969917889</v>
      </c>
      <c r="W4" s="4">
        <f t="shared" si="2"/>
        <v>6691.8503886445887</v>
      </c>
      <c r="X4" s="4">
        <f t="shared" ref="X4" si="3">I4/$P4*$Q4/1000</f>
        <v>6693.1304832792284</v>
      </c>
      <c r="Y4" s="4">
        <f t="shared" ref="Y4" si="4">J4/$P4*$Q4/1000</f>
        <v>6693.7291303994471</v>
      </c>
      <c r="Z4" s="4">
        <f t="shared" si="2"/>
        <v>6692.7305939366943</v>
      </c>
      <c r="AA4" s="4">
        <f t="shared" si="2"/>
        <v>6695.2418701260176</v>
      </c>
      <c r="AB4" s="4">
        <f t="shared" si="2"/>
        <v>6689.3268012719291</v>
      </c>
      <c r="AC4" s="4">
        <f t="shared" si="2"/>
        <v>6686.3008040982413</v>
      </c>
    </row>
    <row r="5" spans="1:29" ht="15.6">
      <c r="A5" s="5" t="s">
        <v>22</v>
      </c>
      <c r="B5" s="5" t="s">
        <v>23</v>
      </c>
      <c r="C5" s="6">
        <f t="shared" si="0"/>
        <v>2509.1384267828189</v>
      </c>
      <c r="D5" s="6">
        <f t="shared" si="1"/>
        <v>78.173755117859798</v>
      </c>
      <c r="E5" s="4">
        <v>2677.3589173525902</v>
      </c>
      <c r="F5" s="4">
        <v>2498.29755463938</v>
      </c>
      <c r="G5" s="4">
        <v>2498.4593104072001</v>
      </c>
      <c r="H5" s="4">
        <v>2501.8245650695799</v>
      </c>
      <c r="I5" s="4">
        <v>2488.2791315395898</v>
      </c>
      <c r="J5" s="4">
        <v>2433.3034558570898</v>
      </c>
      <c r="K5" s="4">
        <v>2561.1190942518901</v>
      </c>
      <c r="L5" s="4">
        <v>2568.7936773868601</v>
      </c>
      <c r="M5" s="4">
        <v>2464.0805668481598</v>
      </c>
      <c r="N5" s="4">
        <v>2399.8679944758501</v>
      </c>
      <c r="P5" s="9">
        <v>540</v>
      </c>
      <c r="Q5" s="9">
        <v>45000</v>
      </c>
      <c r="R5" s="4">
        <f t="shared" ref="R5:AC29" si="5">C5/$P5*$Q5/1000</f>
        <v>209.09486889856825</v>
      </c>
      <c r="S5" s="4">
        <f t="shared" si="2"/>
        <v>6.5144795931549835</v>
      </c>
      <c r="T5" s="4">
        <f t="shared" si="2"/>
        <v>223.11324311271585</v>
      </c>
      <c r="U5" s="4">
        <f t="shared" si="2"/>
        <v>208.191462886615</v>
      </c>
      <c r="V5" s="4">
        <f t="shared" si="2"/>
        <v>208.20494253393332</v>
      </c>
      <c r="W5" s="4">
        <f t="shared" ref="W5:W29" si="6">H5/$P5*$Q5/1000</f>
        <v>208.48538042246497</v>
      </c>
      <c r="X5" s="4">
        <f t="shared" ref="X5:X29" si="7">I5/$P5*$Q5/1000</f>
        <v>207.35659429496579</v>
      </c>
      <c r="Y5" s="4">
        <f t="shared" ref="Y5:Y29" si="8">J5/$P5*$Q5/1000</f>
        <v>202.77528798809084</v>
      </c>
      <c r="Z5" s="4">
        <f t="shared" si="2"/>
        <v>213.42659118765749</v>
      </c>
      <c r="AA5" s="4">
        <f t="shared" si="2"/>
        <v>214.06613978223834</v>
      </c>
      <c r="AB5" s="4">
        <f t="shared" si="2"/>
        <v>205.34004723734665</v>
      </c>
      <c r="AC5" s="4">
        <f t="shared" si="2"/>
        <v>199.98899953965417</v>
      </c>
    </row>
    <row r="6" spans="1:29" ht="15.6">
      <c r="A6" s="5" t="s">
        <v>25</v>
      </c>
      <c r="B6" s="5" t="s">
        <v>26</v>
      </c>
      <c r="C6" s="6">
        <f t="shared" si="0"/>
        <v>132.48096142791718</v>
      </c>
      <c r="D6" s="6">
        <f t="shared" si="1"/>
        <v>0.77341095018952433</v>
      </c>
      <c r="E6" s="4">
        <v>132.32602674809999</v>
      </c>
      <c r="F6" s="4">
        <v>131.74587223198401</v>
      </c>
      <c r="G6" s="4">
        <v>132.57991426263101</v>
      </c>
      <c r="H6" s="4">
        <v>131.54828943116101</v>
      </c>
      <c r="I6" s="4">
        <v>133.37427486841199</v>
      </c>
      <c r="J6" s="4">
        <v>133.64236518147399</v>
      </c>
      <c r="K6" s="4">
        <v>131.719064162184</v>
      </c>
      <c r="L6" s="4">
        <v>133.49402431528901</v>
      </c>
      <c r="M6" s="4">
        <v>132.28032406433201</v>
      </c>
      <c r="N6" s="4">
        <v>132.09945901360501</v>
      </c>
      <c r="P6" s="9">
        <v>50</v>
      </c>
      <c r="Q6" s="9">
        <v>180000</v>
      </c>
      <c r="R6" s="4">
        <f t="shared" si="5"/>
        <v>476.93146114050188</v>
      </c>
      <c r="S6" s="4">
        <f t="shared" si="2"/>
        <v>2.7842794206822878</v>
      </c>
      <c r="T6" s="4">
        <f t="shared" si="2"/>
        <v>476.37369629315998</v>
      </c>
      <c r="U6" s="4">
        <f t="shared" si="2"/>
        <v>474.28514003514249</v>
      </c>
      <c r="V6" s="4">
        <f t="shared" si="2"/>
        <v>477.28769134547161</v>
      </c>
      <c r="W6" s="4">
        <f t="shared" si="6"/>
        <v>473.57384195217969</v>
      </c>
      <c r="X6" s="4">
        <f t="shared" si="7"/>
        <v>480.14738952628312</v>
      </c>
      <c r="Y6" s="4">
        <f t="shared" si="8"/>
        <v>481.11251465330633</v>
      </c>
      <c r="Z6" s="4">
        <f t="shared" si="2"/>
        <v>474.18863098386237</v>
      </c>
      <c r="AA6" s="4">
        <f t="shared" si="2"/>
        <v>480.57848753504044</v>
      </c>
      <c r="AB6" s="4">
        <f t="shared" si="2"/>
        <v>476.20916663159522</v>
      </c>
      <c r="AC6" s="4">
        <f t="shared" si="2"/>
        <v>475.558052448978</v>
      </c>
    </row>
    <row r="7" spans="1:29" ht="15.6">
      <c r="A7" s="1" t="s">
        <v>28</v>
      </c>
      <c r="B7" s="5" t="s">
        <v>29</v>
      </c>
      <c r="C7" s="6">
        <f t="shared" si="0"/>
        <v>1102.786308619648</v>
      </c>
      <c r="D7" s="6">
        <f t="shared" si="1"/>
        <v>17.28204105270326</v>
      </c>
      <c r="E7" s="4">
        <v>1102.8741735718199</v>
      </c>
      <c r="F7" s="4">
        <v>1104.6489039943799</v>
      </c>
      <c r="G7" s="4">
        <v>1131.1323607198101</v>
      </c>
      <c r="H7" s="4">
        <v>1095.6758222788001</v>
      </c>
      <c r="I7" s="4">
        <v>1095.8903025320301</v>
      </c>
      <c r="J7" s="4">
        <v>1106.5338126346201</v>
      </c>
      <c r="K7" s="4">
        <v>1079.4123990139101</v>
      </c>
      <c r="L7" s="4">
        <v>1125.62730709571</v>
      </c>
      <c r="M7" s="4">
        <v>1109.0124456134499</v>
      </c>
      <c r="N7" s="4">
        <v>1077.0555587419501</v>
      </c>
      <c r="P7" s="10">
        <v>65</v>
      </c>
      <c r="Q7" s="10">
        <v>70000</v>
      </c>
      <c r="R7" s="4">
        <f t="shared" si="5"/>
        <v>1187.6160246673132</v>
      </c>
      <c r="S7" s="4">
        <f t="shared" si="2"/>
        <v>18.611428825988124</v>
      </c>
      <c r="T7" s="4">
        <f t="shared" si="2"/>
        <v>1187.7106484619601</v>
      </c>
      <c r="U7" s="4">
        <f t="shared" si="2"/>
        <v>1189.6218966093325</v>
      </c>
      <c r="V7" s="4">
        <f t="shared" si="2"/>
        <v>1218.1425423136416</v>
      </c>
      <c r="W7" s="4">
        <f t="shared" si="6"/>
        <v>1179.9585778387077</v>
      </c>
      <c r="X7" s="4">
        <f t="shared" si="7"/>
        <v>1180.1895565729556</v>
      </c>
      <c r="Y7" s="4">
        <f t="shared" si="8"/>
        <v>1191.6517982218984</v>
      </c>
      <c r="Z7" s="4">
        <f t="shared" si="2"/>
        <v>1162.4441220149802</v>
      </c>
      <c r="AA7" s="4">
        <f t="shared" si="2"/>
        <v>1212.2140230261493</v>
      </c>
      <c r="AB7" s="4">
        <f t="shared" si="2"/>
        <v>1194.3210952760228</v>
      </c>
      <c r="AC7" s="4">
        <f t="shared" si="2"/>
        <v>1159.9059863374848</v>
      </c>
    </row>
    <row r="8" spans="1:29" ht="15.6">
      <c r="A8" s="1" t="s">
        <v>31</v>
      </c>
      <c r="B8" s="5" t="s">
        <v>32</v>
      </c>
      <c r="C8" s="6">
        <f t="shared" si="0"/>
        <v>117.95102335002609</v>
      </c>
      <c r="D8" s="6">
        <f t="shared" si="1"/>
        <v>1.9760720830576268</v>
      </c>
      <c r="E8" s="4">
        <v>117.187478929439</v>
      </c>
      <c r="F8" s="4">
        <v>117.508666916198</v>
      </c>
      <c r="G8" s="4">
        <v>114.414659664228</v>
      </c>
      <c r="H8" s="4">
        <v>117.574528396631</v>
      </c>
      <c r="I8" s="4">
        <v>120.26768790455</v>
      </c>
      <c r="J8" s="4">
        <v>118.23378269185</v>
      </c>
      <c r="K8" s="4">
        <v>119.182368972506</v>
      </c>
      <c r="L8" s="4">
        <v>115.87133879191499</v>
      </c>
      <c r="M8" s="4">
        <v>118.092354742015</v>
      </c>
      <c r="N8" s="4">
        <v>121.177366490929</v>
      </c>
      <c r="P8" s="10">
        <v>22</v>
      </c>
      <c r="Q8" s="10">
        <v>160000</v>
      </c>
      <c r="R8" s="4">
        <f t="shared" si="5"/>
        <v>857.82562436382602</v>
      </c>
      <c r="S8" s="4">
        <f t="shared" si="2"/>
        <v>14.371433331328197</v>
      </c>
      <c r="T8" s="4">
        <f t="shared" si="2"/>
        <v>852.27257403228361</v>
      </c>
      <c r="U8" s="4">
        <f t="shared" si="2"/>
        <v>854.60848666325819</v>
      </c>
      <c r="V8" s="4">
        <f t="shared" si="2"/>
        <v>832.10661573983998</v>
      </c>
      <c r="W8" s="4">
        <f t="shared" si="6"/>
        <v>855.08747924822546</v>
      </c>
      <c r="X8" s="4">
        <f t="shared" si="7"/>
        <v>874.67409385127269</v>
      </c>
      <c r="Y8" s="4">
        <f t="shared" si="8"/>
        <v>859.88205594072724</v>
      </c>
      <c r="Z8" s="4">
        <f t="shared" si="2"/>
        <v>866.78086525458912</v>
      </c>
      <c r="AA8" s="4">
        <f t="shared" si="2"/>
        <v>842.70064575938181</v>
      </c>
      <c r="AB8" s="4">
        <f t="shared" si="2"/>
        <v>858.85348903283636</v>
      </c>
      <c r="AC8" s="4">
        <f t="shared" si="2"/>
        <v>881.28993811584735</v>
      </c>
    </row>
    <row r="9" spans="1:29" ht="15.6">
      <c r="A9" s="1" t="s">
        <v>186</v>
      </c>
      <c r="B9" s="5" t="s">
        <v>35</v>
      </c>
      <c r="C9" s="6">
        <f t="shared" si="0"/>
        <v>418.91200448905403</v>
      </c>
      <c r="D9" s="6">
        <f t="shared" si="1"/>
        <v>8.2951334728773816</v>
      </c>
      <c r="E9" s="4">
        <v>414.68907700207399</v>
      </c>
      <c r="F9" s="4">
        <v>424.65450372791901</v>
      </c>
      <c r="G9" s="4">
        <v>423.55408812191098</v>
      </c>
      <c r="H9" s="4">
        <v>420.64286551747898</v>
      </c>
      <c r="I9" s="4">
        <v>409.905603615085</v>
      </c>
      <c r="J9" s="4">
        <v>424.26943501391003</v>
      </c>
      <c r="K9" s="4">
        <v>429.5423785822</v>
      </c>
      <c r="L9" s="4">
        <v>419.85131274858298</v>
      </c>
      <c r="M9" s="4">
        <v>401.126236693588</v>
      </c>
      <c r="N9" s="4">
        <v>420.88454386779102</v>
      </c>
      <c r="P9" s="10">
        <v>69</v>
      </c>
      <c r="Q9" s="10">
        <v>160000</v>
      </c>
      <c r="R9" s="4">
        <f t="shared" si="5"/>
        <v>971.39015533693691</v>
      </c>
      <c r="S9" s="4">
        <f t="shared" si="2"/>
        <v>19.235092111020013</v>
      </c>
      <c r="T9" s="4">
        <f t="shared" si="2"/>
        <v>961.59785971495432</v>
      </c>
      <c r="U9" s="4">
        <f t="shared" si="2"/>
        <v>984.70609560097159</v>
      </c>
      <c r="V9" s="4">
        <f t="shared" si="2"/>
        <v>982.15440723921392</v>
      </c>
      <c r="W9" s="4">
        <f t="shared" si="6"/>
        <v>975.40374612748747</v>
      </c>
      <c r="X9" s="4">
        <f t="shared" si="7"/>
        <v>950.50574751324064</v>
      </c>
      <c r="Y9" s="4">
        <f t="shared" si="8"/>
        <v>983.81318264095091</v>
      </c>
      <c r="Z9" s="4">
        <f t="shared" si="2"/>
        <v>996.04029816162324</v>
      </c>
      <c r="AA9" s="4">
        <f t="shared" si="2"/>
        <v>973.56826144598961</v>
      </c>
      <c r="AB9" s="4">
        <f t="shared" si="2"/>
        <v>930.14779523150833</v>
      </c>
      <c r="AC9" s="4">
        <f t="shared" si="2"/>
        <v>975.96415969342843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209.41617007954238</v>
      </c>
      <c r="D11" s="6">
        <f t="shared" si="1"/>
        <v>10.041479220759634</v>
      </c>
      <c r="E11" s="4">
        <v>211.089261130213</v>
      </c>
      <c r="F11" s="4">
        <v>210.41258463452701</v>
      </c>
      <c r="G11" s="4">
        <v>204.450639913316</v>
      </c>
      <c r="H11" s="4">
        <v>214.049405980693</v>
      </c>
      <c r="I11" s="4">
        <v>222.91263271939201</v>
      </c>
      <c r="J11" s="4">
        <v>207.40042842709801</v>
      </c>
      <c r="K11" s="4">
        <v>209.69229083423301</v>
      </c>
      <c r="L11" s="4">
        <v>187.792537507085</v>
      </c>
      <c r="M11" s="4">
        <v>222.54428118886801</v>
      </c>
      <c r="N11" s="4">
        <v>203.81763845999899</v>
      </c>
      <c r="P11" s="10">
        <v>81</v>
      </c>
      <c r="Q11" s="10">
        <v>66000</v>
      </c>
      <c r="R11" s="4">
        <f t="shared" si="5"/>
        <v>170.63539784259009</v>
      </c>
      <c r="S11" s="4">
        <f t="shared" si="2"/>
        <v>8.181946031730071</v>
      </c>
      <c r="T11" s="4">
        <f t="shared" si="2"/>
        <v>171.99865721721059</v>
      </c>
      <c r="U11" s="4">
        <f t="shared" si="2"/>
        <v>171.44729118368869</v>
      </c>
      <c r="V11" s="4">
        <f t="shared" si="2"/>
        <v>166.58941029973894</v>
      </c>
      <c r="W11" s="4">
        <f t="shared" si="6"/>
        <v>174.41062709537948</v>
      </c>
      <c r="X11" s="4">
        <f t="shared" si="7"/>
        <v>181.63251554913424</v>
      </c>
      <c r="Y11" s="4">
        <f t="shared" si="8"/>
        <v>168.99294168133912</v>
      </c>
      <c r="Z11" s="4">
        <f t="shared" si="2"/>
        <v>170.86038512418986</v>
      </c>
      <c r="AA11" s="4">
        <f t="shared" si="2"/>
        <v>153.0161416724396</v>
      </c>
      <c r="AB11" s="4">
        <f t="shared" si="2"/>
        <v>181.33237726500354</v>
      </c>
      <c r="AC11" s="4">
        <f t="shared" si="2"/>
        <v>166.07363133777696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3826.7200524872642</v>
      </c>
      <c r="D13" s="6">
        <f t="shared" si="1"/>
        <v>47.687940959888202</v>
      </c>
      <c r="E13" s="4">
        <v>3885.3286865974501</v>
      </c>
      <c r="F13" s="4">
        <v>3793.2203747541198</v>
      </c>
      <c r="G13" s="4">
        <v>3772.3515028923298</v>
      </c>
      <c r="H13" s="4">
        <v>3859.2572207468802</v>
      </c>
      <c r="I13" s="4">
        <v>3784.8867142674299</v>
      </c>
      <c r="J13" s="4">
        <v>3799.2369359904801</v>
      </c>
      <c r="K13" s="4">
        <v>3818.7579029143499</v>
      </c>
      <c r="L13" s="4">
        <v>3840.5096104488798</v>
      </c>
      <c r="M13" s="4">
        <v>3917.3395975552899</v>
      </c>
      <c r="N13" s="4">
        <v>3796.3119787054302</v>
      </c>
      <c r="P13" s="10">
        <v>615</v>
      </c>
      <c r="Q13" s="10">
        <v>96000</v>
      </c>
      <c r="R13" s="4">
        <f t="shared" si="5"/>
        <v>597.34166672971924</v>
      </c>
      <c r="S13" s="4">
        <f t="shared" si="2"/>
        <v>7.4439712717874267</v>
      </c>
      <c r="T13" s="4">
        <f t="shared" si="2"/>
        <v>606.49033156643122</v>
      </c>
      <c r="U13" s="4">
        <f t="shared" si="2"/>
        <v>592.11244874210649</v>
      </c>
      <c r="V13" s="4">
        <f t="shared" si="2"/>
        <v>588.85486874416858</v>
      </c>
      <c r="W13" s="4">
        <f t="shared" si="6"/>
        <v>602.42063933609836</v>
      </c>
      <c r="X13" s="4">
        <f t="shared" si="7"/>
        <v>590.81158466613533</v>
      </c>
      <c r="Y13" s="4">
        <f t="shared" si="8"/>
        <v>593.05161927656275</v>
      </c>
      <c r="Z13" s="4">
        <f t="shared" si="2"/>
        <v>596.09879460126444</v>
      </c>
      <c r="AA13" s="4">
        <f t="shared" si="2"/>
        <v>599.49418309445934</v>
      </c>
      <c r="AB13" s="4">
        <f t="shared" si="2"/>
        <v>611.48715669155752</v>
      </c>
      <c r="AC13" s="4">
        <f t="shared" si="2"/>
        <v>592.59504057840866</v>
      </c>
    </row>
    <row r="14" spans="1:29" ht="15.6">
      <c r="A14" s="1" t="s">
        <v>48</v>
      </c>
      <c r="B14" s="5" t="s">
        <v>49</v>
      </c>
      <c r="C14" s="6">
        <f t="shared" si="0"/>
        <v>12.44886805971149</v>
      </c>
      <c r="D14" s="6">
        <f t="shared" si="1"/>
        <v>2.288426571868623</v>
      </c>
      <c r="E14" s="4">
        <v>14.710319608575199</v>
      </c>
      <c r="F14" s="4">
        <v>9.0440434783703907</v>
      </c>
      <c r="G14" s="4">
        <v>16.933834425598299</v>
      </c>
      <c r="H14" s="4">
        <v>11.012578678791099</v>
      </c>
      <c r="I14" s="4">
        <v>11.922763663702799</v>
      </c>
      <c r="J14" s="4">
        <v>13.232258019451599</v>
      </c>
      <c r="K14" s="4">
        <v>11.5348627595243</v>
      </c>
      <c r="L14" s="4">
        <v>10.035131275196999</v>
      </c>
      <c r="M14" s="4">
        <v>13.122038700667099</v>
      </c>
      <c r="N14" s="4">
        <v>12.940849987237099</v>
      </c>
      <c r="P14" s="10">
        <v>546</v>
      </c>
      <c r="Q14" s="10">
        <v>210000</v>
      </c>
      <c r="R14" s="4">
        <f t="shared" si="5"/>
        <v>4.788026176812112</v>
      </c>
      <c r="S14" s="4">
        <f t="shared" si="2"/>
        <v>0.88016406610331654</v>
      </c>
      <c r="T14" s="4">
        <f t="shared" si="2"/>
        <v>5.6578152340673844</v>
      </c>
      <c r="U14" s="4">
        <f t="shared" si="2"/>
        <v>3.4784782609116887</v>
      </c>
      <c r="V14" s="4">
        <f t="shared" si="2"/>
        <v>6.5130132406147307</v>
      </c>
      <c r="W14" s="4">
        <f t="shared" si="6"/>
        <v>4.2356071841504228</v>
      </c>
      <c r="X14" s="4">
        <f t="shared" si="7"/>
        <v>4.5856783321933845</v>
      </c>
      <c r="Y14" s="4">
        <f t="shared" si="8"/>
        <v>5.0893300074813839</v>
      </c>
      <c r="Z14" s="4">
        <f t="shared" si="2"/>
        <v>4.4364856767401148</v>
      </c>
      <c r="AA14" s="4">
        <f t="shared" si="2"/>
        <v>3.8596658750757693</v>
      </c>
      <c r="AB14" s="4">
        <f t="shared" si="2"/>
        <v>5.0469379617950381</v>
      </c>
      <c r="AC14" s="4">
        <f t="shared" si="2"/>
        <v>4.9772499950911913</v>
      </c>
    </row>
    <row r="15" spans="1:29" ht="15.6">
      <c r="A15" s="1" t="s">
        <v>51</v>
      </c>
      <c r="B15" s="5" t="s">
        <v>52</v>
      </c>
      <c r="C15" s="6">
        <f t="shared" si="0"/>
        <v>13.400049088679285</v>
      </c>
      <c r="D15" s="6">
        <f t="shared" si="1"/>
        <v>3.2080893274438247</v>
      </c>
      <c r="E15" s="4">
        <v>15.866487074585701</v>
      </c>
      <c r="F15" s="4">
        <v>15.470464331270801</v>
      </c>
      <c r="G15" s="4">
        <v>17.570603743197399</v>
      </c>
      <c r="H15" s="4">
        <v>14.788358617184601</v>
      </c>
      <c r="I15" s="4">
        <v>10.718245465956301</v>
      </c>
      <c r="J15" s="4">
        <v>9.1386587427786505</v>
      </c>
      <c r="K15" s="4">
        <v>10.047509559601901</v>
      </c>
      <c r="L15" s="4">
        <v>9.9207296193842094</v>
      </c>
      <c r="M15" s="4">
        <v>17.1723588958771</v>
      </c>
      <c r="N15" s="4">
        <v>13.3070748369562</v>
      </c>
      <c r="P15" s="10">
        <v>216</v>
      </c>
      <c r="Q15" s="10">
        <v>325000</v>
      </c>
      <c r="R15" s="4">
        <f t="shared" si="5"/>
        <v>20.162110897318367</v>
      </c>
      <c r="S15" s="4">
        <f t="shared" si="2"/>
        <v>4.8269862565705699</v>
      </c>
      <c r="T15" s="4">
        <f t="shared" si="2"/>
        <v>23.873186570557191</v>
      </c>
      <c r="U15" s="4">
        <f t="shared" si="2"/>
        <v>23.27731901695838</v>
      </c>
      <c r="V15" s="4">
        <f t="shared" si="2"/>
        <v>26.437251002496087</v>
      </c>
      <c r="W15" s="4">
        <f t="shared" si="6"/>
        <v>22.251002549004607</v>
      </c>
      <c r="X15" s="4">
        <f t="shared" si="7"/>
        <v>16.126989705721286</v>
      </c>
      <c r="Y15" s="4">
        <f t="shared" si="8"/>
        <v>13.750296719458616</v>
      </c>
      <c r="Z15" s="4">
        <f t="shared" si="2"/>
        <v>15.117780587363971</v>
      </c>
      <c r="AA15" s="4">
        <f t="shared" si="2"/>
        <v>14.927023732869758</v>
      </c>
      <c r="AB15" s="4">
        <f t="shared" si="2"/>
        <v>25.838040005370637</v>
      </c>
      <c r="AC15" s="4">
        <f t="shared" si="2"/>
        <v>20.02221908338317</v>
      </c>
    </row>
    <row r="16" spans="1:29" ht="15.6">
      <c r="A16" s="1" t="s">
        <v>54</v>
      </c>
      <c r="B16" s="5" t="s">
        <v>55</v>
      </c>
      <c r="C16" s="6">
        <f t="shared" si="0"/>
        <v>62.768774869467833</v>
      </c>
      <c r="D16" s="6">
        <f t="shared" si="1"/>
        <v>8.5168262211777286</v>
      </c>
      <c r="E16" s="4">
        <v>54.642062046676102</v>
      </c>
      <c r="F16" s="4">
        <v>57.1508733826537</v>
      </c>
      <c r="G16" s="4">
        <v>55.638010165838402</v>
      </c>
      <c r="H16" s="4">
        <v>55.030803955229203</v>
      </c>
      <c r="I16" s="4">
        <v>65.616900258044097</v>
      </c>
      <c r="J16" s="4">
        <v>61.744547933040103</v>
      </c>
      <c r="K16" s="4">
        <v>64.032484049675801</v>
      </c>
      <c r="L16" s="4">
        <v>79.989751751079893</v>
      </c>
      <c r="M16" s="4">
        <v>59.755466632367003</v>
      </c>
      <c r="N16" s="4">
        <v>74.086848520074099</v>
      </c>
      <c r="P16" s="10">
        <v>292</v>
      </c>
      <c r="Q16" s="10">
        <v>100000</v>
      </c>
      <c r="R16" s="4">
        <f t="shared" si="5"/>
        <v>21.496155777215012</v>
      </c>
      <c r="S16" s="4">
        <f t="shared" si="2"/>
        <v>2.9167213086225097</v>
      </c>
      <c r="T16" s="4">
        <f t="shared" si="2"/>
        <v>18.713034947491813</v>
      </c>
      <c r="U16" s="4">
        <f t="shared" si="2"/>
        <v>19.572216911867706</v>
      </c>
      <c r="V16" s="4">
        <f t="shared" si="2"/>
        <v>19.054113070492605</v>
      </c>
      <c r="W16" s="4">
        <f t="shared" si="6"/>
        <v>18.846165738092193</v>
      </c>
      <c r="X16" s="4">
        <f t="shared" si="7"/>
        <v>22.471541184261678</v>
      </c>
      <c r="Y16" s="4">
        <f t="shared" si="8"/>
        <v>21.145393127753458</v>
      </c>
      <c r="Z16" s="4">
        <f t="shared" si="2"/>
        <v>21.928932893724589</v>
      </c>
      <c r="AA16" s="4">
        <f t="shared" si="2"/>
        <v>27.393750599684896</v>
      </c>
      <c r="AB16" s="4">
        <f t="shared" si="2"/>
        <v>20.464200901495552</v>
      </c>
      <c r="AC16" s="4">
        <f t="shared" si="2"/>
        <v>25.37220839728565</v>
      </c>
    </row>
    <row r="17" spans="1:29" ht="15.6">
      <c r="A17" s="1" t="s">
        <v>57</v>
      </c>
      <c r="B17" s="5" t="s">
        <v>58</v>
      </c>
      <c r="C17" s="6">
        <f t="shared" si="0"/>
        <v>166.74837601161278</v>
      </c>
      <c r="D17" s="6">
        <f t="shared" si="1"/>
        <v>7.0398828082133393</v>
      </c>
      <c r="E17" s="4">
        <v>178.252133351531</v>
      </c>
      <c r="F17" s="4">
        <v>163.25587371784599</v>
      </c>
      <c r="G17" s="4">
        <v>173.10536933089401</v>
      </c>
      <c r="H17" s="4">
        <v>169.184628915807</v>
      </c>
      <c r="I17" s="4">
        <v>170.12824731759099</v>
      </c>
      <c r="J17" s="4">
        <v>158.82845891882599</v>
      </c>
      <c r="K17" s="4">
        <v>170.689847703704</v>
      </c>
      <c r="L17" s="4">
        <v>168.52314137208199</v>
      </c>
      <c r="M17" s="4">
        <v>158.337940119047</v>
      </c>
      <c r="N17" s="4">
        <v>157.1781193688</v>
      </c>
      <c r="P17" s="10">
        <v>200</v>
      </c>
      <c r="Q17" s="10">
        <v>47000</v>
      </c>
      <c r="R17" s="4">
        <f t="shared" si="5"/>
        <v>39.185868362729011</v>
      </c>
      <c r="S17" s="4">
        <f t="shared" si="2"/>
        <v>1.6543724599301348</v>
      </c>
      <c r="T17" s="4">
        <f t="shared" si="2"/>
        <v>41.889251337609785</v>
      </c>
      <c r="U17" s="4">
        <f t="shared" si="2"/>
        <v>38.365130323693805</v>
      </c>
      <c r="V17" s="4">
        <f t="shared" si="2"/>
        <v>40.67976179276009</v>
      </c>
      <c r="W17" s="4">
        <f t="shared" si="6"/>
        <v>39.758387795214645</v>
      </c>
      <c r="X17" s="4">
        <f t="shared" si="7"/>
        <v>39.980138119633885</v>
      </c>
      <c r="Y17" s="4">
        <f t="shared" si="8"/>
        <v>37.324687845924103</v>
      </c>
      <c r="Z17" s="4">
        <f t="shared" si="2"/>
        <v>40.112114210370443</v>
      </c>
      <c r="AA17" s="4">
        <f t="shared" si="2"/>
        <v>39.602938222439271</v>
      </c>
      <c r="AB17" s="4">
        <f t="shared" si="2"/>
        <v>37.209415927976053</v>
      </c>
      <c r="AC17" s="4">
        <f t="shared" si="2"/>
        <v>36.936858051668004</v>
      </c>
    </row>
    <row r="18" spans="1:29" ht="15.6">
      <c r="A18" s="1" t="s">
        <v>60</v>
      </c>
      <c r="B18" s="5" t="s">
        <v>61</v>
      </c>
      <c r="C18" s="6">
        <f t="shared" si="0"/>
        <v>28.523357012460263</v>
      </c>
      <c r="D18" s="6">
        <f t="shared" si="1"/>
        <v>4.2162755963611849</v>
      </c>
      <c r="E18" s="4">
        <v>27.465428464841398</v>
      </c>
      <c r="F18" s="4">
        <v>23.826320243763998</v>
      </c>
      <c r="G18" s="4">
        <v>25.649789616490999</v>
      </c>
      <c r="H18" s="4">
        <v>29.7295043649296</v>
      </c>
      <c r="I18" s="4">
        <v>29.174201335154098</v>
      </c>
      <c r="J18" s="4">
        <v>38.168931774546998</v>
      </c>
      <c r="K18" s="4">
        <v>26.928541497404101</v>
      </c>
      <c r="L18" s="4">
        <v>24.5143329867166</v>
      </c>
      <c r="M18" s="4">
        <v>32.264909875809799</v>
      </c>
      <c r="N18" s="4">
        <v>27.511609964945102</v>
      </c>
      <c r="P18" s="10">
        <v>437</v>
      </c>
      <c r="Q18" s="10">
        <v>300000</v>
      </c>
      <c r="R18" s="4">
        <f t="shared" si="5"/>
        <v>19.581251953634048</v>
      </c>
      <c r="S18" s="4">
        <f t="shared" si="2"/>
        <v>2.894468372787999</v>
      </c>
      <c r="T18" s="4">
        <f t="shared" si="2"/>
        <v>18.85498521613826</v>
      </c>
      <c r="U18" s="4">
        <f t="shared" si="2"/>
        <v>16.356741586108011</v>
      </c>
      <c r="V18" s="4">
        <f t="shared" si="2"/>
        <v>17.608551224135695</v>
      </c>
      <c r="W18" s="4">
        <f t="shared" si="6"/>
        <v>20.409270731072954</v>
      </c>
      <c r="X18" s="4">
        <f t="shared" si="7"/>
        <v>20.028055836490228</v>
      </c>
      <c r="Y18" s="4">
        <f t="shared" si="8"/>
        <v>26.202927991679861</v>
      </c>
      <c r="Z18" s="4">
        <f t="shared" si="2"/>
        <v>18.486412927279705</v>
      </c>
      <c r="AA18" s="4">
        <f t="shared" si="2"/>
        <v>16.829061546945031</v>
      </c>
      <c r="AB18" s="4">
        <f t="shared" si="2"/>
        <v>22.149823713370573</v>
      </c>
      <c r="AC18" s="4">
        <f t="shared" si="2"/>
        <v>18.886688763120208</v>
      </c>
    </row>
    <row r="19" spans="1:29" ht="15.6">
      <c r="A19" s="1" t="s">
        <v>63</v>
      </c>
      <c r="B19" s="5" t="s">
        <v>64</v>
      </c>
      <c r="C19" s="6">
        <f t="shared" si="0"/>
        <v>31.30686058011463</v>
      </c>
      <c r="D19" s="6">
        <f t="shared" si="1"/>
        <v>2.6735701016582007</v>
      </c>
      <c r="E19" s="4">
        <v>28.782335124389299</v>
      </c>
      <c r="F19" s="4">
        <v>31.2802517024226</v>
      </c>
      <c r="G19" s="4">
        <v>31.122178039804101</v>
      </c>
      <c r="H19" s="4">
        <v>30.690874831475298</v>
      </c>
      <c r="I19" s="4">
        <v>28.563940526066599</v>
      </c>
      <c r="J19" s="4">
        <v>28.869863721034601</v>
      </c>
      <c r="K19" s="4">
        <v>31.3019247752772</v>
      </c>
      <c r="L19" s="4">
        <v>31.8160963603755</v>
      </c>
      <c r="M19" s="4">
        <v>32.911974404901699</v>
      </c>
      <c r="N19" s="4">
        <v>37.729166315399397</v>
      </c>
      <c r="P19" s="10">
        <v>97</v>
      </c>
      <c r="Q19" s="10">
        <v>105000</v>
      </c>
      <c r="R19" s="4">
        <f t="shared" si="5"/>
        <v>33.88886970012409</v>
      </c>
      <c r="S19" s="4">
        <f t="shared" si="2"/>
        <v>2.8940707285990834</v>
      </c>
      <c r="T19" s="4">
        <f t="shared" si="2"/>
        <v>31.156135959390483</v>
      </c>
      <c r="U19" s="4">
        <f t="shared" si="2"/>
        <v>33.860066275818284</v>
      </c>
      <c r="V19" s="4">
        <f t="shared" si="2"/>
        <v>33.688955610097224</v>
      </c>
      <c r="W19" s="4">
        <f t="shared" si="6"/>
        <v>33.222081003143366</v>
      </c>
      <c r="X19" s="4">
        <f t="shared" si="7"/>
        <v>30.919729435432917</v>
      </c>
      <c r="Y19" s="4">
        <f t="shared" si="8"/>
        <v>31.250883409367351</v>
      </c>
      <c r="Z19" s="4">
        <f t="shared" si="2"/>
        <v>33.88352681859903</v>
      </c>
      <c r="AA19" s="4">
        <f t="shared" si="2"/>
        <v>34.44010430762296</v>
      </c>
      <c r="AB19" s="4">
        <f t="shared" si="2"/>
        <v>35.626364046543074</v>
      </c>
      <c r="AC19" s="4">
        <f t="shared" si="2"/>
        <v>40.840850135226155</v>
      </c>
    </row>
    <row r="20" spans="1:29" ht="15.6">
      <c r="A20" s="1" t="s">
        <v>66</v>
      </c>
      <c r="B20" s="5" t="s">
        <v>67</v>
      </c>
      <c r="C20" s="6">
        <f t="shared" si="0"/>
        <v>278.34510222951246</v>
      </c>
      <c r="D20" s="6">
        <f t="shared" si="1"/>
        <v>44.139162214320848</v>
      </c>
      <c r="E20" s="4">
        <v>224.995558881112</v>
      </c>
      <c r="F20" s="4">
        <v>307.03530047986902</v>
      </c>
      <c r="G20" s="4">
        <v>222.813364709518</v>
      </c>
      <c r="H20" s="4">
        <v>285.53920853546799</v>
      </c>
      <c r="I20" s="4">
        <v>246.76999814033201</v>
      </c>
      <c r="J20" s="4">
        <v>292.42277272218098</v>
      </c>
      <c r="K20" s="4">
        <v>347.08220875246002</v>
      </c>
      <c r="L20" s="4">
        <v>339.41749270679202</v>
      </c>
      <c r="M20" s="4">
        <v>246.29950501957299</v>
      </c>
      <c r="N20" s="4">
        <v>271.075612347819</v>
      </c>
      <c r="P20" s="10">
        <v>1629</v>
      </c>
      <c r="Q20" s="10">
        <v>90000</v>
      </c>
      <c r="R20" s="4">
        <f t="shared" si="5"/>
        <v>15.378182443619471</v>
      </c>
      <c r="S20" s="4">
        <f t="shared" si="5"/>
        <v>2.438627746647561</v>
      </c>
      <c r="T20" s="4">
        <f t="shared" si="5"/>
        <v>12.430693860834918</v>
      </c>
      <c r="U20" s="4">
        <f t="shared" si="5"/>
        <v>16.963276269606023</v>
      </c>
      <c r="V20" s="4">
        <f t="shared" si="5"/>
        <v>12.310130646934695</v>
      </c>
      <c r="W20" s="4">
        <f t="shared" si="6"/>
        <v>15.775646880412596</v>
      </c>
      <c r="X20" s="4">
        <f t="shared" si="7"/>
        <v>13.633701554714477</v>
      </c>
      <c r="Y20" s="4">
        <f t="shared" si="8"/>
        <v>16.155954294043148</v>
      </c>
      <c r="Z20" s="4">
        <f t="shared" si="5"/>
        <v>19.175812638257458</v>
      </c>
      <c r="AA20" s="4">
        <f t="shared" si="5"/>
        <v>18.752347663358677</v>
      </c>
      <c r="AB20" s="4">
        <f t="shared" si="5"/>
        <v>13.607707459644917</v>
      </c>
      <c r="AC20" s="4">
        <f t="shared" si="5"/>
        <v>14.97655316838779</v>
      </c>
    </row>
    <row r="21" spans="1:29" ht="15.6">
      <c r="A21" s="1" t="s">
        <v>69</v>
      </c>
      <c r="B21" s="5" t="s">
        <v>70</v>
      </c>
      <c r="C21" s="6">
        <f t="shared" si="0"/>
        <v>31.961049971255921</v>
      </c>
      <c r="D21" s="6">
        <f t="shared" si="1"/>
        <v>2.3520273469186836</v>
      </c>
      <c r="E21" s="4">
        <v>31.063488486338802</v>
      </c>
      <c r="F21" s="4">
        <v>31.646741358257401</v>
      </c>
      <c r="G21" s="4">
        <v>30.584050758839599</v>
      </c>
      <c r="H21" s="4">
        <v>34.534393668460702</v>
      </c>
      <c r="I21" s="4">
        <v>37.745023950472302</v>
      </c>
      <c r="J21" s="4">
        <v>30.832083763192198</v>
      </c>
      <c r="K21" s="4">
        <v>30.443620454131299</v>
      </c>
      <c r="L21" s="4">
        <v>30.806961439336501</v>
      </c>
      <c r="M21" s="4">
        <v>31.158436175095002</v>
      </c>
      <c r="N21" s="4">
        <v>30.795699658435399</v>
      </c>
      <c r="P21" s="10">
        <v>54</v>
      </c>
      <c r="Q21" s="10">
        <v>90000</v>
      </c>
      <c r="R21" s="4">
        <f t="shared" si="5"/>
        <v>53.268416618759865</v>
      </c>
      <c r="S21" s="4">
        <f t="shared" si="5"/>
        <v>3.9200455781978056</v>
      </c>
      <c r="T21" s="4">
        <f t="shared" si="5"/>
        <v>51.772480810564673</v>
      </c>
      <c r="U21" s="4">
        <f t="shared" si="5"/>
        <v>52.744568930428997</v>
      </c>
      <c r="V21" s="4">
        <f t="shared" si="5"/>
        <v>50.973417931399332</v>
      </c>
      <c r="W21" s="4">
        <f t="shared" si="6"/>
        <v>57.557322780767834</v>
      </c>
      <c r="X21" s="4">
        <f t="shared" si="7"/>
        <v>62.908373250787172</v>
      </c>
      <c r="Y21" s="4">
        <f t="shared" si="8"/>
        <v>51.386806271986991</v>
      </c>
      <c r="Z21" s="4">
        <f t="shared" si="5"/>
        <v>50.73936742355216</v>
      </c>
      <c r="AA21" s="4">
        <f t="shared" si="5"/>
        <v>51.344935732227498</v>
      </c>
      <c r="AB21" s="4">
        <f t="shared" si="5"/>
        <v>51.930726958491675</v>
      </c>
      <c r="AC21" s="4">
        <f t="shared" si="5"/>
        <v>51.326166097392338</v>
      </c>
    </row>
    <row r="22" spans="1:29" ht="15.6">
      <c r="A22" s="1" t="s">
        <v>72</v>
      </c>
      <c r="B22" s="5" t="s">
        <v>73</v>
      </c>
      <c r="C22" s="6">
        <f t="shared" si="0"/>
        <v>6.7666447415801283</v>
      </c>
      <c r="D22" s="6">
        <f t="shared" si="1"/>
        <v>0.51563905187732972</v>
      </c>
      <c r="E22" s="4">
        <v>6.4980763961134302</v>
      </c>
      <c r="F22" s="4">
        <v>6.5434432837021896</v>
      </c>
      <c r="G22" s="4">
        <v>6.5832247598338096</v>
      </c>
      <c r="H22" s="4">
        <v>6.5383506625861401</v>
      </c>
      <c r="I22" s="4">
        <v>6.46782268690301</v>
      </c>
      <c r="J22" s="4">
        <v>6.5553185784574302</v>
      </c>
      <c r="K22" s="4">
        <v>6.5386116140589001</v>
      </c>
      <c r="L22" s="4">
        <v>6.4831023215509003</v>
      </c>
      <c r="M22" s="4">
        <v>7.5480266257913602</v>
      </c>
      <c r="N22" s="4">
        <v>7.9104704868041198</v>
      </c>
      <c r="P22" s="10">
        <v>18</v>
      </c>
      <c r="Q22" s="10">
        <v>270000</v>
      </c>
      <c r="R22" s="4">
        <f t="shared" si="5"/>
        <v>101.49967112370193</v>
      </c>
      <c r="S22" s="4">
        <f t="shared" si="5"/>
        <v>7.7345857781599454</v>
      </c>
      <c r="T22" s="4">
        <f t="shared" si="5"/>
        <v>97.471145941701451</v>
      </c>
      <c r="U22" s="4">
        <f t="shared" si="5"/>
        <v>98.151649255532845</v>
      </c>
      <c r="V22" s="4">
        <f t="shared" si="5"/>
        <v>98.748371397507142</v>
      </c>
      <c r="W22" s="4">
        <f t="shared" si="6"/>
        <v>98.075259938792101</v>
      </c>
      <c r="X22" s="4">
        <f t="shared" si="7"/>
        <v>97.017340303545154</v>
      </c>
      <c r="Y22" s="4">
        <f t="shared" si="8"/>
        <v>98.329778676861451</v>
      </c>
      <c r="Z22" s="4">
        <f t="shared" si="5"/>
        <v>98.079174210883508</v>
      </c>
      <c r="AA22" s="4">
        <f t="shared" si="5"/>
        <v>97.246534823263517</v>
      </c>
      <c r="AB22" s="4">
        <f t="shared" si="5"/>
        <v>113.2203993868704</v>
      </c>
      <c r="AC22" s="4">
        <f t="shared" si="5"/>
        <v>118.65705730206179</v>
      </c>
    </row>
    <row r="23" spans="1:29" ht="15.6">
      <c r="A23" s="1" t="s">
        <v>75</v>
      </c>
      <c r="B23" s="5" t="s">
        <v>76</v>
      </c>
      <c r="C23" s="6">
        <f t="shared" si="0"/>
        <v>8.9335739927076663</v>
      </c>
      <c r="D23" s="6">
        <f t="shared" si="1"/>
        <v>2.9958261336349725</v>
      </c>
      <c r="E23" s="4">
        <v>8.6210270164194505</v>
      </c>
      <c r="F23" s="4">
        <v>10.686825807753101</v>
      </c>
      <c r="G23" s="4">
        <v>8.2999264496119594</v>
      </c>
      <c r="H23" s="4">
        <v>8.8517476658063607</v>
      </c>
      <c r="I23" s="4">
        <v>15.8315267319645</v>
      </c>
      <c r="J23" s="4">
        <v>5.6306937066938101</v>
      </c>
      <c r="K23" s="4">
        <v>6.3230366358825298</v>
      </c>
      <c r="L23" s="4">
        <v>5.6705958570354902</v>
      </c>
      <c r="M23" s="4">
        <v>9.5759226989894</v>
      </c>
      <c r="N23" s="4">
        <v>9.8444373569200501</v>
      </c>
      <c r="P23" s="10">
        <v>65</v>
      </c>
      <c r="Q23" s="10">
        <v>70000</v>
      </c>
      <c r="R23" s="4">
        <f t="shared" si="5"/>
        <v>9.6207719921467163</v>
      </c>
      <c r="S23" s="4">
        <f t="shared" si="5"/>
        <v>3.2262742977607397</v>
      </c>
      <c r="T23" s="4">
        <f t="shared" si="5"/>
        <v>9.2841829407594094</v>
      </c>
      <c r="U23" s="4">
        <f t="shared" si="5"/>
        <v>11.508889331426415</v>
      </c>
      <c r="V23" s="4">
        <f t="shared" si="5"/>
        <v>8.9383823303513399</v>
      </c>
      <c r="W23" s="4">
        <f t="shared" si="6"/>
        <v>9.5326513324068518</v>
      </c>
      <c r="X23" s="4">
        <f t="shared" si="7"/>
        <v>17.049336480577153</v>
      </c>
      <c r="Y23" s="4">
        <f t="shared" si="8"/>
        <v>6.063823991824103</v>
      </c>
      <c r="Z23" s="4">
        <f t="shared" si="5"/>
        <v>6.8094240694119543</v>
      </c>
      <c r="AA23" s="4">
        <f t="shared" si="5"/>
        <v>6.1067955383459127</v>
      </c>
      <c r="AB23" s="4">
        <f t="shared" si="5"/>
        <v>10.3125321373732</v>
      </c>
      <c r="AC23" s="4">
        <f t="shared" si="5"/>
        <v>10.601701768990823</v>
      </c>
    </row>
    <row r="24" spans="1:29" ht="15.6">
      <c r="A24" s="1" t="s">
        <v>78</v>
      </c>
      <c r="B24" s="5" t="s">
        <v>79</v>
      </c>
      <c r="C24" s="6">
        <f t="shared" si="0"/>
        <v>2.1142211312417429</v>
      </c>
      <c r="D24" s="6">
        <f t="shared" si="1"/>
        <v>0.1733565446141587</v>
      </c>
      <c r="E24" s="4">
        <v>2.0753295094094599</v>
      </c>
      <c r="F24" s="4">
        <v>2.36774874899251</v>
      </c>
      <c r="G24" s="4">
        <v>2.2253249974724398</v>
      </c>
      <c r="H24" s="4">
        <v>2.0094190585607001</v>
      </c>
      <c r="I24" s="4">
        <v>1.7308228967733601</v>
      </c>
      <c r="J24" s="4">
        <v>2.09340498795458</v>
      </c>
      <c r="K24" s="4">
        <v>2.04094298733084</v>
      </c>
      <c r="L24" s="4">
        <v>2.1824002485654099</v>
      </c>
      <c r="M24" s="4">
        <v>2.26394175211259</v>
      </c>
      <c r="N24" s="4">
        <v>2.1528761252455402</v>
      </c>
      <c r="P24" s="10">
        <v>22</v>
      </c>
      <c r="Q24" s="10">
        <v>160000</v>
      </c>
      <c r="R24" s="4">
        <f t="shared" si="5"/>
        <v>15.376153681758131</v>
      </c>
      <c r="S24" s="4">
        <f t="shared" si="5"/>
        <v>1.2607748699211541</v>
      </c>
      <c r="T24" s="4">
        <f t="shared" si="5"/>
        <v>15.093305522977891</v>
      </c>
      <c r="U24" s="4">
        <f t="shared" si="5"/>
        <v>17.219990901763708</v>
      </c>
      <c r="V24" s="4">
        <f t="shared" si="5"/>
        <v>16.184181799799561</v>
      </c>
      <c r="W24" s="4">
        <f t="shared" si="6"/>
        <v>14.613956789532365</v>
      </c>
      <c r="X24" s="4">
        <f t="shared" si="7"/>
        <v>12.587802885624436</v>
      </c>
      <c r="Y24" s="4">
        <f t="shared" si="8"/>
        <v>15.224763548760581</v>
      </c>
      <c r="Z24" s="4">
        <f t="shared" si="5"/>
        <v>14.843221726042474</v>
      </c>
      <c r="AA24" s="4">
        <f t="shared" si="5"/>
        <v>15.872001807748434</v>
      </c>
      <c r="AB24" s="4">
        <f t="shared" si="5"/>
        <v>16.465030924455199</v>
      </c>
      <c r="AC24" s="4">
        <f t="shared" si="5"/>
        <v>15.657280910876656</v>
      </c>
    </row>
    <row r="25" spans="1:29" ht="15.6">
      <c r="A25" s="1" t="s">
        <v>81</v>
      </c>
      <c r="B25" s="5" t="s">
        <v>82</v>
      </c>
      <c r="C25" s="6">
        <f t="shared" si="0"/>
        <v>28.525078204822556</v>
      </c>
      <c r="D25" s="6">
        <f t="shared" si="1"/>
        <v>7.2990069409818314</v>
      </c>
      <c r="E25" s="4">
        <v>20.307620350767301</v>
      </c>
      <c r="F25" s="4">
        <v>20.370859374768301</v>
      </c>
      <c r="G25" s="4">
        <v>27.871747119594399</v>
      </c>
      <c r="H25" s="4">
        <v>36.246936011541997</v>
      </c>
      <c r="I25" s="4">
        <v>38.7602752930853</v>
      </c>
      <c r="J25" s="4">
        <v>28.852387098653399</v>
      </c>
      <c r="K25" s="4">
        <v>35.433920645579697</v>
      </c>
      <c r="L25" s="4">
        <v>27.4302241730344</v>
      </c>
      <c r="M25" s="4">
        <v>17.687913108492801</v>
      </c>
      <c r="N25" s="4">
        <v>32.288898872708003</v>
      </c>
      <c r="P25" s="10">
        <v>400</v>
      </c>
      <c r="Q25" s="10">
        <v>53000</v>
      </c>
      <c r="R25" s="4">
        <f t="shared" si="5"/>
        <v>3.779572862138989</v>
      </c>
      <c r="S25" s="4">
        <f t="shared" si="5"/>
        <v>0.9671184196800926</v>
      </c>
      <c r="T25" s="4">
        <f t="shared" si="5"/>
        <v>2.6907596964766678</v>
      </c>
      <c r="U25" s="4">
        <f t="shared" si="5"/>
        <v>2.6991388671568002</v>
      </c>
      <c r="V25" s="4">
        <f t="shared" si="5"/>
        <v>3.6930064933462576</v>
      </c>
      <c r="W25" s="4">
        <f t="shared" si="6"/>
        <v>4.802719021529315</v>
      </c>
      <c r="X25" s="4">
        <f t="shared" si="7"/>
        <v>5.1357364763338023</v>
      </c>
      <c r="Y25" s="4">
        <f t="shared" si="8"/>
        <v>3.8229412905715754</v>
      </c>
      <c r="Z25" s="4">
        <f t="shared" si="5"/>
        <v>4.6949944855393095</v>
      </c>
      <c r="AA25" s="4">
        <f t="shared" si="5"/>
        <v>3.6345047029270581</v>
      </c>
      <c r="AB25" s="4">
        <f t="shared" si="5"/>
        <v>2.343648486875296</v>
      </c>
      <c r="AC25" s="4">
        <f t="shared" si="5"/>
        <v>4.2782791006338101</v>
      </c>
    </row>
    <row r="26" spans="1:29" ht="15.6">
      <c r="A26" s="1" t="s">
        <v>84</v>
      </c>
      <c r="B26" s="5" t="s">
        <v>85</v>
      </c>
      <c r="C26" s="6">
        <f t="shared" si="0"/>
        <v>1.8509195098212348</v>
      </c>
      <c r="D26" s="6">
        <f t="shared" si="1"/>
        <v>0.29205611485561545</v>
      </c>
      <c r="E26" s="4">
        <v>2.15407824129074</v>
      </c>
      <c r="F26" s="4">
        <v>1.4958766276095301</v>
      </c>
      <c r="G26" s="4">
        <v>1.83654309396398</v>
      </c>
      <c r="H26" s="4">
        <v>2.04422239459109</v>
      </c>
      <c r="I26" s="4">
        <v>1.5242392199472901</v>
      </c>
      <c r="J26" s="4">
        <v>2.00187390579649</v>
      </c>
      <c r="K26" s="4">
        <v>1.8488655764471</v>
      </c>
      <c r="L26" s="4">
        <v>1.7720741625138401</v>
      </c>
      <c r="M26" s="4">
        <v>1.4867507361868699</v>
      </c>
      <c r="N26" s="4">
        <v>2.3446711398654201</v>
      </c>
      <c r="P26" s="10">
        <v>640</v>
      </c>
      <c r="Q26" s="10">
        <v>480000</v>
      </c>
      <c r="R26" s="4">
        <f t="shared" si="5"/>
        <v>1.388189632365926</v>
      </c>
      <c r="S26" s="4">
        <f t="shared" si="5"/>
        <v>0.21904208614171158</v>
      </c>
      <c r="T26" s="4">
        <f t="shared" si="5"/>
        <v>1.6155586809680549</v>
      </c>
      <c r="U26" s="4">
        <f t="shared" si="5"/>
        <v>1.1219074707071475</v>
      </c>
      <c r="V26" s="4">
        <f t="shared" si="5"/>
        <v>1.3774073204729849</v>
      </c>
      <c r="W26" s="4">
        <f t="shared" si="6"/>
        <v>1.5331667959433175</v>
      </c>
      <c r="X26" s="4">
        <f t="shared" si="7"/>
        <v>1.1431794149604675</v>
      </c>
      <c r="Y26" s="4">
        <f t="shared" si="8"/>
        <v>1.5014054293473675</v>
      </c>
      <c r="Z26" s="4">
        <f t="shared" si="5"/>
        <v>1.3866491823353251</v>
      </c>
      <c r="AA26" s="4">
        <f t="shared" si="5"/>
        <v>1.3290556218853802</v>
      </c>
      <c r="AB26" s="4">
        <f t="shared" si="5"/>
        <v>1.1150630521401523</v>
      </c>
      <c r="AC26" s="4">
        <f t="shared" si="5"/>
        <v>1.7585033548990652</v>
      </c>
    </row>
    <row r="27" spans="1:29" ht="15.6">
      <c r="A27" s="1" t="s">
        <v>87</v>
      </c>
      <c r="B27" s="5" t="s">
        <v>88</v>
      </c>
      <c r="C27" s="6">
        <f t="shared" si="0"/>
        <v>18.75882125131826</v>
      </c>
      <c r="D27" s="6">
        <f t="shared" si="1"/>
        <v>3.8789481672082169</v>
      </c>
      <c r="E27" s="4">
        <v>18.263559191513</v>
      </c>
      <c r="F27" s="4">
        <v>20.315930075701299</v>
      </c>
      <c r="G27" s="4">
        <v>19.762428094789701</v>
      </c>
      <c r="H27" s="4">
        <v>25.090560125451301</v>
      </c>
      <c r="I27" s="4">
        <v>19.183729988706101</v>
      </c>
      <c r="J27" s="4">
        <v>13.632584332877199</v>
      </c>
      <c r="K27" s="4">
        <v>14.3992706255836</v>
      </c>
      <c r="L27" s="4">
        <v>19.115927703810002</v>
      </c>
      <c r="M27" s="4">
        <v>14.115806410527499</v>
      </c>
      <c r="N27" s="4">
        <v>23.708415964222901</v>
      </c>
      <c r="P27" s="10">
        <v>2500</v>
      </c>
      <c r="Q27" s="10">
        <v>120000</v>
      </c>
      <c r="R27" s="4">
        <f t="shared" si="5"/>
        <v>0.90042342006327647</v>
      </c>
      <c r="S27" s="4">
        <f t="shared" si="5"/>
        <v>0.18618951202599443</v>
      </c>
      <c r="T27" s="4">
        <f t="shared" si="5"/>
        <v>0.87665084119262393</v>
      </c>
      <c r="U27" s="4">
        <f t="shared" si="5"/>
        <v>0.97516464363366229</v>
      </c>
      <c r="V27" s="4">
        <f t="shared" si="5"/>
        <v>0.9485965485499056</v>
      </c>
      <c r="W27" s="4">
        <f t="shared" si="6"/>
        <v>1.2043468860216626</v>
      </c>
      <c r="X27" s="4">
        <f t="shared" si="7"/>
        <v>0.92081903945789279</v>
      </c>
      <c r="Y27" s="4">
        <f t="shared" si="8"/>
        <v>0.65436404797810555</v>
      </c>
      <c r="Z27" s="4">
        <f t="shared" si="5"/>
        <v>0.6911649900280129</v>
      </c>
      <c r="AA27" s="4">
        <f t="shared" si="5"/>
        <v>0.91756452978288006</v>
      </c>
      <c r="AB27" s="4">
        <f t="shared" si="5"/>
        <v>0.67755870770532001</v>
      </c>
      <c r="AC27" s="4">
        <f t="shared" si="5"/>
        <v>1.1380039662826993</v>
      </c>
    </row>
    <row r="28" spans="1:29" ht="15.6">
      <c r="A28" s="1" t="s">
        <v>90</v>
      </c>
      <c r="B28" s="5" t="s">
        <v>91</v>
      </c>
      <c r="C28" s="6">
        <f t="shared" si="0"/>
        <v>1.4107702156433932</v>
      </c>
      <c r="D28" s="6">
        <f t="shared" si="1"/>
        <v>0.29997190253881595</v>
      </c>
      <c r="E28" s="4">
        <v>1.5608902679130101</v>
      </c>
      <c r="F28" s="4">
        <v>1.4248374706848099</v>
      </c>
      <c r="G28" s="4">
        <v>1.02325107370006</v>
      </c>
      <c r="H28" s="4">
        <v>1.4484320753251501</v>
      </c>
      <c r="I28" s="4">
        <v>1.69008907162569</v>
      </c>
      <c r="J28" s="4">
        <v>1.85379942192087</v>
      </c>
      <c r="K28" s="4">
        <v>1.65633209764527</v>
      </c>
      <c r="L28" s="4">
        <v>0.981293089195302</v>
      </c>
      <c r="M28" s="4">
        <v>1.3990990085291399</v>
      </c>
      <c r="N28" s="4">
        <v>1.06967857989463</v>
      </c>
      <c r="P28" s="10">
        <v>1550</v>
      </c>
      <c r="Q28" s="10">
        <v>390000</v>
      </c>
      <c r="R28" s="4">
        <f t="shared" si="5"/>
        <v>0.35496798974253119</v>
      </c>
      <c r="S28" s="4">
        <f t="shared" si="5"/>
        <v>7.5476801283960143E-2</v>
      </c>
      <c r="T28" s="4">
        <f t="shared" si="5"/>
        <v>0.39274013192649937</v>
      </c>
      <c r="U28" s="4">
        <f t="shared" si="5"/>
        <v>0.3585074926239199</v>
      </c>
      <c r="V28" s="4">
        <f t="shared" si="5"/>
        <v>0.25746317338259578</v>
      </c>
      <c r="W28" s="4">
        <f t="shared" si="6"/>
        <v>0.364444199597941</v>
      </c>
      <c r="X28" s="4">
        <f t="shared" si="7"/>
        <v>0.42524821802194779</v>
      </c>
      <c r="Y28" s="4">
        <f t="shared" si="8"/>
        <v>0.46643985454783177</v>
      </c>
      <c r="Z28" s="4">
        <f t="shared" si="5"/>
        <v>0.4167545277946163</v>
      </c>
      <c r="AA28" s="4">
        <f t="shared" si="5"/>
        <v>0.24690600308785016</v>
      </c>
      <c r="AB28" s="4">
        <f t="shared" si="5"/>
        <v>0.35203136343636426</v>
      </c>
      <c r="AC28" s="4">
        <f t="shared" si="5"/>
        <v>0.2691449330057456</v>
      </c>
    </row>
    <row r="29" spans="1:29" ht="15.6">
      <c r="A29" s="1" t="s">
        <v>94</v>
      </c>
      <c r="B29" s="5" t="s">
        <v>95</v>
      </c>
      <c r="C29" s="6">
        <f t="shared" si="0"/>
        <v>2.128624780766216</v>
      </c>
      <c r="D29" s="6">
        <f t="shared" si="1"/>
        <v>0.55601586192209518</v>
      </c>
      <c r="E29" s="4">
        <v>1.5494046149054499</v>
      </c>
      <c r="F29" s="4">
        <v>2.7713970084112298</v>
      </c>
      <c r="G29" s="4">
        <v>2.18629163202869</v>
      </c>
      <c r="H29" s="4">
        <v>2.7418815359328201</v>
      </c>
      <c r="I29" s="4">
        <v>1.49235351749976</v>
      </c>
      <c r="J29" s="4">
        <v>1.9554988619898199</v>
      </c>
      <c r="K29" s="4">
        <v>2.8276536630436802</v>
      </c>
      <c r="L29" s="4">
        <v>1.3092813952132301</v>
      </c>
      <c r="M29" s="4">
        <v>2.0839682648750899</v>
      </c>
      <c r="N29" s="4">
        <v>2.3685173137623901</v>
      </c>
      <c r="P29" s="10">
        <v>9240</v>
      </c>
      <c r="Q29" s="11">
        <v>66000</v>
      </c>
      <c r="R29" s="4">
        <f t="shared" si="5"/>
        <v>1.5204462719758685E-2</v>
      </c>
      <c r="S29" s="4">
        <f t="shared" si="5"/>
        <v>3.9715418708721082E-3</v>
      </c>
      <c r="T29" s="4">
        <f t="shared" si="5"/>
        <v>1.1067175820753214E-2</v>
      </c>
      <c r="U29" s="4">
        <f t="shared" si="5"/>
        <v>1.9795692917223072E-2</v>
      </c>
      <c r="V29" s="4">
        <f t="shared" si="5"/>
        <v>1.5616368800204927E-2</v>
      </c>
      <c r="W29" s="4">
        <f t="shared" si="6"/>
        <v>1.9584868113805862E-2</v>
      </c>
      <c r="X29" s="4">
        <f t="shared" si="7"/>
        <v>1.0659667982141142E-2</v>
      </c>
      <c r="Y29" s="4">
        <f t="shared" si="8"/>
        <v>1.3967849014213E-2</v>
      </c>
      <c r="Z29" s="4">
        <f t="shared" si="5"/>
        <v>2.0197526164597714E-2</v>
      </c>
      <c r="AA29" s="4">
        <f t="shared" si="5"/>
        <v>9.3520099658087868E-3</v>
      </c>
      <c r="AB29" s="4">
        <f t="shared" si="5"/>
        <v>1.4885487606250643E-2</v>
      </c>
      <c r="AC29" s="4">
        <f t="shared" si="5"/>
        <v>1.6917980812588499E-2</v>
      </c>
    </row>
    <row r="31" spans="1:29" ht="15.6">
      <c r="A31" s="4" t="s">
        <v>187</v>
      </c>
      <c r="B31" s="4">
        <f>C3/(400-B1)</f>
        <v>0.54960328889416421</v>
      </c>
      <c r="D31" s="4" t="s">
        <v>188</v>
      </c>
      <c r="E31" s="4">
        <f>C3/B31</f>
        <v>80</v>
      </c>
      <c r="Q31" s="4" t="s">
        <v>189</v>
      </c>
      <c r="R31" s="4">
        <f>SUM(R4:R29)</f>
        <v>11503.392295158937</v>
      </c>
      <c r="T31" s="4">
        <f t="shared" ref="T31:AC31" si="9">SUM(T4:T29)</f>
        <v>11503.392295158934</v>
      </c>
      <c r="U31" s="4">
        <f t="shared" si="9"/>
        <v>11503.392295158947</v>
      </c>
      <c r="V31" s="4">
        <f t="shared" si="9"/>
        <v>11503.392295158937</v>
      </c>
      <c r="W31" s="4">
        <f t="shared" si="9"/>
        <v>11503.392295158927</v>
      </c>
      <c r="X31" s="4">
        <f t="shared" si="9"/>
        <v>11503.392295158952</v>
      </c>
      <c r="Y31" s="4">
        <f t="shared" si="9"/>
        <v>11503.392295158925</v>
      </c>
      <c r="Z31" s="4">
        <f t="shared" si="9"/>
        <v>11503.392295158948</v>
      </c>
      <c r="AA31" s="4">
        <f t="shared" si="9"/>
        <v>11503.392295158945</v>
      </c>
      <c r="AB31" s="4">
        <f t="shared" si="9"/>
        <v>11503.39229515895</v>
      </c>
      <c r="AC31" s="4">
        <f t="shared" si="9"/>
        <v>11503.392295158934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8429-FF00-497D-8895-16EEBE6830C2}">
  <dimension ref="A1:AC31"/>
  <sheetViews>
    <sheetView zoomScale="90" zoomScaleNormal="90" workbookViewId="0">
      <selection activeCell="A31" sqref="A31:E31"/>
    </sheetView>
  </sheetViews>
  <sheetFormatPr defaultColWidth="9.140625" defaultRowHeight="14.45"/>
  <cols>
    <col min="1" max="1" width="27.7109375" style="4" customWidth="1"/>
    <col min="2" max="18" width="9.140625" style="4"/>
    <col min="19" max="19" width="8.7109375" style="4" customWidth="1"/>
    <col min="20" max="16384" width="9.140625" style="4"/>
  </cols>
  <sheetData>
    <row r="1" spans="1:29">
      <c r="A1" s="4" t="s">
        <v>181</v>
      </c>
      <c r="B1" s="4">
        <v>340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44.911186077017959</v>
      </c>
      <c r="D3" s="6">
        <f>STDEV(E3:N3)</f>
        <v>1.3018643110864035E-2</v>
      </c>
      <c r="E3" s="4">
        <v>44.915139470647901</v>
      </c>
      <c r="F3" s="4">
        <v>44.915726489184202</v>
      </c>
      <c r="G3" s="4">
        <v>44.914623454496599</v>
      </c>
      <c r="H3" s="4">
        <v>44.916278046814199</v>
      </c>
      <c r="I3" s="4">
        <v>44.915967056724199</v>
      </c>
      <c r="J3" s="4">
        <v>44.913490306758803</v>
      </c>
      <c r="K3" s="4">
        <v>44.8742137675059</v>
      </c>
      <c r="L3" s="4">
        <v>44.916090370649499</v>
      </c>
      <c r="M3" s="4">
        <v>44.915679801893702</v>
      </c>
      <c r="N3" s="4">
        <v>44.9146520055046</v>
      </c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9" si="0">AVERAGE(E4:N4)</f>
        <v>178.21074401768186</v>
      </c>
      <c r="D4" s="6">
        <f t="shared" ref="D4:D29" si="1">STDEV(E4:N4)</f>
        <v>0.10265420058212138</v>
      </c>
      <c r="E4" s="4">
        <v>178.252359774295</v>
      </c>
      <c r="F4" s="4">
        <v>178.18318049080099</v>
      </c>
      <c r="G4" s="4">
        <v>178.10204101565901</v>
      </c>
      <c r="H4" s="4">
        <v>178.113398059898</v>
      </c>
      <c r="I4" s="4">
        <v>178.29427194784699</v>
      </c>
      <c r="J4" s="4">
        <v>178.33994604040399</v>
      </c>
      <c r="K4" s="4">
        <v>178.09495618550301</v>
      </c>
      <c r="L4" s="4">
        <v>178.250041524708</v>
      </c>
      <c r="M4" s="4">
        <v>178.362882670158</v>
      </c>
      <c r="N4" s="4">
        <v>178.11436246754599</v>
      </c>
      <c r="P4" s="8">
        <v>16</v>
      </c>
      <c r="Q4" s="8">
        <v>588000</v>
      </c>
      <c r="R4" s="4">
        <f>C4/$P4*$Q4/1000</f>
        <v>6549.2448426498086</v>
      </c>
      <c r="S4" s="4">
        <f t="shared" ref="S4:AC19" si="2">D4/$P4*$Q4/1000</f>
        <v>3.7725418713929608</v>
      </c>
      <c r="T4" s="4">
        <f t="shared" si="2"/>
        <v>6550.7742217053419</v>
      </c>
      <c r="U4" s="4">
        <f t="shared" si="2"/>
        <v>6548.2318830369368</v>
      </c>
      <c r="V4" s="4">
        <f t="shared" si="2"/>
        <v>6545.2500073254687</v>
      </c>
      <c r="W4" s="4">
        <f t="shared" si="2"/>
        <v>6545.6673787012523</v>
      </c>
      <c r="X4" s="4">
        <f t="shared" si="2"/>
        <v>6552.3144940833763</v>
      </c>
      <c r="Y4" s="4">
        <f t="shared" si="2"/>
        <v>6553.9930169848467</v>
      </c>
      <c r="Z4" s="4">
        <f t="shared" si="2"/>
        <v>6544.9896398172359</v>
      </c>
      <c r="AA4" s="4">
        <f t="shared" si="2"/>
        <v>6550.6890260330183</v>
      </c>
      <c r="AB4" s="4">
        <f t="shared" si="2"/>
        <v>6554.8359381283062</v>
      </c>
      <c r="AC4" s="4">
        <f t="shared" si="2"/>
        <v>6545.7028206823152</v>
      </c>
    </row>
    <row r="5" spans="1:29" ht="15.6">
      <c r="A5" s="5" t="s">
        <v>22</v>
      </c>
      <c r="B5" s="5" t="s">
        <v>23</v>
      </c>
      <c r="C5" s="6">
        <f t="shared" si="0"/>
        <v>2583.6526003936065</v>
      </c>
      <c r="D5" s="6">
        <f t="shared" si="1"/>
        <v>113.64401319301737</v>
      </c>
      <c r="E5" s="4">
        <v>2672.6027176658199</v>
      </c>
      <c r="F5" s="4">
        <v>2693.09583604712</v>
      </c>
      <c r="G5" s="4">
        <v>2521.3367858056599</v>
      </c>
      <c r="H5" s="4">
        <v>2541.3269938949802</v>
      </c>
      <c r="I5" s="4">
        <v>2796.5477849047202</v>
      </c>
      <c r="J5" s="4">
        <v>2598.45842161684</v>
      </c>
      <c r="K5" s="4">
        <v>2431.8070639258499</v>
      </c>
      <c r="L5" s="4">
        <v>2496.37987299931</v>
      </c>
      <c r="M5" s="4">
        <v>2468.1101143429901</v>
      </c>
      <c r="N5" s="4">
        <v>2616.8604127327699</v>
      </c>
      <c r="P5" s="9">
        <v>540</v>
      </c>
      <c r="Q5" s="9">
        <v>45000</v>
      </c>
      <c r="R5" s="4">
        <f t="shared" ref="R5:AC29" si="3">C5/$P5*$Q5/1000</f>
        <v>215.30438336613386</v>
      </c>
      <c r="S5" s="4">
        <f t="shared" si="2"/>
        <v>9.4703344327514483</v>
      </c>
      <c r="T5" s="4">
        <f t="shared" si="2"/>
        <v>222.71689313881834</v>
      </c>
      <c r="U5" s="4">
        <f t="shared" si="2"/>
        <v>224.42465300392669</v>
      </c>
      <c r="V5" s="4">
        <f t="shared" si="2"/>
        <v>210.11139881713834</v>
      </c>
      <c r="W5" s="4">
        <f t="shared" si="2"/>
        <v>211.77724949124837</v>
      </c>
      <c r="X5" s="4">
        <f t="shared" si="2"/>
        <v>233.04564874206002</v>
      </c>
      <c r="Y5" s="4">
        <f t="shared" si="2"/>
        <v>216.53820180140335</v>
      </c>
      <c r="Z5" s="4">
        <f t="shared" si="2"/>
        <v>202.6505886604875</v>
      </c>
      <c r="AA5" s="4">
        <f t="shared" si="2"/>
        <v>208.03165608327586</v>
      </c>
      <c r="AB5" s="4">
        <f t="shared" si="2"/>
        <v>205.67584286191584</v>
      </c>
      <c r="AC5" s="4">
        <f t="shared" si="2"/>
        <v>218.07170106106418</v>
      </c>
    </row>
    <row r="6" spans="1:29" ht="15.6">
      <c r="A6" s="5" t="s">
        <v>25</v>
      </c>
      <c r="B6" s="5" t="s">
        <v>26</v>
      </c>
      <c r="C6" s="6">
        <f t="shared" si="0"/>
        <v>132.30194662502339</v>
      </c>
      <c r="D6" s="6">
        <f t="shared" si="1"/>
        <v>1.1529759574631564</v>
      </c>
      <c r="E6" s="4">
        <v>133.58856828766201</v>
      </c>
      <c r="F6" s="4">
        <v>134.44971733013699</v>
      </c>
      <c r="G6" s="4">
        <v>131.74931241003901</v>
      </c>
      <c r="H6" s="4">
        <v>132.529922311039</v>
      </c>
      <c r="I6" s="4">
        <v>131.34521408714801</v>
      </c>
      <c r="J6" s="4">
        <v>131.298683678321</v>
      </c>
      <c r="K6" s="4">
        <v>132.75754612387701</v>
      </c>
      <c r="L6" s="4">
        <v>132.76852600653601</v>
      </c>
      <c r="M6" s="4">
        <v>131.91596062545699</v>
      </c>
      <c r="N6" s="4">
        <v>130.61601539001799</v>
      </c>
      <c r="P6" s="9">
        <v>50</v>
      </c>
      <c r="Q6" s="9">
        <v>180000</v>
      </c>
      <c r="R6" s="4">
        <f t="shared" si="3"/>
        <v>476.28700785008419</v>
      </c>
      <c r="S6" s="4">
        <f t="shared" si="2"/>
        <v>4.1507134468673632</v>
      </c>
      <c r="T6" s="4">
        <f t="shared" si="2"/>
        <v>480.91884583558323</v>
      </c>
      <c r="U6" s="4">
        <f t="shared" si="2"/>
        <v>484.01898238849321</v>
      </c>
      <c r="V6" s="4">
        <f t="shared" si="2"/>
        <v>474.29752467614048</v>
      </c>
      <c r="W6" s="4">
        <f t="shared" si="2"/>
        <v>477.10772031974034</v>
      </c>
      <c r="X6" s="4">
        <f t="shared" si="2"/>
        <v>472.84277071373282</v>
      </c>
      <c r="Y6" s="4">
        <f t="shared" si="2"/>
        <v>472.67526124195564</v>
      </c>
      <c r="Z6" s="4">
        <f t="shared" si="2"/>
        <v>477.92716604595716</v>
      </c>
      <c r="AA6" s="4">
        <f t="shared" si="2"/>
        <v>477.96669362352964</v>
      </c>
      <c r="AB6" s="4">
        <f t="shared" si="2"/>
        <v>474.89745825164516</v>
      </c>
      <c r="AC6" s="4">
        <f t="shared" si="2"/>
        <v>470.21765540406477</v>
      </c>
    </row>
    <row r="7" spans="1:29" ht="15.6">
      <c r="A7" s="1" t="s">
        <v>28</v>
      </c>
      <c r="B7" s="5" t="s">
        <v>29</v>
      </c>
      <c r="C7" s="6">
        <f t="shared" si="0"/>
        <v>1146.8576866044782</v>
      </c>
      <c r="D7" s="6">
        <f t="shared" si="1"/>
        <v>19.146327118334042</v>
      </c>
      <c r="E7" s="4">
        <v>1134.0687945111199</v>
      </c>
      <c r="F7" s="4">
        <v>1153.83760138858</v>
      </c>
      <c r="G7" s="4">
        <v>1187.4657794524901</v>
      </c>
      <c r="H7" s="4">
        <v>1158.42370096533</v>
      </c>
      <c r="I7" s="4">
        <v>1160.7689351966501</v>
      </c>
      <c r="J7" s="4">
        <v>1124.6264620879899</v>
      </c>
      <c r="K7" s="4">
        <v>1140.3941007938699</v>
      </c>
      <c r="L7" s="4">
        <v>1129.2928459549601</v>
      </c>
      <c r="M7" s="4">
        <v>1130.6872914074099</v>
      </c>
      <c r="N7" s="4">
        <v>1149.0113542863801</v>
      </c>
      <c r="P7" s="10">
        <v>65</v>
      </c>
      <c r="Q7" s="10">
        <v>70000</v>
      </c>
      <c r="R7" s="4">
        <f t="shared" si="3"/>
        <v>1235.0775086509764</v>
      </c>
      <c r="S7" s="4">
        <f t="shared" si="2"/>
        <v>20.619121512052047</v>
      </c>
      <c r="T7" s="4">
        <f t="shared" si="2"/>
        <v>1221.3048556273598</v>
      </c>
      <c r="U7" s="4">
        <f t="shared" si="2"/>
        <v>1242.5943399569326</v>
      </c>
      <c r="V7" s="4">
        <f t="shared" si="2"/>
        <v>1278.8093009488355</v>
      </c>
      <c r="W7" s="4">
        <f t="shared" si="2"/>
        <v>1247.5332164242013</v>
      </c>
      <c r="X7" s="4">
        <f t="shared" si="2"/>
        <v>1250.0588532887</v>
      </c>
      <c r="Y7" s="4">
        <f t="shared" si="2"/>
        <v>1211.1361899409121</v>
      </c>
      <c r="Z7" s="4">
        <f t="shared" si="2"/>
        <v>1228.11672393186</v>
      </c>
      <c r="AA7" s="4">
        <f t="shared" si="2"/>
        <v>1216.1615264130339</v>
      </c>
      <c r="AB7" s="4">
        <f t="shared" si="2"/>
        <v>1217.6632369002878</v>
      </c>
      <c r="AC7" s="4">
        <f t="shared" si="2"/>
        <v>1237.3968430776401</v>
      </c>
    </row>
    <row r="8" spans="1:29" ht="15.6">
      <c r="A8" s="1" t="s">
        <v>31</v>
      </c>
      <c r="B8" s="5" t="s">
        <v>32</v>
      </c>
      <c r="C8" s="6">
        <f t="shared" si="0"/>
        <v>121.55167427751772</v>
      </c>
      <c r="D8" s="6">
        <f t="shared" si="1"/>
        <v>3.0626181434333519</v>
      </c>
      <c r="E8" s="4">
        <v>122.23268055828299</v>
      </c>
      <c r="F8" s="4">
        <v>122.60532870786599</v>
      </c>
      <c r="G8" s="4">
        <v>118.833637240687</v>
      </c>
      <c r="H8" s="4">
        <v>124.413755280426</v>
      </c>
      <c r="I8" s="4">
        <v>117.96017167736299</v>
      </c>
      <c r="J8" s="4">
        <v>120.872749113918</v>
      </c>
      <c r="K8" s="4">
        <v>116.479218866541</v>
      </c>
      <c r="L8" s="4">
        <v>125.632293238214</v>
      </c>
      <c r="M8" s="4">
        <v>121.54078614739799</v>
      </c>
      <c r="N8" s="4">
        <v>124.94612194448101</v>
      </c>
      <c r="P8" s="10">
        <v>22</v>
      </c>
      <c r="Q8" s="10">
        <v>160000</v>
      </c>
      <c r="R8" s="4">
        <f t="shared" si="3"/>
        <v>884.01217656376514</v>
      </c>
      <c r="S8" s="4">
        <f t="shared" si="2"/>
        <v>22.273586497697107</v>
      </c>
      <c r="T8" s="4">
        <f t="shared" si="2"/>
        <v>888.96494951478542</v>
      </c>
      <c r="U8" s="4">
        <f t="shared" si="2"/>
        <v>891.67511787538899</v>
      </c>
      <c r="V8" s="4">
        <f t="shared" si="2"/>
        <v>864.24463447772359</v>
      </c>
      <c r="W8" s="4">
        <f t="shared" si="2"/>
        <v>904.82731113037096</v>
      </c>
      <c r="X8" s="4">
        <f t="shared" si="2"/>
        <v>857.89215765354913</v>
      </c>
      <c r="Y8" s="4">
        <f t="shared" si="2"/>
        <v>879.07453901031272</v>
      </c>
      <c r="Z8" s="4">
        <f t="shared" si="2"/>
        <v>847.12159175666193</v>
      </c>
      <c r="AA8" s="4">
        <f t="shared" si="2"/>
        <v>913.68940536882917</v>
      </c>
      <c r="AB8" s="4">
        <f t="shared" si="2"/>
        <v>883.9329901628945</v>
      </c>
      <c r="AC8" s="4">
        <f t="shared" si="2"/>
        <v>908.69906868713451</v>
      </c>
    </row>
    <row r="9" spans="1:29" ht="15.6">
      <c r="A9" s="1" t="s">
        <v>186</v>
      </c>
      <c r="B9" s="5" t="s">
        <v>35</v>
      </c>
      <c r="C9" s="6">
        <f t="shared" si="0"/>
        <v>431.67227379347685</v>
      </c>
      <c r="D9" s="6">
        <f t="shared" si="1"/>
        <v>12.949467738041859</v>
      </c>
      <c r="E9" s="4">
        <v>420.925860097569</v>
      </c>
      <c r="F9" s="4">
        <v>430.42446804729502</v>
      </c>
      <c r="G9" s="4">
        <v>445.51380812953499</v>
      </c>
      <c r="H9" s="4">
        <v>435.80683726794302</v>
      </c>
      <c r="I9" s="4">
        <v>430.56952139894298</v>
      </c>
      <c r="J9" s="4">
        <v>439.944297041482</v>
      </c>
      <c r="K9" s="4">
        <v>404.713554096314</v>
      </c>
      <c r="L9" s="4">
        <v>439.25957504161198</v>
      </c>
      <c r="M9" s="4">
        <v>447.23522543481403</v>
      </c>
      <c r="N9" s="4">
        <v>422.32959137926201</v>
      </c>
      <c r="P9" s="10">
        <v>69</v>
      </c>
      <c r="Q9" s="10">
        <v>160000</v>
      </c>
      <c r="R9" s="4">
        <f t="shared" si="3"/>
        <v>1000.9791856080622</v>
      </c>
      <c r="S9" s="4">
        <f t="shared" si="2"/>
        <v>30.027751276618805</v>
      </c>
      <c r="T9" s="4">
        <f t="shared" si="2"/>
        <v>976.05996544363813</v>
      </c>
      <c r="U9" s="4">
        <f t="shared" si="2"/>
        <v>998.08572300822027</v>
      </c>
      <c r="V9" s="4">
        <f t="shared" si="2"/>
        <v>1033.0754971119652</v>
      </c>
      <c r="W9" s="4">
        <f t="shared" si="2"/>
        <v>1010.5665791720418</v>
      </c>
      <c r="X9" s="4">
        <f t="shared" si="2"/>
        <v>998.42207860624455</v>
      </c>
      <c r="Y9" s="4">
        <f t="shared" si="2"/>
        <v>1020.1606887918423</v>
      </c>
      <c r="Z9" s="4">
        <f t="shared" si="2"/>
        <v>938.46621239724982</v>
      </c>
      <c r="AA9" s="4">
        <f t="shared" si="2"/>
        <v>1018.5729276327233</v>
      </c>
      <c r="AB9" s="4">
        <f t="shared" si="2"/>
        <v>1037.0671894140614</v>
      </c>
      <c r="AC9" s="4">
        <f t="shared" si="2"/>
        <v>979.31499450263664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10">
        <v>65</v>
      </c>
      <c r="Q10" s="10">
        <v>70000</v>
      </c>
      <c r="R10" s="4">
        <f t="shared" si="3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216.08935024064721</v>
      </c>
      <c r="D11" s="6">
        <f t="shared" si="1"/>
        <v>12.315728434408053</v>
      </c>
      <c r="E11" s="4">
        <v>230.15474456042401</v>
      </c>
      <c r="F11" s="4">
        <v>195.00593816680501</v>
      </c>
      <c r="G11" s="4">
        <v>223.43521006766301</v>
      </c>
      <c r="H11" s="4">
        <v>210.52720023507601</v>
      </c>
      <c r="I11" s="4">
        <v>217.772719583022</v>
      </c>
      <c r="J11" s="4">
        <v>224.858366458322</v>
      </c>
      <c r="K11" s="4">
        <v>196.72954292684699</v>
      </c>
      <c r="L11" s="4">
        <v>212.36410971340001</v>
      </c>
      <c r="M11" s="4">
        <v>222.806249660784</v>
      </c>
      <c r="N11" s="4">
        <v>227.23942103412901</v>
      </c>
      <c r="P11" s="10">
        <v>81</v>
      </c>
      <c r="Q11" s="10">
        <v>66000</v>
      </c>
      <c r="R11" s="4">
        <f t="shared" si="3"/>
        <v>176.07280389978661</v>
      </c>
      <c r="S11" s="4">
        <f t="shared" si="2"/>
        <v>10.035037983591746</v>
      </c>
      <c r="T11" s="4">
        <f t="shared" si="2"/>
        <v>187.53349556775288</v>
      </c>
      <c r="U11" s="4">
        <f t="shared" si="2"/>
        <v>158.89372739517444</v>
      </c>
      <c r="V11" s="4">
        <f t="shared" si="2"/>
        <v>182.05831931439209</v>
      </c>
      <c r="W11" s="4">
        <f t="shared" si="2"/>
        <v>171.54068167302489</v>
      </c>
      <c r="X11" s="4">
        <f t="shared" si="2"/>
        <v>177.44443817875867</v>
      </c>
      <c r="Y11" s="4">
        <f t="shared" si="2"/>
        <v>183.2179282252994</v>
      </c>
      <c r="Z11" s="4">
        <f t="shared" si="2"/>
        <v>160.29814608854198</v>
      </c>
      <c r="AA11" s="4">
        <f t="shared" si="2"/>
        <v>173.03742272943705</v>
      </c>
      <c r="AB11" s="4">
        <f t="shared" si="2"/>
        <v>181.54583305693512</v>
      </c>
      <c r="AC11" s="4">
        <f t="shared" si="2"/>
        <v>185.15804676854953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10">
        <v>69</v>
      </c>
      <c r="Q12" s="10">
        <v>160000</v>
      </c>
      <c r="R12" s="4">
        <f t="shared" si="3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3944.9727816289137</v>
      </c>
      <c r="D13" s="6">
        <f t="shared" si="1"/>
        <v>185.59569383892855</v>
      </c>
      <c r="E13" s="4">
        <v>4143.40967754753</v>
      </c>
      <c r="F13" s="4">
        <v>4008.2139919491301</v>
      </c>
      <c r="G13" s="4">
        <v>3752.9182350759202</v>
      </c>
      <c r="H13" s="4">
        <v>3943.5310504394301</v>
      </c>
      <c r="I13" s="4">
        <v>4088.8867335433802</v>
      </c>
      <c r="J13" s="4">
        <v>3997.4396326384099</v>
      </c>
      <c r="K13" s="4">
        <v>3502.55946729677</v>
      </c>
      <c r="L13" s="4">
        <v>4003.8645858495402</v>
      </c>
      <c r="M13" s="4">
        <v>4006.77446514346</v>
      </c>
      <c r="N13" s="4">
        <v>4002.1299768055701</v>
      </c>
      <c r="P13" s="10">
        <v>615</v>
      </c>
      <c r="Q13" s="10">
        <v>96000</v>
      </c>
      <c r="R13" s="4">
        <f t="shared" si="3"/>
        <v>615.80062932744022</v>
      </c>
      <c r="S13" s="4">
        <f t="shared" si="2"/>
        <v>28.97103513583275</v>
      </c>
      <c r="T13" s="4">
        <f t="shared" si="2"/>
        <v>646.77614478790713</v>
      </c>
      <c r="U13" s="4">
        <f t="shared" si="2"/>
        <v>625.67242801157147</v>
      </c>
      <c r="V13" s="4">
        <f t="shared" si="2"/>
        <v>585.82138303624117</v>
      </c>
      <c r="W13" s="4">
        <f t="shared" si="2"/>
        <v>615.57557860517932</v>
      </c>
      <c r="X13" s="4">
        <f t="shared" si="2"/>
        <v>638.26524621164958</v>
      </c>
      <c r="Y13" s="4">
        <f t="shared" si="2"/>
        <v>623.99057680209319</v>
      </c>
      <c r="Z13" s="4">
        <f t="shared" si="2"/>
        <v>546.74099001705679</v>
      </c>
      <c r="AA13" s="4">
        <f t="shared" si="2"/>
        <v>624.99349632773317</v>
      </c>
      <c r="AB13" s="4">
        <f t="shared" si="2"/>
        <v>625.44772138824749</v>
      </c>
      <c r="AC13" s="4">
        <f t="shared" si="2"/>
        <v>624.72272808672312</v>
      </c>
    </row>
    <row r="14" spans="1:29" ht="15.6">
      <c r="A14" s="1" t="s">
        <v>48</v>
      </c>
      <c r="B14" s="5" t="s">
        <v>49</v>
      </c>
      <c r="C14" s="6">
        <f t="shared" si="0"/>
        <v>12.545937710720482</v>
      </c>
      <c r="D14" s="6">
        <f t="shared" si="1"/>
        <v>2.460329784818466</v>
      </c>
      <c r="E14" s="4">
        <v>9.8860781540733402</v>
      </c>
      <c r="F14" s="4">
        <v>11.0260454103661</v>
      </c>
      <c r="G14" s="4">
        <v>10.812564576893299</v>
      </c>
      <c r="H14" s="4">
        <v>15.247443266966201</v>
      </c>
      <c r="I14" s="4">
        <v>11.8236391204368</v>
      </c>
      <c r="J14" s="4">
        <v>15.0907583765831</v>
      </c>
      <c r="K14" s="4">
        <v>9.0623969082053808</v>
      </c>
      <c r="L14" s="4">
        <v>16.3847090677897</v>
      </c>
      <c r="M14" s="4">
        <v>13.5032538323374</v>
      </c>
      <c r="N14" s="4">
        <v>12.6224883935535</v>
      </c>
      <c r="P14" s="10">
        <v>546</v>
      </c>
      <c r="Q14" s="10">
        <v>210000</v>
      </c>
      <c r="R14" s="4">
        <f t="shared" si="3"/>
        <v>4.8253606579694157</v>
      </c>
      <c r="S14" s="4">
        <f t="shared" si="2"/>
        <v>0.94628068646864072</v>
      </c>
      <c r="T14" s="4">
        <f t="shared" si="2"/>
        <v>3.8023377515666694</v>
      </c>
      <c r="U14" s="4">
        <f t="shared" si="2"/>
        <v>4.2407866962946539</v>
      </c>
      <c r="V14" s="4">
        <f t="shared" si="2"/>
        <v>4.1586786834204998</v>
      </c>
      <c r="W14" s="4">
        <f t="shared" si="2"/>
        <v>5.8644012565254613</v>
      </c>
      <c r="X14" s="4">
        <f t="shared" si="2"/>
        <v>4.5475535078603082</v>
      </c>
      <c r="Y14" s="4">
        <f t="shared" si="2"/>
        <v>5.8041378371473469</v>
      </c>
      <c r="Z14" s="4">
        <f t="shared" si="2"/>
        <v>3.4855372723866851</v>
      </c>
      <c r="AA14" s="4">
        <f t="shared" si="2"/>
        <v>6.3018111799191159</v>
      </c>
      <c r="AB14" s="4">
        <f t="shared" si="2"/>
        <v>5.1935591662836158</v>
      </c>
      <c r="AC14" s="4">
        <f t="shared" si="2"/>
        <v>4.8548032282898079</v>
      </c>
    </row>
    <row r="15" spans="1:29" ht="15.6">
      <c r="A15" s="1" t="s">
        <v>51</v>
      </c>
      <c r="B15" s="5" t="s">
        <v>52</v>
      </c>
      <c r="C15" s="6">
        <f t="shared" si="0"/>
        <v>13.341761952621244</v>
      </c>
      <c r="D15" s="6">
        <f t="shared" si="1"/>
        <v>3.2864894556796784</v>
      </c>
      <c r="E15" s="4">
        <v>16.4967095665417</v>
      </c>
      <c r="F15" s="4">
        <v>16.800554507693501</v>
      </c>
      <c r="G15" s="4">
        <v>18.006394046450598</v>
      </c>
      <c r="H15" s="4">
        <v>7.9387736493526297</v>
      </c>
      <c r="I15" s="4">
        <v>11.817983327469801</v>
      </c>
      <c r="J15" s="4">
        <v>11.670934692546</v>
      </c>
      <c r="K15" s="4">
        <v>15.8998171258932</v>
      </c>
      <c r="L15" s="4">
        <v>13.1289767355621</v>
      </c>
      <c r="M15" s="4">
        <v>10.7653633889467</v>
      </c>
      <c r="N15" s="4">
        <v>10.892112485756201</v>
      </c>
      <c r="P15" s="10">
        <v>216</v>
      </c>
      <c r="Q15" s="10">
        <v>325000</v>
      </c>
      <c r="R15" s="4">
        <f t="shared" si="3"/>
        <v>20.074410345379185</v>
      </c>
      <c r="S15" s="4">
        <f t="shared" si="2"/>
        <v>4.9449494124809972</v>
      </c>
      <c r="T15" s="4">
        <f t="shared" si="2"/>
        <v>24.821438005213206</v>
      </c>
      <c r="U15" s="4">
        <f t="shared" si="2"/>
        <v>25.278612106483276</v>
      </c>
      <c r="V15" s="4">
        <f t="shared" si="2"/>
        <v>27.09295400507613</v>
      </c>
      <c r="W15" s="4">
        <f t="shared" si="2"/>
        <v>11.944914055738911</v>
      </c>
      <c r="X15" s="4">
        <f t="shared" si="2"/>
        <v>17.781687876980023</v>
      </c>
      <c r="Y15" s="4">
        <f t="shared" si="2"/>
        <v>17.560434143877082</v>
      </c>
      <c r="Z15" s="4">
        <f t="shared" si="2"/>
        <v>23.923335953311529</v>
      </c>
      <c r="AA15" s="4">
        <f t="shared" si="2"/>
        <v>19.754247403044825</v>
      </c>
      <c r="AB15" s="4">
        <f t="shared" si="2"/>
        <v>16.197884728739247</v>
      </c>
      <c r="AC15" s="4">
        <f t="shared" si="2"/>
        <v>16.388595175327616</v>
      </c>
    </row>
    <row r="16" spans="1:29" ht="15.6">
      <c r="A16" s="1" t="s">
        <v>54</v>
      </c>
      <c r="B16" s="5" t="s">
        <v>55</v>
      </c>
      <c r="C16" s="6">
        <f t="shared" si="0"/>
        <v>72.635071049432298</v>
      </c>
      <c r="D16" s="6">
        <f t="shared" si="1"/>
        <v>47.361153182587913</v>
      </c>
      <c r="E16" s="4">
        <v>50.241997820901503</v>
      </c>
      <c r="F16" s="4">
        <v>59.301524942627999</v>
      </c>
      <c r="G16" s="4">
        <v>59.977947381194397</v>
      </c>
      <c r="H16" s="4">
        <v>55.556869876651703</v>
      </c>
      <c r="I16" s="4">
        <v>53.194755912157802</v>
      </c>
      <c r="J16" s="4">
        <v>67.373176063806895</v>
      </c>
      <c r="K16" s="4">
        <v>206.49459269808301</v>
      </c>
      <c r="L16" s="4">
        <v>50.478410451367601</v>
      </c>
      <c r="M16" s="4">
        <v>59.657994728094501</v>
      </c>
      <c r="N16" s="4">
        <v>64.073440619437505</v>
      </c>
      <c r="P16" s="10">
        <v>292</v>
      </c>
      <c r="Q16" s="10">
        <v>100000</v>
      </c>
      <c r="R16" s="4">
        <f t="shared" si="3"/>
        <v>24.875024331997359</v>
      </c>
      <c r="S16" s="4">
        <f t="shared" si="2"/>
        <v>16.219573007735587</v>
      </c>
      <c r="T16" s="4">
        <f t="shared" si="2"/>
        <v>17.206163637295035</v>
      </c>
      <c r="U16" s="4">
        <f t="shared" si="2"/>
        <v>20.308741418708216</v>
      </c>
      <c r="V16" s="4">
        <f t="shared" si="2"/>
        <v>20.540392938765201</v>
      </c>
      <c r="W16" s="4">
        <f t="shared" si="2"/>
        <v>19.026325300223185</v>
      </c>
      <c r="X16" s="4">
        <f t="shared" si="2"/>
        <v>18.217382161697877</v>
      </c>
      <c r="Y16" s="4">
        <f t="shared" si="2"/>
        <v>23.073005501303729</v>
      </c>
      <c r="Z16" s="4">
        <f t="shared" si="2"/>
        <v>70.717326266466785</v>
      </c>
      <c r="AA16" s="4">
        <f t="shared" si="2"/>
        <v>17.287126866906714</v>
      </c>
      <c r="AB16" s="4">
        <f t="shared" si="2"/>
        <v>20.430820112361133</v>
      </c>
      <c r="AC16" s="4">
        <f t="shared" si="2"/>
        <v>21.942959116245721</v>
      </c>
    </row>
    <row r="17" spans="1:29" ht="15.6">
      <c r="A17" s="1" t="s">
        <v>57</v>
      </c>
      <c r="B17" s="5" t="s">
        <v>58</v>
      </c>
      <c r="C17" s="6">
        <f t="shared" si="0"/>
        <v>165.12163749915592</v>
      </c>
      <c r="D17" s="6">
        <f t="shared" si="1"/>
        <v>10.770631581899107</v>
      </c>
      <c r="E17" s="4">
        <v>176.50172685618901</v>
      </c>
      <c r="F17" s="4">
        <v>169.229673446741</v>
      </c>
      <c r="G17" s="4">
        <v>156.75261750809699</v>
      </c>
      <c r="H17" s="4">
        <v>160.22149205352</v>
      </c>
      <c r="I17" s="4">
        <v>174.969215106549</v>
      </c>
      <c r="J17" s="4">
        <v>167.15497071457099</v>
      </c>
      <c r="K17" s="4">
        <v>145.699336831198</v>
      </c>
      <c r="L17" s="4">
        <v>158.85980111395901</v>
      </c>
      <c r="M17" s="4">
        <v>160.44999919229201</v>
      </c>
      <c r="N17" s="4">
        <v>181.377542168443</v>
      </c>
      <c r="P17" s="10">
        <v>200</v>
      </c>
      <c r="Q17" s="10">
        <v>47000</v>
      </c>
      <c r="R17" s="4">
        <f t="shared" si="3"/>
        <v>38.803584812301644</v>
      </c>
      <c r="S17" s="4">
        <f t="shared" si="2"/>
        <v>2.53109842174629</v>
      </c>
      <c r="T17" s="4">
        <f t="shared" si="2"/>
        <v>41.477905811204415</v>
      </c>
      <c r="U17" s="4">
        <f t="shared" si="2"/>
        <v>39.768973259984136</v>
      </c>
      <c r="V17" s="4">
        <f t="shared" si="2"/>
        <v>36.836865114402791</v>
      </c>
      <c r="W17" s="4">
        <f t="shared" si="2"/>
        <v>37.6520506325772</v>
      </c>
      <c r="X17" s="4">
        <f t="shared" si="2"/>
        <v>41.11776555003901</v>
      </c>
      <c r="Y17" s="4">
        <f t="shared" si="2"/>
        <v>39.281418117924183</v>
      </c>
      <c r="Z17" s="4">
        <f t="shared" si="2"/>
        <v>34.23934415533153</v>
      </c>
      <c r="AA17" s="4">
        <f t="shared" si="2"/>
        <v>37.332053261780366</v>
      </c>
      <c r="AB17" s="4">
        <f t="shared" si="2"/>
        <v>37.705749810188621</v>
      </c>
      <c r="AC17" s="4">
        <f t="shared" si="2"/>
        <v>42.623722409584104</v>
      </c>
    </row>
    <row r="18" spans="1:29" ht="15.6">
      <c r="A18" s="1" t="s">
        <v>60</v>
      </c>
      <c r="B18" s="5" t="s">
        <v>61</v>
      </c>
      <c r="C18" s="6">
        <f t="shared" si="0"/>
        <v>27.938961638999245</v>
      </c>
      <c r="D18" s="6">
        <f t="shared" si="1"/>
        <v>4.8099169930825862</v>
      </c>
      <c r="E18" s="4">
        <v>26.651944624574899</v>
      </c>
      <c r="F18" s="4">
        <v>26.595229172097401</v>
      </c>
      <c r="G18" s="4">
        <v>24.639017845491001</v>
      </c>
      <c r="H18" s="4">
        <v>26.847753197617699</v>
      </c>
      <c r="I18" s="4">
        <v>25.327467238938699</v>
      </c>
      <c r="J18" s="4">
        <v>37.009044047978101</v>
      </c>
      <c r="K18" s="4">
        <v>36.706109342544799</v>
      </c>
      <c r="L18" s="4">
        <v>23.6158941692571</v>
      </c>
      <c r="M18" s="4">
        <v>25.4950631551919</v>
      </c>
      <c r="N18" s="4">
        <v>26.502093596300799</v>
      </c>
      <c r="P18" s="10">
        <v>437</v>
      </c>
      <c r="Q18" s="10">
        <v>300000</v>
      </c>
      <c r="R18" s="4">
        <f t="shared" si="3"/>
        <v>19.180065198397649</v>
      </c>
      <c r="S18" s="4">
        <f t="shared" si="2"/>
        <v>3.3020025124136749</v>
      </c>
      <c r="T18" s="4">
        <f t="shared" si="2"/>
        <v>18.29652949055485</v>
      </c>
      <c r="U18" s="4">
        <f t="shared" si="2"/>
        <v>18.257594397320869</v>
      </c>
      <c r="V18" s="4">
        <f t="shared" si="2"/>
        <v>16.914657559833639</v>
      </c>
      <c r="W18" s="4">
        <f t="shared" si="2"/>
        <v>18.430951851911466</v>
      </c>
      <c r="X18" s="4">
        <f t="shared" si="2"/>
        <v>17.387277280735947</v>
      </c>
      <c r="Y18" s="4">
        <f t="shared" si="2"/>
        <v>25.40666639449298</v>
      </c>
      <c r="Z18" s="4">
        <f t="shared" si="2"/>
        <v>25.198702065820232</v>
      </c>
      <c r="AA18" s="4">
        <f t="shared" si="2"/>
        <v>16.212284326721122</v>
      </c>
      <c r="AB18" s="4">
        <f t="shared" si="2"/>
        <v>17.502331685486428</v>
      </c>
      <c r="AC18" s="4">
        <f t="shared" si="2"/>
        <v>18.193656931098946</v>
      </c>
    </row>
    <row r="19" spans="1:29" ht="15.6">
      <c r="A19" s="1" t="s">
        <v>63</v>
      </c>
      <c r="B19" s="5" t="s">
        <v>64</v>
      </c>
      <c r="C19" s="6">
        <f t="shared" si="0"/>
        <v>29.89229130069679</v>
      </c>
      <c r="D19" s="6">
        <f t="shared" si="1"/>
        <v>1.9105893139627208</v>
      </c>
      <c r="E19" s="4">
        <v>29.539673901241699</v>
      </c>
      <c r="F19" s="4">
        <v>28.905990957092602</v>
      </c>
      <c r="G19" s="4">
        <v>28.6248543818059</v>
      </c>
      <c r="H19" s="4">
        <v>29.9747444950135</v>
      </c>
      <c r="I19" s="4">
        <v>28.827962704211501</v>
      </c>
      <c r="J19" s="4">
        <v>32.013487267313103</v>
      </c>
      <c r="K19" s="4">
        <v>28.604372667542901</v>
      </c>
      <c r="L19" s="4">
        <v>28.869860600171101</v>
      </c>
      <c r="M19" s="4">
        <v>34.489503095839702</v>
      </c>
      <c r="N19" s="4">
        <v>29.072462936735899</v>
      </c>
      <c r="P19" s="10">
        <v>97</v>
      </c>
      <c r="Q19" s="10">
        <v>105000</v>
      </c>
      <c r="R19" s="4">
        <f t="shared" si="3"/>
        <v>32.357634913125395</v>
      </c>
      <c r="S19" s="4">
        <f t="shared" si="2"/>
        <v>2.0681636903720171</v>
      </c>
      <c r="T19" s="4">
        <f t="shared" si="2"/>
        <v>31.97593566629256</v>
      </c>
      <c r="U19" s="4">
        <f t="shared" si="2"/>
        <v>31.289990211285808</v>
      </c>
      <c r="V19" s="4">
        <f t="shared" si="2"/>
        <v>30.985667114325974</v>
      </c>
      <c r="W19" s="4">
        <f t="shared" si="2"/>
        <v>32.446888370890903</v>
      </c>
      <c r="X19" s="4">
        <f t="shared" si="2"/>
        <v>31.20552663857946</v>
      </c>
      <c r="Y19" s="4">
        <f t="shared" si="2"/>
        <v>34.653774876988415</v>
      </c>
      <c r="Z19" s="4">
        <f t="shared" si="2"/>
        <v>30.963496186515513</v>
      </c>
      <c r="AA19" s="4">
        <f t="shared" si="2"/>
        <v>31.250880031113049</v>
      </c>
      <c r="AB19" s="4">
        <f t="shared" si="2"/>
        <v>37.33399819652751</v>
      </c>
      <c r="AC19" s="4">
        <f t="shared" si="2"/>
        <v>31.470191838734738</v>
      </c>
    </row>
    <row r="20" spans="1:29" ht="15.6">
      <c r="A20" s="1" t="s">
        <v>66</v>
      </c>
      <c r="B20" s="5" t="s">
        <v>67</v>
      </c>
      <c r="C20" s="6">
        <f t="shared" si="0"/>
        <v>261.97566419401704</v>
      </c>
      <c r="D20" s="6">
        <f t="shared" si="1"/>
        <v>35.886477822690487</v>
      </c>
      <c r="E20" s="4">
        <v>240.12754824333399</v>
      </c>
      <c r="F20" s="4">
        <v>235.48487803517099</v>
      </c>
      <c r="G20" s="4">
        <v>253.61117266251901</v>
      </c>
      <c r="H20" s="4">
        <v>250.42801416785599</v>
      </c>
      <c r="I20" s="4">
        <v>322.353897419085</v>
      </c>
      <c r="J20" s="4">
        <v>309.049933225122</v>
      </c>
      <c r="K20" s="4">
        <v>259.83622714236401</v>
      </c>
      <c r="L20" s="4">
        <v>228.84046940181099</v>
      </c>
      <c r="M20" s="4">
        <v>219.785440160539</v>
      </c>
      <c r="N20" s="4">
        <v>300.23906148237</v>
      </c>
      <c r="P20" s="10">
        <v>1629</v>
      </c>
      <c r="Q20" s="10">
        <v>90000</v>
      </c>
      <c r="R20" s="4">
        <f t="shared" si="3"/>
        <v>14.473793601879395</v>
      </c>
      <c r="S20" s="4">
        <f t="shared" si="3"/>
        <v>1.9826783327453308</v>
      </c>
      <c r="T20" s="4">
        <f t="shared" si="3"/>
        <v>13.266715372559888</v>
      </c>
      <c r="U20" s="4">
        <f t="shared" si="3"/>
        <v>13.010214256086794</v>
      </c>
      <c r="V20" s="4">
        <f t="shared" si="3"/>
        <v>14.011666997929227</v>
      </c>
      <c r="W20" s="4">
        <f t="shared" si="3"/>
        <v>13.835801887726852</v>
      </c>
      <c r="X20" s="4">
        <f t="shared" si="3"/>
        <v>17.80960759221464</v>
      </c>
      <c r="Y20" s="4">
        <f t="shared" si="3"/>
        <v>17.074581946139336</v>
      </c>
      <c r="Z20" s="4">
        <f t="shared" si="3"/>
        <v>14.355592659799116</v>
      </c>
      <c r="AA20" s="4">
        <f t="shared" si="3"/>
        <v>12.643119856453644</v>
      </c>
      <c r="AB20" s="4">
        <f t="shared" si="3"/>
        <v>12.142841997819833</v>
      </c>
      <c r="AC20" s="4">
        <f t="shared" si="3"/>
        <v>16.587793452064641</v>
      </c>
    </row>
    <row r="21" spans="1:29" ht="15.6">
      <c r="A21" s="1" t="s">
        <v>69</v>
      </c>
      <c r="B21" s="5" t="s">
        <v>70</v>
      </c>
      <c r="C21" s="6">
        <f t="shared" si="0"/>
        <v>31.215914973174385</v>
      </c>
      <c r="D21" s="6">
        <f t="shared" si="1"/>
        <v>0.65241729150629291</v>
      </c>
      <c r="E21" s="4">
        <v>31.809700647124401</v>
      </c>
      <c r="F21" s="4">
        <v>32.645107769557598</v>
      </c>
      <c r="G21" s="4">
        <v>30.632158626459599</v>
      </c>
      <c r="H21" s="4">
        <v>31.479685217633001</v>
      </c>
      <c r="I21" s="4">
        <v>31.3512720882335</v>
      </c>
      <c r="J21" s="4">
        <v>30.5547319185834</v>
      </c>
      <c r="K21" s="4">
        <v>31.232703605400399</v>
      </c>
      <c r="L21" s="4">
        <v>30.768956789180201</v>
      </c>
      <c r="M21" s="4">
        <v>30.6293731276477</v>
      </c>
      <c r="N21" s="4">
        <v>31.055459941924099</v>
      </c>
      <c r="P21" s="10">
        <v>54</v>
      </c>
      <c r="Q21" s="10">
        <v>90000</v>
      </c>
      <c r="R21" s="4">
        <f t="shared" si="3"/>
        <v>52.026524955290647</v>
      </c>
      <c r="S21" s="4">
        <f t="shared" si="3"/>
        <v>1.0873621525104882</v>
      </c>
      <c r="T21" s="4">
        <f t="shared" si="3"/>
        <v>53.016167745207333</v>
      </c>
      <c r="U21" s="4">
        <f t="shared" si="3"/>
        <v>54.408512949262658</v>
      </c>
      <c r="V21" s="4">
        <f t="shared" si="3"/>
        <v>51.053597710765999</v>
      </c>
      <c r="W21" s="4">
        <f t="shared" si="3"/>
        <v>52.46614202938833</v>
      </c>
      <c r="X21" s="4">
        <f t="shared" si="3"/>
        <v>52.252120147055827</v>
      </c>
      <c r="Y21" s="4">
        <f t="shared" si="3"/>
        <v>50.924553197639</v>
      </c>
      <c r="Z21" s="4">
        <f t="shared" si="3"/>
        <v>52.054506009000669</v>
      </c>
      <c r="AA21" s="4">
        <f t="shared" si="3"/>
        <v>51.281594648633664</v>
      </c>
      <c r="AB21" s="4">
        <f t="shared" si="3"/>
        <v>51.048955212746165</v>
      </c>
      <c r="AC21" s="4">
        <f t="shared" si="3"/>
        <v>51.759099903206838</v>
      </c>
    </row>
    <row r="22" spans="1:29" ht="15.6">
      <c r="A22" s="1" t="s">
        <v>72</v>
      </c>
      <c r="B22" s="5" t="s">
        <v>73</v>
      </c>
      <c r="C22" s="6">
        <f t="shared" si="0"/>
        <v>7.4478464492904974</v>
      </c>
      <c r="D22" s="6">
        <f t="shared" si="1"/>
        <v>3.5533213700475428</v>
      </c>
      <c r="E22" s="4">
        <v>6.2504097338379498</v>
      </c>
      <c r="F22" s="4">
        <v>6.26733182369418</v>
      </c>
      <c r="G22" s="4">
        <v>6.5173324729610798</v>
      </c>
      <c r="H22" s="4">
        <v>6.3734784901302701</v>
      </c>
      <c r="I22" s="4">
        <v>6.2009068044281301</v>
      </c>
      <c r="J22" s="4">
        <v>6.2699169330151197</v>
      </c>
      <c r="K22" s="4">
        <v>17.555615258971599</v>
      </c>
      <c r="L22" s="4">
        <v>6.3872522394667</v>
      </c>
      <c r="M22" s="4">
        <v>6.1774485030088</v>
      </c>
      <c r="N22" s="4">
        <v>6.4787722333911502</v>
      </c>
      <c r="P22" s="10">
        <v>18</v>
      </c>
      <c r="Q22" s="10">
        <v>270000</v>
      </c>
      <c r="R22" s="4">
        <f t="shared" si="3"/>
        <v>111.71769673935746</v>
      </c>
      <c r="S22" s="4">
        <f t="shared" si="3"/>
        <v>53.299820550713136</v>
      </c>
      <c r="T22" s="4">
        <f t="shared" si="3"/>
        <v>93.756146007569242</v>
      </c>
      <c r="U22" s="4">
        <f t="shared" si="3"/>
        <v>94.009977355412701</v>
      </c>
      <c r="V22" s="4">
        <f t="shared" si="3"/>
        <v>97.759987094416189</v>
      </c>
      <c r="W22" s="4">
        <f t="shared" si="3"/>
        <v>95.602177351954055</v>
      </c>
      <c r="X22" s="4">
        <f t="shared" si="3"/>
        <v>93.013602066421953</v>
      </c>
      <c r="Y22" s="4">
        <f t="shared" si="3"/>
        <v>94.048753995226789</v>
      </c>
      <c r="Z22" s="4">
        <f t="shared" si="3"/>
        <v>263.33422888457397</v>
      </c>
      <c r="AA22" s="4">
        <f t="shared" si="3"/>
        <v>95.808783592000495</v>
      </c>
      <c r="AB22" s="4">
        <f t="shared" si="3"/>
        <v>92.661727545131995</v>
      </c>
      <c r="AC22" s="4">
        <f t="shared" si="3"/>
        <v>97.181583500867248</v>
      </c>
    </row>
    <row r="23" spans="1:29" ht="15.6">
      <c r="A23" s="1" t="s">
        <v>75</v>
      </c>
      <c r="B23" s="5" t="s">
        <v>76</v>
      </c>
      <c r="C23" s="6">
        <f t="shared" si="0"/>
        <v>8.6447516600046708</v>
      </c>
      <c r="D23" s="6">
        <f t="shared" si="1"/>
        <v>1.9557261162254911</v>
      </c>
      <c r="E23" s="4">
        <v>8.5842966729880406</v>
      </c>
      <c r="F23" s="4">
        <v>8.5751669999780606</v>
      </c>
      <c r="G23" s="4">
        <v>8.7034566771586803</v>
      </c>
      <c r="H23" s="4">
        <v>5.6165623717977802</v>
      </c>
      <c r="I23" s="4">
        <v>5.0957055738592096</v>
      </c>
      <c r="J23" s="4">
        <v>10.6373058699489</v>
      </c>
      <c r="K23" s="4">
        <v>10.505787179794901</v>
      </c>
      <c r="L23" s="4">
        <v>9.2224517823776608</v>
      </c>
      <c r="M23" s="4">
        <v>8.6532663737660798</v>
      </c>
      <c r="N23" s="4">
        <v>10.853517098377401</v>
      </c>
      <c r="P23" s="10">
        <v>65</v>
      </c>
      <c r="Q23" s="10">
        <v>70000</v>
      </c>
      <c r="R23" s="4">
        <f t="shared" si="3"/>
        <v>9.3097325569281075</v>
      </c>
      <c r="S23" s="4">
        <f t="shared" si="3"/>
        <v>2.1061665867043748</v>
      </c>
      <c r="T23" s="4">
        <f t="shared" si="3"/>
        <v>9.2446271862948119</v>
      </c>
      <c r="U23" s="4">
        <f t="shared" si="3"/>
        <v>9.234795230745604</v>
      </c>
      <c r="V23" s="4">
        <f t="shared" si="3"/>
        <v>9.3729533446324247</v>
      </c>
      <c r="W23" s="4">
        <f t="shared" si="3"/>
        <v>6.0486056311668399</v>
      </c>
      <c r="X23" s="4">
        <f t="shared" si="3"/>
        <v>5.487682925694533</v>
      </c>
      <c r="Y23" s="4">
        <f t="shared" si="3"/>
        <v>11.455560167637277</v>
      </c>
      <c r="Z23" s="4">
        <f t="shared" si="3"/>
        <v>11.313924655163738</v>
      </c>
      <c r="AA23" s="4">
        <f t="shared" si="3"/>
        <v>9.9318711502528636</v>
      </c>
      <c r="AB23" s="4">
        <f t="shared" si="3"/>
        <v>9.3189022486711632</v>
      </c>
      <c r="AC23" s="4">
        <f t="shared" si="3"/>
        <v>11.688403029021815</v>
      </c>
    </row>
    <row r="24" spans="1:29" ht="15.6">
      <c r="A24" s="1" t="s">
        <v>78</v>
      </c>
      <c r="B24" s="5" t="s">
        <v>79</v>
      </c>
      <c r="C24" s="6">
        <f t="shared" si="0"/>
        <v>2.2727763813641317</v>
      </c>
      <c r="D24" s="6">
        <f t="shared" si="1"/>
        <v>0.21783640696140477</v>
      </c>
      <c r="E24" s="4">
        <v>2.0437841828095098</v>
      </c>
      <c r="F24" s="4">
        <v>2.0253095569825801</v>
      </c>
      <c r="G24" s="4">
        <v>2.1533874509745901</v>
      </c>
      <c r="H24" s="4">
        <v>2.59964806241757</v>
      </c>
      <c r="I24" s="4">
        <v>2.3606510068564401</v>
      </c>
      <c r="J24" s="4">
        <v>2.44762081097462</v>
      </c>
      <c r="K24" s="4">
        <v>2.43222495333363</v>
      </c>
      <c r="L24" s="4">
        <v>2.1019664988694999</v>
      </c>
      <c r="M24" s="4">
        <v>2.5043530568169401</v>
      </c>
      <c r="N24" s="4">
        <v>2.05881823360594</v>
      </c>
      <c r="P24" s="10">
        <v>22</v>
      </c>
      <c r="Q24" s="10">
        <v>160000</v>
      </c>
      <c r="R24" s="4">
        <f t="shared" si="3"/>
        <v>16.529282773557323</v>
      </c>
      <c r="S24" s="4">
        <f t="shared" si="3"/>
        <v>1.5842647779011256</v>
      </c>
      <c r="T24" s="4">
        <f t="shared" si="3"/>
        <v>14.863884965887344</v>
      </c>
      <c r="U24" s="4">
        <f t="shared" si="3"/>
        <v>14.729524050782402</v>
      </c>
      <c r="V24" s="4">
        <f t="shared" si="3"/>
        <v>15.660999643451563</v>
      </c>
      <c r="W24" s="4">
        <f t="shared" si="3"/>
        <v>18.906531363036873</v>
      </c>
      <c r="X24" s="4">
        <f t="shared" si="3"/>
        <v>17.168370958955926</v>
      </c>
      <c r="Y24" s="4">
        <f t="shared" si="3"/>
        <v>17.800878625269966</v>
      </c>
      <c r="Z24" s="4">
        <f t="shared" si="3"/>
        <v>17.68890875151731</v>
      </c>
      <c r="AA24" s="4">
        <f t="shared" si="3"/>
        <v>15.287029082687271</v>
      </c>
      <c r="AB24" s="4">
        <f t="shared" si="3"/>
        <v>18.21347677685047</v>
      </c>
      <c r="AC24" s="4">
        <f t="shared" si="3"/>
        <v>14.973223517134109</v>
      </c>
    </row>
    <row r="25" spans="1:29" ht="15.6">
      <c r="A25" s="1" t="s">
        <v>81</v>
      </c>
      <c r="B25" s="5" t="s">
        <v>82</v>
      </c>
      <c r="C25" s="6">
        <f t="shared" si="0"/>
        <v>24.532594031405004</v>
      </c>
      <c r="D25" s="6">
        <f t="shared" si="1"/>
        <v>8.1367428724880604</v>
      </c>
      <c r="E25" s="4">
        <v>27.511325352112699</v>
      </c>
      <c r="F25" s="4">
        <v>21.504633374510298</v>
      </c>
      <c r="G25" s="4">
        <v>20.5067116030047</v>
      </c>
      <c r="H25" s="4">
        <v>27.5537424574919</v>
      </c>
      <c r="I25" s="4">
        <v>27.868659356272101</v>
      </c>
      <c r="J25" s="4">
        <v>17.9778910518949</v>
      </c>
      <c r="K25" s="4">
        <v>42.2501821216511</v>
      </c>
      <c r="L25" s="4">
        <v>28.941271409136501</v>
      </c>
      <c r="M25" s="4">
        <v>13.923009071728501</v>
      </c>
      <c r="N25" s="4">
        <v>17.2885145162473</v>
      </c>
      <c r="P25" s="10">
        <v>400</v>
      </c>
      <c r="Q25" s="10">
        <v>53000</v>
      </c>
      <c r="R25" s="4">
        <f t="shared" si="3"/>
        <v>3.250568709161163</v>
      </c>
      <c r="S25" s="4">
        <f t="shared" si="3"/>
        <v>1.0781184306046681</v>
      </c>
      <c r="T25" s="4">
        <f t="shared" si="3"/>
        <v>3.6452506091549326</v>
      </c>
      <c r="U25" s="4">
        <f t="shared" si="3"/>
        <v>2.8493639221226146</v>
      </c>
      <c r="V25" s="4">
        <f t="shared" si="3"/>
        <v>2.7171392873981226</v>
      </c>
      <c r="W25" s="4">
        <f t="shared" si="3"/>
        <v>3.6508708756176764</v>
      </c>
      <c r="X25" s="4">
        <f t="shared" si="3"/>
        <v>3.6925973647060535</v>
      </c>
      <c r="Y25" s="4">
        <f t="shared" si="3"/>
        <v>2.3820705643760745</v>
      </c>
      <c r="Z25" s="4">
        <f t="shared" si="3"/>
        <v>5.5981491311187712</v>
      </c>
      <c r="AA25" s="4">
        <f t="shared" si="3"/>
        <v>3.8347184617105858</v>
      </c>
      <c r="AB25" s="4">
        <f t="shared" si="3"/>
        <v>1.8447987020040264</v>
      </c>
      <c r="AC25" s="4">
        <f t="shared" si="3"/>
        <v>2.2907281734027674</v>
      </c>
    </row>
    <row r="26" spans="1:29" ht="15.6">
      <c r="A26" s="1" t="s">
        <v>84</v>
      </c>
      <c r="B26" s="5" t="s">
        <v>85</v>
      </c>
      <c r="C26" s="6">
        <f t="shared" si="0"/>
        <v>2.0766251963784641</v>
      </c>
      <c r="D26" s="6">
        <f t="shared" si="1"/>
        <v>0.51277642500533716</v>
      </c>
      <c r="E26" s="4">
        <v>1.73381939183529</v>
      </c>
      <c r="F26" s="4">
        <v>1.4345988934342899</v>
      </c>
      <c r="G26" s="4">
        <v>1.9305786392090301</v>
      </c>
      <c r="H26" s="4">
        <v>2.4434893432132601</v>
      </c>
      <c r="I26" s="4">
        <v>2.6689640773015801</v>
      </c>
      <c r="J26" s="4">
        <v>2.5054092220598001</v>
      </c>
      <c r="K26" s="4">
        <v>1.3519044090818699</v>
      </c>
      <c r="L26" s="4">
        <v>2.1170869490715098</v>
      </c>
      <c r="M26" s="4">
        <v>1.7763828642008701</v>
      </c>
      <c r="N26" s="4">
        <v>2.80401817437714</v>
      </c>
      <c r="P26" s="10">
        <v>640</v>
      </c>
      <c r="Q26" s="10">
        <v>480000</v>
      </c>
      <c r="R26" s="4">
        <f t="shared" si="3"/>
        <v>1.557468897283848</v>
      </c>
      <c r="S26" s="4">
        <f t="shared" si="3"/>
        <v>0.38458231875400289</v>
      </c>
      <c r="T26" s="4">
        <f t="shared" si="3"/>
        <v>1.3003645438764677</v>
      </c>
      <c r="U26" s="4">
        <f t="shared" si="3"/>
        <v>1.0759491700757173</v>
      </c>
      <c r="V26" s="4">
        <f t="shared" si="3"/>
        <v>1.4479339794067725</v>
      </c>
      <c r="W26" s="4">
        <f t="shared" si="3"/>
        <v>1.832617007409945</v>
      </c>
      <c r="X26" s="4">
        <f t="shared" si="3"/>
        <v>2.0017230579761849</v>
      </c>
      <c r="Y26" s="4">
        <f t="shared" si="3"/>
        <v>1.8790569165448501</v>
      </c>
      <c r="Z26" s="4">
        <f t="shared" si="3"/>
        <v>1.0139283068114024</v>
      </c>
      <c r="AA26" s="4">
        <f t="shared" si="3"/>
        <v>1.5878152118036326</v>
      </c>
      <c r="AB26" s="4">
        <f t="shared" si="3"/>
        <v>1.3322871481506524</v>
      </c>
      <c r="AC26" s="4">
        <f t="shared" si="3"/>
        <v>2.1030136307828546</v>
      </c>
    </row>
    <row r="27" spans="1:29" ht="15.6">
      <c r="A27" s="1" t="s">
        <v>87</v>
      </c>
      <c r="B27" s="5" t="s">
        <v>88</v>
      </c>
      <c r="C27" s="6">
        <f t="shared" si="0"/>
        <v>25.449858084349955</v>
      </c>
      <c r="D27" s="6">
        <f t="shared" si="1"/>
        <v>11.657449349005176</v>
      </c>
      <c r="E27" s="4">
        <v>25.6425202134613</v>
      </c>
      <c r="F27" s="4">
        <v>19.5111913526111</v>
      </c>
      <c r="G27" s="4">
        <v>15.7686278821883</v>
      </c>
      <c r="H27" s="4">
        <v>16.6844132552933</v>
      </c>
      <c r="I27" s="4">
        <v>22.5625505735381</v>
      </c>
      <c r="J27" s="4">
        <v>17.397591455175199</v>
      </c>
      <c r="K27" s="4">
        <v>54.193851932867901</v>
      </c>
      <c r="L27" s="4">
        <v>29.2165740730835</v>
      </c>
      <c r="M27" s="4">
        <v>19.683063915259101</v>
      </c>
      <c r="N27" s="4">
        <v>33.838196190021698</v>
      </c>
      <c r="P27" s="10">
        <v>2500</v>
      </c>
      <c r="Q27" s="10">
        <v>120000</v>
      </c>
      <c r="R27" s="4">
        <f t="shared" si="3"/>
        <v>1.2215931880487978</v>
      </c>
      <c r="S27" s="4">
        <f t="shared" si="3"/>
        <v>0.55955756875224849</v>
      </c>
      <c r="T27" s="4">
        <f t="shared" si="3"/>
        <v>1.2308409702461425</v>
      </c>
      <c r="U27" s="4">
        <f t="shared" si="3"/>
        <v>0.93653718492533278</v>
      </c>
      <c r="V27" s="4">
        <f t="shared" si="3"/>
        <v>0.75689413834503827</v>
      </c>
      <c r="W27" s="4">
        <f t="shared" si="3"/>
        <v>0.80085183625407841</v>
      </c>
      <c r="X27" s="4">
        <f t="shared" si="3"/>
        <v>1.0830024275298287</v>
      </c>
      <c r="Y27" s="4">
        <f t="shared" si="3"/>
        <v>0.8350843898484096</v>
      </c>
      <c r="Z27" s="4">
        <f t="shared" si="3"/>
        <v>2.6013048927776592</v>
      </c>
      <c r="AA27" s="4">
        <f t="shared" si="3"/>
        <v>1.4023955555080081</v>
      </c>
      <c r="AB27" s="4">
        <f t="shared" si="3"/>
        <v>0.94478706793243694</v>
      </c>
      <c r="AC27" s="4">
        <f t="shared" si="3"/>
        <v>1.6242334171210415</v>
      </c>
    </row>
    <row r="28" spans="1:29" ht="15.6">
      <c r="A28" s="1" t="s">
        <v>90</v>
      </c>
      <c r="B28" s="5" t="s">
        <v>91</v>
      </c>
      <c r="C28" s="6">
        <f t="shared" si="0"/>
        <v>1.558900550778143</v>
      </c>
      <c r="D28" s="6">
        <f t="shared" si="1"/>
        <v>0.31010238036824522</v>
      </c>
      <c r="E28" s="4">
        <v>1.65269749310314</v>
      </c>
      <c r="F28" s="4">
        <v>1.5227942396159899</v>
      </c>
      <c r="G28" s="4">
        <v>1.5965272162693001</v>
      </c>
      <c r="H28" s="4">
        <v>1.0774380750843999</v>
      </c>
      <c r="I28" s="4">
        <v>1.30568513070239</v>
      </c>
      <c r="J28" s="4">
        <v>1.59073033107513</v>
      </c>
      <c r="K28" s="4">
        <v>2.2192000659184798</v>
      </c>
      <c r="L28" s="4">
        <v>1.265112137886</v>
      </c>
      <c r="M28" s="4">
        <v>1.73262904408959</v>
      </c>
      <c r="N28" s="4">
        <v>1.62619177403701</v>
      </c>
      <c r="P28" s="10">
        <v>1550</v>
      </c>
      <c r="Q28" s="10">
        <v>390000</v>
      </c>
      <c r="R28" s="4">
        <f t="shared" si="3"/>
        <v>0.39223949342159725</v>
      </c>
      <c r="S28" s="4">
        <f t="shared" si="3"/>
        <v>7.8025760221687501E-2</v>
      </c>
      <c r="T28" s="4">
        <f t="shared" si="3"/>
        <v>0.41584001439369334</v>
      </c>
      <c r="U28" s="4">
        <f t="shared" si="3"/>
        <v>0.38315467964531358</v>
      </c>
      <c r="V28" s="4">
        <f t="shared" si="3"/>
        <v>0.40170684796453354</v>
      </c>
      <c r="W28" s="4">
        <f t="shared" si="3"/>
        <v>0.2710973221180103</v>
      </c>
      <c r="X28" s="4">
        <f t="shared" si="3"/>
        <v>0.32852722643479487</v>
      </c>
      <c r="Y28" s="4">
        <f t="shared" si="3"/>
        <v>0.40024827685116177</v>
      </c>
      <c r="Z28" s="4">
        <f t="shared" si="3"/>
        <v>0.55837937142464977</v>
      </c>
      <c r="AA28" s="4">
        <f t="shared" si="3"/>
        <v>0.31831853791970321</v>
      </c>
      <c r="AB28" s="4">
        <f t="shared" si="3"/>
        <v>0.43595182399673554</v>
      </c>
      <c r="AC28" s="4">
        <f t="shared" si="3"/>
        <v>0.4091708334673767</v>
      </c>
    </row>
    <row r="29" spans="1:29" ht="15.6">
      <c r="A29" s="1" t="s">
        <v>94</v>
      </c>
      <c r="B29" s="5" t="s">
        <v>95</v>
      </c>
      <c r="C29" s="6">
        <f t="shared" si="0"/>
        <v>2.6286496296739843</v>
      </c>
      <c r="D29" s="6">
        <f t="shared" si="1"/>
        <v>0.99358566316121544</v>
      </c>
      <c r="E29" s="4">
        <v>3.1886064648219601</v>
      </c>
      <c r="F29" s="4">
        <v>1.77990304115266</v>
      </c>
      <c r="G29" s="4">
        <v>1.69889872356602</v>
      </c>
      <c r="H29" s="4">
        <v>2.2894017110801501</v>
      </c>
      <c r="I29" s="4">
        <v>1.70532571644413</v>
      </c>
      <c r="J29" s="4">
        <v>3.5934372606356302</v>
      </c>
      <c r="K29" s="4">
        <v>4.8400634645393597</v>
      </c>
      <c r="L29" s="4">
        <v>2.2528493256379498</v>
      </c>
      <c r="M29" s="4">
        <v>2.5217880436236499</v>
      </c>
      <c r="N29" s="4">
        <v>2.4162225452383299</v>
      </c>
      <c r="P29" s="10">
        <v>9240</v>
      </c>
      <c r="Q29" s="11">
        <v>66000</v>
      </c>
      <c r="R29" s="4">
        <f t="shared" si="3"/>
        <v>1.8776068783385603E-2</v>
      </c>
      <c r="S29" s="4">
        <f t="shared" si="3"/>
        <v>7.0970404511515386E-3</v>
      </c>
      <c r="T29" s="4">
        <f t="shared" si="3"/>
        <v>2.2775760463014001E-2</v>
      </c>
      <c r="U29" s="4">
        <f t="shared" si="3"/>
        <v>1.2713593151090429E-2</v>
      </c>
      <c r="V29" s="4">
        <f t="shared" si="3"/>
        <v>1.2134990882614428E-2</v>
      </c>
      <c r="W29" s="4">
        <f t="shared" si="3"/>
        <v>1.6352869364858216E-2</v>
      </c>
      <c r="X29" s="4">
        <f t="shared" si="3"/>
        <v>1.2180897974600927E-2</v>
      </c>
      <c r="Y29" s="4">
        <f t="shared" si="3"/>
        <v>2.5667409004540214E-2</v>
      </c>
      <c r="Z29" s="4">
        <f t="shared" si="3"/>
        <v>3.4571881889566863E-2</v>
      </c>
      <c r="AA29" s="4">
        <f t="shared" si="3"/>
        <v>1.6091780897413928E-2</v>
      </c>
      <c r="AB29" s="4">
        <f t="shared" si="3"/>
        <v>1.801277174016893E-2</v>
      </c>
      <c r="AC29" s="4">
        <f t="shared" si="3"/>
        <v>1.7258732465988066E-2</v>
      </c>
    </row>
    <row r="31" spans="1:29" ht="15.6">
      <c r="A31" s="4" t="s">
        <v>187</v>
      </c>
      <c r="B31" s="4">
        <f>C3/(400-B1)</f>
        <v>0.74851976795029929</v>
      </c>
      <c r="D31" s="4" t="s">
        <v>188</v>
      </c>
      <c r="E31" s="4">
        <f>C3/B31</f>
        <v>60</v>
      </c>
      <c r="Q31" s="4" t="s">
        <v>189</v>
      </c>
      <c r="R31" s="4">
        <f>SUM(R4:R29)</f>
        <v>11503.392295158941</v>
      </c>
      <c r="T31" s="4">
        <f t="shared" ref="T31:AC31" si="4">SUM(T4:T29)</f>
        <v>11503.392295158967</v>
      </c>
      <c r="U31" s="4">
        <f t="shared" si="4"/>
        <v>11503.392295158934</v>
      </c>
      <c r="V31" s="4">
        <f t="shared" si="4"/>
        <v>11503.392295158925</v>
      </c>
      <c r="W31" s="4">
        <f t="shared" si="4"/>
        <v>11503.392295158965</v>
      </c>
      <c r="X31" s="4">
        <f t="shared" si="4"/>
        <v>11503.392295158927</v>
      </c>
      <c r="Y31" s="4">
        <f t="shared" si="4"/>
        <v>11503.392295158937</v>
      </c>
      <c r="Z31" s="4">
        <f t="shared" si="4"/>
        <v>11503.392295158963</v>
      </c>
      <c r="AA31" s="4">
        <f t="shared" si="4"/>
        <v>11503.392295158932</v>
      </c>
      <c r="AB31" s="4">
        <f t="shared" si="4"/>
        <v>11503.392295158923</v>
      </c>
      <c r="AC31" s="4">
        <f t="shared" si="4"/>
        <v>11503.392295158943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3EF7-05AA-4919-8E80-538A9F1871E4}">
  <dimension ref="A1:AC31"/>
  <sheetViews>
    <sheetView zoomScale="90" zoomScaleNormal="90" workbookViewId="0">
      <selection activeCell="A31" sqref="A31:E31"/>
    </sheetView>
  </sheetViews>
  <sheetFormatPr defaultColWidth="9.140625" defaultRowHeight="14.45"/>
  <cols>
    <col min="1" max="18" width="9.140625" style="4"/>
    <col min="19" max="19" width="8.7109375" style="4" customWidth="1"/>
    <col min="20" max="16384" width="9.140625" style="4"/>
  </cols>
  <sheetData>
    <row r="1" spans="1:29">
      <c r="A1" s="4" t="s">
        <v>181</v>
      </c>
      <c r="B1" s="4">
        <v>360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45.777120627410362</v>
      </c>
      <c r="D3" s="6">
        <f>STDEV(E3:N3)</f>
        <v>8.1100575310657922E-4</v>
      </c>
      <c r="E3" s="4">
        <v>45.777017492518098</v>
      </c>
      <c r="F3" s="4">
        <v>45.7778541095675</v>
      </c>
      <c r="G3" s="4">
        <v>45.775877854801102</v>
      </c>
      <c r="H3" s="4">
        <v>45.778140628454402</v>
      </c>
      <c r="I3" s="4">
        <v>45.776845944981901</v>
      </c>
      <c r="J3" s="4">
        <v>45.777455600965602</v>
      </c>
      <c r="K3" s="4">
        <v>45.777989387427503</v>
      </c>
      <c r="L3" s="4">
        <v>45.777586098082899</v>
      </c>
      <c r="M3" s="4">
        <v>45.776259652663398</v>
      </c>
      <c r="N3" s="4">
        <v>45.776179504641199</v>
      </c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9" si="0">AVERAGE(E4:N4)</f>
        <v>174.79606999924522</v>
      </c>
      <c r="D4" s="6">
        <f t="shared" ref="D4:D28" si="1">STDEV(E4:N4)</f>
        <v>9.077073518420907E-2</v>
      </c>
      <c r="E4" s="4">
        <v>174.81672085265899</v>
      </c>
      <c r="F4" s="4">
        <v>174.815491559409</v>
      </c>
      <c r="G4" s="4">
        <v>174.827726476945</v>
      </c>
      <c r="H4" s="4">
        <v>174.56335722800199</v>
      </c>
      <c r="I4" s="4">
        <v>174.80302656508701</v>
      </c>
      <c r="J4" s="4">
        <v>174.73069215306501</v>
      </c>
      <c r="K4" s="4">
        <v>174.88562027350599</v>
      </c>
      <c r="L4" s="4">
        <v>174.83277077343701</v>
      </c>
      <c r="M4" s="4">
        <v>174.833558139845</v>
      </c>
      <c r="N4" s="4">
        <v>174.851735970497</v>
      </c>
      <c r="P4" s="8">
        <v>16</v>
      </c>
      <c r="Q4" s="8">
        <v>588000</v>
      </c>
      <c r="R4" s="4">
        <f>C4/$P4*$Q4/1000</f>
        <v>6423.7555724722624</v>
      </c>
      <c r="S4" s="4">
        <f t="shared" ref="S4:AC19" si="2">D4/$P4*$Q4/1000</f>
        <v>3.3358245180196833</v>
      </c>
      <c r="T4" s="4">
        <f t="shared" si="2"/>
        <v>6424.5144913352178</v>
      </c>
      <c r="U4" s="4">
        <f t="shared" ref="U4" si="3">F4/$P4*$Q4/1000</f>
        <v>6424.4693148082806</v>
      </c>
      <c r="V4" s="4">
        <f t="shared" ref="V4" si="4">G4/$P4*$Q4/1000</f>
        <v>6424.9189480277291</v>
      </c>
      <c r="W4" s="4">
        <f t="shared" ref="W4" si="5">H4/$P4*$Q4/1000</f>
        <v>6415.2033781290738</v>
      </c>
      <c r="X4" s="4">
        <f t="shared" si="2"/>
        <v>6424.0112262669472</v>
      </c>
      <c r="Y4" s="4">
        <f t="shared" si="2"/>
        <v>6421.3529366251387</v>
      </c>
      <c r="Z4" s="4">
        <f t="shared" si="2"/>
        <v>6427.0465450513457</v>
      </c>
      <c r="AA4" s="4">
        <f t="shared" si="2"/>
        <v>6425.1043259238095</v>
      </c>
      <c r="AB4" s="4">
        <f t="shared" si="2"/>
        <v>6425.1332616393038</v>
      </c>
      <c r="AC4" s="4">
        <f t="shared" si="2"/>
        <v>6425.8012969157653</v>
      </c>
    </row>
    <row r="5" spans="1:29" ht="15.6">
      <c r="A5" s="5" t="s">
        <v>22</v>
      </c>
      <c r="B5" s="5" t="s">
        <v>23</v>
      </c>
      <c r="C5" s="6">
        <f t="shared" si="0"/>
        <v>2682.3533874189725</v>
      </c>
      <c r="D5" s="6">
        <f t="shared" si="1"/>
        <v>97.56129323288809</v>
      </c>
      <c r="E5" s="4">
        <v>2793.9162316277898</v>
      </c>
      <c r="F5" s="4">
        <v>2659.0608041414698</v>
      </c>
      <c r="G5" s="4">
        <v>2677.4973152737298</v>
      </c>
      <c r="H5" s="4">
        <v>2761.4444772311199</v>
      </c>
      <c r="I5" s="4">
        <v>2586.18242385441</v>
      </c>
      <c r="J5" s="4">
        <v>2690.1017417254102</v>
      </c>
      <c r="K5" s="4">
        <v>2867.8342218488101</v>
      </c>
      <c r="L5" s="4">
        <v>2594.84435163334</v>
      </c>
      <c r="M5" s="4">
        <v>2606.9286620548601</v>
      </c>
      <c r="N5" s="4">
        <v>2585.7236447987898</v>
      </c>
      <c r="P5" s="9">
        <v>540</v>
      </c>
      <c r="Q5" s="9">
        <v>45000</v>
      </c>
      <c r="R5" s="4">
        <f t="shared" ref="R5:AC29" si="6">C5/$P5*$Q5/1000</f>
        <v>223.52944895158103</v>
      </c>
      <c r="S5" s="4">
        <f t="shared" si="2"/>
        <v>8.1301077694073403</v>
      </c>
      <c r="T5" s="4">
        <f t="shared" ref="T5:T29" si="7">E5/$P5*$Q5/1000</f>
        <v>232.82635263564916</v>
      </c>
      <c r="U5" s="4">
        <f t="shared" ref="U5:U29" si="8">F5/$P5*$Q5/1000</f>
        <v>221.58840034512247</v>
      </c>
      <c r="V5" s="4">
        <f t="shared" ref="V5:V29" si="9">G5/$P5*$Q5/1000</f>
        <v>223.12477627281083</v>
      </c>
      <c r="W5" s="4">
        <f t="shared" ref="W5:W29" si="10">H5/$P5*$Q5/1000</f>
        <v>230.12037310259333</v>
      </c>
      <c r="X5" s="4">
        <f t="shared" si="2"/>
        <v>215.51520198786747</v>
      </c>
      <c r="Y5" s="4">
        <f t="shared" si="2"/>
        <v>224.17514514378416</v>
      </c>
      <c r="Z5" s="4">
        <f t="shared" si="2"/>
        <v>238.9861851540675</v>
      </c>
      <c r="AA5" s="4">
        <f t="shared" si="2"/>
        <v>216.23702930277835</v>
      </c>
      <c r="AB5" s="4">
        <f t="shared" si="2"/>
        <v>217.24405517123833</v>
      </c>
      <c r="AC5" s="4">
        <f t="shared" si="2"/>
        <v>215.47697039989916</v>
      </c>
    </row>
    <row r="6" spans="1:29" ht="15.6">
      <c r="A6" s="5" t="s">
        <v>25</v>
      </c>
      <c r="B6" s="5" t="s">
        <v>26</v>
      </c>
      <c r="C6" s="6">
        <f t="shared" si="0"/>
        <v>133.52337045452441</v>
      </c>
      <c r="D6" s="6">
        <f t="shared" si="1"/>
        <v>1.6630585066753494</v>
      </c>
      <c r="E6" s="4">
        <v>133.87505537987099</v>
      </c>
      <c r="F6" s="4">
        <v>133.84373471705501</v>
      </c>
      <c r="G6" s="4">
        <v>136.74849019141001</v>
      </c>
      <c r="H6" s="4">
        <v>132.60244629492499</v>
      </c>
      <c r="I6" s="4">
        <v>133.319830944784</v>
      </c>
      <c r="J6" s="4">
        <v>133.04258012501501</v>
      </c>
      <c r="K6" s="4">
        <v>133.05351695728601</v>
      </c>
      <c r="L6" s="4">
        <v>135.343424455606</v>
      </c>
      <c r="M6" s="4">
        <v>132.92247855761701</v>
      </c>
      <c r="N6" s="4">
        <v>130.482146921675</v>
      </c>
      <c r="P6" s="9">
        <v>50</v>
      </c>
      <c r="Q6" s="9">
        <v>180000</v>
      </c>
      <c r="R6" s="4">
        <f t="shared" si="6"/>
        <v>480.68413363628787</v>
      </c>
      <c r="S6" s="4">
        <f t="shared" si="2"/>
        <v>5.9870106240312584</v>
      </c>
      <c r="T6" s="4">
        <f t="shared" si="7"/>
        <v>481.95019936753556</v>
      </c>
      <c r="U6" s="4">
        <f t="shared" si="8"/>
        <v>481.83744498139805</v>
      </c>
      <c r="V6" s="4">
        <f t="shared" si="9"/>
        <v>492.29456468907608</v>
      </c>
      <c r="W6" s="4">
        <f t="shared" si="10"/>
        <v>477.36880666172999</v>
      </c>
      <c r="X6" s="4">
        <f t="shared" si="2"/>
        <v>479.95139140122245</v>
      </c>
      <c r="Y6" s="4">
        <f t="shared" si="2"/>
        <v>478.953288450054</v>
      </c>
      <c r="Z6" s="4">
        <f t="shared" si="2"/>
        <v>478.99266104622961</v>
      </c>
      <c r="AA6" s="4">
        <f t="shared" si="2"/>
        <v>487.23632804018155</v>
      </c>
      <c r="AB6" s="4">
        <f t="shared" si="2"/>
        <v>478.52092280742124</v>
      </c>
      <c r="AC6" s="4">
        <f t="shared" si="2"/>
        <v>469.73572891802996</v>
      </c>
    </row>
    <row r="7" spans="1:29" ht="15.6">
      <c r="A7" s="1" t="s">
        <v>28</v>
      </c>
      <c r="B7" s="5" t="s">
        <v>29</v>
      </c>
      <c r="C7" s="6">
        <f t="shared" si="0"/>
        <v>1194.8671996227029</v>
      </c>
      <c r="D7" s="6">
        <f t="shared" si="1"/>
        <v>11.973750430676965</v>
      </c>
      <c r="E7" s="4">
        <v>1179.49304412125</v>
      </c>
      <c r="F7" s="4">
        <v>1199.3230486079599</v>
      </c>
      <c r="G7" s="4">
        <v>1189.0581638788899</v>
      </c>
      <c r="H7" s="4">
        <v>1211.4313460473199</v>
      </c>
      <c r="I7" s="4">
        <v>1210.2656529063099</v>
      </c>
      <c r="J7" s="4">
        <v>1176.33918037579</v>
      </c>
      <c r="K7" s="4">
        <v>1198.5693552801299</v>
      </c>
      <c r="L7" s="4">
        <v>1199.7328782347099</v>
      </c>
      <c r="M7" s="4">
        <v>1199.09651722951</v>
      </c>
      <c r="N7" s="4">
        <v>1185.36280954516</v>
      </c>
      <c r="P7" s="10">
        <v>65</v>
      </c>
      <c r="Q7" s="10">
        <v>70000</v>
      </c>
      <c r="R7" s="4">
        <f t="shared" si="6"/>
        <v>1286.7800611321416</v>
      </c>
      <c r="S7" s="4">
        <f t="shared" si="2"/>
        <v>12.894808156113655</v>
      </c>
      <c r="T7" s="4">
        <f t="shared" si="7"/>
        <v>1270.2232782844233</v>
      </c>
      <c r="U7" s="4">
        <f t="shared" si="8"/>
        <v>1291.5786677316491</v>
      </c>
      <c r="V7" s="4">
        <f t="shared" si="9"/>
        <v>1280.5241764849582</v>
      </c>
      <c r="W7" s="4">
        <f t="shared" si="10"/>
        <v>1304.6183726663448</v>
      </c>
      <c r="X7" s="4">
        <f t="shared" si="2"/>
        <v>1303.3630108221801</v>
      </c>
      <c r="Y7" s="4">
        <f t="shared" si="2"/>
        <v>1266.8268096354661</v>
      </c>
      <c r="Z7" s="4">
        <f t="shared" si="2"/>
        <v>1290.7669979939858</v>
      </c>
      <c r="AA7" s="4">
        <f t="shared" si="2"/>
        <v>1292.020022714303</v>
      </c>
      <c r="AB7" s="4">
        <f t="shared" si="2"/>
        <v>1291.3347108625492</v>
      </c>
      <c r="AC7" s="4">
        <f t="shared" si="2"/>
        <v>1276.5445641255569</v>
      </c>
    </row>
    <row r="8" spans="1:29" ht="15.6">
      <c r="A8" s="1" t="s">
        <v>31</v>
      </c>
      <c r="B8" s="5" t="s">
        <v>32</v>
      </c>
      <c r="C8" s="6">
        <f t="shared" si="0"/>
        <v>123.9230748705663</v>
      </c>
      <c r="D8" s="6">
        <f t="shared" si="1"/>
        <v>2.9957486992901652</v>
      </c>
      <c r="E8" s="4">
        <v>123.690525874207</v>
      </c>
      <c r="F8" s="4">
        <v>127.621411049484</v>
      </c>
      <c r="G8" s="4">
        <v>123.269764072168</v>
      </c>
      <c r="H8" s="4">
        <v>121.846180684922</v>
      </c>
      <c r="I8" s="4">
        <v>122.570988866192</v>
      </c>
      <c r="J8" s="4">
        <v>127.755813329893</v>
      </c>
      <c r="K8" s="4">
        <v>117.500433074697</v>
      </c>
      <c r="L8" s="4">
        <v>124.378332447787</v>
      </c>
      <c r="M8" s="4">
        <v>125.81754208542699</v>
      </c>
      <c r="N8" s="4">
        <v>124.779757220886</v>
      </c>
      <c r="P8" s="10">
        <v>22</v>
      </c>
      <c r="Q8" s="10">
        <v>160000</v>
      </c>
      <c r="R8" s="4">
        <f t="shared" si="6"/>
        <v>901.25872633139124</v>
      </c>
      <c r="S8" s="4">
        <f t="shared" si="2"/>
        <v>21.787263267564839</v>
      </c>
      <c r="T8" s="4">
        <f t="shared" si="7"/>
        <v>899.56746090332365</v>
      </c>
      <c r="U8" s="4">
        <f t="shared" si="8"/>
        <v>928.15571672351996</v>
      </c>
      <c r="V8" s="4">
        <f t="shared" si="9"/>
        <v>896.50737507031272</v>
      </c>
      <c r="W8" s="4">
        <f t="shared" si="10"/>
        <v>886.15404134488722</v>
      </c>
      <c r="X8" s="4">
        <f t="shared" si="2"/>
        <v>891.42537357230538</v>
      </c>
      <c r="Y8" s="4">
        <f t="shared" si="2"/>
        <v>929.13318785376725</v>
      </c>
      <c r="Z8" s="4">
        <f t="shared" si="2"/>
        <v>854.54860417961459</v>
      </c>
      <c r="AA8" s="4">
        <f t="shared" si="2"/>
        <v>904.56969052936006</v>
      </c>
      <c r="AB8" s="4">
        <f t="shared" si="2"/>
        <v>915.03666971219639</v>
      </c>
      <c r="AC8" s="4">
        <f t="shared" si="2"/>
        <v>907.48914342462535</v>
      </c>
    </row>
    <row r="9" spans="1:29" ht="15.6">
      <c r="A9" s="1" t="s">
        <v>186</v>
      </c>
      <c r="B9" s="5" t="s">
        <v>35</v>
      </c>
      <c r="C9" s="6">
        <f t="shared" si="0"/>
        <v>444.80294832761399</v>
      </c>
      <c r="D9" s="6">
        <f t="shared" si="1"/>
        <v>8.0899191153854666</v>
      </c>
      <c r="E9" s="4">
        <v>446.46544873462398</v>
      </c>
      <c r="F9" s="4">
        <v>436.33188971096001</v>
      </c>
      <c r="G9" s="4">
        <v>453.70249504234698</v>
      </c>
      <c r="H9" s="4">
        <v>445.056097037097</v>
      </c>
      <c r="I9" s="4">
        <v>448.69351963234999</v>
      </c>
      <c r="J9" s="4">
        <v>435.63987103613601</v>
      </c>
      <c r="K9" s="4">
        <v>436.415162545491</v>
      </c>
      <c r="L9" s="4">
        <v>438.64993068803</v>
      </c>
      <c r="M9" s="4">
        <v>447.400219520701</v>
      </c>
      <c r="N9" s="4">
        <v>459.67484932840398</v>
      </c>
      <c r="P9" s="10">
        <v>69</v>
      </c>
      <c r="Q9" s="10">
        <v>160000</v>
      </c>
      <c r="R9" s="4">
        <f t="shared" si="6"/>
        <v>1031.4271265567861</v>
      </c>
      <c r="S9" s="4">
        <f t="shared" si="2"/>
        <v>18.75923273132862</v>
      </c>
      <c r="T9" s="4">
        <f t="shared" si="7"/>
        <v>1035.2821999643454</v>
      </c>
      <c r="U9" s="4">
        <f t="shared" si="8"/>
        <v>1011.7840920833854</v>
      </c>
      <c r="V9" s="4">
        <f t="shared" si="9"/>
        <v>1052.0637566199352</v>
      </c>
      <c r="W9" s="4">
        <f t="shared" si="10"/>
        <v>1032.0141380570365</v>
      </c>
      <c r="X9" s="4">
        <f t="shared" si="2"/>
        <v>1040.4487411764637</v>
      </c>
      <c r="Y9" s="4">
        <f t="shared" si="2"/>
        <v>1010.1794110982864</v>
      </c>
      <c r="Z9" s="4">
        <f t="shared" si="2"/>
        <v>1011.9771885112834</v>
      </c>
      <c r="AA9" s="4">
        <f t="shared" si="2"/>
        <v>1017.1592595664464</v>
      </c>
      <c r="AB9" s="4">
        <f t="shared" si="2"/>
        <v>1037.4497843958284</v>
      </c>
      <c r="AC9" s="4">
        <f t="shared" si="2"/>
        <v>1065.9126940948497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10">
        <v>65</v>
      </c>
      <c r="Q10" s="10">
        <v>70000</v>
      </c>
      <c r="R10" s="4">
        <f t="shared" si="6"/>
        <v>0</v>
      </c>
      <c r="S10" s="4">
        <f t="shared" si="2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227.66666370619592</v>
      </c>
      <c r="D11" s="6">
        <f t="shared" si="1"/>
        <v>11.502163457090809</v>
      </c>
      <c r="E11" s="4">
        <v>231.650902730361</v>
      </c>
      <c r="F11" s="4">
        <v>222.473662876986</v>
      </c>
      <c r="G11" s="4">
        <v>209.94861428888399</v>
      </c>
      <c r="H11" s="4">
        <v>240.99190121657401</v>
      </c>
      <c r="I11" s="4">
        <v>213.999744675942</v>
      </c>
      <c r="J11" s="4">
        <v>235.05871786162601</v>
      </c>
      <c r="K11" s="4">
        <v>218.113997061915</v>
      </c>
      <c r="L11" s="4">
        <v>242.490072140443</v>
      </c>
      <c r="M11" s="4">
        <v>224.56117392146899</v>
      </c>
      <c r="N11" s="4">
        <v>237.377850287759</v>
      </c>
      <c r="P11" s="10">
        <v>81</v>
      </c>
      <c r="Q11" s="10">
        <v>66000</v>
      </c>
      <c r="R11" s="4">
        <f t="shared" si="6"/>
        <v>185.50617042727075</v>
      </c>
      <c r="S11" s="4">
        <f t="shared" si="2"/>
        <v>9.3721331872591787</v>
      </c>
      <c r="T11" s="4">
        <f t="shared" si="7"/>
        <v>188.75258740992376</v>
      </c>
      <c r="U11" s="4">
        <f t="shared" si="8"/>
        <v>181.27483641828485</v>
      </c>
      <c r="V11" s="4">
        <f t="shared" si="9"/>
        <v>171.06924127242397</v>
      </c>
      <c r="W11" s="4">
        <f t="shared" si="10"/>
        <v>196.36377136165288</v>
      </c>
      <c r="X11" s="4">
        <f t="shared" si="2"/>
        <v>174.37016232854532</v>
      </c>
      <c r="Y11" s="4">
        <f t="shared" si="2"/>
        <v>191.52932566502858</v>
      </c>
      <c r="Z11" s="4">
        <f t="shared" si="2"/>
        <v>177.72251612452334</v>
      </c>
      <c r="AA11" s="4">
        <f t="shared" si="2"/>
        <v>197.58450322554611</v>
      </c>
      <c r="AB11" s="4">
        <f t="shared" si="2"/>
        <v>182.97577134341918</v>
      </c>
      <c r="AC11" s="4">
        <f t="shared" si="2"/>
        <v>193.41898912335921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10">
        <v>69</v>
      </c>
      <c r="Q12" s="10">
        <v>160000</v>
      </c>
      <c r="R12" s="4">
        <f t="shared" si="6"/>
        <v>0</v>
      </c>
      <c r="S12" s="4">
        <f t="shared" si="2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4133.9638824492822</v>
      </c>
      <c r="D13" s="6">
        <f t="shared" si="1"/>
        <v>157.6831236009844</v>
      </c>
      <c r="E13" s="4">
        <v>4098.93798410205</v>
      </c>
      <c r="F13" s="4">
        <v>4116.1582680235197</v>
      </c>
      <c r="G13" s="4">
        <v>4045.9583864668002</v>
      </c>
      <c r="H13" s="4">
        <v>4089.8550072278199</v>
      </c>
      <c r="I13" s="4">
        <v>4131.5643220176698</v>
      </c>
      <c r="J13" s="4">
        <v>4206.93938687847</v>
      </c>
      <c r="K13" s="4">
        <v>4538.7939870253304</v>
      </c>
      <c r="L13" s="4">
        <v>4137.5757807398104</v>
      </c>
      <c r="M13" s="4">
        <v>3992.8634620900398</v>
      </c>
      <c r="N13" s="4">
        <v>3980.9922399213101</v>
      </c>
      <c r="P13" s="10">
        <v>615</v>
      </c>
      <c r="Q13" s="10">
        <v>96000</v>
      </c>
      <c r="R13" s="4">
        <f t="shared" si="6"/>
        <v>645.30167921159534</v>
      </c>
      <c r="S13" s="4">
        <f t="shared" si="2"/>
        <v>24.613951001129273</v>
      </c>
      <c r="T13" s="4">
        <f t="shared" si="7"/>
        <v>639.83422190861268</v>
      </c>
      <c r="U13" s="4">
        <f t="shared" si="8"/>
        <v>642.52226622806154</v>
      </c>
      <c r="V13" s="4">
        <f t="shared" si="9"/>
        <v>631.56423593628108</v>
      </c>
      <c r="W13" s="4">
        <f t="shared" si="10"/>
        <v>638.41639137214747</v>
      </c>
      <c r="X13" s="4">
        <f t="shared" si="2"/>
        <v>644.92711368080711</v>
      </c>
      <c r="Y13" s="4">
        <f t="shared" si="2"/>
        <v>656.69297746395637</v>
      </c>
      <c r="Z13" s="4">
        <f t="shared" si="2"/>
        <v>708.49467114541733</v>
      </c>
      <c r="AA13" s="4">
        <f t="shared" si="2"/>
        <v>645.86548772523861</v>
      </c>
      <c r="AB13" s="4">
        <f t="shared" si="2"/>
        <v>623.27624774088429</v>
      </c>
      <c r="AC13" s="4">
        <f t="shared" si="2"/>
        <v>621.42317891454593</v>
      </c>
    </row>
    <row r="14" spans="1:29" ht="15.6">
      <c r="A14" s="1" t="s">
        <v>48</v>
      </c>
      <c r="B14" s="5" t="s">
        <v>49</v>
      </c>
      <c r="C14" s="6">
        <f t="shared" si="0"/>
        <v>13.099330337220385</v>
      </c>
      <c r="D14" s="6">
        <f t="shared" si="1"/>
        <v>3.0526789791456124</v>
      </c>
      <c r="E14" s="4">
        <v>8.3818770457014899</v>
      </c>
      <c r="F14" s="4">
        <v>11.9406732716982</v>
      </c>
      <c r="G14" s="4">
        <v>9.9336588860954507</v>
      </c>
      <c r="H14" s="4">
        <v>17.974296233457402</v>
      </c>
      <c r="I14" s="4">
        <v>13.4493891424937</v>
      </c>
      <c r="J14" s="4">
        <v>15.079752420199</v>
      </c>
      <c r="K14" s="4">
        <v>11.4314741236459</v>
      </c>
      <c r="L14" s="4">
        <v>14.9497470485021</v>
      </c>
      <c r="M14" s="4">
        <v>11.199668835874499</v>
      </c>
      <c r="N14" s="4">
        <v>16.652766364536099</v>
      </c>
      <c r="P14" s="10">
        <v>546</v>
      </c>
      <c r="Q14" s="10">
        <v>210000</v>
      </c>
      <c r="R14" s="4">
        <f t="shared" si="6"/>
        <v>5.0382039758539943</v>
      </c>
      <c r="S14" s="4">
        <f t="shared" si="2"/>
        <v>1.1741072996713895</v>
      </c>
      <c r="T14" s="4">
        <f t="shared" si="7"/>
        <v>3.2237988637313424</v>
      </c>
      <c r="U14" s="4">
        <f t="shared" si="8"/>
        <v>4.592566642960846</v>
      </c>
      <c r="V14" s="4">
        <f t="shared" si="9"/>
        <v>3.8206380331136347</v>
      </c>
      <c r="W14" s="4">
        <f t="shared" si="10"/>
        <v>6.9131908590220776</v>
      </c>
      <c r="X14" s="4">
        <f t="shared" si="2"/>
        <v>5.172841977882193</v>
      </c>
      <c r="Y14" s="4">
        <f t="shared" si="2"/>
        <v>5.7999047769996146</v>
      </c>
      <c r="Z14" s="4">
        <f t="shared" si="2"/>
        <v>4.3967208167868845</v>
      </c>
      <c r="AA14" s="4">
        <f t="shared" si="2"/>
        <v>5.7499027109623464</v>
      </c>
      <c r="AB14" s="4">
        <f t="shared" si="2"/>
        <v>4.3075649368748072</v>
      </c>
      <c r="AC14" s="4">
        <f t="shared" si="2"/>
        <v>6.4049101402061916</v>
      </c>
    </row>
    <row r="15" spans="1:29" ht="15.6">
      <c r="A15" s="1" t="s">
        <v>51</v>
      </c>
      <c r="B15" s="5" t="s">
        <v>52</v>
      </c>
      <c r="C15" s="6">
        <f t="shared" si="0"/>
        <v>12.348092310048902</v>
      </c>
      <c r="D15" s="6">
        <f t="shared" si="1"/>
        <v>2.655395599852735</v>
      </c>
      <c r="E15" s="4">
        <v>13.5843694841251</v>
      </c>
      <c r="F15" s="4">
        <v>14.2367448353023</v>
      </c>
      <c r="G15" s="4">
        <v>10.681162016154699</v>
      </c>
      <c r="H15" s="4">
        <v>11.432283770912701</v>
      </c>
      <c r="I15" s="4">
        <v>8.3501838388575305</v>
      </c>
      <c r="J15" s="4">
        <v>15.1376489970877</v>
      </c>
      <c r="K15" s="4">
        <v>7.7512701282355696</v>
      </c>
      <c r="L15" s="4">
        <v>14.614836401942201</v>
      </c>
      <c r="M15" s="4">
        <v>14.181513863353899</v>
      </c>
      <c r="N15" s="4">
        <v>13.510909764517301</v>
      </c>
      <c r="P15" s="10">
        <v>216</v>
      </c>
      <c r="Q15" s="10">
        <v>325000</v>
      </c>
      <c r="R15" s="4">
        <f t="shared" si="6"/>
        <v>18.579305559101357</v>
      </c>
      <c r="S15" s="4">
        <f t="shared" si="2"/>
        <v>3.995386897926569</v>
      </c>
      <c r="T15" s="4">
        <f t="shared" si="7"/>
        <v>20.43944482565119</v>
      </c>
      <c r="U15" s="4">
        <f t="shared" si="8"/>
        <v>21.421028108672441</v>
      </c>
      <c r="V15" s="4">
        <f t="shared" si="9"/>
        <v>16.071192848380914</v>
      </c>
      <c r="W15" s="4">
        <f t="shared" si="10"/>
        <v>17.201352896049205</v>
      </c>
      <c r="X15" s="4">
        <f t="shared" si="2"/>
        <v>12.563934016799525</v>
      </c>
      <c r="Y15" s="4">
        <f t="shared" si="2"/>
        <v>22.7765552039514</v>
      </c>
      <c r="Z15" s="4">
        <f t="shared" si="2"/>
        <v>11.662790702206296</v>
      </c>
      <c r="AA15" s="4">
        <f t="shared" si="2"/>
        <v>21.989915882551923</v>
      </c>
      <c r="AB15" s="4">
        <f t="shared" si="2"/>
        <v>21.337925951805634</v>
      </c>
      <c r="AC15" s="4">
        <f t="shared" si="2"/>
        <v>20.328915154945012</v>
      </c>
    </row>
    <row r="16" spans="1:29" ht="15.6">
      <c r="A16" s="1" t="s">
        <v>54</v>
      </c>
      <c r="B16" s="5" t="s">
        <v>55</v>
      </c>
      <c r="C16" s="6">
        <f t="shared" si="0"/>
        <v>70.081433822103037</v>
      </c>
      <c r="D16" s="6">
        <f t="shared" si="1"/>
        <v>16.036006331780801</v>
      </c>
      <c r="E16" s="4">
        <v>70.924926810346705</v>
      </c>
      <c r="F16" s="4">
        <v>60.031799538330503</v>
      </c>
      <c r="G16" s="4">
        <v>79.682139088497905</v>
      </c>
      <c r="H16" s="4">
        <v>62.352988387243698</v>
      </c>
      <c r="I16" s="4">
        <v>103.802894599064</v>
      </c>
      <c r="J16" s="4">
        <v>50.3664083747882</v>
      </c>
      <c r="K16" s="4">
        <v>57.697829196259001</v>
      </c>
      <c r="L16" s="4">
        <v>56.271533093870801</v>
      </c>
      <c r="M16" s="4">
        <v>79.422081586239898</v>
      </c>
      <c r="N16" s="4">
        <v>80.261737546389696</v>
      </c>
      <c r="P16" s="10">
        <v>292</v>
      </c>
      <c r="Q16" s="10">
        <v>100000</v>
      </c>
      <c r="R16" s="4">
        <f t="shared" si="6"/>
        <v>24.000491034966792</v>
      </c>
      <c r="S16" s="4">
        <f t="shared" si="2"/>
        <v>5.4917829903358903</v>
      </c>
      <c r="T16" s="4">
        <f t="shared" si="7"/>
        <v>24.289358496694078</v>
      </c>
      <c r="U16" s="4">
        <f t="shared" si="8"/>
        <v>20.558835458332364</v>
      </c>
      <c r="V16" s="4">
        <f t="shared" si="9"/>
        <v>27.288403797430785</v>
      </c>
      <c r="W16" s="4">
        <f t="shared" si="10"/>
        <v>21.353763146316336</v>
      </c>
      <c r="X16" s="4">
        <f t="shared" si="2"/>
        <v>35.548936506528761</v>
      </c>
      <c r="Y16" s="4">
        <f t="shared" si="2"/>
        <v>17.248769991365823</v>
      </c>
      <c r="Z16" s="4">
        <f t="shared" si="2"/>
        <v>19.759530546664042</v>
      </c>
      <c r="AA16" s="4">
        <f t="shared" si="2"/>
        <v>19.271072977353011</v>
      </c>
      <c r="AB16" s="4">
        <f t="shared" si="2"/>
        <v>27.199343008986268</v>
      </c>
      <c r="AC16" s="4">
        <f t="shared" si="2"/>
        <v>27.486896419996473</v>
      </c>
    </row>
    <row r="17" spans="1:29" ht="15.6">
      <c r="A17" s="1" t="s">
        <v>57</v>
      </c>
      <c r="B17" s="5" t="s">
        <v>58</v>
      </c>
      <c r="C17" s="6">
        <f t="shared" si="0"/>
        <v>166.86532709805431</v>
      </c>
      <c r="D17" s="6">
        <f t="shared" si="1"/>
        <v>9.0526661269048674</v>
      </c>
      <c r="E17" s="4">
        <v>173.700338302517</v>
      </c>
      <c r="F17" s="4">
        <v>164.491765553314</v>
      </c>
      <c r="G17" s="4">
        <v>166.260223494716</v>
      </c>
      <c r="H17" s="4">
        <v>172.757679823671</v>
      </c>
      <c r="I17" s="4">
        <v>159.62097859543201</v>
      </c>
      <c r="J17" s="4">
        <v>179.654752436742</v>
      </c>
      <c r="K17" s="4">
        <v>178.69140675876901</v>
      </c>
      <c r="L17" s="4">
        <v>154.82285785152001</v>
      </c>
      <c r="M17" s="4">
        <v>163.54141380701401</v>
      </c>
      <c r="N17" s="4">
        <v>155.111854356848</v>
      </c>
      <c r="P17" s="10">
        <v>200</v>
      </c>
      <c r="Q17" s="10">
        <v>47000</v>
      </c>
      <c r="R17" s="4">
        <f t="shared" si="6"/>
        <v>39.213351868042757</v>
      </c>
      <c r="S17" s="4">
        <f t="shared" si="2"/>
        <v>2.1273765398226443</v>
      </c>
      <c r="T17" s="4">
        <f t="shared" si="7"/>
        <v>40.819579501091496</v>
      </c>
      <c r="U17" s="4">
        <f t="shared" si="8"/>
        <v>38.65556490502879</v>
      </c>
      <c r="V17" s="4">
        <f t="shared" si="9"/>
        <v>39.071152521258263</v>
      </c>
      <c r="W17" s="4">
        <f t="shared" si="10"/>
        <v>40.598054758562682</v>
      </c>
      <c r="X17" s="4">
        <f t="shared" si="2"/>
        <v>37.510929969926522</v>
      </c>
      <c r="Y17" s="4">
        <f t="shared" si="2"/>
        <v>42.218866822634375</v>
      </c>
      <c r="Z17" s="4">
        <f t="shared" si="2"/>
        <v>41.99248058831072</v>
      </c>
      <c r="AA17" s="4">
        <f t="shared" si="2"/>
        <v>36.383371595107199</v>
      </c>
      <c r="AB17" s="4">
        <f t="shared" si="2"/>
        <v>38.432232244648297</v>
      </c>
      <c r="AC17" s="4">
        <f t="shared" si="2"/>
        <v>36.451285773859283</v>
      </c>
    </row>
    <row r="18" spans="1:29" ht="15.6">
      <c r="A18" s="1" t="s">
        <v>60</v>
      </c>
      <c r="B18" s="5" t="s">
        <v>61</v>
      </c>
      <c r="C18" s="6">
        <f t="shared" si="0"/>
        <v>26.732259130091059</v>
      </c>
      <c r="D18" s="6">
        <f t="shared" si="1"/>
        <v>3.6066568253331077</v>
      </c>
      <c r="E18" s="4">
        <v>32.962155458901201</v>
      </c>
      <c r="F18" s="4">
        <v>26.0434798698527</v>
      </c>
      <c r="G18" s="4">
        <v>27.598240654461801</v>
      </c>
      <c r="H18" s="4">
        <v>25.7323554295258</v>
      </c>
      <c r="I18" s="4">
        <v>25.437430662407699</v>
      </c>
      <c r="J18" s="4">
        <v>23.185044647581702</v>
      </c>
      <c r="K18" s="4">
        <v>23.264189774340601</v>
      </c>
      <c r="L18" s="4">
        <v>23.672985763831001</v>
      </c>
      <c r="M18" s="4">
        <v>33.076104523684897</v>
      </c>
      <c r="N18" s="4">
        <v>26.350604516323202</v>
      </c>
      <c r="P18" s="10">
        <v>437</v>
      </c>
      <c r="Q18" s="10">
        <v>300000</v>
      </c>
      <c r="R18" s="4">
        <f t="shared" si="6"/>
        <v>18.351665306698667</v>
      </c>
      <c r="S18" s="4">
        <f t="shared" si="2"/>
        <v>2.4759657839815388</v>
      </c>
      <c r="T18" s="4">
        <f t="shared" si="7"/>
        <v>22.628482008398993</v>
      </c>
      <c r="U18" s="4">
        <f t="shared" si="8"/>
        <v>17.878819132621988</v>
      </c>
      <c r="V18" s="4">
        <f t="shared" si="9"/>
        <v>18.946160632353639</v>
      </c>
      <c r="W18" s="4">
        <f t="shared" si="10"/>
        <v>17.665232560315197</v>
      </c>
      <c r="X18" s="4">
        <f t="shared" si="2"/>
        <v>17.462767045131141</v>
      </c>
      <c r="Y18" s="4">
        <f t="shared" si="2"/>
        <v>15.916506623053801</v>
      </c>
      <c r="Z18" s="4">
        <f t="shared" si="2"/>
        <v>15.970839662018719</v>
      </c>
      <c r="AA18" s="4">
        <f t="shared" si="2"/>
        <v>16.251477641073915</v>
      </c>
      <c r="AB18" s="4">
        <f t="shared" si="2"/>
        <v>22.706707910996499</v>
      </c>
      <c r="AC18" s="4">
        <f t="shared" si="2"/>
        <v>18.089659851022791</v>
      </c>
    </row>
    <row r="19" spans="1:29" ht="15.6">
      <c r="A19" s="1" t="s">
        <v>63</v>
      </c>
      <c r="B19" s="5" t="s">
        <v>64</v>
      </c>
      <c r="C19" s="6">
        <f t="shared" si="0"/>
        <v>29.741881433312308</v>
      </c>
      <c r="D19" s="6">
        <f t="shared" si="1"/>
        <v>1.639661545054069</v>
      </c>
      <c r="E19" s="4">
        <v>31.490643623495899</v>
      </c>
      <c r="F19" s="4">
        <v>29.4446977864126</v>
      </c>
      <c r="G19" s="4">
        <v>28.443927637320002</v>
      </c>
      <c r="H19" s="4">
        <v>28.9159806177544</v>
      </c>
      <c r="I19" s="4">
        <v>33.660741170624298</v>
      </c>
      <c r="J19" s="4">
        <v>28.534281843657201</v>
      </c>
      <c r="K19" s="4">
        <v>29.242990255381699</v>
      </c>
      <c r="L19" s="4">
        <v>29.9680635272424</v>
      </c>
      <c r="M19" s="4">
        <v>28.797696932702699</v>
      </c>
      <c r="N19" s="4">
        <v>28.9197909385319</v>
      </c>
      <c r="P19" s="10">
        <v>97</v>
      </c>
      <c r="Q19" s="10">
        <v>105000</v>
      </c>
      <c r="R19" s="4">
        <f t="shared" si="6"/>
        <v>32.194820108224661</v>
      </c>
      <c r="S19" s="4">
        <f t="shared" si="2"/>
        <v>1.7748913632028582</v>
      </c>
      <c r="T19" s="4">
        <f t="shared" si="7"/>
        <v>34.087810107907927</v>
      </c>
      <c r="U19" s="4">
        <f t="shared" si="8"/>
        <v>31.873126469828073</v>
      </c>
      <c r="V19" s="4">
        <f t="shared" si="9"/>
        <v>30.78981857648041</v>
      </c>
      <c r="W19" s="4">
        <f t="shared" si="10"/>
        <v>31.300803761486719</v>
      </c>
      <c r="X19" s="4">
        <f t="shared" si="2"/>
        <v>36.436884772325271</v>
      </c>
      <c r="Y19" s="4">
        <f t="shared" si="2"/>
        <v>30.887624676123778</v>
      </c>
      <c r="Z19" s="4">
        <f t="shared" si="2"/>
        <v>31.654783266134828</v>
      </c>
      <c r="AA19" s="4">
        <f t="shared" si="2"/>
        <v>32.439656395468575</v>
      </c>
      <c r="AB19" s="4">
        <f t="shared" si="2"/>
        <v>31.172764720966839</v>
      </c>
      <c r="AC19" s="4">
        <f t="shared" si="2"/>
        <v>31.30492833552422</v>
      </c>
    </row>
    <row r="20" spans="1:29" ht="15.6">
      <c r="A20" s="1" t="s">
        <v>66</v>
      </c>
      <c r="B20" s="5" t="s">
        <v>67</v>
      </c>
      <c r="C20" s="6">
        <f t="shared" si="0"/>
        <v>258.94305885772275</v>
      </c>
      <c r="D20" s="6">
        <f t="shared" si="1"/>
        <v>38.221848709345146</v>
      </c>
      <c r="E20" s="4">
        <v>233.269215584915</v>
      </c>
      <c r="F20" s="4">
        <v>282.02959452819198</v>
      </c>
      <c r="G20" s="4">
        <v>260.35054534051199</v>
      </c>
      <c r="H20" s="4">
        <v>293.42965504416901</v>
      </c>
      <c r="I20" s="4">
        <v>227.25451300161001</v>
      </c>
      <c r="J20" s="4">
        <v>309.52386439387402</v>
      </c>
      <c r="K20" s="4">
        <v>239.63599013078701</v>
      </c>
      <c r="L20" s="4">
        <v>212.53412164019699</v>
      </c>
      <c r="M20" s="4">
        <v>217.825358634992</v>
      </c>
      <c r="N20" s="4">
        <v>313.57773027797998</v>
      </c>
      <c r="P20" s="10">
        <v>1629</v>
      </c>
      <c r="Q20" s="10">
        <v>90000</v>
      </c>
      <c r="R20" s="4">
        <f t="shared" si="6"/>
        <v>14.306246345730539</v>
      </c>
      <c r="S20" s="4">
        <f t="shared" si="6"/>
        <v>2.1117043485826046</v>
      </c>
      <c r="T20" s="4">
        <f t="shared" si="7"/>
        <v>12.887801966017404</v>
      </c>
      <c r="U20" s="4">
        <f t="shared" si="8"/>
        <v>15.581745554043755</v>
      </c>
      <c r="V20" s="4">
        <f t="shared" si="9"/>
        <v>14.384008029862541</v>
      </c>
      <c r="W20" s="4">
        <f t="shared" si="10"/>
        <v>16.211583151611549</v>
      </c>
      <c r="X20" s="4">
        <f t="shared" si="6"/>
        <v>12.555497955890056</v>
      </c>
      <c r="Y20" s="4">
        <f t="shared" si="6"/>
        <v>17.100765988611823</v>
      </c>
      <c r="Z20" s="4">
        <f t="shared" si="6"/>
        <v>13.239557465789339</v>
      </c>
      <c r="AA20" s="4">
        <f t="shared" si="6"/>
        <v>11.742216665204253</v>
      </c>
      <c r="AB20" s="4">
        <f t="shared" si="6"/>
        <v>12.034550200828287</v>
      </c>
      <c r="AC20" s="4">
        <f t="shared" si="6"/>
        <v>17.324736479446408</v>
      </c>
    </row>
    <row r="21" spans="1:29" ht="15.6">
      <c r="A21" s="1" t="s">
        <v>69</v>
      </c>
      <c r="B21" s="5" t="s">
        <v>70</v>
      </c>
      <c r="C21" s="6">
        <f t="shared" si="0"/>
        <v>31.44404461414727</v>
      </c>
      <c r="D21" s="6">
        <f t="shared" si="1"/>
        <v>1.1407571912644392</v>
      </c>
      <c r="E21" s="4">
        <v>31.104603722904699</v>
      </c>
      <c r="F21" s="4">
        <v>30.9233001559105</v>
      </c>
      <c r="G21" s="4">
        <v>34.203386155168801</v>
      </c>
      <c r="H21" s="4">
        <v>31.019913258343699</v>
      </c>
      <c r="I21" s="4">
        <v>32.678741350627099</v>
      </c>
      <c r="J21" s="4">
        <v>30.637386359777501</v>
      </c>
      <c r="K21" s="4">
        <v>31.0552811276781</v>
      </c>
      <c r="L21" s="4">
        <v>30.737069909055599</v>
      </c>
      <c r="M21" s="4">
        <v>30.6046734981017</v>
      </c>
      <c r="N21" s="4">
        <v>31.476090603905</v>
      </c>
      <c r="P21" s="10">
        <v>54</v>
      </c>
      <c r="Q21" s="10">
        <v>90000</v>
      </c>
      <c r="R21" s="4">
        <f t="shared" si="6"/>
        <v>52.406741023578782</v>
      </c>
      <c r="S21" s="4">
        <f t="shared" si="6"/>
        <v>1.901261985440732</v>
      </c>
      <c r="T21" s="4">
        <f t="shared" si="7"/>
        <v>51.841006204841165</v>
      </c>
      <c r="U21" s="4">
        <f t="shared" si="8"/>
        <v>51.538833593184165</v>
      </c>
      <c r="V21" s="4">
        <f t="shared" si="9"/>
        <v>57.005643591948008</v>
      </c>
      <c r="W21" s="4">
        <f t="shared" si="10"/>
        <v>51.699855430572832</v>
      </c>
      <c r="X21" s="4">
        <f t="shared" si="6"/>
        <v>54.46456891771183</v>
      </c>
      <c r="Y21" s="4">
        <f t="shared" si="6"/>
        <v>51.062310599629171</v>
      </c>
      <c r="Z21" s="4">
        <f t="shared" si="6"/>
        <v>51.758801879463498</v>
      </c>
      <c r="AA21" s="4">
        <f t="shared" si="6"/>
        <v>51.228449848425996</v>
      </c>
      <c r="AB21" s="4">
        <f t="shared" si="6"/>
        <v>51.007789163502828</v>
      </c>
      <c r="AC21" s="4">
        <f t="shared" si="6"/>
        <v>52.460151006508326</v>
      </c>
    </row>
    <row r="22" spans="1:29" ht="15.6">
      <c r="A22" s="1" t="s">
        <v>72</v>
      </c>
      <c r="B22" s="5" t="s">
        <v>73</v>
      </c>
      <c r="C22" s="6">
        <f t="shared" si="0"/>
        <v>5.9847849273822575</v>
      </c>
      <c r="D22" s="6">
        <f t="shared" si="1"/>
        <v>0.12280877332196936</v>
      </c>
      <c r="E22" s="4">
        <v>5.9021324525378596</v>
      </c>
      <c r="F22" s="4">
        <v>5.9007159958072597</v>
      </c>
      <c r="G22" s="4">
        <v>5.9275559754329796</v>
      </c>
      <c r="H22" s="4">
        <v>6.0686803110360996</v>
      </c>
      <c r="I22" s="4">
        <v>5.9460177154404104</v>
      </c>
      <c r="J22" s="4">
        <v>5.9800357431899203</v>
      </c>
      <c r="K22" s="4">
        <v>6.3042772052737304</v>
      </c>
      <c r="L22" s="4">
        <v>5.9707772214350001</v>
      </c>
      <c r="M22" s="4">
        <v>5.9360133754364099</v>
      </c>
      <c r="N22" s="4">
        <v>5.9116432782328996</v>
      </c>
      <c r="P22" s="10">
        <v>18</v>
      </c>
      <c r="Q22" s="10">
        <v>270000</v>
      </c>
      <c r="R22" s="4">
        <f t="shared" si="6"/>
        <v>89.771773910733856</v>
      </c>
      <c r="S22" s="4">
        <f t="shared" si="6"/>
        <v>1.8421315998295404</v>
      </c>
      <c r="T22" s="4">
        <f t="shared" si="7"/>
        <v>88.531986788067897</v>
      </c>
      <c r="U22" s="4">
        <f t="shared" si="8"/>
        <v>88.51073993710888</v>
      </c>
      <c r="V22" s="4">
        <f t="shared" si="9"/>
        <v>88.913339631494708</v>
      </c>
      <c r="W22" s="4">
        <f t="shared" si="10"/>
        <v>91.030204665541504</v>
      </c>
      <c r="X22" s="4">
        <f t="shared" si="6"/>
        <v>89.190265731606146</v>
      </c>
      <c r="Y22" s="4">
        <f t="shared" si="6"/>
        <v>89.700536147848808</v>
      </c>
      <c r="Z22" s="4">
        <f t="shared" si="6"/>
        <v>94.564158079105951</v>
      </c>
      <c r="AA22" s="4">
        <f t="shared" si="6"/>
        <v>89.561658321525002</v>
      </c>
      <c r="AB22" s="4">
        <f t="shared" si="6"/>
        <v>89.040200631546142</v>
      </c>
      <c r="AC22" s="4">
        <f t="shared" si="6"/>
        <v>88.674649173493492</v>
      </c>
    </row>
    <row r="23" spans="1:29" ht="15.6">
      <c r="A23" s="1" t="s">
        <v>75</v>
      </c>
      <c r="B23" s="5" t="s">
        <v>76</v>
      </c>
      <c r="C23" s="6">
        <f t="shared" si="0"/>
        <v>9.1054283801416123</v>
      </c>
      <c r="D23" s="6">
        <f t="shared" si="1"/>
        <v>1.8510245382814403</v>
      </c>
      <c r="E23" s="4">
        <v>9.2306136699533194</v>
      </c>
      <c r="F23" s="4">
        <v>5.7099503419079003</v>
      </c>
      <c r="G23" s="4">
        <v>12.969849282356099</v>
      </c>
      <c r="H23" s="4">
        <v>9.1078170073348801</v>
      </c>
      <c r="I23" s="4">
        <v>8.6474931399595292</v>
      </c>
      <c r="J23" s="4">
        <v>10.0603746148302</v>
      </c>
      <c r="K23" s="4">
        <v>7.7351293799421397</v>
      </c>
      <c r="L23" s="4">
        <v>10.1138344797361</v>
      </c>
      <c r="M23" s="4">
        <v>8.5471849960504294</v>
      </c>
      <c r="N23" s="4">
        <v>8.9320368893455093</v>
      </c>
      <c r="P23" s="10">
        <v>65</v>
      </c>
      <c r="Q23" s="10">
        <v>70000</v>
      </c>
      <c r="R23" s="4">
        <f t="shared" si="6"/>
        <v>9.8058459478448139</v>
      </c>
      <c r="S23" s="4">
        <f t="shared" si="6"/>
        <v>1.9934110412261665</v>
      </c>
      <c r="T23" s="4">
        <f t="shared" si="7"/>
        <v>9.9406608753343448</v>
      </c>
      <c r="U23" s="4">
        <f t="shared" si="8"/>
        <v>6.1491772912854312</v>
      </c>
      <c r="V23" s="4">
        <f t="shared" si="9"/>
        <v>13.967529996383494</v>
      </c>
      <c r="W23" s="4">
        <f t="shared" si="10"/>
        <v>9.8084183155914086</v>
      </c>
      <c r="X23" s="4">
        <f t="shared" si="6"/>
        <v>9.3126849199564159</v>
      </c>
      <c r="Y23" s="4">
        <f t="shared" si="6"/>
        <v>10.834249585201755</v>
      </c>
      <c r="Z23" s="4">
        <f t="shared" si="6"/>
        <v>8.3301393322453805</v>
      </c>
      <c r="AA23" s="4">
        <f t="shared" si="6"/>
        <v>10.891821747408109</v>
      </c>
      <c r="AB23" s="4">
        <f t="shared" si="6"/>
        <v>9.2046607649773851</v>
      </c>
      <c r="AC23" s="4">
        <f t="shared" si="6"/>
        <v>9.6191166500643934</v>
      </c>
    </row>
    <row r="24" spans="1:29" ht="15.6">
      <c r="A24" s="1" t="s">
        <v>78</v>
      </c>
      <c r="B24" s="5" t="s">
        <v>79</v>
      </c>
      <c r="C24" s="6">
        <f t="shared" si="0"/>
        <v>2.1239291387771209</v>
      </c>
      <c r="D24" s="6">
        <f t="shared" si="1"/>
        <v>0.3095539612022486</v>
      </c>
      <c r="E24" s="4">
        <v>2.1053965595903499</v>
      </c>
      <c r="F24" s="4">
        <v>2.4110737239109699</v>
      </c>
      <c r="G24" s="4">
        <v>2.0638845991296799</v>
      </c>
      <c r="H24" s="4">
        <v>2.0558617549471401</v>
      </c>
      <c r="I24" s="4">
        <v>1.7618810824576401</v>
      </c>
      <c r="J24" s="4">
        <v>2.2007867818322699</v>
      </c>
      <c r="K24" s="4">
        <v>1.8962337911982099</v>
      </c>
      <c r="L24" s="4">
        <v>2.0665396560004798</v>
      </c>
      <c r="M24" s="4">
        <v>2.8322237259523</v>
      </c>
      <c r="N24" s="4">
        <v>1.84540971275217</v>
      </c>
      <c r="P24" s="10">
        <v>22</v>
      </c>
      <c r="Q24" s="10">
        <v>160000</v>
      </c>
      <c r="R24" s="4">
        <f t="shared" si="6"/>
        <v>15.446757372924516</v>
      </c>
      <c r="S24" s="4">
        <f t="shared" si="6"/>
        <v>2.2513015360163537</v>
      </c>
      <c r="T24" s="4">
        <f t="shared" si="7"/>
        <v>15.31197497883891</v>
      </c>
      <c r="U24" s="4">
        <f t="shared" si="8"/>
        <v>17.535081628443415</v>
      </c>
      <c r="V24" s="4">
        <f t="shared" si="9"/>
        <v>15.010069811852217</v>
      </c>
      <c r="W24" s="4">
        <f t="shared" si="10"/>
        <v>14.95172185416102</v>
      </c>
      <c r="X24" s="4">
        <f t="shared" si="6"/>
        <v>12.813680599691928</v>
      </c>
      <c r="Y24" s="4">
        <f t="shared" si="6"/>
        <v>16.005722049689236</v>
      </c>
      <c r="Z24" s="4">
        <f t="shared" si="6"/>
        <v>13.790791208714253</v>
      </c>
      <c r="AA24" s="4">
        <f t="shared" si="6"/>
        <v>15.029379316367127</v>
      </c>
      <c r="AB24" s="4">
        <f t="shared" si="6"/>
        <v>20.597990734198547</v>
      </c>
      <c r="AC24" s="4">
        <f t="shared" si="6"/>
        <v>13.421161547288509</v>
      </c>
    </row>
    <row r="25" spans="1:29" ht="15.6">
      <c r="A25" s="1" t="s">
        <v>81</v>
      </c>
      <c r="B25" s="5" t="s">
        <v>82</v>
      </c>
      <c r="C25" s="6">
        <f t="shared" si="0"/>
        <v>25.964260334890174</v>
      </c>
      <c r="D25" s="6">
        <f t="shared" si="1"/>
        <v>6.1360185833472558</v>
      </c>
      <c r="E25" s="4">
        <v>28.447287783022201</v>
      </c>
      <c r="F25" s="4">
        <v>22.087403061590901</v>
      </c>
      <c r="G25" s="4">
        <v>25.900845527545201</v>
      </c>
      <c r="H25" s="4">
        <v>17.5427560610059</v>
      </c>
      <c r="I25" s="4">
        <v>28.930106349413599</v>
      </c>
      <c r="J25" s="4">
        <v>21.537084034236901</v>
      </c>
      <c r="K25" s="4">
        <v>35.878738837874899</v>
      </c>
      <c r="L25" s="4">
        <v>34.781216190712598</v>
      </c>
      <c r="M25" s="4">
        <v>19.531109421063</v>
      </c>
      <c r="N25" s="4">
        <v>25.006056082436501</v>
      </c>
      <c r="P25" s="10">
        <v>400</v>
      </c>
      <c r="Q25" s="10">
        <v>53000</v>
      </c>
      <c r="R25" s="4">
        <f t="shared" si="6"/>
        <v>3.4402644943729479</v>
      </c>
      <c r="S25" s="4">
        <f t="shared" si="6"/>
        <v>0.81302246229351149</v>
      </c>
      <c r="T25" s="4">
        <f t="shared" si="7"/>
        <v>3.769265631250442</v>
      </c>
      <c r="U25" s="4">
        <f t="shared" si="8"/>
        <v>2.9265809056607948</v>
      </c>
      <c r="V25" s="4">
        <f t="shared" si="9"/>
        <v>3.4318620323997391</v>
      </c>
      <c r="W25" s="4">
        <f t="shared" si="10"/>
        <v>2.3244151780832816</v>
      </c>
      <c r="X25" s="4">
        <f t="shared" si="6"/>
        <v>3.833239091297302</v>
      </c>
      <c r="Y25" s="4">
        <f t="shared" si="6"/>
        <v>2.8536636345363893</v>
      </c>
      <c r="Z25" s="4">
        <f t="shared" si="6"/>
        <v>4.7539328960184237</v>
      </c>
      <c r="AA25" s="4">
        <f t="shared" si="6"/>
        <v>4.6085111452694187</v>
      </c>
      <c r="AB25" s="4">
        <f t="shared" si="6"/>
        <v>2.5878719982908476</v>
      </c>
      <c r="AC25" s="4">
        <f t="shared" si="6"/>
        <v>3.3133024309228363</v>
      </c>
    </row>
    <row r="26" spans="1:29" ht="15.6">
      <c r="A26" s="1" t="s">
        <v>84</v>
      </c>
      <c r="B26" s="5" t="s">
        <v>85</v>
      </c>
      <c r="C26" s="6">
        <f t="shared" si="0"/>
        <v>1.8061576727497841</v>
      </c>
      <c r="D26" s="6">
        <f t="shared" si="1"/>
        <v>0.39141047001334406</v>
      </c>
      <c r="E26" s="4">
        <v>1.7924019567718601</v>
      </c>
      <c r="F26" s="4">
        <v>2.0380249865772702</v>
      </c>
      <c r="G26" s="4">
        <v>1.99111582101527</v>
      </c>
      <c r="H26" s="4">
        <v>1.4422350224677001</v>
      </c>
      <c r="I26" s="4">
        <v>1.54959309191144</v>
      </c>
      <c r="J26" s="4">
        <v>1.0965557770566701</v>
      </c>
      <c r="K26" s="4">
        <v>2.2478048903309702</v>
      </c>
      <c r="L26" s="4">
        <v>1.52603645200341</v>
      </c>
      <c r="M26" s="4">
        <v>2.2946116572201101</v>
      </c>
      <c r="N26" s="4">
        <v>2.0831970721431401</v>
      </c>
      <c r="P26" s="10">
        <v>640</v>
      </c>
      <c r="Q26" s="10">
        <v>480000</v>
      </c>
      <c r="R26" s="4">
        <f t="shared" si="6"/>
        <v>1.354618254562338</v>
      </c>
      <c r="S26" s="4">
        <f t="shared" si="6"/>
        <v>0.29355785251000804</v>
      </c>
      <c r="T26" s="4">
        <f t="shared" si="7"/>
        <v>1.3443014675788951</v>
      </c>
      <c r="U26" s="4">
        <f t="shared" si="8"/>
        <v>1.5285187399329525</v>
      </c>
      <c r="V26" s="4">
        <f t="shared" si="9"/>
        <v>1.4933368657614523</v>
      </c>
      <c r="W26" s="4">
        <f t="shared" si="10"/>
        <v>1.0816762668507749</v>
      </c>
      <c r="X26" s="4">
        <f t="shared" si="6"/>
        <v>1.16219481893358</v>
      </c>
      <c r="Y26" s="4">
        <f t="shared" si="6"/>
        <v>0.82241683279250255</v>
      </c>
      <c r="Z26" s="4">
        <f t="shared" si="6"/>
        <v>1.6858536677482276</v>
      </c>
      <c r="AA26" s="4">
        <f t="shared" si="6"/>
        <v>1.1445273390025574</v>
      </c>
      <c r="AB26" s="4">
        <f t="shared" si="6"/>
        <v>1.7209587429150823</v>
      </c>
      <c r="AC26" s="4">
        <f t="shared" si="6"/>
        <v>1.5623978041073552</v>
      </c>
    </row>
    <row r="27" spans="1:29" ht="15.6">
      <c r="A27" s="1" t="s">
        <v>87</v>
      </c>
      <c r="B27" s="5" t="s">
        <v>88</v>
      </c>
      <c r="C27" s="6">
        <f t="shared" si="0"/>
        <v>18.029680034008052</v>
      </c>
      <c r="D27" s="6">
        <f t="shared" si="1"/>
        <v>2.6171420440280255</v>
      </c>
      <c r="E27" s="4">
        <v>19.984240397727</v>
      </c>
      <c r="F27" s="4">
        <v>20.908519662162998</v>
      </c>
      <c r="G27" s="4">
        <v>18.559695114871701</v>
      </c>
      <c r="H27" s="4">
        <v>14.202578987489201</v>
      </c>
      <c r="I27" s="4">
        <v>16.687403338168998</v>
      </c>
      <c r="J27" s="4">
        <v>20.1895796814295</v>
      </c>
      <c r="K27" s="4">
        <v>19.795637511612401</v>
      </c>
      <c r="L27" s="4">
        <v>19.953252987466598</v>
      </c>
      <c r="M27" s="4">
        <v>16.245259746863798</v>
      </c>
      <c r="N27" s="4">
        <v>13.770632912288301</v>
      </c>
      <c r="P27" s="10">
        <v>2500</v>
      </c>
      <c r="Q27" s="10">
        <v>120000</v>
      </c>
      <c r="R27" s="4">
        <f t="shared" si="6"/>
        <v>0.86542464163238653</v>
      </c>
      <c r="S27" s="4">
        <f t="shared" si="6"/>
        <v>0.12562281811334522</v>
      </c>
      <c r="T27" s="4">
        <f t="shared" si="7"/>
        <v>0.95924353909089588</v>
      </c>
      <c r="U27" s="4">
        <f t="shared" si="8"/>
        <v>1.003608943783824</v>
      </c>
      <c r="V27" s="4">
        <f t="shared" si="9"/>
        <v>0.89086536551384166</v>
      </c>
      <c r="W27" s="4">
        <f t="shared" si="10"/>
        <v>0.68172379139948158</v>
      </c>
      <c r="X27" s="4">
        <f t="shared" si="6"/>
        <v>0.80099536023211193</v>
      </c>
      <c r="Y27" s="4">
        <f t="shared" si="6"/>
        <v>0.969099824708616</v>
      </c>
      <c r="Z27" s="4">
        <f t="shared" si="6"/>
        <v>0.95019060055739524</v>
      </c>
      <c r="AA27" s="4">
        <f t="shared" si="6"/>
        <v>0.95775614339839676</v>
      </c>
      <c r="AB27" s="4">
        <f t="shared" si="6"/>
        <v>0.77977246784946241</v>
      </c>
      <c r="AC27" s="4">
        <f t="shared" si="6"/>
        <v>0.66099037978983843</v>
      </c>
    </row>
    <row r="28" spans="1:29" ht="15.6">
      <c r="A28" s="1" t="s">
        <v>90</v>
      </c>
      <c r="B28" s="5" t="s">
        <v>91</v>
      </c>
      <c r="C28" s="6">
        <f>AVERAGE(E28:N28)</f>
        <v>1.4339724731677932</v>
      </c>
      <c r="D28" s="6">
        <f t="shared" si="1"/>
        <v>0.37219378719415858</v>
      </c>
      <c r="E28" s="4">
        <v>1.38531211210282</v>
      </c>
      <c r="F28" s="4">
        <v>1.64151924920985</v>
      </c>
      <c r="G28" s="4">
        <v>0.91306993904470102</v>
      </c>
      <c r="H28" s="4">
        <v>1.1968674936344901</v>
      </c>
      <c r="I28" s="4">
        <v>2.1491031619604599</v>
      </c>
      <c r="J28" s="4">
        <v>1.3442645761393099</v>
      </c>
      <c r="K28" s="4">
        <v>1.33779994716189</v>
      </c>
      <c r="L28" s="4">
        <v>1.39347181034651</v>
      </c>
      <c r="M28" s="4">
        <v>1.0784804764217499</v>
      </c>
      <c r="N28" s="4">
        <v>1.8998359656561501</v>
      </c>
      <c r="P28" s="10">
        <v>1550</v>
      </c>
      <c r="Q28" s="10">
        <v>390000</v>
      </c>
      <c r="R28" s="4">
        <f t="shared" si="6"/>
        <v>0.36080597711963824</v>
      </c>
      <c r="S28" s="4">
        <f t="shared" si="6"/>
        <v>9.3648759358530231E-2</v>
      </c>
      <c r="T28" s="4">
        <f t="shared" si="7"/>
        <v>0.34856240240006442</v>
      </c>
      <c r="U28" s="4">
        <f t="shared" si="8"/>
        <v>0.41302742399473652</v>
      </c>
      <c r="V28" s="4">
        <f t="shared" si="9"/>
        <v>0.22974017821124734</v>
      </c>
      <c r="W28" s="4">
        <f t="shared" si="10"/>
        <v>0.30114730484996849</v>
      </c>
      <c r="X28" s="4">
        <f t="shared" si="6"/>
        <v>0.54074208591263184</v>
      </c>
      <c r="Y28" s="4">
        <f t="shared" si="6"/>
        <v>0.33823431270601995</v>
      </c>
      <c r="Z28" s="4">
        <f t="shared" si="6"/>
        <v>0.33660772864073357</v>
      </c>
      <c r="AA28" s="4">
        <f t="shared" si="6"/>
        <v>0.35061548776460577</v>
      </c>
      <c r="AB28" s="4">
        <f t="shared" si="6"/>
        <v>0.27135960374482737</v>
      </c>
      <c r="AC28" s="4">
        <f t="shared" si="6"/>
        <v>0.47802324297154747</v>
      </c>
    </row>
    <row r="29" spans="1:29" ht="15.6">
      <c r="A29" s="1" t="s">
        <v>94</v>
      </c>
      <c r="B29" s="5" t="s">
        <v>95</v>
      </c>
      <c r="C29" s="6">
        <f t="shared" si="0"/>
        <v>1.8284865537169879</v>
      </c>
      <c r="D29" s="6">
        <f>STDEV(E29:N29)</f>
        <v>0.5218114807444566</v>
      </c>
      <c r="E29" s="4">
        <v>2.55159702382619</v>
      </c>
      <c r="F29" s="4">
        <v>2.0021546105501802</v>
      </c>
      <c r="G29" s="4">
        <v>1.6042422152959599</v>
      </c>
      <c r="H29" s="4">
        <v>1.3829932280005</v>
      </c>
      <c r="I29" s="4">
        <v>1.3874213905650199</v>
      </c>
      <c r="J29" s="4">
        <v>1.9580615043702501</v>
      </c>
      <c r="K29" s="4">
        <v>1.3646516906633701</v>
      </c>
      <c r="L29" s="4">
        <v>2.1440880138457001</v>
      </c>
      <c r="M29" s="4">
        <v>2.6849765573058302</v>
      </c>
      <c r="N29" s="4">
        <v>1.2046793027468801</v>
      </c>
      <c r="P29" s="10">
        <v>9240</v>
      </c>
      <c r="Q29" s="11">
        <v>66000</v>
      </c>
      <c r="R29" s="4">
        <f t="shared" si="6"/>
        <v>1.3060618240835627E-2</v>
      </c>
      <c r="S29" s="4">
        <f t="shared" si="6"/>
        <v>3.7272248624604042E-3</v>
      </c>
      <c r="T29" s="4">
        <f t="shared" si="7"/>
        <v>1.8225693027329928E-2</v>
      </c>
      <c r="U29" s="4">
        <f t="shared" si="8"/>
        <v>1.4301104361072715E-2</v>
      </c>
      <c r="V29" s="4">
        <f t="shared" si="9"/>
        <v>1.1458872966399714E-2</v>
      </c>
      <c r="W29" s="4">
        <f t="shared" si="10"/>
        <v>9.8785230571464301E-3</v>
      </c>
      <c r="X29" s="4">
        <f t="shared" si="6"/>
        <v>9.9101527897501422E-3</v>
      </c>
      <c r="Y29" s="4">
        <f t="shared" si="6"/>
        <v>1.3986153602644644E-2</v>
      </c>
      <c r="Z29" s="4">
        <f t="shared" si="6"/>
        <v>9.7475120761669285E-3</v>
      </c>
      <c r="AA29" s="4">
        <f t="shared" si="6"/>
        <v>1.5314914384612145E-2</v>
      </c>
      <c r="AB29" s="4">
        <f t="shared" si="6"/>
        <v>1.9178403980755928E-2</v>
      </c>
      <c r="AC29" s="4">
        <f t="shared" si="6"/>
        <v>8.6048521624777149E-3</v>
      </c>
    </row>
    <row r="31" spans="1:29" ht="15.6">
      <c r="A31" s="4" t="s">
        <v>187</v>
      </c>
      <c r="B31" s="4">
        <f>C3/(400-B1)</f>
        <v>1.1444280156852591</v>
      </c>
      <c r="D31" s="4" t="s">
        <v>188</v>
      </c>
      <c r="E31" s="4">
        <f>C3/B31</f>
        <v>40</v>
      </c>
      <c r="Q31" s="4" t="s">
        <v>189</v>
      </c>
      <c r="R31" s="4">
        <f>SUM(R4:R29)</f>
        <v>11503.392295158943</v>
      </c>
      <c r="T31" s="4">
        <f t="shared" ref="T31:AC31" si="11">SUM(T4:T29)</f>
        <v>11503.392295158954</v>
      </c>
      <c r="U31" s="4">
        <f t="shared" si="11"/>
        <v>11503.392295158947</v>
      </c>
      <c r="V31" s="4">
        <f t="shared" si="11"/>
        <v>11503.392295158943</v>
      </c>
      <c r="W31" s="4">
        <f t="shared" si="11"/>
        <v>11503.392295158941</v>
      </c>
      <c r="X31" s="4">
        <f t="shared" si="11"/>
        <v>11503.392295158956</v>
      </c>
      <c r="Y31" s="4">
        <f t="shared" si="11"/>
        <v>11503.392295158936</v>
      </c>
      <c r="Z31" s="4">
        <f t="shared" si="11"/>
        <v>11503.39229515895</v>
      </c>
      <c r="AA31" s="4">
        <f t="shared" si="11"/>
        <v>11503.392295158932</v>
      </c>
      <c r="AB31" s="4">
        <f t="shared" si="11"/>
        <v>11503.392295158952</v>
      </c>
      <c r="AC31" s="4">
        <f t="shared" si="11"/>
        <v>11503.392295158943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9DA5-C323-4DE1-8715-A4D4051FA2C4}">
  <dimension ref="A1:AC31"/>
  <sheetViews>
    <sheetView zoomScale="90" zoomScaleNormal="90" workbookViewId="0">
      <selection activeCell="A31" sqref="A31:E31"/>
    </sheetView>
  </sheetViews>
  <sheetFormatPr defaultRowHeight="14.45"/>
  <sheetData>
    <row r="1" spans="1:29">
      <c r="A1" s="4" t="s">
        <v>181</v>
      </c>
      <c r="B1" s="4">
        <v>380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4"/>
      <c r="P1" s="4"/>
      <c r="Q1" s="4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46.564292999540918</v>
      </c>
      <c r="D3" s="6">
        <f>STDEV(E3:N3)</f>
        <v>1.8679023139780548E-3</v>
      </c>
      <c r="E3">
        <v>46.561903689352398</v>
      </c>
      <c r="F3">
        <v>46.560186737617201</v>
      </c>
      <c r="G3">
        <v>46.565605522560602</v>
      </c>
      <c r="H3">
        <v>46.564778798719701</v>
      </c>
      <c r="I3">
        <v>46.564447059890099</v>
      </c>
      <c r="J3">
        <v>46.5639900119073</v>
      </c>
      <c r="K3">
        <v>46.564692777362197</v>
      </c>
      <c r="L3">
        <v>46.565796929818298</v>
      </c>
      <c r="M3">
        <v>46.565707679139202</v>
      </c>
      <c r="N3">
        <v>46.5658207890421</v>
      </c>
      <c r="O3" s="4"/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9" si="0">AVERAGE(E4:N4)</f>
        <v>171.4948954140155</v>
      </c>
      <c r="D4" s="6">
        <f t="shared" ref="D4:D29" si="1">STDEV(E4:N4)</f>
        <v>7.3362201942563307E-2</v>
      </c>
      <c r="E4">
        <v>171.44940542483201</v>
      </c>
      <c r="F4">
        <v>171.540856884704</v>
      </c>
      <c r="G4">
        <v>171.464273596423</v>
      </c>
      <c r="H4">
        <v>171.38636547507301</v>
      </c>
      <c r="I4">
        <v>171.48461534969499</v>
      </c>
      <c r="J4">
        <v>171.531742903891</v>
      </c>
      <c r="K4">
        <v>171.59523139473001</v>
      </c>
      <c r="L4">
        <v>171.58640988029401</v>
      </c>
      <c r="M4">
        <v>171.39000658459</v>
      </c>
      <c r="N4">
        <v>171.520046645923</v>
      </c>
      <c r="O4" s="4"/>
      <c r="P4" s="8">
        <v>16</v>
      </c>
      <c r="Q4" s="8">
        <v>588000</v>
      </c>
      <c r="R4" s="4">
        <f>C4/$P4*$Q4/1000</f>
        <v>6302.4374064650692</v>
      </c>
      <c r="S4" s="4">
        <f t="shared" ref="S4:AC19" si="2">D4/$P4*$Q4/1000</f>
        <v>2.6960609213892015</v>
      </c>
      <c r="T4" s="4">
        <f t="shared" si="2"/>
        <v>6300.7656493625764</v>
      </c>
      <c r="U4" s="4">
        <f t="shared" ref="U4" si="3">F4/$P4*$Q4/1000</f>
        <v>6304.1264905128719</v>
      </c>
      <c r="V4" s="4">
        <f t="shared" ref="V4" si="4">G4/$P4*$Q4/1000</f>
        <v>6301.312054668545</v>
      </c>
      <c r="W4" s="4">
        <f t="shared" ref="W4" si="5">H4/$P4*$Q4/1000</f>
        <v>6298.4489312089327</v>
      </c>
      <c r="X4" s="4">
        <f t="shared" si="2"/>
        <v>6302.0596141012911</v>
      </c>
      <c r="Y4" s="4">
        <f t="shared" si="2"/>
        <v>6303.7915517179945</v>
      </c>
      <c r="Z4" s="4">
        <f t="shared" si="2"/>
        <v>6306.1247537563277</v>
      </c>
      <c r="AA4" s="4">
        <f t="shared" si="2"/>
        <v>6305.8005631008045</v>
      </c>
      <c r="AB4" s="4">
        <f t="shared" si="2"/>
        <v>6298.5827419836833</v>
      </c>
      <c r="AC4" s="4">
        <f t="shared" si="2"/>
        <v>6303.3617142376706</v>
      </c>
    </row>
    <row r="5" spans="1:29" ht="15.6">
      <c r="A5" s="5" t="s">
        <v>22</v>
      </c>
      <c r="B5" s="5" t="s">
        <v>23</v>
      </c>
      <c r="C5" s="6">
        <f t="shared" si="0"/>
        <v>2721.8446003521722</v>
      </c>
      <c r="D5" s="6">
        <f t="shared" si="1"/>
        <v>106.43936566392597</v>
      </c>
      <c r="E5">
        <v>2726.8361167059602</v>
      </c>
      <c r="F5">
        <v>2706.6125784282799</v>
      </c>
      <c r="G5">
        <v>2709.2165056547501</v>
      </c>
      <c r="H5">
        <v>2865.9694532398998</v>
      </c>
      <c r="I5">
        <v>2570.8936932417901</v>
      </c>
      <c r="J5">
        <v>2693.7358849540001</v>
      </c>
      <c r="K5">
        <v>2675.6063876574699</v>
      </c>
      <c r="L5">
        <v>2575.5535206701702</v>
      </c>
      <c r="M5">
        <v>2812.8998929590998</v>
      </c>
      <c r="N5">
        <v>2881.1219700103002</v>
      </c>
      <c r="O5" s="4"/>
      <c r="P5" s="9">
        <v>540</v>
      </c>
      <c r="Q5" s="9">
        <v>45000</v>
      </c>
      <c r="R5" s="4">
        <f t="shared" ref="R5:AC29" si="6">C5/$P5*$Q5/1000</f>
        <v>226.82038336268101</v>
      </c>
      <c r="S5" s="4">
        <f t="shared" si="2"/>
        <v>8.869947138660498</v>
      </c>
      <c r="T5" s="4">
        <f t="shared" ref="T5:T29" si="7">E5/$P5*$Q5/1000</f>
        <v>227.23634305883002</v>
      </c>
      <c r="U5" s="4">
        <f t="shared" ref="U5:U29" si="8">F5/$P5*$Q5/1000</f>
        <v>225.55104820235664</v>
      </c>
      <c r="V5" s="4">
        <f t="shared" ref="V5:V29" si="9">G5/$P5*$Q5/1000</f>
        <v>225.76804213789586</v>
      </c>
      <c r="W5" s="4">
        <f t="shared" ref="W5:W29" si="10">H5/$P5*$Q5/1000</f>
        <v>238.83078776999164</v>
      </c>
      <c r="X5" s="4">
        <f t="shared" si="2"/>
        <v>214.24114110348251</v>
      </c>
      <c r="Y5" s="4">
        <f t="shared" si="2"/>
        <v>224.47799041283335</v>
      </c>
      <c r="Z5" s="4">
        <f t="shared" si="2"/>
        <v>222.96719897145584</v>
      </c>
      <c r="AA5" s="4">
        <f t="shared" si="2"/>
        <v>214.62946005584752</v>
      </c>
      <c r="AB5" s="4">
        <f t="shared" si="2"/>
        <v>234.4083244132583</v>
      </c>
      <c r="AC5" s="4">
        <f t="shared" si="2"/>
        <v>240.09349750085835</v>
      </c>
    </row>
    <row r="6" spans="1:29" ht="15.6">
      <c r="A6" s="5" t="s">
        <v>25</v>
      </c>
      <c r="B6" s="5" t="s">
        <v>26</v>
      </c>
      <c r="C6" s="6">
        <f t="shared" si="0"/>
        <v>133.3069876201661</v>
      </c>
      <c r="D6" s="6">
        <f t="shared" si="1"/>
        <v>1.7702937186737906</v>
      </c>
      <c r="E6">
        <v>134.38355502066699</v>
      </c>
      <c r="F6">
        <v>135.685497723883</v>
      </c>
      <c r="G6">
        <v>132.878045439549</v>
      </c>
      <c r="H6">
        <v>134.07577379304701</v>
      </c>
      <c r="I6">
        <v>134.93110573008599</v>
      </c>
      <c r="J6">
        <v>134.273349837832</v>
      </c>
      <c r="K6">
        <v>131.369766157448</v>
      </c>
      <c r="L6">
        <v>133.852971807665</v>
      </c>
      <c r="M6">
        <v>130.29963760800501</v>
      </c>
      <c r="N6">
        <v>131.32017308347901</v>
      </c>
      <c r="O6" s="4"/>
      <c r="P6" s="9">
        <v>50</v>
      </c>
      <c r="Q6" s="9">
        <v>180000</v>
      </c>
      <c r="R6" s="4">
        <f t="shared" si="6"/>
        <v>479.90515543259795</v>
      </c>
      <c r="S6" s="4">
        <f t="shared" si="2"/>
        <v>6.3730573872256455</v>
      </c>
      <c r="T6" s="4">
        <f t="shared" si="7"/>
        <v>483.78079807440116</v>
      </c>
      <c r="U6" s="4">
        <f t="shared" si="8"/>
        <v>488.46779180597883</v>
      </c>
      <c r="V6" s="4">
        <f t="shared" si="9"/>
        <v>478.36096358237637</v>
      </c>
      <c r="W6" s="4">
        <f t="shared" si="10"/>
        <v>482.67278565496923</v>
      </c>
      <c r="X6" s="4">
        <f t="shared" si="2"/>
        <v>485.75198062830958</v>
      </c>
      <c r="Y6" s="4">
        <f t="shared" si="2"/>
        <v>483.38405941619516</v>
      </c>
      <c r="Z6" s="4">
        <f t="shared" si="2"/>
        <v>472.93115816681279</v>
      </c>
      <c r="AA6" s="4">
        <f t="shared" si="2"/>
        <v>481.870698507594</v>
      </c>
      <c r="AB6" s="4">
        <f t="shared" si="2"/>
        <v>469.07869538881801</v>
      </c>
      <c r="AC6" s="4">
        <f t="shared" si="2"/>
        <v>472.75262310052443</v>
      </c>
    </row>
    <row r="7" spans="1:29" ht="15.6">
      <c r="A7" s="1" t="s">
        <v>28</v>
      </c>
      <c r="B7" s="5" t="s">
        <v>29</v>
      </c>
      <c r="C7" s="6">
        <f t="shared" si="0"/>
        <v>1255.319641228826</v>
      </c>
      <c r="D7" s="6">
        <f t="shared" si="1"/>
        <v>24.043411324884435</v>
      </c>
      <c r="E7">
        <v>1240.6812882681299</v>
      </c>
      <c r="F7">
        <v>1207.06781484923</v>
      </c>
      <c r="G7">
        <v>1271.6096355813399</v>
      </c>
      <c r="H7">
        <v>1233.62914017304</v>
      </c>
      <c r="I7">
        <v>1272.33163095239</v>
      </c>
      <c r="J7">
        <v>1289.9159125107101</v>
      </c>
      <c r="K7">
        <v>1276.09891577331</v>
      </c>
      <c r="L7">
        <v>1254.6390039765699</v>
      </c>
      <c r="M7">
        <v>1253.5061237586699</v>
      </c>
      <c r="N7">
        <v>1253.71694644487</v>
      </c>
      <c r="O7" s="4"/>
      <c r="P7" s="10">
        <v>65</v>
      </c>
      <c r="Q7" s="10">
        <v>70000</v>
      </c>
      <c r="R7" s="4">
        <f t="shared" si="6"/>
        <v>1351.88269055412</v>
      </c>
      <c r="S7" s="4">
        <f t="shared" si="2"/>
        <v>25.892904503721699</v>
      </c>
      <c r="T7" s="4">
        <f t="shared" si="7"/>
        <v>1336.1183104426016</v>
      </c>
      <c r="U7" s="4">
        <f t="shared" si="8"/>
        <v>1299.9191852222475</v>
      </c>
      <c r="V7" s="4">
        <f t="shared" si="9"/>
        <v>1369.4257613952891</v>
      </c>
      <c r="W7" s="4">
        <f t="shared" si="10"/>
        <v>1328.5236894171198</v>
      </c>
      <c r="X7" s="4">
        <f t="shared" si="2"/>
        <v>1370.2032948718045</v>
      </c>
      <c r="Y7" s="4">
        <f t="shared" si="2"/>
        <v>1389.1402134730724</v>
      </c>
      <c r="Z7" s="4">
        <f t="shared" si="2"/>
        <v>1374.2603708327956</v>
      </c>
      <c r="AA7" s="4">
        <f t="shared" si="2"/>
        <v>1351.1496965901524</v>
      </c>
      <c r="AB7" s="4">
        <f t="shared" si="2"/>
        <v>1349.9296717401062</v>
      </c>
      <c r="AC7" s="4">
        <f t="shared" si="2"/>
        <v>1350.156711556014</v>
      </c>
    </row>
    <row r="8" spans="1:29" ht="15.6">
      <c r="A8" s="1" t="s">
        <v>31</v>
      </c>
      <c r="B8" s="5" t="s">
        <v>32</v>
      </c>
      <c r="C8" s="6">
        <f t="shared" si="0"/>
        <v>126.43107366932672</v>
      </c>
      <c r="D8" s="6">
        <f t="shared" si="1"/>
        <v>2.0789099471047852</v>
      </c>
      <c r="E8">
        <v>126.92048280123301</v>
      </c>
      <c r="F8">
        <v>127.574726698376</v>
      </c>
      <c r="G8">
        <v>126.926645854683</v>
      </c>
      <c r="H8">
        <v>126.949570169491</v>
      </c>
      <c r="I8">
        <v>128.473231834823</v>
      </c>
      <c r="J8">
        <v>124.334275904015</v>
      </c>
      <c r="K8">
        <v>123.53913191871899</v>
      </c>
      <c r="L8">
        <v>124.04090312185301</v>
      </c>
      <c r="M8">
        <v>130.07530382574299</v>
      </c>
      <c r="N8">
        <v>125.476464564331</v>
      </c>
      <c r="O8" s="4"/>
      <c r="P8" s="10">
        <v>22</v>
      </c>
      <c r="Q8" s="10">
        <v>160000</v>
      </c>
      <c r="R8" s="4">
        <f t="shared" si="6"/>
        <v>919.49871759510347</v>
      </c>
      <c r="S8" s="4">
        <f t="shared" si="2"/>
        <v>15.119345069852983</v>
      </c>
      <c r="T8" s="4">
        <f t="shared" si="7"/>
        <v>923.05805673624002</v>
      </c>
      <c r="U8" s="4">
        <f t="shared" si="8"/>
        <v>927.81619417000729</v>
      </c>
      <c r="V8" s="4">
        <f t="shared" si="9"/>
        <v>923.10287894314911</v>
      </c>
      <c r="W8" s="4">
        <f t="shared" si="10"/>
        <v>923.26960123266178</v>
      </c>
      <c r="X8" s="4">
        <f t="shared" si="2"/>
        <v>934.3507769805309</v>
      </c>
      <c r="Y8" s="4">
        <f t="shared" si="2"/>
        <v>904.24927930192723</v>
      </c>
      <c r="Z8" s="4">
        <f t="shared" si="2"/>
        <v>898.46641395432005</v>
      </c>
      <c r="AA8" s="4">
        <f t="shared" si="2"/>
        <v>902.11565906802196</v>
      </c>
      <c r="AB8" s="4">
        <f t="shared" si="2"/>
        <v>946.00220964176731</v>
      </c>
      <c r="AC8" s="4">
        <f t="shared" si="2"/>
        <v>912.55610592240726</v>
      </c>
    </row>
    <row r="9" spans="1:29" ht="15.6">
      <c r="A9" s="1" t="s">
        <v>186</v>
      </c>
      <c r="B9" s="5" t="s">
        <v>35</v>
      </c>
      <c r="C9" s="6">
        <f t="shared" si="0"/>
        <v>451.39926774927636</v>
      </c>
      <c r="D9" s="6">
        <f t="shared" si="1"/>
        <v>6.5828326000476434</v>
      </c>
      <c r="E9">
        <v>446.66665612608602</v>
      </c>
      <c r="F9">
        <v>465.59151473573399</v>
      </c>
      <c r="G9">
        <v>446.65527930582499</v>
      </c>
      <c r="H9">
        <v>445.906711011205</v>
      </c>
      <c r="I9">
        <v>446.27974451353299</v>
      </c>
      <c r="J9">
        <v>456.61606297494598</v>
      </c>
      <c r="K9">
        <v>452.83586786937201</v>
      </c>
      <c r="L9">
        <v>455.88023555885098</v>
      </c>
      <c r="M9">
        <v>452.260730352824</v>
      </c>
      <c r="N9">
        <v>445.29987504438799</v>
      </c>
      <c r="O9" s="4"/>
      <c r="P9" s="10">
        <v>69</v>
      </c>
      <c r="Q9" s="10">
        <v>160000</v>
      </c>
      <c r="R9" s="4">
        <f t="shared" si="6"/>
        <v>1046.722939708467</v>
      </c>
      <c r="S9" s="4">
        <f t="shared" si="2"/>
        <v>15.264539362429318</v>
      </c>
      <c r="T9" s="4">
        <f t="shared" si="7"/>
        <v>1035.7487678286052</v>
      </c>
      <c r="U9" s="4">
        <f t="shared" si="8"/>
        <v>1079.632497937934</v>
      </c>
      <c r="V9" s="4">
        <f t="shared" si="9"/>
        <v>1035.7223867961159</v>
      </c>
      <c r="W9" s="4">
        <f t="shared" si="10"/>
        <v>1033.9865762578668</v>
      </c>
      <c r="X9" s="4">
        <f t="shared" si="2"/>
        <v>1034.8515814806563</v>
      </c>
      <c r="Y9" s="4">
        <f t="shared" si="2"/>
        <v>1058.8198561737877</v>
      </c>
      <c r="Z9" s="4">
        <f t="shared" si="2"/>
        <v>1050.0541863637613</v>
      </c>
      <c r="AA9" s="4">
        <f t="shared" si="2"/>
        <v>1057.1135897016834</v>
      </c>
      <c r="AB9" s="4">
        <f t="shared" si="2"/>
        <v>1048.7205341514759</v>
      </c>
      <c r="AC9" s="4">
        <f t="shared" si="2"/>
        <v>1032.5794203927837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6"/>
        <v>0</v>
      </c>
      <c r="S10" s="4">
        <f t="shared" si="2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222.20095546484464</v>
      </c>
      <c r="D11" s="6">
        <f t="shared" si="1"/>
        <v>14.289204984459406</v>
      </c>
      <c r="E11">
        <v>213.34549239972301</v>
      </c>
      <c r="F11">
        <v>217.33149780440399</v>
      </c>
      <c r="G11">
        <v>243.13428219974099</v>
      </c>
      <c r="H11">
        <v>231.61191276628401</v>
      </c>
      <c r="I11">
        <v>214.332405185482</v>
      </c>
      <c r="J11">
        <v>209.55995020826199</v>
      </c>
      <c r="K11">
        <v>224.68404247818299</v>
      </c>
      <c r="L11">
        <v>243.36101677885401</v>
      </c>
      <c r="M11">
        <v>199.32411911954799</v>
      </c>
      <c r="N11">
        <v>225.32483570796501</v>
      </c>
      <c r="O11" s="4"/>
      <c r="P11" s="10">
        <v>81</v>
      </c>
      <c r="Q11" s="10">
        <v>66000</v>
      </c>
      <c r="R11" s="4">
        <f t="shared" si="6"/>
        <v>181.0526303787623</v>
      </c>
      <c r="S11" s="4">
        <f t="shared" si="2"/>
        <v>11.64305591326322</v>
      </c>
      <c r="T11" s="4">
        <f t="shared" si="7"/>
        <v>173.83706788125579</v>
      </c>
      <c r="U11" s="4">
        <f t="shared" si="8"/>
        <v>177.08492413692176</v>
      </c>
      <c r="V11" s="4">
        <f t="shared" si="9"/>
        <v>198.10941512571489</v>
      </c>
      <c r="W11" s="4">
        <f t="shared" si="10"/>
        <v>188.72081780956472</v>
      </c>
      <c r="X11" s="4">
        <f t="shared" si="2"/>
        <v>174.64121904002238</v>
      </c>
      <c r="Y11" s="4">
        <f t="shared" si="2"/>
        <v>170.75255202154682</v>
      </c>
      <c r="Z11" s="4">
        <f t="shared" si="2"/>
        <v>183.07588646370468</v>
      </c>
      <c r="AA11" s="4">
        <f t="shared" si="2"/>
        <v>198.29416181980696</v>
      </c>
      <c r="AB11" s="4">
        <f t="shared" si="2"/>
        <v>162.41224520852055</v>
      </c>
      <c r="AC11" s="4">
        <f t="shared" si="2"/>
        <v>183.59801428056406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6"/>
        <v>0</v>
      </c>
      <c r="S12" s="4">
        <f t="shared" si="2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4266.4758339239688</v>
      </c>
      <c r="D13" s="6">
        <f t="shared" si="1"/>
        <v>86.104598983379461</v>
      </c>
      <c r="E13">
        <v>4346.3214924017702</v>
      </c>
      <c r="F13">
        <v>4146.5329495863698</v>
      </c>
      <c r="G13">
        <v>4180.8889981396896</v>
      </c>
      <c r="H13">
        <v>4366.6095406313598</v>
      </c>
      <c r="I13">
        <v>4229.2116645054803</v>
      </c>
      <c r="J13">
        <v>4143.17923357155</v>
      </c>
      <c r="K13">
        <v>4283.36679501443</v>
      </c>
      <c r="L13">
        <v>4294.1617336286699</v>
      </c>
      <c r="M13">
        <v>4315.4018370775502</v>
      </c>
      <c r="N13">
        <v>4359.0840946828102</v>
      </c>
      <c r="O13" s="4"/>
      <c r="P13" s="10">
        <v>615</v>
      </c>
      <c r="Q13" s="10">
        <v>96000</v>
      </c>
      <c r="R13" s="4">
        <f t="shared" si="6"/>
        <v>665.98647163691226</v>
      </c>
      <c r="S13" s="4">
        <f t="shared" si="2"/>
        <v>13.440717890088502</v>
      </c>
      <c r="T13" s="4">
        <f t="shared" si="7"/>
        <v>678.45018417978849</v>
      </c>
      <c r="U13" s="4">
        <f t="shared" si="8"/>
        <v>647.26367993543329</v>
      </c>
      <c r="V13" s="4">
        <f t="shared" si="9"/>
        <v>652.62657531936622</v>
      </c>
      <c r="W13" s="4">
        <f t="shared" si="10"/>
        <v>681.61709902538303</v>
      </c>
      <c r="X13" s="4">
        <f t="shared" si="2"/>
        <v>660.16962567890425</v>
      </c>
      <c r="Y13" s="4">
        <f t="shared" si="2"/>
        <v>646.74017304531503</v>
      </c>
      <c r="Z13" s="4">
        <f t="shared" si="2"/>
        <v>668.6231094656672</v>
      </c>
      <c r="AA13" s="4">
        <f t="shared" si="2"/>
        <v>670.30817305423147</v>
      </c>
      <c r="AB13" s="4">
        <f t="shared" si="2"/>
        <v>673.62370139747122</v>
      </c>
      <c r="AC13" s="4">
        <f t="shared" si="2"/>
        <v>680.44239526756064</v>
      </c>
    </row>
    <row r="14" spans="1:29" ht="15.6">
      <c r="A14" s="1" t="s">
        <v>48</v>
      </c>
      <c r="B14" s="5" t="s">
        <v>49</v>
      </c>
      <c r="C14" s="6">
        <f t="shared" si="0"/>
        <v>12.808141621885884</v>
      </c>
      <c r="D14" s="6">
        <f t="shared" si="1"/>
        <v>2.6796531954217229</v>
      </c>
      <c r="E14">
        <v>12.292419935831401</v>
      </c>
      <c r="F14">
        <v>9.4333798162046598</v>
      </c>
      <c r="G14">
        <v>8.7871593016150804</v>
      </c>
      <c r="H14">
        <v>13.196725117046</v>
      </c>
      <c r="I14">
        <v>15.1461373889182</v>
      </c>
      <c r="J14">
        <v>16.927567237991699</v>
      </c>
      <c r="K14">
        <v>10.6063328051853</v>
      </c>
      <c r="L14">
        <v>13.2793887550459</v>
      </c>
      <c r="M14">
        <v>12.588161830839701</v>
      </c>
      <c r="N14">
        <v>15.8241440301809</v>
      </c>
      <c r="O14" s="4"/>
      <c r="P14" s="10">
        <v>546</v>
      </c>
      <c r="Q14" s="10">
        <v>210000</v>
      </c>
      <c r="R14" s="4">
        <f t="shared" si="6"/>
        <v>4.926208316109955</v>
      </c>
      <c r="S14" s="4">
        <f t="shared" si="2"/>
        <v>1.0306358443929702</v>
      </c>
      <c r="T14" s="4">
        <f t="shared" si="7"/>
        <v>4.727853821473615</v>
      </c>
      <c r="U14" s="4">
        <f t="shared" si="8"/>
        <v>3.6282230062325613</v>
      </c>
      <c r="V14" s="4">
        <f t="shared" si="9"/>
        <v>3.3796766544673389</v>
      </c>
      <c r="W14" s="4">
        <f t="shared" si="10"/>
        <v>5.0756635065561539</v>
      </c>
      <c r="X14" s="4">
        <f t="shared" si="2"/>
        <v>5.8254374572762311</v>
      </c>
      <c r="Y14" s="4">
        <f t="shared" si="2"/>
        <v>6.5106027838429608</v>
      </c>
      <c r="Z14" s="4">
        <f t="shared" si="2"/>
        <v>4.0793587712251149</v>
      </c>
      <c r="AA14" s="4">
        <f t="shared" si="2"/>
        <v>5.1074572134791927</v>
      </c>
      <c r="AB14" s="4">
        <f t="shared" si="2"/>
        <v>4.8416007041691156</v>
      </c>
      <c r="AC14" s="4">
        <f t="shared" si="2"/>
        <v>6.0862092423772696</v>
      </c>
    </row>
    <row r="15" spans="1:29" ht="15.6">
      <c r="A15" s="1" t="s">
        <v>51</v>
      </c>
      <c r="B15" s="5" t="s">
        <v>52</v>
      </c>
      <c r="C15" s="6">
        <f t="shared" si="0"/>
        <v>13.276538827583298</v>
      </c>
      <c r="D15" s="6">
        <f t="shared" si="1"/>
        <v>4.531280663849337</v>
      </c>
      <c r="E15">
        <v>21.430757660353098</v>
      </c>
      <c r="F15">
        <v>20.616446910674501</v>
      </c>
      <c r="G15">
        <v>6.9269423510388899</v>
      </c>
      <c r="H15">
        <v>13.2824499390622</v>
      </c>
      <c r="I15">
        <v>12.124970877706801</v>
      </c>
      <c r="J15">
        <v>10.325874920871501</v>
      </c>
      <c r="K15">
        <v>14.0290051784651</v>
      </c>
      <c r="L15">
        <v>12.5044525843808</v>
      </c>
      <c r="M15">
        <v>10.3938775420854</v>
      </c>
      <c r="N15">
        <v>11.130610311194699</v>
      </c>
      <c r="O15" s="4"/>
      <c r="P15" s="10">
        <v>216</v>
      </c>
      <c r="Q15" s="10">
        <v>325000</v>
      </c>
      <c r="R15" s="4">
        <f t="shared" si="6"/>
        <v>19.976273698910056</v>
      </c>
      <c r="S15" s="4">
        <f t="shared" si="2"/>
        <v>6.8178991469955301</v>
      </c>
      <c r="T15" s="4">
        <f t="shared" si="7"/>
        <v>32.245352961179435</v>
      </c>
      <c r="U15" s="4">
        <f t="shared" si="8"/>
        <v>31.020116879487098</v>
      </c>
      <c r="V15" s="4">
        <f t="shared" si="9"/>
        <v>10.422482704109441</v>
      </c>
      <c r="W15" s="4">
        <f t="shared" si="10"/>
        <v>19.985167732385253</v>
      </c>
      <c r="X15" s="4">
        <f t="shared" si="2"/>
        <v>18.243590440994026</v>
      </c>
      <c r="Y15" s="4">
        <f t="shared" si="2"/>
        <v>15.536617357792768</v>
      </c>
      <c r="Z15" s="4">
        <f t="shared" si="2"/>
        <v>21.108456865746099</v>
      </c>
      <c r="AA15" s="4">
        <f t="shared" si="2"/>
        <v>18.814569860758152</v>
      </c>
      <c r="AB15" s="4">
        <f t="shared" si="2"/>
        <v>15.638936116563682</v>
      </c>
      <c r="AC15" s="4">
        <f t="shared" si="2"/>
        <v>16.747446070084617</v>
      </c>
    </row>
    <row r="16" spans="1:29" ht="15.6">
      <c r="A16" s="1" t="s">
        <v>54</v>
      </c>
      <c r="B16" s="5" t="s">
        <v>55</v>
      </c>
      <c r="C16" s="6">
        <f t="shared" si="0"/>
        <v>62.115766285869427</v>
      </c>
      <c r="D16" s="6">
        <f t="shared" si="1"/>
        <v>10.614343394146353</v>
      </c>
      <c r="E16">
        <v>51.671079704136403</v>
      </c>
      <c r="F16">
        <v>56.675302033967498</v>
      </c>
      <c r="G16">
        <v>52.156934194055999</v>
      </c>
      <c r="H16">
        <v>53.022404875725499</v>
      </c>
      <c r="I16">
        <v>71.2222352330744</v>
      </c>
      <c r="J16">
        <v>51.749837835457498</v>
      </c>
      <c r="K16">
        <v>73.853641909281507</v>
      </c>
      <c r="L16">
        <v>66.221175015404</v>
      </c>
      <c r="M16">
        <v>63.887894813767602</v>
      </c>
      <c r="N16">
        <v>80.697157243823895</v>
      </c>
      <c r="O16" s="4"/>
      <c r="P16" s="10">
        <v>292</v>
      </c>
      <c r="Q16" s="10">
        <v>100000</v>
      </c>
      <c r="R16" s="4">
        <f t="shared" si="6"/>
        <v>21.272522700640213</v>
      </c>
      <c r="S16" s="4">
        <f t="shared" si="2"/>
        <v>3.6350491075843681</v>
      </c>
      <c r="T16" s="4">
        <f t="shared" si="7"/>
        <v>17.695575241142603</v>
      </c>
      <c r="U16" s="4">
        <f t="shared" si="8"/>
        <v>19.409350011632704</v>
      </c>
      <c r="V16" s="4">
        <f t="shared" si="9"/>
        <v>17.861963765087673</v>
      </c>
      <c r="W16" s="4">
        <f t="shared" si="10"/>
        <v>18.158357834152568</v>
      </c>
      <c r="X16" s="4">
        <f t="shared" si="2"/>
        <v>24.391176449683016</v>
      </c>
      <c r="Y16" s="4">
        <f t="shared" si="2"/>
        <v>17.722547203923803</v>
      </c>
      <c r="Z16" s="4">
        <f t="shared" si="2"/>
        <v>25.292343119616955</v>
      </c>
      <c r="AA16" s="4">
        <f t="shared" si="2"/>
        <v>22.678484594316441</v>
      </c>
      <c r="AB16" s="4">
        <f t="shared" si="2"/>
        <v>21.879416032112193</v>
      </c>
      <c r="AC16" s="4">
        <f t="shared" si="2"/>
        <v>27.636012754734214</v>
      </c>
    </row>
    <row r="17" spans="1:29" ht="15.6">
      <c r="A17" s="1" t="s">
        <v>57</v>
      </c>
      <c r="B17" s="5" t="s">
        <v>58</v>
      </c>
      <c r="C17" s="6">
        <f t="shared" si="0"/>
        <v>165.46043729151609</v>
      </c>
      <c r="D17" s="6">
        <f t="shared" si="1"/>
        <v>11.832571029343679</v>
      </c>
      <c r="E17">
        <v>169.96285693180999</v>
      </c>
      <c r="F17">
        <v>167.080133484643</v>
      </c>
      <c r="G17">
        <v>160.53851059749201</v>
      </c>
      <c r="H17">
        <v>172.826007553387</v>
      </c>
      <c r="I17">
        <v>155.07496333953</v>
      </c>
      <c r="J17">
        <v>153.59119513221501</v>
      </c>
      <c r="K17">
        <v>156.52794914335399</v>
      </c>
      <c r="L17">
        <v>153.377797515672</v>
      </c>
      <c r="M17">
        <v>189.21608000927</v>
      </c>
      <c r="N17">
        <v>176.408879207788</v>
      </c>
      <c r="O17" s="4"/>
      <c r="P17" s="10">
        <v>200</v>
      </c>
      <c r="Q17" s="10">
        <v>47000</v>
      </c>
      <c r="R17" s="4">
        <f t="shared" si="6"/>
        <v>38.883202763506283</v>
      </c>
      <c r="S17" s="4">
        <f t="shared" si="2"/>
        <v>2.7806541918957648</v>
      </c>
      <c r="T17" s="4">
        <f t="shared" si="7"/>
        <v>39.941271378975344</v>
      </c>
      <c r="U17" s="4">
        <f t="shared" si="8"/>
        <v>39.263831368891097</v>
      </c>
      <c r="V17" s="4">
        <f t="shared" si="9"/>
        <v>37.726549990410618</v>
      </c>
      <c r="W17" s="4">
        <f t="shared" si="10"/>
        <v>40.614111775045949</v>
      </c>
      <c r="X17" s="4">
        <f t="shared" si="2"/>
        <v>36.442616384789552</v>
      </c>
      <c r="Y17" s="4">
        <f t="shared" si="2"/>
        <v>36.093930856070521</v>
      </c>
      <c r="Z17" s="4">
        <f t="shared" si="2"/>
        <v>36.784068048688191</v>
      </c>
      <c r="AA17" s="4">
        <f t="shared" si="2"/>
        <v>36.043782416182921</v>
      </c>
      <c r="AB17" s="4">
        <f t="shared" si="2"/>
        <v>44.465778802178448</v>
      </c>
      <c r="AC17" s="4">
        <f t="shared" si="2"/>
        <v>41.45608661383018</v>
      </c>
    </row>
    <row r="18" spans="1:29" ht="15.6">
      <c r="A18" s="1" t="s">
        <v>60</v>
      </c>
      <c r="B18" s="5" t="s">
        <v>61</v>
      </c>
      <c r="C18" s="6">
        <f t="shared" si="0"/>
        <v>28.892156111382242</v>
      </c>
      <c r="D18" s="6">
        <f t="shared" si="1"/>
        <v>4.3117119851755366</v>
      </c>
      <c r="E18">
        <v>25.963787497084098</v>
      </c>
      <c r="F18">
        <v>33.712549320627502</v>
      </c>
      <c r="G18">
        <v>33.3896630328058</v>
      </c>
      <c r="H18">
        <v>35.761040355468801</v>
      </c>
      <c r="I18">
        <v>23.198588013777002</v>
      </c>
      <c r="J18">
        <v>23.440457258125001</v>
      </c>
      <c r="K18">
        <v>30.033534095287902</v>
      </c>
      <c r="L18">
        <v>28.6702823286229</v>
      </c>
      <c r="M18">
        <v>27.309242820432399</v>
      </c>
      <c r="N18">
        <v>27.442416391590999</v>
      </c>
      <c r="O18" s="4"/>
      <c r="P18" s="10">
        <v>437</v>
      </c>
      <c r="Q18" s="10">
        <v>300000</v>
      </c>
      <c r="R18" s="4">
        <f t="shared" si="6"/>
        <v>19.83443211307705</v>
      </c>
      <c r="S18" s="4">
        <f t="shared" si="2"/>
        <v>2.9599853445140982</v>
      </c>
      <c r="T18" s="4">
        <f t="shared" si="7"/>
        <v>17.824110409897553</v>
      </c>
      <c r="U18" s="4">
        <f t="shared" si="8"/>
        <v>23.143626535899891</v>
      </c>
      <c r="V18" s="4">
        <f t="shared" si="9"/>
        <v>22.921965468745402</v>
      </c>
      <c r="W18" s="4">
        <f t="shared" si="10"/>
        <v>24.549913287507188</v>
      </c>
      <c r="X18" s="4">
        <f t="shared" si="2"/>
        <v>15.925804128451031</v>
      </c>
      <c r="Y18" s="4">
        <f t="shared" si="2"/>
        <v>16.091847087957664</v>
      </c>
      <c r="Z18" s="4">
        <f t="shared" si="2"/>
        <v>20.617986793103821</v>
      </c>
      <c r="AA18" s="4">
        <f t="shared" si="2"/>
        <v>19.682116015072928</v>
      </c>
      <c r="AB18" s="4">
        <f t="shared" si="2"/>
        <v>18.74776394995359</v>
      </c>
      <c r="AC18" s="4">
        <f t="shared" si="2"/>
        <v>18.839187454181467</v>
      </c>
    </row>
    <row r="19" spans="1:29" ht="15.6">
      <c r="A19" s="1" t="s">
        <v>63</v>
      </c>
      <c r="B19" s="5" t="s">
        <v>64</v>
      </c>
      <c r="C19" s="6">
        <f t="shared" si="0"/>
        <v>30.040780373536855</v>
      </c>
      <c r="D19" s="6">
        <f t="shared" si="1"/>
        <v>1.4907581664421121</v>
      </c>
      <c r="E19">
        <v>29.106618972428802</v>
      </c>
      <c r="F19">
        <v>30.796126843383298</v>
      </c>
      <c r="G19">
        <v>29.833382511831399</v>
      </c>
      <c r="H19">
        <v>30.791759884429599</v>
      </c>
      <c r="I19">
        <v>29.190826615598699</v>
      </c>
      <c r="J19">
        <v>28.755352204511301</v>
      </c>
      <c r="K19">
        <v>33.657130138859998</v>
      </c>
      <c r="L19">
        <v>30.377159473254199</v>
      </c>
      <c r="M19">
        <v>28.996391465893101</v>
      </c>
      <c r="N19">
        <v>28.903055625178101</v>
      </c>
      <c r="O19" s="4"/>
      <c r="P19" s="10">
        <v>97</v>
      </c>
      <c r="Q19" s="10">
        <v>105000</v>
      </c>
      <c r="R19" s="4">
        <f t="shared" si="6"/>
        <v>32.518370507436799</v>
      </c>
      <c r="S19" s="4">
        <f t="shared" si="2"/>
        <v>1.6137072935713583</v>
      </c>
      <c r="T19" s="4">
        <f t="shared" si="7"/>
        <v>31.507164867062105</v>
      </c>
      <c r="U19" s="4">
        <f t="shared" si="8"/>
        <v>33.336013593353051</v>
      </c>
      <c r="V19" s="4">
        <f t="shared" si="9"/>
        <v>32.293867667446364</v>
      </c>
      <c r="W19" s="4">
        <f t="shared" si="10"/>
        <v>33.331286472836162</v>
      </c>
      <c r="X19" s="4">
        <f t="shared" si="2"/>
        <v>31.598317470493438</v>
      </c>
      <c r="Y19" s="4">
        <f t="shared" si="2"/>
        <v>31.126927644058625</v>
      </c>
      <c r="Z19" s="4">
        <f t="shared" si="2"/>
        <v>36.432975923508245</v>
      </c>
      <c r="AA19" s="4">
        <f t="shared" si="2"/>
        <v>32.882492213316397</v>
      </c>
      <c r="AB19" s="4">
        <f t="shared" si="2"/>
        <v>31.38784643215233</v>
      </c>
      <c r="AC19" s="4">
        <f t="shared" si="2"/>
        <v>31.286812790141244</v>
      </c>
    </row>
    <row r="20" spans="1:29" ht="15.6">
      <c r="A20" s="1" t="s">
        <v>66</v>
      </c>
      <c r="B20" s="5" t="s">
        <v>67</v>
      </c>
      <c r="C20" s="6">
        <f t="shared" si="0"/>
        <v>276.20951532129868</v>
      </c>
      <c r="D20" s="6">
        <f t="shared" si="1"/>
        <v>52.299478753086419</v>
      </c>
      <c r="E20">
        <v>250.07579744683699</v>
      </c>
      <c r="F20">
        <v>253.70058032995999</v>
      </c>
      <c r="G20">
        <v>373.59046501866902</v>
      </c>
      <c r="H20">
        <v>272.65434015323899</v>
      </c>
      <c r="I20">
        <v>230.94677823093099</v>
      </c>
      <c r="J20">
        <v>360.28421776527398</v>
      </c>
      <c r="K20">
        <v>255.44431419439701</v>
      </c>
      <c r="L20">
        <v>270.75198324654201</v>
      </c>
      <c r="M20">
        <v>283.96167676935102</v>
      </c>
      <c r="N20">
        <v>210.68500005778699</v>
      </c>
      <c r="O20" s="4"/>
      <c r="P20" s="10">
        <v>1629</v>
      </c>
      <c r="Q20" s="10">
        <v>90000</v>
      </c>
      <c r="R20" s="4">
        <f t="shared" si="6"/>
        <v>15.260194216646337</v>
      </c>
      <c r="S20" s="4">
        <f t="shared" si="6"/>
        <v>2.8894739642589178</v>
      </c>
      <c r="T20" s="4">
        <f t="shared" si="7"/>
        <v>13.816342400377735</v>
      </c>
      <c r="U20" s="4">
        <f t="shared" si="8"/>
        <v>14.016606648064087</v>
      </c>
      <c r="V20" s="4">
        <f t="shared" si="9"/>
        <v>20.640357183351881</v>
      </c>
      <c r="W20" s="4">
        <f t="shared" si="10"/>
        <v>15.063775699073979</v>
      </c>
      <c r="X20" s="4">
        <f t="shared" si="6"/>
        <v>12.759490509996187</v>
      </c>
      <c r="Y20" s="4">
        <f t="shared" si="6"/>
        <v>19.905205401396355</v>
      </c>
      <c r="Z20" s="4">
        <f t="shared" si="6"/>
        <v>14.112945535602044</v>
      </c>
      <c r="AA20" s="4">
        <f t="shared" si="6"/>
        <v>14.958673107543756</v>
      </c>
      <c r="AB20" s="4">
        <f t="shared" si="6"/>
        <v>15.688490429245912</v>
      </c>
      <c r="AC20" s="4">
        <f t="shared" si="6"/>
        <v>11.640055251811436</v>
      </c>
    </row>
    <row r="21" spans="1:29" ht="15.6">
      <c r="A21" s="1" t="s">
        <v>69</v>
      </c>
      <c r="B21" s="5" t="s">
        <v>70</v>
      </c>
      <c r="C21" s="6">
        <f t="shared" si="0"/>
        <v>31.595431316841125</v>
      </c>
      <c r="D21" s="6">
        <f t="shared" si="1"/>
        <v>1.65977681947949</v>
      </c>
      <c r="E21">
        <v>36.113431695311199</v>
      </c>
      <c r="F21">
        <v>30.8825308859196</v>
      </c>
      <c r="G21">
        <v>31.023691329362499</v>
      </c>
      <c r="H21">
        <v>31.401463904682402</v>
      </c>
      <c r="I21">
        <v>32.169049326498403</v>
      </c>
      <c r="J21">
        <v>31.290250471602501</v>
      </c>
      <c r="K21">
        <v>30.434198954892899</v>
      </c>
      <c r="L21">
        <v>30.5561578776007</v>
      </c>
      <c r="M21">
        <v>31.191538230640901</v>
      </c>
      <c r="N21">
        <v>30.892000491900198</v>
      </c>
      <c r="O21" s="4"/>
      <c r="P21" s="10">
        <v>54</v>
      </c>
      <c r="Q21" s="10">
        <v>90000</v>
      </c>
      <c r="R21" s="4">
        <f t="shared" si="6"/>
        <v>52.65905219473521</v>
      </c>
      <c r="S21" s="4">
        <f t="shared" si="6"/>
        <v>2.7662946991324833</v>
      </c>
      <c r="T21" s="4">
        <f t="shared" si="7"/>
        <v>60.189052825518665</v>
      </c>
      <c r="U21" s="4">
        <f t="shared" si="8"/>
        <v>51.470884809865993</v>
      </c>
      <c r="V21" s="4">
        <f t="shared" si="9"/>
        <v>51.70615221560417</v>
      </c>
      <c r="W21" s="4">
        <f t="shared" si="10"/>
        <v>52.335773174470667</v>
      </c>
      <c r="X21" s="4">
        <f t="shared" si="6"/>
        <v>53.615082210830664</v>
      </c>
      <c r="Y21" s="4">
        <f t="shared" si="6"/>
        <v>52.150417452670837</v>
      </c>
      <c r="Z21" s="4">
        <f t="shared" si="6"/>
        <v>50.723664924821499</v>
      </c>
      <c r="AA21" s="4">
        <f t="shared" si="6"/>
        <v>50.926929796001168</v>
      </c>
      <c r="AB21" s="4">
        <f t="shared" si="6"/>
        <v>51.985897051068179</v>
      </c>
      <c r="AC21" s="4">
        <f t="shared" si="6"/>
        <v>51.48666748650033</v>
      </c>
    </row>
    <row r="22" spans="1:29" ht="15.6">
      <c r="A22" s="1" t="s">
        <v>72</v>
      </c>
      <c r="B22" s="5" t="s">
        <v>73</v>
      </c>
      <c r="C22" s="6">
        <f t="shared" si="0"/>
        <v>6.0245727390584474</v>
      </c>
      <c r="D22" s="6">
        <f t="shared" si="1"/>
        <v>0.3649909176173331</v>
      </c>
      <c r="E22">
        <v>6.4121263167340903</v>
      </c>
      <c r="F22">
        <v>6.6964097062571399</v>
      </c>
      <c r="G22">
        <v>5.7565337490833599</v>
      </c>
      <c r="H22">
        <v>5.6329587908217196</v>
      </c>
      <c r="I22">
        <v>6.3852214315117903</v>
      </c>
      <c r="J22">
        <v>6.0511832175145104</v>
      </c>
      <c r="K22">
        <v>5.7277198047113398</v>
      </c>
      <c r="L22">
        <v>5.7986027055404001</v>
      </c>
      <c r="M22">
        <v>5.7089883678113296</v>
      </c>
      <c r="N22">
        <v>6.0759833005987902</v>
      </c>
      <c r="O22" s="4"/>
      <c r="P22" s="10">
        <v>18</v>
      </c>
      <c r="Q22" s="10">
        <v>270000</v>
      </c>
      <c r="R22" s="4">
        <f t="shared" si="6"/>
        <v>90.368591085876716</v>
      </c>
      <c r="S22" s="4">
        <f t="shared" si="6"/>
        <v>5.4748637642599958</v>
      </c>
      <c r="T22" s="4">
        <f t="shared" si="7"/>
        <v>96.181894751011356</v>
      </c>
      <c r="U22" s="4">
        <f t="shared" si="8"/>
        <v>100.44614559385708</v>
      </c>
      <c r="V22" s="4">
        <f t="shared" si="9"/>
        <v>86.348006236250399</v>
      </c>
      <c r="W22" s="4">
        <f t="shared" si="10"/>
        <v>84.494381862325795</v>
      </c>
      <c r="X22" s="4">
        <f t="shared" si="6"/>
        <v>95.778321472676865</v>
      </c>
      <c r="Y22" s="4">
        <f t="shared" si="6"/>
        <v>90.767748262717646</v>
      </c>
      <c r="Z22" s="4">
        <f t="shared" si="6"/>
        <v>85.915797070670095</v>
      </c>
      <c r="AA22" s="4">
        <f t="shared" si="6"/>
        <v>86.979040583105999</v>
      </c>
      <c r="AB22" s="4">
        <f t="shared" si="6"/>
        <v>85.634825517169944</v>
      </c>
      <c r="AC22" s="4">
        <f t="shared" si="6"/>
        <v>91.139749508981851</v>
      </c>
    </row>
    <row r="23" spans="1:29" ht="15.6">
      <c r="A23" s="1" t="s">
        <v>75</v>
      </c>
      <c r="B23" s="5" t="s">
        <v>76</v>
      </c>
      <c r="C23" s="6">
        <f t="shared" si="0"/>
        <v>9.1803248299337898</v>
      </c>
      <c r="D23" s="6">
        <f t="shared" si="1"/>
        <v>2.4530341368950532</v>
      </c>
      <c r="E23">
        <v>6.69741796358693</v>
      </c>
      <c r="F23">
        <v>6.3300212745695799</v>
      </c>
      <c r="G23">
        <v>14.383878296734199</v>
      </c>
      <c r="H23">
        <v>10.391712377273601</v>
      </c>
      <c r="I23">
        <v>7.2326509106374699</v>
      </c>
      <c r="J23">
        <v>9.3413793169958605</v>
      </c>
      <c r="K23">
        <v>11.012675333458199</v>
      </c>
      <c r="L23">
        <v>10.379384514595801</v>
      </c>
      <c r="M23">
        <v>8.0481078626938505</v>
      </c>
      <c r="N23">
        <v>7.9860204487923996</v>
      </c>
      <c r="O23" s="4"/>
      <c r="P23" s="10">
        <v>65</v>
      </c>
      <c r="Q23" s="10">
        <v>70000</v>
      </c>
      <c r="R23" s="4">
        <f t="shared" si="6"/>
        <v>9.8865036630056178</v>
      </c>
      <c r="S23" s="4">
        <f t="shared" si="6"/>
        <v>2.6417290705023651</v>
      </c>
      <c r="T23" s="4">
        <f t="shared" si="7"/>
        <v>7.2126039607859251</v>
      </c>
      <c r="U23" s="4">
        <f t="shared" si="8"/>
        <v>6.8169459879980083</v>
      </c>
      <c r="V23" s="4">
        <f t="shared" si="9"/>
        <v>15.490330473406059</v>
      </c>
      <c r="W23" s="4">
        <f t="shared" si="10"/>
        <v>11.191074867833107</v>
      </c>
      <c r="X23" s="4">
        <f t="shared" si="6"/>
        <v>7.789008672994199</v>
      </c>
      <c r="Y23" s="4">
        <f t="shared" si="6"/>
        <v>10.059946956764774</v>
      </c>
      <c r="Z23" s="4">
        <f t="shared" si="6"/>
        <v>11.859804205262675</v>
      </c>
      <c r="AA23" s="4">
        <f t="shared" si="6"/>
        <v>11.177798708026247</v>
      </c>
      <c r="AB23" s="4">
        <f t="shared" si="6"/>
        <v>8.6671930829010684</v>
      </c>
      <c r="AC23" s="4">
        <f t="shared" si="6"/>
        <v>8.6003297140841219</v>
      </c>
    </row>
    <row r="24" spans="1:29" ht="15.6">
      <c r="A24" s="1" t="s">
        <v>78</v>
      </c>
      <c r="B24" s="5" t="s">
        <v>79</v>
      </c>
      <c r="C24" s="6">
        <f t="shared" si="0"/>
        <v>2.4026929013004179</v>
      </c>
      <c r="D24" s="6">
        <f t="shared" si="1"/>
        <v>0.43697154432015595</v>
      </c>
      <c r="E24">
        <v>2.19798134768735</v>
      </c>
      <c r="F24">
        <v>3.3287109722991901</v>
      </c>
      <c r="G24">
        <v>2.0102205119354402</v>
      </c>
      <c r="H24">
        <v>2.4782600795202598</v>
      </c>
      <c r="I24">
        <v>2.6136807575211898</v>
      </c>
      <c r="J24">
        <v>2.86427732393375</v>
      </c>
      <c r="K24">
        <v>1.8773240881600799</v>
      </c>
      <c r="L24">
        <v>2.2720067269584701</v>
      </c>
      <c r="M24">
        <v>2.09202791780034</v>
      </c>
      <c r="N24">
        <v>2.2924392871881101</v>
      </c>
      <c r="O24" s="4"/>
      <c r="P24" s="10">
        <v>22</v>
      </c>
      <c r="Q24" s="10">
        <v>160000</v>
      </c>
      <c r="R24" s="4">
        <f t="shared" si="6"/>
        <v>17.474130191275766</v>
      </c>
      <c r="S24" s="4">
        <f t="shared" si="6"/>
        <v>3.177974867782952</v>
      </c>
      <c r="T24" s="4">
        <f t="shared" si="7"/>
        <v>15.985318892271636</v>
      </c>
      <c r="U24" s="4">
        <f t="shared" si="8"/>
        <v>24.208807071266836</v>
      </c>
      <c r="V24" s="4">
        <f t="shared" si="9"/>
        <v>14.619785541348655</v>
      </c>
      <c r="W24" s="4">
        <f t="shared" si="10"/>
        <v>18.023709669238251</v>
      </c>
      <c r="X24" s="4">
        <f t="shared" si="6"/>
        <v>19.008587327426834</v>
      </c>
      <c r="Y24" s="4">
        <f t="shared" si="6"/>
        <v>20.831107810427273</v>
      </c>
      <c r="Z24" s="4">
        <f t="shared" si="6"/>
        <v>13.653266095709672</v>
      </c>
      <c r="AA24" s="4">
        <f t="shared" si="6"/>
        <v>16.523685286970689</v>
      </c>
      <c r="AB24" s="4">
        <f t="shared" si="6"/>
        <v>15.214748493093383</v>
      </c>
      <c r="AC24" s="4">
        <f t="shared" si="6"/>
        <v>16.672285725004436</v>
      </c>
    </row>
    <row r="25" spans="1:29" ht="15.6">
      <c r="A25" s="1" t="s">
        <v>81</v>
      </c>
      <c r="B25" s="5" t="s">
        <v>82</v>
      </c>
      <c r="C25" s="6">
        <f t="shared" si="0"/>
        <v>23.914628577008777</v>
      </c>
      <c r="D25" s="6">
        <f t="shared" si="1"/>
        <v>5.6688179382658621</v>
      </c>
      <c r="E25">
        <v>31.0327250126285</v>
      </c>
      <c r="F25">
        <v>30.5036876179303</v>
      </c>
      <c r="G25">
        <v>22.7488978235613</v>
      </c>
      <c r="H25">
        <v>12.451065647819799</v>
      </c>
      <c r="I25">
        <v>20.1185662592139</v>
      </c>
      <c r="J25">
        <v>19.063169923359698</v>
      </c>
      <c r="K25">
        <v>26.089413866054802</v>
      </c>
      <c r="L25">
        <v>23.829693540727</v>
      </c>
      <c r="M25">
        <v>28.182026753588399</v>
      </c>
      <c r="N25">
        <v>25.127039325204102</v>
      </c>
      <c r="O25" s="4"/>
      <c r="P25" s="10">
        <v>400</v>
      </c>
      <c r="Q25" s="10">
        <v>53000</v>
      </c>
      <c r="R25" s="4">
        <f t="shared" si="6"/>
        <v>3.1686882864536634</v>
      </c>
      <c r="S25" s="4">
        <f t="shared" si="6"/>
        <v>0.75111837682022664</v>
      </c>
      <c r="T25" s="4">
        <f t="shared" si="7"/>
        <v>4.1118360641732759</v>
      </c>
      <c r="U25" s="4">
        <f t="shared" si="8"/>
        <v>4.0417386093757646</v>
      </c>
      <c r="V25" s="4">
        <f t="shared" si="9"/>
        <v>3.014228961621872</v>
      </c>
      <c r="W25" s="4">
        <f t="shared" si="10"/>
        <v>1.6497661983361234</v>
      </c>
      <c r="X25" s="4">
        <f t="shared" si="6"/>
        <v>2.6657100293458416</v>
      </c>
      <c r="Y25" s="4">
        <f t="shared" si="6"/>
        <v>2.5258700148451605</v>
      </c>
      <c r="Z25" s="4">
        <f t="shared" si="6"/>
        <v>3.4568473372522615</v>
      </c>
      <c r="AA25" s="4">
        <f t="shared" si="6"/>
        <v>3.1574343941463274</v>
      </c>
      <c r="AB25" s="4">
        <f t="shared" si="6"/>
        <v>3.7341185448504635</v>
      </c>
      <c r="AC25" s="4">
        <f t="shared" si="6"/>
        <v>3.3293327105895436</v>
      </c>
    </row>
    <row r="26" spans="1:29" ht="15.6">
      <c r="A26" s="1" t="s">
        <v>84</v>
      </c>
      <c r="B26" s="5" t="s">
        <v>85</v>
      </c>
      <c r="C26" s="6">
        <f t="shared" si="0"/>
        <v>1.9770239115560524</v>
      </c>
      <c r="D26" s="6">
        <f t="shared" si="1"/>
        <v>0.26588221980867771</v>
      </c>
      <c r="E26">
        <v>2.0748262625189899</v>
      </c>
      <c r="F26">
        <v>2.4511760042097999</v>
      </c>
      <c r="G26">
        <v>1.5546047683103601</v>
      </c>
      <c r="H26">
        <v>1.8626216042645301</v>
      </c>
      <c r="I26">
        <v>2.3798252231947301</v>
      </c>
      <c r="J26">
        <v>1.9055821224701499</v>
      </c>
      <c r="K26">
        <v>1.8819500997332199</v>
      </c>
      <c r="L26">
        <v>1.9128422889289001</v>
      </c>
      <c r="M26">
        <v>1.80881386298596</v>
      </c>
      <c r="N26">
        <v>1.93799687894388</v>
      </c>
      <c r="O26" s="4"/>
      <c r="P26" s="10">
        <v>640</v>
      </c>
      <c r="Q26" s="10">
        <v>480000</v>
      </c>
      <c r="R26" s="4">
        <f t="shared" si="6"/>
        <v>1.4827679336670392</v>
      </c>
      <c r="S26" s="4">
        <f t="shared" si="6"/>
        <v>0.19941166485650827</v>
      </c>
      <c r="T26" s="4">
        <f t="shared" si="7"/>
        <v>1.5561196968892426</v>
      </c>
      <c r="U26" s="4">
        <f t="shared" si="8"/>
        <v>1.8383820031573501</v>
      </c>
      <c r="V26" s="4">
        <f t="shared" si="9"/>
        <v>1.16595357623277</v>
      </c>
      <c r="W26" s="4">
        <f t="shared" si="10"/>
        <v>1.3969662031983974</v>
      </c>
      <c r="X26" s="4">
        <f t="shared" si="6"/>
        <v>1.7848689173960475</v>
      </c>
      <c r="Y26" s="4">
        <f t="shared" si="6"/>
        <v>1.4291865918526125</v>
      </c>
      <c r="Z26" s="4">
        <f t="shared" si="6"/>
        <v>1.411462574799915</v>
      </c>
      <c r="AA26" s="4">
        <f t="shared" si="6"/>
        <v>1.4346317166966751</v>
      </c>
      <c r="AB26" s="4">
        <f t="shared" si="6"/>
        <v>1.3566103972394701</v>
      </c>
      <c r="AC26" s="4">
        <f t="shared" si="6"/>
        <v>1.4534976592079101</v>
      </c>
    </row>
    <row r="27" spans="1:29" ht="15.6">
      <c r="A27" s="1" t="s">
        <v>87</v>
      </c>
      <c r="B27" s="5" t="s">
        <v>88</v>
      </c>
      <c r="C27" s="6">
        <f t="shared" si="0"/>
        <v>20.639870938368869</v>
      </c>
      <c r="D27" s="6">
        <f>STDEV(E27:N27)</f>
        <v>4.2024645878302405</v>
      </c>
      <c r="E27">
        <v>21.825852817583101</v>
      </c>
      <c r="F27">
        <v>11.8514218469378</v>
      </c>
      <c r="G27">
        <v>20.4294807785929</v>
      </c>
      <c r="H27">
        <v>21.346659304721001</v>
      </c>
      <c r="I27">
        <v>20.184856956827002</v>
      </c>
      <c r="J27">
        <v>19.050606574095099</v>
      </c>
      <c r="K27">
        <v>20.0933779260649</v>
      </c>
      <c r="L27">
        <v>29.042660247097199</v>
      </c>
      <c r="M27">
        <v>19.6615399735695</v>
      </c>
      <c r="N27">
        <v>22.912252958200199</v>
      </c>
      <c r="O27" s="4"/>
      <c r="P27" s="10">
        <v>2500</v>
      </c>
      <c r="Q27" s="10">
        <v>120000</v>
      </c>
      <c r="R27" s="4">
        <f t="shared" si="6"/>
        <v>0.9907138050417057</v>
      </c>
      <c r="S27" s="4">
        <f t="shared" si="6"/>
        <v>0.20171830021585155</v>
      </c>
      <c r="T27" s="4">
        <f t="shared" si="7"/>
        <v>1.0476409352439888</v>
      </c>
      <c r="U27" s="4">
        <f t="shared" si="8"/>
        <v>0.56886824865301433</v>
      </c>
      <c r="V27" s="4">
        <f t="shared" si="9"/>
        <v>0.98061507737245912</v>
      </c>
      <c r="W27" s="4">
        <f t="shared" si="10"/>
        <v>1.0246396466266081</v>
      </c>
      <c r="X27" s="4">
        <f t="shared" si="6"/>
        <v>0.96887313392769614</v>
      </c>
      <c r="Y27" s="4">
        <f t="shared" si="6"/>
        <v>0.9144291155565647</v>
      </c>
      <c r="Z27" s="4">
        <f t="shared" si="6"/>
        <v>0.96448214045111513</v>
      </c>
      <c r="AA27" s="4">
        <f t="shared" si="6"/>
        <v>1.3940476918606655</v>
      </c>
      <c r="AB27" s="4">
        <f t="shared" si="6"/>
        <v>0.94375391873133607</v>
      </c>
      <c r="AC27" s="4">
        <f t="shared" si="6"/>
        <v>1.0997881419936095</v>
      </c>
    </row>
    <row r="28" spans="1:29" ht="15.6">
      <c r="A28" s="1" t="s">
        <v>90</v>
      </c>
      <c r="B28" s="5" t="s">
        <v>91</v>
      </c>
      <c r="C28" s="6">
        <f t="shared" si="0"/>
        <v>1.4605914265392261</v>
      </c>
      <c r="D28" s="6">
        <f t="shared" si="1"/>
        <v>0.21686841587311567</v>
      </c>
      <c r="E28">
        <v>1.3515275144608101</v>
      </c>
      <c r="F28">
        <v>1.1654027093205801</v>
      </c>
      <c r="G28">
        <v>1.5014770039262699</v>
      </c>
      <c r="H28">
        <v>1.6456287067850499</v>
      </c>
      <c r="I28">
        <v>1.23423901613626</v>
      </c>
      <c r="J28">
        <v>1.39426382812437</v>
      </c>
      <c r="K28">
        <v>1.8443592355828899</v>
      </c>
      <c r="L28">
        <v>1.3168670167102801</v>
      </c>
      <c r="M28">
        <v>1.71410271419724</v>
      </c>
      <c r="N28">
        <v>1.43804652014851</v>
      </c>
      <c r="O28" s="4"/>
      <c r="P28" s="10">
        <v>1550</v>
      </c>
      <c r="Q28" s="10">
        <v>390000</v>
      </c>
      <c r="R28" s="4">
        <f t="shared" si="6"/>
        <v>0.3675036492582569</v>
      </c>
      <c r="S28" s="4">
        <f t="shared" si="6"/>
        <v>5.4566891735816206E-2</v>
      </c>
      <c r="T28" s="4">
        <f t="shared" si="7"/>
        <v>0.34006176170304259</v>
      </c>
      <c r="U28" s="4">
        <f t="shared" si="8"/>
        <v>0.29323035911937179</v>
      </c>
      <c r="V28" s="4">
        <f t="shared" si="9"/>
        <v>0.37779098808467437</v>
      </c>
      <c r="W28" s="4">
        <f t="shared" si="10"/>
        <v>0.41406141654591577</v>
      </c>
      <c r="X28" s="4">
        <f t="shared" si="6"/>
        <v>0.31055046212460735</v>
      </c>
      <c r="Y28" s="4">
        <f t="shared" si="6"/>
        <v>0.35081476965709951</v>
      </c>
      <c r="Z28" s="4">
        <f t="shared" si="6"/>
        <v>0.46406458185633997</v>
      </c>
      <c r="AA28" s="4">
        <f t="shared" si="6"/>
        <v>0.3313407332367802</v>
      </c>
      <c r="AB28" s="4">
        <f t="shared" si="6"/>
        <v>0.43129036034640239</v>
      </c>
      <c r="AC28" s="4">
        <f t="shared" si="6"/>
        <v>0.36183105990833481</v>
      </c>
    </row>
    <row r="29" spans="1:29" ht="15.6">
      <c r="A29" s="1" t="s">
        <v>94</v>
      </c>
      <c r="B29" s="5" t="s">
        <v>95</v>
      </c>
      <c r="C29" s="6">
        <f t="shared" si="0"/>
        <v>2.3442859425379665</v>
      </c>
      <c r="D29" s="6">
        <f t="shared" si="1"/>
        <v>0.61911479655067114</v>
      </c>
      <c r="E29">
        <v>2.0884677705127102</v>
      </c>
      <c r="F29">
        <v>3.8797511672034299</v>
      </c>
      <c r="G29">
        <v>2.0286961735110798</v>
      </c>
      <c r="H29">
        <v>1.87004108511165</v>
      </c>
      <c r="I29">
        <v>2.18766877656756</v>
      </c>
      <c r="J29">
        <v>2.7188401428532201</v>
      </c>
      <c r="K29">
        <v>1.6370474092896601</v>
      </c>
      <c r="L29">
        <v>2.4932502131304699</v>
      </c>
      <c r="M29">
        <v>2.2261962876976198</v>
      </c>
      <c r="N29">
        <v>2.3129003995022699</v>
      </c>
      <c r="O29" s="4"/>
      <c r="P29" s="10">
        <v>9240</v>
      </c>
      <c r="Q29" s="11">
        <v>66000</v>
      </c>
      <c r="R29" s="4">
        <f t="shared" si="6"/>
        <v>1.6744899589556904E-2</v>
      </c>
      <c r="S29" s="4">
        <f t="shared" si="6"/>
        <v>4.422248546790508E-3</v>
      </c>
      <c r="T29" s="4">
        <f t="shared" si="7"/>
        <v>1.4917626932233644E-2</v>
      </c>
      <c r="U29" s="4">
        <f t="shared" si="8"/>
        <v>2.7712508337167357E-2</v>
      </c>
      <c r="V29" s="4">
        <f t="shared" si="9"/>
        <v>1.4490686953650571E-2</v>
      </c>
      <c r="W29" s="4">
        <f t="shared" si="10"/>
        <v>1.3357436322226071E-2</v>
      </c>
      <c r="X29" s="4">
        <f t="shared" si="6"/>
        <v>1.5626205546911142E-2</v>
      </c>
      <c r="Y29" s="4">
        <f t="shared" si="6"/>
        <v>1.9420286734665858E-2</v>
      </c>
      <c r="Z29" s="4">
        <f t="shared" si="6"/>
        <v>1.1693195780640429E-2</v>
      </c>
      <c r="AA29" s="4">
        <f t="shared" si="6"/>
        <v>1.7808930093789067E-2</v>
      </c>
      <c r="AB29" s="4">
        <f t="shared" si="6"/>
        <v>1.5901402054982999E-2</v>
      </c>
      <c r="AC29" s="4">
        <f t="shared" si="6"/>
        <v>1.6520717139301925E-2</v>
      </c>
    </row>
    <row r="30" spans="1:2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>
      <c r="A31" s="4" t="s">
        <v>187</v>
      </c>
      <c r="B31" s="4">
        <f>C3/(400-B1)</f>
        <v>2.328214649977046</v>
      </c>
      <c r="C31" s="4"/>
      <c r="D31" s="4" t="s">
        <v>188</v>
      </c>
      <c r="E31" s="4">
        <f>C3/B31</f>
        <v>20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189</v>
      </c>
      <c r="R31" s="4">
        <f>SUM(R4:R29)</f>
        <v>11503.392295158943</v>
      </c>
      <c r="S31" s="4"/>
      <c r="T31" s="4">
        <f t="shared" ref="T31:AC31" si="11">SUM(T4:T29)</f>
        <v>11503.392295158934</v>
      </c>
      <c r="U31" s="4">
        <f t="shared" si="11"/>
        <v>11503.392295158939</v>
      </c>
      <c r="V31" s="4">
        <f t="shared" si="11"/>
        <v>11503.392295158945</v>
      </c>
      <c r="W31" s="4">
        <f t="shared" si="11"/>
        <v>11503.392295158943</v>
      </c>
      <c r="X31" s="4">
        <f t="shared" si="11"/>
        <v>11503.392295158954</v>
      </c>
      <c r="Y31" s="4">
        <f t="shared" si="11"/>
        <v>11503.392295158939</v>
      </c>
      <c r="Z31" s="4">
        <f t="shared" si="11"/>
        <v>11503.392295158939</v>
      </c>
      <c r="AA31" s="4">
        <f t="shared" si="11"/>
        <v>11503.392295158952</v>
      </c>
      <c r="AB31" s="4">
        <f t="shared" si="11"/>
        <v>11503.392295158932</v>
      </c>
      <c r="AC31" s="4">
        <f t="shared" si="11"/>
        <v>11503.392295158954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6F58-E518-44E5-BEA3-D18262F935D6}">
  <dimension ref="A1:AC31"/>
  <sheetViews>
    <sheetView zoomScale="90" zoomScaleNormal="90" workbookViewId="0">
      <selection activeCell="A33" sqref="A33:XFD33"/>
    </sheetView>
  </sheetViews>
  <sheetFormatPr defaultRowHeight="14.45"/>
  <sheetData>
    <row r="1" spans="1:29">
      <c r="A1" s="4" t="s">
        <v>181</v>
      </c>
      <c r="B1" s="4">
        <v>400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4"/>
      <c r="P1" s="4"/>
      <c r="Q1" s="4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47.28856920801141</v>
      </c>
      <c r="D3" s="6">
        <f>STDEV(E3:N3)</f>
        <v>1.6527432755994692E-3</v>
      </c>
      <c r="E3">
        <v>47.288611756092202</v>
      </c>
      <c r="F3">
        <v>47.285899969232297</v>
      </c>
      <c r="G3">
        <v>47.287919271940901</v>
      </c>
      <c r="H3">
        <v>47.288213543215299</v>
      </c>
      <c r="I3">
        <v>47.289993084498597</v>
      </c>
      <c r="J3">
        <v>47.290049473304897</v>
      </c>
      <c r="K3">
        <v>47.291549690779597</v>
      </c>
      <c r="L3">
        <v>47.286835344787299</v>
      </c>
      <c r="M3">
        <v>47.287732951283502</v>
      </c>
      <c r="N3">
        <v>47.288886994979499</v>
      </c>
      <c r="O3" s="4"/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9" si="0">AVERAGE(E4:N4)</f>
        <v>168.5576899731721</v>
      </c>
      <c r="D4" s="6">
        <f t="shared" ref="D4:D29" si="1">STDEV(E4:N4)</f>
        <v>7.6736364166117912E-2</v>
      </c>
      <c r="E4">
        <v>168.45589366370899</v>
      </c>
      <c r="F4">
        <v>168.54506274955</v>
      </c>
      <c r="G4">
        <v>168.44138017666501</v>
      </c>
      <c r="H4">
        <v>168.56593219259801</v>
      </c>
      <c r="I4">
        <v>168.630213715671</v>
      </c>
      <c r="J4">
        <v>168.58628823090501</v>
      </c>
      <c r="K4">
        <v>168.49149433014901</v>
      </c>
      <c r="L4">
        <v>168.55711831945999</v>
      </c>
      <c r="M4">
        <v>168.670744891016</v>
      </c>
      <c r="N4">
        <v>168.632771461998</v>
      </c>
      <c r="O4" s="4"/>
      <c r="P4" s="8">
        <v>16</v>
      </c>
      <c r="Q4" s="8">
        <v>588000</v>
      </c>
      <c r="R4" s="4">
        <f>C4/$P4*$Q4/1000</f>
        <v>6194.4951065140749</v>
      </c>
      <c r="S4" s="4">
        <f t="shared" ref="S4:AC19" si="2">D4/$P4*$Q4/1000</f>
        <v>2.8200613831048331</v>
      </c>
      <c r="T4" s="4">
        <f t="shared" si="2"/>
        <v>6190.7540921413047</v>
      </c>
      <c r="U4" s="4">
        <f t="shared" ref="U4" si="3">F4/$P4*$Q4/1000</f>
        <v>6194.0310560459629</v>
      </c>
      <c r="V4" s="4">
        <f t="shared" ref="V4" si="4">G4/$P4*$Q4/1000</f>
        <v>6190.2207214924383</v>
      </c>
      <c r="W4" s="4">
        <f t="shared" ref="W4" si="5">H4/$P4*$Q4/1000</f>
        <v>6194.7980080779771</v>
      </c>
      <c r="X4" s="4">
        <f t="shared" si="2"/>
        <v>6197.1603540509095</v>
      </c>
      <c r="Y4" s="4">
        <f t="shared" si="2"/>
        <v>6195.5460924857598</v>
      </c>
      <c r="Z4" s="4">
        <f t="shared" si="2"/>
        <v>6192.0624166329762</v>
      </c>
      <c r="AA4" s="4">
        <f t="shared" si="2"/>
        <v>6194.4740982401545</v>
      </c>
      <c r="AB4" s="4">
        <f t="shared" si="2"/>
        <v>6198.6498747448377</v>
      </c>
      <c r="AC4" s="4">
        <f t="shared" si="2"/>
        <v>6197.2543512284265</v>
      </c>
    </row>
    <row r="5" spans="1:29" ht="15.6">
      <c r="A5" s="5" t="s">
        <v>22</v>
      </c>
      <c r="B5" s="5" t="s">
        <v>23</v>
      </c>
      <c r="C5" s="6">
        <f t="shared" si="0"/>
        <v>2827.3994412502243</v>
      </c>
      <c r="D5" s="6">
        <f t="shared" si="1"/>
        <v>46.797799071086772</v>
      </c>
      <c r="E5">
        <v>2890.25337873951</v>
      </c>
      <c r="F5">
        <v>2815.0296575593102</v>
      </c>
      <c r="G5">
        <v>2814.63509222021</v>
      </c>
      <c r="H5">
        <v>2861.87500553682</v>
      </c>
      <c r="I5">
        <v>2838.2547275822499</v>
      </c>
      <c r="J5">
        <v>2730.05338706775</v>
      </c>
      <c r="K5">
        <v>2868.0964677987299</v>
      </c>
      <c r="L5">
        <v>2858.92760838611</v>
      </c>
      <c r="M5">
        <v>2785.5332169640601</v>
      </c>
      <c r="N5">
        <v>2811.3358706474901</v>
      </c>
      <c r="O5" s="4"/>
      <c r="P5" s="9">
        <v>540</v>
      </c>
      <c r="Q5" s="9">
        <v>45000</v>
      </c>
      <c r="R5" s="4">
        <f t="shared" ref="R5:AC29" si="6">C5/$P5*$Q5/1000</f>
        <v>235.61662010418536</v>
      </c>
      <c r="S5" s="4">
        <f t="shared" si="2"/>
        <v>3.899816589257231</v>
      </c>
      <c r="T5" s="4">
        <f t="shared" ref="T5:T29" si="7">E5/$P5*$Q5/1000</f>
        <v>240.85444822829251</v>
      </c>
      <c r="U5" s="4">
        <f t="shared" ref="U5:U29" si="8">F5/$P5*$Q5/1000</f>
        <v>234.58580479660921</v>
      </c>
      <c r="V5" s="4">
        <f t="shared" ref="V5:V29" si="9">G5/$P5*$Q5/1000</f>
        <v>234.5529243516842</v>
      </c>
      <c r="W5" s="4">
        <f t="shared" ref="W5:W29" si="10">H5/$P5*$Q5/1000</f>
        <v>238.48958379473498</v>
      </c>
      <c r="X5" s="4">
        <f t="shared" si="2"/>
        <v>236.52122729852081</v>
      </c>
      <c r="Y5" s="4">
        <f t="shared" si="2"/>
        <v>227.50444892231249</v>
      </c>
      <c r="Z5" s="4">
        <f t="shared" si="2"/>
        <v>239.00803898322749</v>
      </c>
      <c r="AA5" s="4">
        <f t="shared" si="2"/>
        <v>238.24396736550915</v>
      </c>
      <c r="AB5" s="4">
        <f t="shared" si="2"/>
        <v>232.12776808033834</v>
      </c>
      <c r="AC5" s="4">
        <f t="shared" si="2"/>
        <v>234.27798922062414</v>
      </c>
    </row>
    <row r="6" spans="1:29" ht="15.6">
      <c r="A6" s="5" t="s">
        <v>25</v>
      </c>
      <c r="B6" s="5" t="s">
        <v>26</v>
      </c>
      <c r="C6" s="6">
        <f t="shared" si="0"/>
        <v>133.91964103206811</v>
      </c>
      <c r="D6" s="6">
        <f t="shared" si="1"/>
        <v>1.3762907505693021</v>
      </c>
      <c r="E6">
        <v>132.69410097756801</v>
      </c>
      <c r="F6">
        <v>134.93455465071099</v>
      </c>
      <c r="G6">
        <v>133.39674657029201</v>
      </c>
      <c r="H6">
        <v>133.606640484894</v>
      </c>
      <c r="I6">
        <v>133.271112464178</v>
      </c>
      <c r="J6">
        <v>133.22621454185901</v>
      </c>
      <c r="K6">
        <v>133.899808286047</v>
      </c>
      <c r="L6">
        <v>133.06809666536</v>
      </c>
      <c r="M6">
        <v>133.65168395420201</v>
      </c>
      <c r="N6">
        <v>137.44745172557001</v>
      </c>
      <c r="O6" s="4"/>
      <c r="P6" s="9">
        <v>50</v>
      </c>
      <c r="Q6" s="9">
        <v>180000</v>
      </c>
      <c r="R6" s="4">
        <f t="shared" si="6"/>
        <v>482.11070771544519</v>
      </c>
      <c r="S6" s="4">
        <f t="shared" si="2"/>
        <v>4.9546467020494873</v>
      </c>
      <c r="T6" s="4">
        <f t="shared" si="7"/>
        <v>477.69876351924484</v>
      </c>
      <c r="U6" s="4">
        <f t="shared" si="8"/>
        <v>485.7643967425596</v>
      </c>
      <c r="V6" s="4">
        <f t="shared" si="9"/>
        <v>480.22828765305127</v>
      </c>
      <c r="W6" s="4">
        <f t="shared" si="10"/>
        <v>480.98390574561836</v>
      </c>
      <c r="X6" s="4">
        <f t="shared" si="2"/>
        <v>479.77600487104081</v>
      </c>
      <c r="Y6" s="4">
        <f t="shared" si="2"/>
        <v>479.61437235069246</v>
      </c>
      <c r="Z6" s="4">
        <f t="shared" si="2"/>
        <v>482.03930982976919</v>
      </c>
      <c r="AA6" s="4">
        <f t="shared" si="2"/>
        <v>479.04514799529602</v>
      </c>
      <c r="AB6" s="4">
        <f t="shared" si="2"/>
        <v>481.14606223512726</v>
      </c>
      <c r="AC6" s="4">
        <f t="shared" si="2"/>
        <v>494.81082621205201</v>
      </c>
    </row>
    <row r="7" spans="1:29" ht="15.6">
      <c r="A7" s="1" t="s">
        <v>28</v>
      </c>
      <c r="B7" s="5" t="s">
        <v>29</v>
      </c>
      <c r="C7" s="6">
        <f t="shared" si="0"/>
        <v>1262.744760688596</v>
      </c>
      <c r="D7" s="6">
        <f t="shared" si="1"/>
        <v>24.127514171462344</v>
      </c>
      <c r="E7">
        <v>1238.8139930535001</v>
      </c>
      <c r="F7">
        <v>1277.77217889796</v>
      </c>
      <c r="G7">
        <v>1256.2372710141101</v>
      </c>
      <c r="H7">
        <v>1262.09962776415</v>
      </c>
      <c r="I7">
        <v>1321.5177754347401</v>
      </c>
      <c r="J7">
        <v>1251.9142980254701</v>
      </c>
      <c r="K7">
        <v>1268.9228585298399</v>
      </c>
      <c r="L7">
        <v>1250.2456298340001</v>
      </c>
      <c r="M7">
        <v>1262.3151640467599</v>
      </c>
      <c r="N7">
        <v>1237.6088102854301</v>
      </c>
      <c r="O7" s="4"/>
      <c r="P7" s="10">
        <v>65</v>
      </c>
      <c r="Q7" s="10">
        <v>70000</v>
      </c>
      <c r="R7" s="4">
        <f t="shared" si="6"/>
        <v>1359.8789730492572</v>
      </c>
      <c r="S7" s="4">
        <f t="shared" si="2"/>
        <v>25.983476800036374</v>
      </c>
      <c r="T7" s="4">
        <f t="shared" si="7"/>
        <v>1334.1073771345384</v>
      </c>
      <c r="U7" s="4">
        <f t="shared" si="8"/>
        <v>1376.0623465054953</v>
      </c>
      <c r="V7" s="4">
        <f t="shared" si="9"/>
        <v>1352.8709072459646</v>
      </c>
      <c r="W7" s="4">
        <f t="shared" si="10"/>
        <v>1359.1842145152384</v>
      </c>
      <c r="X7" s="4">
        <f t="shared" si="2"/>
        <v>1423.1729889297201</v>
      </c>
      <c r="Y7" s="4">
        <f t="shared" si="2"/>
        <v>1348.2153978735832</v>
      </c>
      <c r="Z7" s="4">
        <f t="shared" si="2"/>
        <v>1366.5323091859816</v>
      </c>
      <c r="AA7" s="4">
        <f t="shared" si="2"/>
        <v>1346.4183705904616</v>
      </c>
      <c r="AB7" s="4">
        <f t="shared" si="2"/>
        <v>1359.4163305118955</v>
      </c>
      <c r="AC7" s="4">
        <f t="shared" si="2"/>
        <v>1332.8094879996941</v>
      </c>
    </row>
    <row r="8" spans="1:29" ht="15.6">
      <c r="A8" s="1" t="s">
        <v>31</v>
      </c>
      <c r="B8" s="5" t="s">
        <v>32</v>
      </c>
      <c r="C8" s="6">
        <f t="shared" si="0"/>
        <v>130.7601372194986</v>
      </c>
      <c r="D8" s="6">
        <f t="shared" si="1"/>
        <v>2.5861542199623586</v>
      </c>
      <c r="E8">
        <v>133.716003016043</v>
      </c>
      <c r="F8">
        <v>130.85144961612701</v>
      </c>
      <c r="G8">
        <v>131.47936365667999</v>
      </c>
      <c r="H8">
        <v>128.59123159814499</v>
      </c>
      <c r="I8">
        <v>125.01874000456201</v>
      </c>
      <c r="J8">
        <v>131.83928371133501</v>
      </c>
      <c r="K8">
        <v>132.20825293721401</v>
      </c>
      <c r="L8">
        <v>133.64638387347199</v>
      </c>
      <c r="M8">
        <v>130.783059190084</v>
      </c>
      <c r="N8">
        <v>129.467604591324</v>
      </c>
      <c r="O8" s="4"/>
      <c r="P8" s="10">
        <v>22</v>
      </c>
      <c r="Q8" s="10">
        <v>160000</v>
      </c>
      <c r="R8" s="4">
        <f t="shared" si="6"/>
        <v>950.98281614180803</v>
      </c>
      <c r="S8" s="4">
        <f t="shared" si="2"/>
        <v>18.808394326998972</v>
      </c>
      <c r="T8" s="4">
        <f t="shared" si="7"/>
        <v>972.4800219348582</v>
      </c>
      <c r="U8" s="4">
        <f t="shared" si="8"/>
        <v>951.64690629910547</v>
      </c>
      <c r="V8" s="4">
        <f t="shared" si="9"/>
        <v>956.21355386676362</v>
      </c>
      <c r="W8" s="4">
        <f t="shared" si="10"/>
        <v>935.20895707741806</v>
      </c>
      <c r="X8" s="4">
        <f t="shared" si="2"/>
        <v>909.22720003317818</v>
      </c>
      <c r="Y8" s="4">
        <f t="shared" si="2"/>
        <v>958.83115426425456</v>
      </c>
      <c r="Z8" s="4">
        <f t="shared" si="2"/>
        <v>961.51456681610193</v>
      </c>
      <c r="AA8" s="4">
        <f t="shared" si="2"/>
        <v>971.97370089797812</v>
      </c>
      <c r="AB8" s="4">
        <f t="shared" si="2"/>
        <v>951.14952138242916</v>
      </c>
      <c r="AC8" s="4">
        <f t="shared" si="2"/>
        <v>941.58257884599277</v>
      </c>
    </row>
    <row r="9" spans="1:29" ht="15.6">
      <c r="A9" s="1" t="s">
        <v>186</v>
      </c>
      <c r="B9" s="5" t="s">
        <v>35</v>
      </c>
      <c r="C9" s="6">
        <f t="shared" si="0"/>
        <v>467.91678343021351</v>
      </c>
      <c r="D9" s="6">
        <f t="shared" si="1"/>
        <v>6.0085113932813146</v>
      </c>
      <c r="E9">
        <v>463.08940133351098</v>
      </c>
      <c r="F9">
        <v>468.25044035702399</v>
      </c>
      <c r="G9">
        <v>464.929472198714</v>
      </c>
      <c r="H9">
        <v>465.55941200721298</v>
      </c>
      <c r="I9">
        <v>458.19349145716802</v>
      </c>
      <c r="J9">
        <v>472.26251245512702</v>
      </c>
      <c r="K9">
        <v>464.057750560648</v>
      </c>
      <c r="L9">
        <v>469.29500411422703</v>
      </c>
      <c r="M9">
        <v>476.436350358308</v>
      </c>
      <c r="N9">
        <v>477.09399946019499</v>
      </c>
      <c r="O9" s="4"/>
      <c r="P9" s="10">
        <v>69</v>
      </c>
      <c r="Q9" s="10">
        <v>160000</v>
      </c>
      <c r="R9" s="4">
        <f t="shared" si="6"/>
        <v>1085.0244253454227</v>
      </c>
      <c r="S9" s="4">
        <f t="shared" si="2"/>
        <v>13.932780042391455</v>
      </c>
      <c r="T9" s="4">
        <f t="shared" si="7"/>
        <v>1073.8304958458227</v>
      </c>
      <c r="U9" s="4">
        <f t="shared" si="8"/>
        <v>1085.7981225670121</v>
      </c>
      <c r="V9" s="4">
        <f t="shared" si="9"/>
        <v>1078.0973268375976</v>
      </c>
      <c r="W9" s="4">
        <f t="shared" si="10"/>
        <v>1079.5580568283201</v>
      </c>
      <c r="X9" s="4">
        <f t="shared" si="2"/>
        <v>1062.4776613499548</v>
      </c>
      <c r="Y9" s="4">
        <f t="shared" si="2"/>
        <v>1095.1014781568165</v>
      </c>
      <c r="Z9" s="4">
        <f t="shared" si="2"/>
        <v>1076.0759433290389</v>
      </c>
      <c r="AA9" s="4">
        <f t="shared" si="2"/>
        <v>1088.220299395309</v>
      </c>
      <c r="AB9" s="4">
        <f t="shared" si="2"/>
        <v>1104.7799428598446</v>
      </c>
      <c r="AC9" s="4">
        <f t="shared" si="2"/>
        <v>1106.3049262845102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6"/>
        <v>0</v>
      </c>
      <c r="S10" s="4">
        <f t="shared" si="2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227.89319348927171</v>
      </c>
      <c r="D11" s="6">
        <f t="shared" si="1"/>
        <v>13.167844606260546</v>
      </c>
      <c r="E11">
        <v>213.74794494690099</v>
      </c>
      <c r="F11">
        <v>223.60079543415699</v>
      </c>
      <c r="G11">
        <v>238.10153801535699</v>
      </c>
      <c r="H11">
        <v>215.23589839272</v>
      </c>
      <c r="I11">
        <v>225.34610070427601</v>
      </c>
      <c r="J11">
        <v>249.87022020682599</v>
      </c>
      <c r="K11">
        <v>249.13313350574199</v>
      </c>
      <c r="L11">
        <v>222.40610741828601</v>
      </c>
      <c r="M11">
        <v>222.27610185652699</v>
      </c>
      <c r="N11">
        <v>219.214094411925</v>
      </c>
      <c r="O11" s="4"/>
      <c r="P11" s="10">
        <v>81</v>
      </c>
      <c r="Q11" s="10">
        <v>66000</v>
      </c>
      <c r="R11" s="4">
        <f t="shared" si="6"/>
        <v>185.69075025051768</v>
      </c>
      <c r="S11" s="4">
        <f t="shared" si="2"/>
        <v>10.729354864360447</v>
      </c>
      <c r="T11" s="4">
        <f t="shared" si="7"/>
        <v>174.16499217895637</v>
      </c>
      <c r="U11" s="4">
        <f t="shared" si="8"/>
        <v>182.19324072412792</v>
      </c>
      <c r="V11" s="4">
        <f t="shared" si="9"/>
        <v>194.00866060510569</v>
      </c>
      <c r="W11" s="4">
        <f t="shared" si="10"/>
        <v>175.37739869036443</v>
      </c>
      <c r="X11" s="4">
        <f t="shared" si="2"/>
        <v>183.61534131459527</v>
      </c>
      <c r="Y11" s="4">
        <f t="shared" si="2"/>
        <v>203.59795720556193</v>
      </c>
      <c r="Z11" s="4">
        <f t="shared" si="2"/>
        <v>202.9973680417157</v>
      </c>
      <c r="AA11" s="4">
        <f t="shared" si="2"/>
        <v>181.21979122971453</v>
      </c>
      <c r="AB11" s="4">
        <f t="shared" si="2"/>
        <v>181.11386077198495</v>
      </c>
      <c r="AC11" s="4">
        <f t="shared" si="2"/>
        <v>178.61889174305003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6"/>
        <v>0</v>
      </c>
      <c r="S12" s="4">
        <f t="shared" si="2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4356.5576634907966</v>
      </c>
      <c r="D13" s="6">
        <f t="shared" si="1"/>
        <v>135.48644375917786</v>
      </c>
      <c r="E13">
        <v>4542.08764109197</v>
      </c>
      <c r="F13">
        <v>4161.3212336009301</v>
      </c>
      <c r="G13">
        <v>4303.3853816839401</v>
      </c>
      <c r="H13">
        <v>4545.5326167984604</v>
      </c>
      <c r="I13">
        <v>4448.9796410569097</v>
      </c>
      <c r="J13">
        <v>4329.6425481611604</v>
      </c>
      <c r="K13">
        <v>4276.4670917705998</v>
      </c>
      <c r="L13">
        <v>4236.2404455194801</v>
      </c>
      <c r="M13">
        <v>4251.5616906719397</v>
      </c>
      <c r="N13">
        <v>4470.3583445525701</v>
      </c>
      <c r="O13" s="4"/>
      <c r="P13" s="10">
        <v>615</v>
      </c>
      <c r="Q13" s="10">
        <v>96000</v>
      </c>
      <c r="R13" s="4">
        <f t="shared" si="6"/>
        <v>680.04802552051456</v>
      </c>
      <c r="S13" s="4">
        <f t="shared" si="2"/>
        <v>21.149103416066787</v>
      </c>
      <c r="T13" s="4">
        <f t="shared" si="7"/>
        <v>709.00880251191734</v>
      </c>
      <c r="U13" s="4">
        <f t="shared" si="8"/>
        <v>649.57209500112083</v>
      </c>
      <c r="V13" s="4">
        <f t="shared" si="9"/>
        <v>671.7479620189564</v>
      </c>
      <c r="W13" s="4">
        <f t="shared" si="10"/>
        <v>709.54655481732061</v>
      </c>
      <c r="X13" s="4">
        <f t="shared" si="2"/>
        <v>694.47487079912742</v>
      </c>
      <c r="Y13" s="4">
        <f t="shared" si="2"/>
        <v>675.84664166418111</v>
      </c>
      <c r="Z13" s="4">
        <f t="shared" si="2"/>
        <v>667.54608261784972</v>
      </c>
      <c r="AA13" s="4">
        <f t="shared" si="2"/>
        <v>661.26680125182122</v>
      </c>
      <c r="AB13" s="4">
        <f t="shared" si="2"/>
        <v>663.65841025122961</v>
      </c>
      <c r="AC13" s="4">
        <f t="shared" si="2"/>
        <v>697.81203427162063</v>
      </c>
    </row>
    <row r="14" spans="1:29" ht="15.6">
      <c r="A14" s="1" t="s">
        <v>48</v>
      </c>
      <c r="B14" s="5" t="s">
        <v>49</v>
      </c>
      <c r="C14" s="6">
        <f t="shared" si="0"/>
        <v>11.584383454455496</v>
      </c>
      <c r="D14" s="6">
        <f t="shared" si="1"/>
        <v>2.5658197205685949</v>
      </c>
      <c r="E14">
        <v>10.703035032387699</v>
      </c>
      <c r="F14">
        <v>12.435118611928999</v>
      </c>
      <c r="G14">
        <v>10.014393500363999</v>
      </c>
      <c r="H14">
        <v>14.9551919456049</v>
      </c>
      <c r="I14">
        <v>8.1814615965753195</v>
      </c>
      <c r="J14">
        <v>10.3388178655437</v>
      </c>
      <c r="K14">
        <v>8.8276770253123402</v>
      </c>
      <c r="L14">
        <v>10.8838143107485</v>
      </c>
      <c r="M14">
        <v>15.8993217773591</v>
      </c>
      <c r="N14">
        <v>13.605002878730399</v>
      </c>
      <c r="O14" s="4"/>
      <c r="P14" s="10">
        <v>546</v>
      </c>
      <c r="Q14" s="10">
        <v>210000</v>
      </c>
      <c r="R14" s="4">
        <f t="shared" si="6"/>
        <v>4.4555320978674988</v>
      </c>
      <c r="S14" s="4">
        <f t="shared" si="2"/>
        <v>0.98685373868022874</v>
      </c>
      <c r="T14" s="4">
        <f t="shared" si="7"/>
        <v>4.1165519355337308</v>
      </c>
      <c r="U14" s="4">
        <f t="shared" si="8"/>
        <v>4.7827379276649999</v>
      </c>
      <c r="V14" s="4">
        <f t="shared" si="9"/>
        <v>3.8516898078323076</v>
      </c>
      <c r="W14" s="4">
        <f t="shared" si="10"/>
        <v>5.7519969021557307</v>
      </c>
      <c r="X14" s="4">
        <f t="shared" si="2"/>
        <v>3.1467159986828155</v>
      </c>
      <c r="Y14" s="4">
        <f t="shared" si="2"/>
        <v>3.9764684098244998</v>
      </c>
      <c r="Z14" s="4">
        <f t="shared" si="2"/>
        <v>3.3952603943509003</v>
      </c>
      <c r="AA14" s="4">
        <f t="shared" si="2"/>
        <v>4.1860824272109625</v>
      </c>
      <c r="AB14" s="4">
        <f t="shared" si="2"/>
        <v>6.1151237605227307</v>
      </c>
      <c r="AC14" s="4">
        <f t="shared" si="2"/>
        <v>5.2326934148963069</v>
      </c>
    </row>
    <row r="15" spans="1:29" ht="15.6">
      <c r="A15" s="1" t="s">
        <v>51</v>
      </c>
      <c r="B15" s="5" t="s">
        <v>52</v>
      </c>
      <c r="C15" s="6">
        <f t="shared" si="0"/>
        <v>13.647875267969459</v>
      </c>
      <c r="D15" s="6">
        <f t="shared" si="1"/>
        <v>2.7113186605920858</v>
      </c>
      <c r="E15">
        <v>13.258600949648701</v>
      </c>
      <c r="F15">
        <v>18.3435808728712</v>
      </c>
      <c r="G15">
        <v>15.356225179933899</v>
      </c>
      <c r="H15">
        <v>17.2243148205804</v>
      </c>
      <c r="I15">
        <v>11.7773150996399</v>
      </c>
      <c r="J15">
        <v>10.8827219713594</v>
      </c>
      <c r="K15">
        <v>11.690694658674399</v>
      </c>
      <c r="L15">
        <v>14.0525701658849</v>
      </c>
      <c r="M15">
        <v>13.8596071574189</v>
      </c>
      <c r="N15">
        <v>10.033121803682899</v>
      </c>
      <c r="O15" s="4"/>
      <c r="P15" s="10">
        <v>216</v>
      </c>
      <c r="Q15" s="10">
        <v>325000</v>
      </c>
      <c r="R15" s="4">
        <f t="shared" si="6"/>
        <v>20.53499750967627</v>
      </c>
      <c r="S15" s="4">
        <f t="shared" si="2"/>
        <v>4.0795303920945738</v>
      </c>
      <c r="T15" s="4">
        <f t="shared" si="7"/>
        <v>19.94928383627698</v>
      </c>
      <c r="U15" s="4">
        <f t="shared" si="8"/>
        <v>27.600295294829355</v>
      </c>
      <c r="V15" s="4">
        <f t="shared" si="9"/>
        <v>23.105431404993134</v>
      </c>
      <c r="W15" s="4">
        <f t="shared" si="10"/>
        <v>25.916214429114028</v>
      </c>
      <c r="X15" s="4">
        <f t="shared" si="2"/>
        <v>17.720497256402624</v>
      </c>
      <c r="Y15" s="4">
        <f t="shared" si="2"/>
        <v>16.374465929128725</v>
      </c>
      <c r="Z15" s="4">
        <f t="shared" si="2"/>
        <v>17.590165574394348</v>
      </c>
      <c r="AA15" s="4">
        <f t="shared" si="2"/>
        <v>21.143913444039779</v>
      </c>
      <c r="AB15" s="4">
        <f t="shared" si="2"/>
        <v>20.853575584079362</v>
      </c>
      <c r="AC15" s="4">
        <f t="shared" si="2"/>
        <v>15.096132343504362</v>
      </c>
    </row>
    <row r="16" spans="1:29" ht="15.6">
      <c r="A16" s="1" t="s">
        <v>54</v>
      </c>
      <c r="B16" s="5" t="s">
        <v>55</v>
      </c>
      <c r="C16" s="6">
        <f t="shared" si="0"/>
        <v>72.255615112683813</v>
      </c>
      <c r="D16" s="6">
        <f t="shared" si="1"/>
        <v>9.9422062839254934</v>
      </c>
      <c r="E16">
        <v>54.563177527638302</v>
      </c>
      <c r="F16">
        <v>68.605898064222998</v>
      </c>
      <c r="G16">
        <v>87.313707112457905</v>
      </c>
      <c r="H16">
        <v>69.319440979764494</v>
      </c>
      <c r="I16">
        <v>68.604514218802706</v>
      </c>
      <c r="J16">
        <v>65.819176139031399</v>
      </c>
      <c r="K16">
        <v>85.789383819615693</v>
      </c>
      <c r="L16">
        <v>66.928779115091302</v>
      </c>
      <c r="M16">
        <v>77.749348436971005</v>
      </c>
      <c r="N16">
        <v>77.862725713242298</v>
      </c>
      <c r="O16" s="4"/>
      <c r="P16" s="10">
        <v>292</v>
      </c>
      <c r="Q16" s="10">
        <v>100000</v>
      </c>
      <c r="R16" s="4">
        <f t="shared" si="6"/>
        <v>24.745073668727333</v>
      </c>
      <c r="S16" s="4">
        <f t="shared" si="2"/>
        <v>3.4048651657279083</v>
      </c>
      <c r="T16" s="4">
        <f t="shared" si="7"/>
        <v>18.686019701245993</v>
      </c>
      <c r="U16" s="4">
        <f t="shared" si="8"/>
        <v>23.495170569939383</v>
      </c>
      <c r="V16" s="4">
        <f t="shared" si="9"/>
        <v>29.901954490567778</v>
      </c>
      <c r="W16" s="4">
        <f t="shared" si="10"/>
        <v>23.739534582111126</v>
      </c>
      <c r="X16" s="4">
        <f t="shared" si="2"/>
        <v>23.4946966502749</v>
      </c>
      <c r="Y16" s="4">
        <f t="shared" si="2"/>
        <v>22.540813746243629</v>
      </c>
      <c r="Z16" s="4">
        <f t="shared" si="2"/>
        <v>29.379925965621812</v>
      </c>
      <c r="AA16" s="4">
        <f t="shared" si="2"/>
        <v>22.920814765442227</v>
      </c>
      <c r="AB16" s="4">
        <f t="shared" si="2"/>
        <v>26.626489190743499</v>
      </c>
      <c r="AC16" s="4">
        <f t="shared" si="2"/>
        <v>26.665317025082977</v>
      </c>
    </row>
    <row r="17" spans="1:29" ht="15.6">
      <c r="A17" s="1" t="s">
        <v>57</v>
      </c>
      <c r="B17" s="5" t="s">
        <v>58</v>
      </c>
      <c r="C17" s="6">
        <f t="shared" si="0"/>
        <v>167.41731065944458</v>
      </c>
      <c r="D17" s="6">
        <f t="shared" si="1"/>
        <v>5.6414907659989701</v>
      </c>
      <c r="E17">
        <v>175.23177061894799</v>
      </c>
      <c r="F17">
        <v>159.95750627748001</v>
      </c>
      <c r="G17">
        <v>172.13649681755999</v>
      </c>
      <c r="H17">
        <v>167.38055863370101</v>
      </c>
      <c r="I17">
        <v>162.002199066244</v>
      </c>
      <c r="J17">
        <v>171.43133941214401</v>
      </c>
      <c r="K17">
        <v>164.70249786855399</v>
      </c>
      <c r="L17">
        <v>174.756533184604</v>
      </c>
      <c r="M17">
        <v>161.46176258202999</v>
      </c>
      <c r="N17">
        <v>165.11244213318099</v>
      </c>
      <c r="O17" s="4"/>
      <c r="P17" s="10">
        <v>200</v>
      </c>
      <c r="Q17" s="10">
        <v>47000</v>
      </c>
      <c r="R17" s="4">
        <f t="shared" si="6"/>
        <v>39.343068004969481</v>
      </c>
      <c r="S17" s="4">
        <f t="shared" si="2"/>
        <v>1.3257503300097579</v>
      </c>
      <c r="T17" s="4">
        <f t="shared" si="7"/>
        <v>41.179466095452781</v>
      </c>
      <c r="U17" s="4">
        <f t="shared" si="8"/>
        <v>37.590013975207803</v>
      </c>
      <c r="V17" s="4">
        <f t="shared" si="9"/>
        <v>40.452076752126594</v>
      </c>
      <c r="W17" s="4">
        <f t="shared" si="10"/>
        <v>39.334431278919737</v>
      </c>
      <c r="X17" s="4">
        <f t="shared" si="2"/>
        <v>38.070516780567338</v>
      </c>
      <c r="Y17" s="4">
        <f t="shared" si="2"/>
        <v>40.286364761853847</v>
      </c>
      <c r="Z17" s="4">
        <f t="shared" si="2"/>
        <v>38.705086999110186</v>
      </c>
      <c r="AA17" s="4">
        <f t="shared" si="2"/>
        <v>41.067785298381942</v>
      </c>
      <c r="AB17" s="4">
        <f t="shared" si="2"/>
        <v>37.943514206777053</v>
      </c>
      <c r="AC17" s="4">
        <f t="shared" si="2"/>
        <v>38.801423901297532</v>
      </c>
    </row>
    <row r="18" spans="1:29" ht="15.6">
      <c r="A18" s="1" t="s">
        <v>60</v>
      </c>
      <c r="B18" s="5" t="s">
        <v>61</v>
      </c>
      <c r="C18" s="6">
        <f t="shared" si="0"/>
        <v>26.80971651456408</v>
      </c>
      <c r="D18" s="6">
        <f t="shared" si="1"/>
        <v>4.8027502990429882</v>
      </c>
      <c r="E18">
        <v>39.112348379249902</v>
      </c>
      <c r="F18">
        <v>26.9538359774897</v>
      </c>
      <c r="G18">
        <v>29.2955477865479</v>
      </c>
      <c r="H18">
        <v>23.081425400069399</v>
      </c>
      <c r="I18">
        <v>23.944979141579498</v>
      </c>
      <c r="J18">
        <v>24.7707121355573</v>
      </c>
      <c r="K18">
        <v>23.2888149462615</v>
      </c>
      <c r="L18">
        <v>26.561627972146599</v>
      </c>
      <c r="M18">
        <v>27.558348408639201</v>
      </c>
      <c r="N18">
        <v>23.529524998099799</v>
      </c>
      <c r="O18" s="4"/>
      <c r="P18" s="10">
        <v>437</v>
      </c>
      <c r="Q18" s="10">
        <v>300000</v>
      </c>
      <c r="R18" s="4">
        <f t="shared" si="6"/>
        <v>18.404839712515386</v>
      </c>
      <c r="S18" s="4">
        <f t="shared" si="2"/>
        <v>3.2970825851553696</v>
      </c>
      <c r="T18" s="4">
        <f t="shared" si="7"/>
        <v>26.850582411384373</v>
      </c>
      <c r="U18" s="4">
        <f t="shared" si="8"/>
        <v>18.503777558917417</v>
      </c>
      <c r="V18" s="4">
        <f t="shared" si="9"/>
        <v>20.111360036531739</v>
      </c>
      <c r="W18" s="4">
        <f t="shared" si="10"/>
        <v>15.845372128194096</v>
      </c>
      <c r="X18" s="4">
        <f t="shared" si="2"/>
        <v>16.43820078369302</v>
      </c>
      <c r="Y18" s="4">
        <f t="shared" si="2"/>
        <v>17.005065539284189</v>
      </c>
      <c r="Z18" s="4">
        <f t="shared" si="2"/>
        <v>15.987744814367163</v>
      </c>
      <c r="AA18" s="4">
        <f t="shared" si="2"/>
        <v>18.234527211999954</v>
      </c>
      <c r="AB18" s="4">
        <f t="shared" si="2"/>
        <v>18.91877465123973</v>
      </c>
      <c r="AC18" s="4">
        <f t="shared" si="2"/>
        <v>16.152991989542198</v>
      </c>
    </row>
    <row r="19" spans="1:29" ht="15.6">
      <c r="A19" s="1" t="s">
        <v>63</v>
      </c>
      <c r="B19" s="5" t="s">
        <v>64</v>
      </c>
      <c r="C19" s="6">
        <f t="shared" si="0"/>
        <v>30.504668145688662</v>
      </c>
      <c r="D19" s="6">
        <f t="shared" si="1"/>
        <v>2.5271222684065067</v>
      </c>
      <c r="E19">
        <v>29.2669560621407</v>
      </c>
      <c r="F19">
        <v>29.2088298513392</v>
      </c>
      <c r="G19">
        <v>29.124055000512602</v>
      </c>
      <c r="H19">
        <v>29.956543663240101</v>
      </c>
      <c r="I19">
        <v>32.380533682778299</v>
      </c>
      <c r="J19">
        <v>30.551438769171501</v>
      </c>
      <c r="K19">
        <v>29.4055111705615</v>
      </c>
      <c r="L19">
        <v>37.054051978934297</v>
      </c>
      <c r="M19">
        <v>28.733070400354599</v>
      </c>
      <c r="N19">
        <v>29.365690877853801</v>
      </c>
      <c r="O19" s="4"/>
      <c r="P19" s="10">
        <v>97</v>
      </c>
      <c r="Q19" s="10">
        <v>105000</v>
      </c>
      <c r="R19" s="4">
        <f t="shared" si="6"/>
        <v>33.02051706492071</v>
      </c>
      <c r="S19" s="4">
        <f t="shared" si="2"/>
        <v>2.7355447235328167</v>
      </c>
      <c r="T19" s="4">
        <f t="shared" si="7"/>
        <v>31.680725634276016</v>
      </c>
      <c r="U19" s="4">
        <f t="shared" si="8"/>
        <v>31.617805509181611</v>
      </c>
      <c r="V19" s="4">
        <f t="shared" si="9"/>
        <v>31.526038918080648</v>
      </c>
      <c r="W19" s="4">
        <f t="shared" si="10"/>
        <v>32.427186439589796</v>
      </c>
      <c r="X19" s="4">
        <f t="shared" si="2"/>
        <v>35.051093161770325</v>
      </c>
      <c r="Y19" s="4">
        <f t="shared" si="2"/>
        <v>33.071145059412444</v>
      </c>
      <c r="Z19" s="4">
        <f t="shared" si="2"/>
        <v>31.830707968133581</v>
      </c>
      <c r="AA19" s="4">
        <f t="shared" si="2"/>
        <v>40.110056265856713</v>
      </c>
      <c r="AB19" s="4">
        <f t="shared" si="2"/>
        <v>31.102808165332295</v>
      </c>
      <c r="AC19" s="4">
        <f t="shared" si="2"/>
        <v>31.787603527573705</v>
      </c>
    </row>
    <row r="20" spans="1:29" ht="15.6">
      <c r="A20" s="1" t="s">
        <v>66</v>
      </c>
      <c r="B20" s="5" t="s">
        <v>67</v>
      </c>
      <c r="C20" s="6">
        <f t="shared" si="0"/>
        <v>297.25115108935131</v>
      </c>
      <c r="D20" s="6">
        <f t="shared" si="1"/>
        <v>56.191770004216458</v>
      </c>
      <c r="E20">
        <v>247.77408854487899</v>
      </c>
      <c r="F20">
        <v>360.89497553236902</v>
      </c>
      <c r="G20">
        <v>218.935479165023</v>
      </c>
      <c r="H20">
        <v>349.89215067569802</v>
      </c>
      <c r="I20">
        <v>321.95851609120001</v>
      </c>
      <c r="J20">
        <v>282.12349702380402</v>
      </c>
      <c r="K20">
        <v>224.512289368041</v>
      </c>
      <c r="L20">
        <v>378.587430665282</v>
      </c>
      <c r="M20">
        <v>305.02123264210701</v>
      </c>
      <c r="N20">
        <v>282.81185118511098</v>
      </c>
      <c r="O20" s="4"/>
      <c r="P20" s="10">
        <v>1629</v>
      </c>
      <c r="Q20" s="10">
        <v>90000</v>
      </c>
      <c r="R20" s="4">
        <f t="shared" si="6"/>
        <v>16.422715529798413</v>
      </c>
      <c r="S20" s="4">
        <f t="shared" si="6"/>
        <v>3.1045176797909644</v>
      </c>
      <c r="T20" s="4">
        <f t="shared" si="7"/>
        <v>13.689176162700496</v>
      </c>
      <c r="U20" s="4">
        <f t="shared" si="8"/>
        <v>19.938948924440275</v>
      </c>
      <c r="V20" s="4">
        <f t="shared" si="9"/>
        <v>12.095882826796851</v>
      </c>
      <c r="W20" s="4">
        <f t="shared" si="10"/>
        <v>19.331058048381106</v>
      </c>
      <c r="X20" s="4">
        <f t="shared" si="6"/>
        <v>17.787763319955804</v>
      </c>
      <c r="Y20" s="4">
        <f t="shared" si="6"/>
        <v>15.58693353722674</v>
      </c>
      <c r="Z20" s="4">
        <f t="shared" si="6"/>
        <v>12.403993887737073</v>
      </c>
      <c r="AA20" s="4">
        <f t="shared" si="6"/>
        <v>20.916432633440994</v>
      </c>
      <c r="AB20" s="4">
        <f t="shared" si="6"/>
        <v>16.852001803431325</v>
      </c>
      <c r="AC20" s="4">
        <f t="shared" si="6"/>
        <v>15.624964153873535</v>
      </c>
    </row>
    <row r="21" spans="1:29" ht="15.6">
      <c r="A21" s="1" t="s">
        <v>69</v>
      </c>
      <c r="B21" s="5" t="s">
        <v>70</v>
      </c>
      <c r="C21" s="6">
        <f t="shared" si="0"/>
        <v>31.506880570494694</v>
      </c>
      <c r="D21" s="6">
        <f t="shared" si="1"/>
        <v>0.98916849427644082</v>
      </c>
      <c r="E21">
        <v>32.010473373665498</v>
      </c>
      <c r="F21">
        <v>31.2153767996952</v>
      </c>
      <c r="G21">
        <v>30.652095442812701</v>
      </c>
      <c r="H21">
        <v>30.581193820337202</v>
      </c>
      <c r="I21">
        <v>30.528655060978199</v>
      </c>
      <c r="J21">
        <v>31.149185811659098</v>
      </c>
      <c r="K21">
        <v>31.8661562974013</v>
      </c>
      <c r="L21">
        <v>32.845235317742201</v>
      </c>
      <c r="M21">
        <v>33.364565817431398</v>
      </c>
      <c r="N21">
        <v>30.855867963224199</v>
      </c>
      <c r="O21" s="4"/>
      <c r="P21" s="10">
        <v>54</v>
      </c>
      <c r="Q21" s="10">
        <v>90000</v>
      </c>
      <c r="R21" s="4">
        <f t="shared" si="6"/>
        <v>52.511467617491149</v>
      </c>
      <c r="S21" s="4">
        <f t="shared" si="6"/>
        <v>1.6486141571274016</v>
      </c>
      <c r="T21" s="4">
        <f t="shared" si="7"/>
        <v>53.350788956109156</v>
      </c>
      <c r="U21" s="4">
        <f t="shared" si="8"/>
        <v>52.025627999491995</v>
      </c>
      <c r="V21" s="4">
        <f t="shared" si="9"/>
        <v>51.086825738021176</v>
      </c>
      <c r="W21" s="4">
        <f t="shared" si="10"/>
        <v>50.968656367228668</v>
      </c>
      <c r="X21" s="4">
        <f t="shared" si="6"/>
        <v>50.881091768297004</v>
      </c>
      <c r="Y21" s="4">
        <f t="shared" si="6"/>
        <v>51.915309686098496</v>
      </c>
      <c r="Z21" s="4">
        <f t="shared" si="6"/>
        <v>53.11026049566884</v>
      </c>
      <c r="AA21" s="4">
        <f t="shared" si="6"/>
        <v>54.742058862903662</v>
      </c>
      <c r="AB21" s="4">
        <f t="shared" si="6"/>
        <v>55.607609695718992</v>
      </c>
      <c r="AC21" s="4">
        <f t="shared" si="6"/>
        <v>51.426446605373663</v>
      </c>
    </row>
    <row r="22" spans="1:29" ht="15.6">
      <c r="A22" s="1" t="s">
        <v>72</v>
      </c>
      <c r="B22" s="5" t="s">
        <v>73</v>
      </c>
      <c r="C22" s="6">
        <f t="shared" si="0"/>
        <v>5.7395626851952528</v>
      </c>
      <c r="D22" s="6">
        <f t="shared" si="1"/>
        <v>0.37062902579031964</v>
      </c>
      <c r="E22">
        <v>5.4444866336157203</v>
      </c>
      <c r="F22">
        <v>6.1704820215156202</v>
      </c>
      <c r="G22">
        <v>6.5941320128237297</v>
      </c>
      <c r="H22">
        <v>5.5399260159766301</v>
      </c>
      <c r="I22">
        <v>5.5277565962692599</v>
      </c>
      <c r="J22">
        <v>5.8270633495440096</v>
      </c>
      <c r="K22">
        <v>5.5722548120946502</v>
      </c>
      <c r="L22">
        <v>5.7033933725183896</v>
      </c>
      <c r="M22">
        <v>5.4612245600317797</v>
      </c>
      <c r="N22">
        <v>5.5549074775627396</v>
      </c>
      <c r="O22" s="4"/>
      <c r="P22" s="10">
        <v>18</v>
      </c>
      <c r="Q22" s="10">
        <v>270000</v>
      </c>
      <c r="R22" s="4">
        <f t="shared" si="6"/>
        <v>86.093440277928792</v>
      </c>
      <c r="S22" s="4">
        <f t="shared" si="6"/>
        <v>5.559435386854795</v>
      </c>
      <c r="T22" s="4">
        <f t="shared" si="7"/>
        <v>81.667299504235814</v>
      </c>
      <c r="U22" s="4">
        <f t="shared" si="8"/>
        <v>92.557230322734313</v>
      </c>
      <c r="V22" s="4">
        <f t="shared" si="9"/>
        <v>98.911980192355941</v>
      </c>
      <c r="W22" s="4">
        <f t="shared" si="10"/>
        <v>83.09889023964945</v>
      </c>
      <c r="X22" s="4">
        <f t="shared" si="6"/>
        <v>82.916348944038916</v>
      </c>
      <c r="Y22" s="4">
        <f t="shared" si="6"/>
        <v>87.405950243160149</v>
      </c>
      <c r="Z22" s="4">
        <f t="shared" si="6"/>
        <v>83.583822181419748</v>
      </c>
      <c r="AA22" s="4">
        <f t="shared" si="6"/>
        <v>85.550900587775843</v>
      </c>
      <c r="AB22" s="4">
        <f t="shared" si="6"/>
        <v>81.91836840047668</v>
      </c>
      <c r="AC22" s="4">
        <f t="shared" si="6"/>
        <v>83.323612163441098</v>
      </c>
    </row>
    <row r="23" spans="1:29" ht="15.6">
      <c r="A23" s="1" t="s">
        <v>75</v>
      </c>
      <c r="B23" s="5" t="s">
        <v>76</v>
      </c>
      <c r="C23" s="6">
        <f t="shared" si="0"/>
        <v>8.7970460561671278</v>
      </c>
      <c r="D23" s="6">
        <f t="shared" si="1"/>
        <v>2.3153482989017382</v>
      </c>
      <c r="E23">
        <v>8.6781108411803594</v>
      </c>
      <c r="F23">
        <v>11.0188348231171</v>
      </c>
      <c r="G23">
        <v>5.7516736859704203</v>
      </c>
      <c r="H23">
        <v>6.27226939321449</v>
      </c>
      <c r="I23">
        <v>9.6801827299102499</v>
      </c>
      <c r="J23">
        <v>7.8156439641440398</v>
      </c>
      <c r="K23">
        <v>6.7899767207080401</v>
      </c>
      <c r="L23">
        <v>10.2130160852677</v>
      </c>
      <c r="M23">
        <v>13.245288372754899</v>
      </c>
      <c r="N23">
        <v>8.5054639454039709</v>
      </c>
      <c r="O23" s="4"/>
      <c r="P23" s="10">
        <v>65</v>
      </c>
      <c r="Q23" s="10">
        <v>70000</v>
      </c>
      <c r="R23" s="4">
        <f t="shared" si="6"/>
        <v>9.4737419066415232</v>
      </c>
      <c r="S23" s="4">
        <f t="shared" si="6"/>
        <v>2.4934520142018717</v>
      </c>
      <c r="T23" s="4">
        <f t="shared" si="7"/>
        <v>9.3456578289634642</v>
      </c>
      <c r="U23" s="4">
        <f t="shared" si="8"/>
        <v>11.866437501818414</v>
      </c>
      <c r="V23" s="4">
        <f t="shared" si="9"/>
        <v>6.1941101233527593</v>
      </c>
      <c r="W23" s="4">
        <f t="shared" si="10"/>
        <v>6.7547516542309891</v>
      </c>
      <c r="X23" s="4">
        <f t="shared" si="6"/>
        <v>10.424812170672576</v>
      </c>
      <c r="Y23" s="4">
        <f t="shared" si="6"/>
        <v>8.4168473460012745</v>
      </c>
      <c r="Z23" s="4">
        <f t="shared" si="6"/>
        <v>7.312282622300966</v>
      </c>
      <c r="AA23" s="4">
        <f t="shared" si="6"/>
        <v>10.998632707211371</v>
      </c>
      <c r="AB23" s="4">
        <f t="shared" si="6"/>
        <v>14.264156709120662</v>
      </c>
      <c r="AC23" s="4">
        <f t="shared" si="6"/>
        <v>9.1597304027427384</v>
      </c>
    </row>
    <row r="24" spans="1:29" ht="15.6">
      <c r="A24" s="1" t="s">
        <v>78</v>
      </c>
      <c r="B24" s="5" t="s">
        <v>79</v>
      </c>
      <c r="C24" s="6">
        <f t="shared" si="0"/>
        <v>2.5112957037887642</v>
      </c>
      <c r="D24" s="6">
        <f t="shared" si="1"/>
        <v>0.48595386751067987</v>
      </c>
      <c r="E24">
        <v>3.4618381982436901</v>
      </c>
      <c r="F24">
        <v>2.3375303873912201</v>
      </c>
      <c r="G24">
        <v>3.0257670989940699</v>
      </c>
      <c r="H24">
        <v>2.87593292934837</v>
      </c>
      <c r="I24">
        <v>2.0274061471139002</v>
      </c>
      <c r="J24">
        <v>2.1199068266541401</v>
      </c>
      <c r="K24">
        <v>2.1252443564661498</v>
      </c>
      <c r="L24">
        <v>2.24955678888174</v>
      </c>
      <c r="M24">
        <v>2.1446402036235099</v>
      </c>
      <c r="N24">
        <v>2.7451341011708501</v>
      </c>
      <c r="O24" s="4"/>
      <c r="P24" s="10">
        <v>22</v>
      </c>
      <c r="Q24" s="10">
        <v>160000</v>
      </c>
      <c r="R24" s="4">
        <f t="shared" si="6"/>
        <v>18.263968754827378</v>
      </c>
      <c r="S24" s="4">
        <f t="shared" si="6"/>
        <v>3.5342099455322171</v>
      </c>
      <c r="T24" s="4">
        <f t="shared" si="7"/>
        <v>25.177005078135931</v>
      </c>
      <c r="U24" s="4">
        <f t="shared" si="8"/>
        <v>17.000220999208871</v>
      </c>
      <c r="V24" s="4">
        <f t="shared" si="9"/>
        <v>22.005578901775053</v>
      </c>
      <c r="W24" s="4">
        <f t="shared" si="10"/>
        <v>20.91587584980633</v>
      </c>
      <c r="X24" s="4">
        <f t="shared" si="6"/>
        <v>14.744771979010181</v>
      </c>
      <c r="Y24" s="4">
        <f t="shared" si="6"/>
        <v>15.417504193848291</v>
      </c>
      <c r="Z24" s="4">
        <f t="shared" si="6"/>
        <v>15.456322592481088</v>
      </c>
      <c r="AA24" s="4">
        <f t="shared" si="6"/>
        <v>16.360413010049019</v>
      </c>
      <c r="AB24" s="4">
        <f t="shared" si="6"/>
        <v>15.597383299080073</v>
      </c>
      <c r="AC24" s="4">
        <f t="shared" si="6"/>
        <v>19.964611644878911</v>
      </c>
    </row>
    <row r="25" spans="1:29" ht="15.6">
      <c r="A25" s="1" t="s">
        <v>81</v>
      </c>
      <c r="B25" s="5" t="s">
        <v>82</v>
      </c>
      <c r="C25" s="6">
        <f t="shared" si="0"/>
        <v>26.653313088338574</v>
      </c>
      <c r="D25" s="6">
        <f t="shared" si="1"/>
        <v>4.5508564390285766</v>
      </c>
      <c r="E25">
        <v>19.821468120038499</v>
      </c>
      <c r="F25">
        <v>27.9034502185207</v>
      </c>
      <c r="G25">
        <v>28.666315461684</v>
      </c>
      <c r="H25">
        <v>29.439705406988899</v>
      </c>
      <c r="I25">
        <v>26.101555120193701</v>
      </c>
      <c r="J25">
        <v>22.804358293686398</v>
      </c>
      <c r="K25">
        <v>34.706306409443897</v>
      </c>
      <c r="L25">
        <v>28.063981636062199</v>
      </c>
      <c r="M25">
        <v>20.3166847900489</v>
      </c>
      <c r="N25">
        <v>28.709305426718601</v>
      </c>
      <c r="O25" s="4"/>
      <c r="P25" s="10">
        <v>400</v>
      </c>
      <c r="Q25" s="10">
        <v>53000</v>
      </c>
      <c r="R25" s="4">
        <f t="shared" si="6"/>
        <v>3.5315639842048614</v>
      </c>
      <c r="S25" s="4">
        <f t="shared" si="6"/>
        <v>0.60298847817128642</v>
      </c>
      <c r="T25" s="4">
        <f t="shared" si="7"/>
        <v>2.6263445259051008</v>
      </c>
      <c r="U25" s="4">
        <f t="shared" si="8"/>
        <v>3.6972071539539924</v>
      </c>
      <c r="V25" s="4">
        <f t="shared" si="9"/>
        <v>3.7982867986731299</v>
      </c>
      <c r="W25" s="4">
        <f t="shared" si="10"/>
        <v>3.900760966426029</v>
      </c>
      <c r="X25" s="4">
        <f t="shared" si="6"/>
        <v>3.4584560534256656</v>
      </c>
      <c r="Y25" s="4">
        <f t="shared" si="6"/>
        <v>3.0215774739134482</v>
      </c>
      <c r="Z25" s="4">
        <f t="shared" si="6"/>
        <v>4.5985855992513169</v>
      </c>
      <c r="AA25" s="4">
        <f t="shared" si="6"/>
        <v>3.7184775667782408</v>
      </c>
      <c r="AB25" s="4">
        <f t="shared" si="6"/>
        <v>2.6919607346814791</v>
      </c>
      <c r="AC25" s="4">
        <f t="shared" si="6"/>
        <v>3.8039829690402147</v>
      </c>
    </row>
    <row r="26" spans="1:29" ht="15.6">
      <c r="A26" s="1" t="s">
        <v>84</v>
      </c>
      <c r="B26" s="5" t="s">
        <v>85</v>
      </c>
      <c r="C26" s="6">
        <f t="shared" si="0"/>
        <v>1.8113692063887155</v>
      </c>
      <c r="D26" s="6">
        <f>STDEV(E26:N26)</f>
        <v>0.49671128877076565</v>
      </c>
      <c r="E26">
        <v>1.68253020400429</v>
      </c>
      <c r="F26">
        <v>1.97067624374113</v>
      </c>
      <c r="G26">
        <v>1.7831198208005901</v>
      </c>
      <c r="H26">
        <v>1.5537340072027299</v>
      </c>
      <c r="I26">
        <v>1.7307055568882299</v>
      </c>
      <c r="J26">
        <v>3.1421796857821498</v>
      </c>
      <c r="K26">
        <v>1.5979114995035699</v>
      </c>
      <c r="L26">
        <v>1.5354312047601699</v>
      </c>
      <c r="M26">
        <v>1.35328021921609</v>
      </c>
      <c r="N26">
        <v>1.7641236219881999</v>
      </c>
      <c r="O26" s="4"/>
      <c r="P26" s="10">
        <v>640</v>
      </c>
      <c r="Q26" s="10">
        <v>480000</v>
      </c>
      <c r="R26" s="4">
        <f t="shared" si="6"/>
        <v>1.3585269047915365</v>
      </c>
      <c r="S26" s="4">
        <f t="shared" si="6"/>
        <v>0.37253346657807423</v>
      </c>
      <c r="T26" s="4">
        <f t="shared" si="7"/>
        <v>1.2618976530032175</v>
      </c>
      <c r="U26" s="4">
        <f t="shared" si="8"/>
        <v>1.4780071828058476</v>
      </c>
      <c r="V26" s="4">
        <f t="shared" si="9"/>
        <v>1.3373398656004425</v>
      </c>
      <c r="W26" s="4">
        <f t="shared" si="10"/>
        <v>1.1653005054020475</v>
      </c>
      <c r="X26" s="4">
        <f t="shared" si="6"/>
        <v>1.2980291676661726</v>
      </c>
      <c r="Y26" s="4">
        <f t="shared" si="6"/>
        <v>2.3566347643366123</v>
      </c>
      <c r="Z26" s="4">
        <f t="shared" si="6"/>
        <v>1.1984336246276772</v>
      </c>
      <c r="AA26" s="4">
        <f t="shared" si="6"/>
        <v>1.1515734035701273</v>
      </c>
      <c r="AB26" s="4">
        <f t="shared" si="6"/>
        <v>1.0149601644120676</v>
      </c>
      <c r="AC26" s="4">
        <f t="shared" si="6"/>
        <v>1.3230927164911499</v>
      </c>
    </row>
    <row r="27" spans="1:29" ht="15.6">
      <c r="A27" s="1" t="s">
        <v>87</v>
      </c>
      <c r="B27" s="5" t="s">
        <v>88</v>
      </c>
      <c r="C27" s="6">
        <f t="shared" si="0"/>
        <v>20.871196484103489</v>
      </c>
      <c r="D27" s="6">
        <f t="shared" si="1"/>
        <v>5.8084877982404501</v>
      </c>
      <c r="E27">
        <v>13.377283636469601</v>
      </c>
      <c r="F27">
        <v>26.383464895615099</v>
      </c>
      <c r="G27">
        <v>15.818408433583899</v>
      </c>
      <c r="H27">
        <v>15.204369261260901</v>
      </c>
      <c r="I27">
        <v>20.1055469361863</v>
      </c>
      <c r="J27">
        <v>26.816008818100901</v>
      </c>
      <c r="K27">
        <v>15.936839598110099</v>
      </c>
      <c r="L27">
        <v>19.748130160616999</v>
      </c>
      <c r="M27">
        <v>29.352330485190599</v>
      </c>
      <c r="N27">
        <v>25.969582615900499</v>
      </c>
      <c r="O27" s="4"/>
      <c r="P27" s="10">
        <v>2500</v>
      </c>
      <c r="Q27" s="10">
        <v>120000</v>
      </c>
      <c r="R27" s="4">
        <f t="shared" si="6"/>
        <v>1.0018174312369674</v>
      </c>
      <c r="S27" s="4">
        <f t="shared" si="6"/>
        <v>0.27880741431554162</v>
      </c>
      <c r="T27" s="4">
        <f t="shared" si="7"/>
        <v>0.64210961455054083</v>
      </c>
      <c r="U27" s="4">
        <f t="shared" si="8"/>
        <v>1.2664063149895248</v>
      </c>
      <c r="V27" s="4">
        <f t="shared" si="9"/>
        <v>0.75928360481202717</v>
      </c>
      <c r="W27" s="4">
        <f t="shared" si="10"/>
        <v>0.72980972454052329</v>
      </c>
      <c r="X27" s="4">
        <f t="shared" si="6"/>
        <v>0.96506625293694226</v>
      </c>
      <c r="Y27" s="4">
        <f t="shared" si="6"/>
        <v>1.2871684232688432</v>
      </c>
      <c r="Z27" s="4">
        <f t="shared" si="6"/>
        <v>0.76496830070928479</v>
      </c>
      <c r="AA27" s="4">
        <f t="shared" si="6"/>
        <v>0.94791024770961596</v>
      </c>
      <c r="AB27" s="4">
        <f t="shared" si="6"/>
        <v>1.4089118632891489</v>
      </c>
      <c r="AC27" s="4">
        <f t="shared" si="6"/>
        <v>1.2465399655632239</v>
      </c>
    </row>
    <row r="28" spans="1:29" ht="15.6">
      <c r="A28" s="1" t="s">
        <v>90</v>
      </c>
      <c r="B28" s="5" t="s">
        <v>91</v>
      </c>
      <c r="C28" s="6">
        <f t="shared" si="0"/>
        <v>1.4500492577264805</v>
      </c>
      <c r="D28" s="6">
        <f t="shared" si="1"/>
        <v>0.39485985075144675</v>
      </c>
      <c r="E28">
        <v>0.99060424570514405</v>
      </c>
      <c r="F28">
        <v>1.1981350470427099</v>
      </c>
      <c r="G28">
        <v>1.17992278334371</v>
      </c>
      <c r="H28">
        <v>1.3600478281280199</v>
      </c>
      <c r="I28">
        <v>2.1866512174855801</v>
      </c>
      <c r="J28">
        <v>1.8105603747246299</v>
      </c>
      <c r="K28">
        <v>1.14945111547608</v>
      </c>
      <c r="L28">
        <v>1.82639719051836</v>
      </c>
      <c r="M28">
        <v>1.6619669993914301</v>
      </c>
      <c r="N28">
        <v>1.13675577544914</v>
      </c>
      <c r="O28" s="4"/>
      <c r="P28" s="10">
        <v>1550</v>
      </c>
      <c r="Q28" s="10">
        <v>390000</v>
      </c>
      <c r="R28" s="4">
        <f t="shared" si="6"/>
        <v>0.36485110355698541</v>
      </c>
      <c r="S28" s="4">
        <f t="shared" si="6"/>
        <v>9.9351833414880159E-2</v>
      </c>
      <c r="T28" s="4">
        <f t="shared" si="7"/>
        <v>0.2492488102096814</v>
      </c>
      <c r="U28" s="4">
        <f t="shared" si="8"/>
        <v>0.30146623764300445</v>
      </c>
      <c r="V28" s="4">
        <f t="shared" si="9"/>
        <v>0.29688379709938512</v>
      </c>
      <c r="W28" s="4">
        <f t="shared" si="10"/>
        <v>0.34220558256124373</v>
      </c>
      <c r="X28" s="4">
        <f t="shared" si="6"/>
        <v>0.55018966117379109</v>
      </c>
      <c r="Y28" s="4">
        <f t="shared" si="6"/>
        <v>0.4555603523500682</v>
      </c>
      <c r="Z28" s="4">
        <f t="shared" si="6"/>
        <v>0.28921673228107819</v>
      </c>
      <c r="AA28" s="4">
        <f t="shared" si="6"/>
        <v>0.4595450995497809</v>
      </c>
      <c r="AB28" s="4">
        <f t="shared" si="6"/>
        <v>0.41817234178235985</v>
      </c>
      <c r="AC28" s="4">
        <f t="shared" si="6"/>
        <v>0.28602242091946101</v>
      </c>
    </row>
    <row r="29" spans="1:29" ht="15.6">
      <c r="A29" s="1" t="s">
        <v>94</v>
      </c>
      <c r="B29" s="5" t="s">
        <v>95</v>
      </c>
      <c r="C29" s="6">
        <f t="shared" si="0"/>
        <v>2.624852799390621</v>
      </c>
      <c r="D29" s="6">
        <f t="shared" si="1"/>
        <v>0.63665882992920109</v>
      </c>
      <c r="E29">
        <v>2.96014824358245</v>
      </c>
      <c r="F29">
        <v>2.3762205760700401</v>
      </c>
      <c r="G29">
        <v>2.41189602917752</v>
      </c>
      <c r="H29">
        <v>3.2999279132068899</v>
      </c>
      <c r="I29">
        <v>2.5755188664990798</v>
      </c>
      <c r="J29">
        <v>2.3719877800533902</v>
      </c>
      <c r="K29">
        <v>1.32747577472236</v>
      </c>
      <c r="L29">
        <v>2.93925250711268</v>
      </c>
      <c r="M29">
        <v>2.3399250783241201</v>
      </c>
      <c r="N29">
        <v>3.64617522515768</v>
      </c>
      <c r="O29" s="4"/>
      <c r="P29" s="10">
        <v>9240</v>
      </c>
      <c r="Q29" s="11">
        <v>66000</v>
      </c>
      <c r="R29" s="4">
        <f t="shared" si="6"/>
        <v>1.8748948567075863E-2</v>
      </c>
      <c r="S29" s="4">
        <f t="shared" si="6"/>
        <v>4.5475630709228649E-3</v>
      </c>
      <c r="T29" s="4">
        <f t="shared" si="7"/>
        <v>2.1143916025588929E-2</v>
      </c>
      <c r="U29" s="4">
        <f t="shared" si="8"/>
        <v>1.6973004114786E-2</v>
      </c>
      <c r="V29" s="4">
        <f t="shared" si="9"/>
        <v>1.722782877983943E-2</v>
      </c>
      <c r="W29" s="4">
        <f t="shared" si="10"/>
        <v>2.3570913665763499E-2</v>
      </c>
      <c r="X29" s="4">
        <f t="shared" si="6"/>
        <v>1.8396563332136285E-2</v>
      </c>
      <c r="Y29" s="4">
        <f t="shared" si="6"/>
        <v>1.6942769857524215E-2</v>
      </c>
      <c r="Z29" s="4">
        <f t="shared" si="6"/>
        <v>9.481969819445428E-3</v>
      </c>
      <c r="AA29" s="4">
        <f t="shared" si="6"/>
        <v>2.0994660765090573E-2</v>
      </c>
      <c r="AB29" s="4">
        <f t="shared" si="6"/>
        <v>1.6713750559458E-2</v>
      </c>
      <c r="AC29" s="4">
        <f t="shared" si="6"/>
        <v>2.6044108751126286E-2</v>
      </c>
    </row>
    <row r="30" spans="1:2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>
      <c r="A31" s="4" t="s">
        <v>187</v>
      </c>
      <c r="B31" s="4" t="e">
        <f>C3/(400-B1)</f>
        <v>#DIV/0!</v>
      </c>
      <c r="C31" s="4"/>
      <c r="D31" s="4" t="s">
        <v>188</v>
      </c>
      <c r="E31" s="4" t="e">
        <f>C3/B31</f>
        <v>#DIV/0!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189</v>
      </c>
      <c r="R31" s="4">
        <f>SUM(R4:R29)</f>
        <v>11503.392295158947</v>
      </c>
      <c r="S31" s="4"/>
      <c r="T31" s="4">
        <f t="shared" ref="T31:AC31" si="11">SUM(T4:T29)</f>
        <v>11503.392295158943</v>
      </c>
      <c r="U31" s="4">
        <f t="shared" si="11"/>
        <v>11503.392295158934</v>
      </c>
      <c r="V31" s="4">
        <f t="shared" si="11"/>
        <v>11503.392295158963</v>
      </c>
      <c r="W31" s="4">
        <f t="shared" si="11"/>
        <v>11503.392295158972</v>
      </c>
      <c r="X31" s="4">
        <f t="shared" si="11"/>
        <v>11503.392295158948</v>
      </c>
      <c r="Y31" s="4">
        <f t="shared" si="11"/>
        <v>11503.39229515897</v>
      </c>
      <c r="Z31" s="4">
        <f t="shared" si="11"/>
        <v>11503.392295158936</v>
      </c>
      <c r="AA31" s="4">
        <f t="shared" si="11"/>
        <v>11503.392295158927</v>
      </c>
      <c r="AB31" s="4">
        <f t="shared" si="11"/>
        <v>11503.392295158932</v>
      </c>
      <c r="AC31" s="4">
        <f t="shared" si="11"/>
        <v>11503.392295158943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5D69-A6B1-4969-A2E3-85141A473B09}">
  <dimension ref="A1:AC57"/>
  <sheetViews>
    <sheetView zoomScale="90" zoomScaleNormal="90" workbookViewId="0">
      <selection activeCell="F31" sqref="F31"/>
    </sheetView>
  </sheetViews>
  <sheetFormatPr defaultRowHeight="14.45"/>
  <sheetData>
    <row r="1" spans="1:29">
      <c r="A1" s="4" t="s">
        <v>181</v>
      </c>
      <c r="B1" s="4">
        <v>420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4"/>
      <c r="P1" s="4"/>
      <c r="Q1" s="4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47.956609961908399</v>
      </c>
      <c r="D3" s="6">
        <f>STDEV(E3:N3)</f>
        <v>2.0717524978417024E-3</v>
      </c>
      <c r="E3">
        <v>47.954426305964702</v>
      </c>
      <c r="F3">
        <v>47.958107293899701</v>
      </c>
      <c r="G3">
        <v>47.958872491427897</v>
      </c>
      <c r="H3">
        <v>47.957439190765697</v>
      </c>
      <c r="I3">
        <v>47.957445859014797</v>
      </c>
      <c r="J3">
        <v>47.956749865020498</v>
      </c>
      <c r="K3">
        <v>47.955067611563997</v>
      </c>
      <c r="L3">
        <v>47.959352232377597</v>
      </c>
      <c r="M3">
        <v>47.955852637723901</v>
      </c>
      <c r="N3">
        <v>47.952786131325198</v>
      </c>
      <c r="O3" s="4"/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9" si="0">AVERAGE(E4:N4)</f>
        <v>165.80108629490849</v>
      </c>
      <c r="D4" s="6">
        <f t="shared" ref="D4:D29" si="1">STDEV(E4:N4)</f>
        <v>0.10040172431170903</v>
      </c>
      <c r="E4">
        <v>165.70513396134899</v>
      </c>
      <c r="F4">
        <v>165.84200874315701</v>
      </c>
      <c r="G4">
        <v>165.81205799296299</v>
      </c>
      <c r="H4">
        <v>165.743483180456</v>
      </c>
      <c r="I4">
        <v>165.75377685375301</v>
      </c>
      <c r="J4">
        <v>165.91020471252199</v>
      </c>
      <c r="K4">
        <v>165.61118716735999</v>
      </c>
      <c r="L4">
        <v>165.86002055132801</v>
      </c>
      <c r="M4">
        <v>165.95027328821001</v>
      </c>
      <c r="N4">
        <v>165.82271649798699</v>
      </c>
      <c r="O4" s="4"/>
      <c r="P4" s="8">
        <v>16</v>
      </c>
      <c r="Q4" s="8">
        <v>588000</v>
      </c>
      <c r="R4" s="4">
        <f>C4/$P4*$Q4/1000</f>
        <v>6093.1899213378865</v>
      </c>
      <c r="S4" s="4">
        <f t="shared" ref="S4:AC19" si="2">D4/$P4*$Q4/1000</f>
        <v>3.6897633684553068</v>
      </c>
      <c r="T4" s="4">
        <f t="shared" si="2"/>
        <v>6089.6636730795753</v>
      </c>
      <c r="U4" s="4">
        <f t="shared" ref="U4" si="3">F4/$P4*$Q4/1000</f>
        <v>6094.6938213110207</v>
      </c>
      <c r="V4" s="4">
        <f t="shared" ref="V4" si="4">G4/$P4*$Q4/1000</f>
        <v>6093.5931312413895</v>
      </c>
      <c r="W4" s="4">
        <f t="shared" ref="W4" si="5">H4/$P4*$Q4/1000</f>
        <v>6091.0730068817575</v>
      </c>
      <c r="X4" s="4">
        <f t="shared" si="2"/>
        <v>6091.4512993754233</v>
      </c>
      <c r="Y4" s="4">
        <f t="shared" si="2"/>
        <v>6097.2000231851835</v>
      </c>
      <c r="Z4" s="4">
        <f t="shared" si="2"/>
        <v>6086.2111284004795</v>
      </c>
      <c r="AA4" s="4">
        <f t="shared" si="2"/>
        <v>6095.3557552613038</v>
      </c>
      <c r="AB4" s="4">
        <f t="shared" si="2"/>
        <v>6098.6725433417178</v>
      </c>
      <c r="AC4" s="4">
        <f t="shared" si="2"/>
        <v>6093.9848313010216</v>
      </c>
    </row>
    <row r="5" spans="1:29" ht="15.6">
      <c r="A5" s="5" t="s">
        <v>22</v>
      </c>
      <c r="B5" s="5" t="s">
        <v>23</v>
      </c>
      <c r="C5" s="6">
        <f t="shared" si="0"/>
        <v>2836.4288253888126</v>
      </c>
      <c r="D5" s="6">
        <f t="shared" si="1"/>
        <v>61.167961986206194</v>
      </c>
      <c r="E5">
        <v>2932.1587494700002</v>
      </c>
      <c r="F5">
        <v>2815.67046052357</v>
      </c>
      <c r="G5">
        <v>2791.5128515389802</v>
      </c>
      <c r="H5">
        <v>2811.5040713144799</v>
      </c>
      <c r="I5">
        <v>2781.4559186023798</v>
      </c>
      <c r="J5">
        <v>2732.6754638773</v>
      </c>
      <c r="K5">
        <v>2847.5762207584798</v>
      </c>
      <c r="L5">
        <v>2862.1144503779601</v>
      </c>
      <c r="M5">
        <v>2899.92534319174</v>
      </c>
      <c r="N5">
        <v>2889.6947242332299</v>
      </c>
      <c r="O5" s="4"/>
      <c r="P5" s="9">
        <v>540</v>
      </c>
      <c r="Q5" s="9">
        <v>45000</v>
      </c>
      <c r="R5" s="4">
        <f t="shared" ref="R5:AC29" si="6">C5/$P5*$Q5/1000</f>
        <v>236.36906878240103</v>
      </c>
      <c r="S5" s="4">
        <f t="shared" si="2"/>
        <v>5.0973301655171825</v>
      </c>
      <c r="T5" s="4">
        <f t="shared" ref="T5:T29" si="7">E5/$P5*$Q5/1000</f>
        <v>244.34656245583335</v>
      </c>
      <c r="U5" s="4">
        <f t="shared" ref="U5:U29" si="8">F5/$P5*$Q5/1000</f>
        <v>234.63920504363082</v>
      </c>
      <c r="V5" s="4">
        <f t="shared" ref="V5:V29" si="9">G5/$P5*$Q5/1000</f>
        <v>232.62607096158169</v>
      </c>
      <c r="W5" s="4">
        <f t="shared" ref="W5:W29" si="10">H5/$P5*$Q5/1000</f>
        <v>234.29200594287332</v>
      </c>
      <c r="X5" s="4">
        <f t="shared" si="2"/>
        <v>231.78799321686498</v>
      </c>
      <c r="Y5" s="4">
        <f t="shared" si="2"/>
        <v>227.72295532310835</v>
      </c>
      <c r="Z5" s="4">
        <f t="shared" si="2"/>
        <v>237.29801839653999</v>
      </c>
      <c r="AA5" s="4">
        <f t="shared" si="2"/>
        <v>238.5095375314967</v>
      </c>
      <c r="AB5" s="4">
        <f t="shared" si="2"/>
        <v>241.66044526597832</v>
      </c>
      <c r="AC5" s="4">
        <f t="shared" si="2"/>
        <v>240.80789368610246</v>
      </c>
    </row>
    <row r="6" spans="1:29" ht="15.6">
      <c r="A6" s="5" t="s">
        <v>25</v>
      </c>
      <c r="B6" s="5" t="s">
        <v>26</v>
      </c>
      <c r="C6" s="6">
        <f t="shared" si="0"/>
        <v>134.63461542360341</v>
      </c>
      <c r="D6" s="6">
        <f t="shared" si="1"/>
        <v>2.2164923543618862</v>
      </c>
      <c r="E6">
        <v>134.73881626251401</v>
      </c>
      <c r="F6">
        <v>134.693999705241</v>
      </c>
      <c r="G6">
        <v>131.861394821396</v>
      </c>
      <c r="H6">
        <v>132.76221485429301</v>
      </c>
      <c r="I6">
        <v>133.11543897250201</v>
      </c>
      <c r="J6">
        <v>134.24112190691599</v>
      </c>
      <c r="K6">
        <v>137.25855588093401</v>
      </c>
      <c r="L6">
        <v>133.25986543056499</v>
      </c>
      <c r="M6">
        <v>139.27239427088</v>
      </c>
      <c r="N6">
        <v>135.142352130793</v>
      </c>
      <c r="O6" s="4"/>
      <c r="P6" s="9">
        <v>50</v>
      </c>
      <c r="Q6" s="9">
        <v>180000</v>
      </c>
      <c r="R6" s="4">
        <f t="shared" si="6"/>
        <v>484.68461552497223</v>
      </c>
      <c r="S6" s="4">
        <f t="shared" si="2"/>
        <v>7.9793724757027906</v>
      </c>
      <c r="T6" s="4">
        <f t="shared" si="7"/>
        <v>485.05973854505044</v>
      </c>
      <c r="U6" s="4">
        <f t="shared" si="8"/>
        <v>484.89839893886762</v>
      </c>
      <c r="V6" s="4">
        <f t="shared" si="9"/>
        <v>474.70102135702558</v>
      </c>
      <c r="W6" s="4">
        <f t="shared" si="10"/>
        <v>477.94397347545487</v>
      </c>
      <c r="X6" s="4">
        <f t="shared" si="2"/>
        <v>479.21558030100721</v>
      </c>
      <c r="Y6" s="4">
        <f t="shared" si="2"/>
        <v>483.26803886489756</v>
      </c>
      <c r="Z6" s="4">
        <f t="shared" si="2"/>
        <v>494.13080117136241</v>
      </c>
      <c r="AA6" s="4">
        <f t="shared" si="2"/>
        <v>479.73551555003394</v>
      </c>
      <c r="AB6" s="4">
        <f t="shared" si="2"/>
        <v>501.38061937516801</v>
      </c>
      <c r="AC6" s="4">
        <f t="shared" si="2"/>
        <v>486.51246767085479</v>
      </c>
    </row>
    <row r="7" spans="1:29" ht="15.6">
      <c r="A7" s="1" t="s">
        <v>28</v>
      </c>
      <c r="B7" s="5" t="s">
        <v>29</v>
      </c>
      <c r="C7" s="6">
        <f t="shared" si="0"/>
        <v>1302.961916603399</v>
      </c>
      <c r="D7" s="6">
        <f t="shared" si="1"/>
        <v>30.640004621794656</v>
      </c>
      <c r="E7">
        <v>1271.5195116335401</v>
      </c>
      <c r="F7">
        <v>1322.7611383072101</v>
      </c>
      <c r="G7">
        <v>1330.4660481931201</v>
      </c>
      <c r="H7">
        <v>1322.9821877895999</v>
      </c>
      <c r="I7">
        <v>1288.6854934493999</v>
      </c>
      <c r="J7">
        <v>1315.9344719708799</v>
      </c>
      <c r="K7">
        <v>1298.9971180428499</v>
      </c>
      <c r="L7">
        <v>1350.3941650765801</v>
      </c>
      <c r="M7">
        <v>1253.2570623946499</v>
      </c>
      <c r="N7">
        <v>1274.6219691761601</v>
      </c>
      <c r="O7" s="4"/>
      <c r="P7" s="10">
        <v>65</v>
      </c>
      <c r="Q7" s="10">
        <v>70000</v>
      </c>
      <c r="R7" s="4">
        <f t="shared" si="6"/>
        <v>1403.1897563421221</v>
      </c>
      <c r="S7" s="4">
        <f t="shared" si="2"/>
        <v>32.996928054240399</v>
      </c>
      <c r="T7" s="4">
        <f t="shared" si="7"/>
        <v>1369.3287048361201</v>
      </c>
      <c r="U7" s="4">
        <f t="shared" si="8"/>
        <v>1424.5119951000725</v>
      </c>
      <c r="V7" s="4">
        <f t="shared" si="9"/>
        <v>1432.8095903618214</v>
      </c>
      <c r="W7" s="4">
        <f t="shared" si="10"/>
        <v>1424.7500483888</v>
      </c>
      <c r="X7" s="4">
        <f t="shared" si="2"/>
        <v>1387.8151467916616</v>
      </c>
      <c r="Y7" s="4">
        <f t="shared" si="2"/>
        <v>1417.1602005840246</v>
      </c>
      <c r="Z7" s="4">
        <f t="shared" si="2"/>
        <v>1398.9199732769155</v>
      </c>
      <c r="AA7" s="4">
        <f t="shared" si="2"/>
        <v>1454.2706393132401</v>
      </c>
      <c r="AB7" s="4">
        <f t="shared" si="2"/>
        <v>1349.6614518096228</v>
      </c>
      <c r="AC7" s="4">
        <f t="shared" si="2"/>
        <v>1372.6698129589417</v>
      </c>
    </row>
    <row r="8" spans="1:29" ht="15.6">
      <c r="A8" s="1" t="s">
        <v>31</v>
      </c>
      <c r="B8" s="5" t="s">
        <v>32</v>
      </c>
      <c r="C8" s="6">
        <f t="shared" si="0"/>
        <v>132.9257522512774</v>
      </c>
      <c r="D8" s="6">
        <f t="shared" si="1"/>
        <v>2.4373148528979121</v>
      </c>
      <c r="E8">
        <v>134.647433233713</v>
      </c>
      <c r="F8">
        <v>129.76253806597001</v>
      </c>
      <c r="G8">
        <v>130.02686737689899</v>
      </c>
      <c r="H8">
        <v>133.65445267715299</v>
      </c>
      <c r="I8">
        <v>137.57019214082899</v>
      </c>
      <c r="J8">
        <v>130.334697363423</v>
      </c>
      <c r="K8">
        <v>133.765638748779</v>
      </c>
      <c r="L8">
        <v>131.97441614110701</v>
      </c>
      <c r="M8">
        <v>134.128721208375</v>
      </c>
      <c r="N8">
        <v>133.39256555652599</v>
      </c>
      <c r="O8" s="4"/>
      <c r="P8" s="10">
        <v>22</v>
      </c>
      <c r="Q8" s="10">
        <v>160000</v>
      </c>
      <c r="R8" s="4">
        <f t="shared" si="6"/>
        <v>966.73274364565384</v>
      </c>
      <c r="S8" s="4">
        <f t="shared" si="2"/>
        <v>17.725926202893909</v>
      </c>
      <c r="T8" s="4">
        <f t="shared" si="7"/>
        <v>979.2540598815491</v>
      </c>
      <c r="U8" s="4">
        <f t="shared" si="8"/>
        <v>943.72754957069094</v>
      </c>
      <c r="V8" s="4">
        <f t="shared" si="9"/>
        <v>945.64994455926535</v>
      </c>
      <c r="W8" s="4">
        <f t="shared" si="10"/>
        <v>972.03238310656718</v>
      </c>
      <c r="X8" s="4">
        <f t="shared" si="2"/>
        <v>1000.5104882969381</v>
      </c>
      <c r="Y8" s="4">
        <f t="shared" si="2"/>
        <v>947.88870809762193</v>
      </c>
      <c r="Z8" s="4">
        <f t="shared" si="2"/>
        <v>972.84100908202902</v>
      </c>
      <c r="AA8" s="4">
        <f t="shared" si="2"/>
        <v>959.81393557168747</v>
      </c>
      <c r="AB8" s="4">
        <f t="shared" si="2"/>
        <v>975.4816087881818</v>
      </c>
      <c r="AC8" s="4">
        <f t="shared" si="2"/>
        <v>970.1277495020073</v>
      </c>
    </row>
    <row r="9" spans="1:29" ht="15.6">
      <c r="A9" s="1" t="s">
        <v>186</v>
      </c>
      <c r="B9" s="5" t="s">
        <v>35</v>
      </c>
      <c r="C9" s="6">
        <f t="shared" si="0"/>
        <v>472.54441931649552</v>
      </c>
      <c r="D9" s="6">
        <f t="shared" si="1"/>
        <v>9.1521432365526767</v>
      </c>
      <c r="E9">
        <v>471.56389176556502</v>
      </c>
      <c r="F9">
        <v>486.56739862100699</v>
      </c>
      <c r="G9">
        <v>475.41002811217999</v>
      </c>
      <c r="H9">
        <v>472.36776686990203</v>
      </c>
      <c r="I9">
        <v>486.78725094359601</v>
      </c>
      <c r="J9">
        <v>475.82744576751901</v>
      </c>
      <c r="K9">
        <v>458.86713916270901</v>
      </c>
      <c r="L9">
        <v>469.04575800401699</v>
      </c>
      <c r="M9">
        <v>466.20045796176203</v>
      </c>
      <c r="N9">
        <v>462.807055956699</v>
      </c>
      <c r="O9" s="4"/>
      <c r="P9" s="10">
        <v>69</v>
      </c>
      <c r="Q9" s="10">
        <v>160000</v>
      </c>
      <c r="R9" s="4">
        <f t="shared" si="6"/>
        <v>1095.7551752266563</v>
      </c>
      <c r="S9" s="4">
        <f t="shared" si="2"/>
        <v>21.222361128238088</v>
      </c>
      <c r="T9" s="4">
        <f t="shared" si="7"/>
        <v>1093.4814881520349</v>
      </c>
      <c r="U9" s="4">
        <f t="shared" si="8"/>
        <v>1128.272228686393</v>
      </c>
      <c r="V9" s="4">
        <f t="shared" si="9"/>
        <v>1102.4000651876638</v>
      </c>
      <c r="W9" s="4">
        <f t="shared" si="10"/>
        <v>1095.3455463649902</v>
      </c>
      <c r="X9" s="4">
        <f t="shared" si="2"/>
        <v>1128.7820311735559</v>
      </c>
      <c r="Y9" s="4">
        <f t="shared" si="2"/>
        <v>1103.3679901855514</v>
      </c>
      <c r="Z9" s="4">
        <f t="shared" si="2"/>
        <v>1064.039742985992</v>
      </c>
      <c r="AA9" s="4">
        <f t="shared" si="2"/>
        <v>1087.6423374006192</v>
      </c>
      <c r="AB9" s="4">
        <f t="shared" si="2"/>
        <v>1081.0445402011874</v>
      </c>
      <c r="AC9" s="4">
        <f t="shared" si="2"/>
        <v>1073.1757819285774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6"/>
        <v>0</v>
      </c>
      <c r="S10" s="4">
        <f t="shared" si="2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243.05199773455519</v>
      </c>
      <c r="D11" s="6">
        <f t="shared" si="1"/>
        <v>5.0519167161986163</v>
      </c>
      <c r="E11">
        <v>236.23748708606601</v>
      </c>
      <c r="F11">
        <v>242.51731131334799</v>
      </c>
      <c r="G11">
        <v>245.27753844185401</v>
      </c>
      <c r="H11">
        <v>244.75217680141401</v>
      </c>
      <c r="I11">
        <v>237.95022258909299</v>
      </c>
      <c r="J11">
        <v>237.21103644704201</v>
      </c>
      <c r="K11">
        <v>250.470291952086</v>
      </c>
      <c r="L11">
        <v>244.905937601728</v>
      </c>
      <c r="M11">
        <v>240.93303414433601</v>
      </c>
      <c r="N11">
        <v>250.26494096858499</v>
      </c>
      <c r="O11" s="4"/>
      <c r="P11" s="10">
        <v>81</v>
      </c>
      <c r="Q11" s="10">
        <v>66000</v>
      </c>
      <c r="R11" s="4">
        <f t="shared" si="6"/>
        <v>198.04236852445237</v>
      </c>
      <c r="S11" s="4">
        <f t="shared" si="2"/>
        <v>4.1163765835692425</v>
      </c>
      <c r="T11" s="4">
        <f t="shared" si="7"/>
        <v>192.48980429235007</v>
      </c>
      <c r="U11" s="4">
        <f t="shared" si="8"/>
        <v>197.60669810717243</v>
      </c>
      <c r="V11" s="4">
        <f t="shared" si="9"/>
        <v>199.85577206373287</v>
      </c>
      <c r="W11" s="4">
        <f t="shared" si="10"/>
        <v>199.42769961596696</v>
      </c>
      <c r="X11" s="4">
        <f t="shared" si="2"/>
        <v>193.88536655407577</v>
      </c>
      <c r="Y11" s="4">
        <f t="shared" si="2"/>
        <v>193.2830667346268</v>
      </c>
      <c r="Z11" s="4">
        <f t="shared" si="2"/>
        <v>204.08690455355156</v>
      </c>
      <c r="AA11" s="4">
        <f t="shared" si="2"/>
        <v>199.5529861940006</v>
      </c>
      <c r="AB11" s="4">
        <f t="shared" si="2"/>
        <v>196.31580559908861</v>
      </c>
      <c r="AC11" s="4">
        <f t="shared" si="2"/>
        <v>203.91958152995815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6"/>
        <v>0</v>
      </c>
      <c r="S12" s="4">
        <f t="shared" si="2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4491.0669743303206</v>
      </c>
      <c r="D13" s="6">
        <f t="shared" si="1"/>
        <v>114.22072292719348</v>
      </c>
      <c r="E13">
        <v>4555.6646898675399</v>
      </c>
      <c r="F13">
        <v>4384.4314275107699</v>
      </c>
      <c r="G13">
        <v>4609.6580511135298</v>
      </c>
      <c r="H13">
        <v>4414.9882151785896</v>
      </c>
      <c r="I13">
        <v>4307.9242933952901</v>
      </c>
      <c r="J13">
        <v>4491.3692100422504</v>
      </c>
      <c r="K13">
        <v>4554.9001665615297</v>
      </c>
      <c r="L13">
        <v>4372.2934382535204</v>
      </c>
      <c r="M13">
        <v>4642.4404041499101</v>
      </c>
      <c r="N13">
        <v>4576.9998472302796</v>
      </c>
      <c r="O13" s="4"/>
      <c r="P13" s="10">
        <v>615</v>
      </c>
      <c r="Q13" s="10">
        <v>96000</v>
      </c>
      <c r="R13" s="4">
        <f t="shared" si="6"/>
        <v>701.04460087107452</v>
      </c>
      <c r="S13" s="4">
        <f t="shared" si="2"/>
        <v>17.829576261805812</v>
      </c>
      <c r="T13" s="4">
        <f t="shared" si="7"/>
        <v>711.12814671103058</v>
      </c>
      <c r="U13" s="4">
        <f t="shared" si="8"/>
        <v>684.39905209924211</v>
      </c>
      <c r="V13" s="4">
        <f t="shared" si="9"/>
        <v>719.5563787104046</v>
      </c>
      <c r="W13" s="4">
        <f t="shared" si="10"/>
        <v>689.16889212543833</v>
      </c>
      <c r="X13" s="4">
        <f t="shared" si="2"/>
        <v>672.4564750665819</v>
      </c>
      <c r="Y13" s="4">
        <f t="shared" si="2"/>
        <v>701.09177912854636</v>
      </c>
      <c r="Z13" s="4">
        <f t="shared" si="2"/>
        <v>711.00880648765337</v>
      </c>
      <c r="AA13" s="4">
        <f t="shared" si="2"/>
        <v>682.50434158103724</v>
      </c>
      <c r="AB13" s="4">
        <f t="shared" si="2"/>
        <v>724.67362406242501</v>
      </c>
      <c r="AC13" s="4">
        <f t="shared" si="2"/>
        <v>714.45851273838514</v>
      </c>
    </row>
    <row r="14" spans="1:29" ht="15.6">
      <c r="A14" s="1" t="s">
        <v>48</v>
      </c>
      <c r="B14" s="5" t="s">
        <v>49</v>
      </c>
      <c r="C14" s="6">
        <f t="shared" si="0"/>
        <v>12.858981836606578</v>
      </c>
      <c r="D14" s="6">
        <f t="shared" si="1"/>
        <v>4.2006668934536284</v>
      </c>
      <c r="E14">
        <v>9.0667101814227493</v>
      </c>
      <c r="F14">
        <v>12.7362143732586</v>
      </c>
      <c r="G14">
        <v>21.292655572500799</v>
      </c>
      <c r="H14">
        <v>16.4419052605923</v>
      </c>
      <c r="I14">
        <v>8.3141088005474195</v>
      </c>
      <c r="J14">
        <v>10.9147337286363</v>
      </c>
      <c r="K14">
        <v>16.275137842378399</v>
      </c>
      <c r="L14">
        <v>7.9454263543783004</v>
      </c>
      <c r="M14">
        <v>12.4899392191139</v>
      </c>
      <c r="N14">
        <v>13.112987033236999</v>
      </c>
      <c r="O14" s="4"/>
      <c r="P14" s="10">
        <v>546</v>
      </c>
      <c r="Q14" s="10">
        <v>210000</v>
      </c>
      <c r="R14" s="4">
        <f t="shared" si="6"/>
        <v>4.9457622448486838</v>
      </c>
      <c r="S14" s="4">
        <f t="shared" si="2"/>
        <v>1.6156411128667802</v>
      </c>
      <c r="T14" s="4">
        <f t="shared" si="7"/>
        <v>3.4871962236241343</v>
      </c>
      <c r="U14" s="4">
        <f t="shared" si="8"/>
        <v>4.8985439897148462</v>
      </c>
      <c r="V14" s="4">
        <f t="shared" si="9"/>
        <v>8.1894829125003064</v>
      </c>
      <c r="W14" s="4">
        <f t="shared" si="10"/>
        <v>6.3238097156124233</v>
      </c>
      <c r="X14" s="4">
        <f t="shared" si="2"/>
        <v>3.1977341540566999</v>
      </c>
      <c r="Y14" s="4">
        <f t="shared" si="2"/>
        <v>4.1979745110139621</v>
      </c>
      <c r="Z14" s="4">
        <f t="shared" si="2"/>
        <v>6.2596684009147694</v>
      </c>
      <c r="AA14" s="4">
        <f t="shared" si="2"/>
        <v>3.0559332132224233</v>
      </c>
      <c r="AB14" s="4">
        <f t="shared" si="2"/>
        <v>4.803822776582269</v>
      </c>
      <c r="AC14" s="4">
        <f t="shared" si="2"/>
        <v>5.0434565512449998</v>
      </c>
    </row>
    <row r="15" spans="1:29" ht="15.6">
      <c r="A15" s="1" t="s">
        <v>51</v>
      </c>
      <c r="B15" s="5" t="s">
        <v>52</v>
      </c>
      <c r="C15" s="6">
        <f t="shared" si="0"/>
        <v>12.838931928809592</v>
      </c>
      <c r="D15" s="6">
        <f t="shared" si="1"/>
        <v>3.2424845599780667</v>
      </c>
      <c r="E15">
        <v>19.4489907559499</v>
      </c>
      <c r="F15">
        <v>15.2783646167219</v>
      </c>
      <c r="G15">
        <v>11.6393323804182</v>
      </c>
      <c r="H15">
        <v>11.5711569634726</v>
      </c>
      <c r="I15">
        <v>15.1419285582312</v>
      </c>
      <c r="J15">
        <v>9.9887818652908695</v>
      </c>
      <c r="K15">
        <v>13.235442175211199</v>
      </c>
      <c r="L15">
        <v>7.5803256287431404</v>
      </c>
      <c r="M15">
        <v>12.1883321279265</v>
      </c>
      <c r="N15">
        <v>12.3166642161304</v>
      </c>
      <c r="O15" s="4"/>
      <c r="P15" s="10">
        <v>216</v>
      </c>
      <c r="Q15" s="10">
        <v>325000</v>
      </c>
      <c r="R15" s="4">
        <f t="shared" si="6"/>
        <v>19.317837392884801</v>
      </c>
      <c r="S15" s="4">
        <f t="shared" si="2"/>
        <v>4.8787383425595916</v>
      </c>
      <c r="T15" s="4">
        <f t="shared" si="7"/>
        <v>29.263527757794986</v>
      </c>
      <c r="U15" s="4">
        <f t="shared" si="8"/>
        <v>22.988280094604711</v>
      </c>
      <c r="V15" s="4">
        <f t="shared" si="9"/>
        <v>17.512884368684791</v>
      </c>
      <c r="W15" s="4">
        <f t="shared" si="10"/>
        <v>17.410305616336089</v>
      </c>
      <c r="X15" s="4">
        <f t="shared" si="2"/>
        <v>22.782994358449724</v>
      </c>
      <c r="Y15" s="4">
        <f t="shared" si="2"/>
        <v>15.029417158423763</v>
      </c>
      <c r="Z15" s="4">
        <f t="shared" si="2"/>
        <v>19.914438458072404</v>
      </c>
      <c r="AA15" s="4">
        <f t="shared" si="2"/>
        <v>11.40558254324778</v>
      </c>
      <c r="AB15" s="4">
        <f t="shared" si="2"/>
        <v>18.338925655444967</v>
      </c>
      <c r="AC15" s="4">
        <f t="shared" si="2"/>
        <v>18.532017917788799</v>
      </c>
    </row>
    <row r="16" spans="1:29" ht="15.6">
      <c r="A16" s="1" t="s">
        <v>54</v>
      </c>
      <c r="B16" s="5" t="s">
        <v>55</v>
      </c>
      <c r="C16" s="6">
        <f t="shared" si="0"/>
        <v>65.983226039643597</v>
      </c>
      <c r="D16" s="6">
        <f t="shared" si="1"/>
        <v>7.3955231720361017</v>
      </c>
      <c r="E16">
        <v>60.707093376724302</v>
      </c>
      <c r="F16">
        <v>58.679636034600101</v>
      </c>
      <c r="G16">
        <v>53.380107555221102</v>
      </c>
      <c r="H16">
        <v>68.415974103440803</v>
      </c>
      <c r="I16">
        <v>72.012019467357803</v>
      </c>
      <c r="J16">
        <v>74.478118206154903</v>
      </c>
      <c r="K16">
        <v>62.581489622992301</v>
      </c>
      <c r="L16">
        <v>62.566415522903803</v>
      </c>
      <c r="M16">
        <v>72.676326787936802</v>
      </c>
      <c r="N16">
        <v>74.335079719104201</v>
      </c>
      <c r="O16" s="4"/>
      <c r="P16" s="10">
        <v>292</v>
      </c>
      <c r="Q16" s="10">
        <v>100000</v>
      </c>
      <c r="R16" s="4">
        <f t="shared" si="6"/>
        <v>22.596995219056026</v>
      </c>
      <c r="S16" s="4">
        <f t="shared" si="2"/>
        <v>2.532713415080857</v>
      </c>
      <c r="T16" s="4">
        <f t="shared" si="7"/>
        <v>20.790100471480923</v>
      </c>
      <c r="U16" s="4">
        <f t="shared" si="8"/>
        <v>20.095765765274006</v>
      </c>
      <c r="V16" s="4">
        <f t="shared" si="9"/>
        <v>18.280858751788049</v>
      </c>
      <c r="W16" s="4">
        <f t="shared" si="10"/>
        <v>23.430128117616714</v>
      </c>
      <c r="X16" s="4">
        <f t="shared" si="2"/>
        <v>24.661650502519795</v>
      </c>
      <c r="Y16" s="4">
        <f t="shared" si="2"/>
        <v>25.506204865121539</v>
      </c>
      <c r="Z16" s="4">
        <f t="shared" si="2"/>
        <v>21.432016994175445</v>
      </c>
      <c r="AA16" s="4">
        <f t="shared" si="2"/>
        <v>21.426854631131437</v>
      </c>
      <c r="AB16" s="4">
        <f t="shared" si="2"/>
        <v>24.889153009567394</v>
      </c>
      <c r="AC16" s="4">
        <f t="shared" si="2"/>
        <v>25.457219081885004</v>
      </c>
    </row>
    <row r="17" spans="1:29" ht="15.6">
      <c r="A17" s="1" t="s">
        <v>57</v>
      </c>
      <c r="B17" s="5" t="s">
        <v>58</v>
      </c>
      <c r="C17" s="6">
        <f t="shared" si="0"/>
        <v>159.60615621325414</v>
      </c>
      <c r="D17" s="6">
        <f t="shared" si="1"/>
        <v>6.0569036313958948</v>
      </c>
      <c r="E17">
        <v>162.06223993158</v>
      </c>
      <c r="F17">
        <v>155.09541640121199</v>
      </c>
      <c r="G17">
        <v>160.47111047741799</v>
      </c>
      <c r="H17">
        <v>170.43145480751599</v>
      </c>
      <c r="I17">
        <v>153.976841384002</v>
      </c>
      <c r="J17">
        <v>148.23015751233601</v>
      </c>
      <c r="K17">
        <v>160.17712965404499</v>
      </c>
      <c r="L17">
        <v>159.44093556902899</v>
      </c>
      <c r="M17">
        <v>162.80872767424799</v>
      </c>
      <c r="N17">
        <v>163.367548721155</v>
      </c>
      <c r="O17" s="4"/>
      <c r="P17" s="10">
        <v>200</v>
      </c>
      <c r="Q17" s="10">
        <v>47000</v>
      </c>
      <c r="R17" s="4">
        <f t="shared" si="6"/>
        <v>37.507446710114721</v>
      </c>
      <c r="S17" s="4">
        <f t="shared" si="2"/>
        <v>1.4233723533780354</v>
      </c>
      <c r="T17" s="4">
        <f t="shared" si="7"/>
        <v>38.084626383921297</v>
      </c>
      <c r="U17" s="4">
        <f t="shared" si="8"/>
        <v>36.447422854284817</v>
      </c>
      <c r="V17" s="4">
        <f t="shared" si="9"/>
        <v>37.710710962193232</v>
      </c>
      <c r="W17" s="4">
        <f t="shared" si="10"/>
        <v>40.051391879766257</v>
      </c>
      <c r="X17" s="4">
        <f t="shared" si="2"/>
        <v>36.184557725240467</v>
      </c>
      <c r="Y17" s="4">
        <f t="shared" si="2"/>
        <v>34.834087015398957</v>
      </c>
      <c r="Z17" s="4">
        <f t="shared" si="2"/>
        <v>37.641625468700575</v>
      </c>
      <c r="AA17" s="4">
        <f t="shared" si="2"/>
        <v>37.468619858721809</v>
      </c>
      <c r="AB17" s="4">
        <f t="shared" si="2"/>
        <v>38.260051003448282</v>
      </c>
      <c r="AC17" s="4">
        <f t="shared" si="2"/>
        <v>38.391373949471422</v>
      </c>
    </row>
    <row r="18" spans="1:29" ht="15.6">
      <c r="A18" s="1" t="s">
        <v>60</v>
      </c>
      <c r="B18" s="5" t="s">
        <v>61</v>
      </c>
      <c r="C18" s="6">
        <f t="shared" si="0"/>
        <v>28.698213080144164</v>
      </c>
      <c r="D18" s="6">
        <f t="shared" si="1"/>
        <v>6.735401056165089</v>
      </c>
      <c r="E18">
        <v>29.938013150158501</v>
      </c>
      <c r="F18">
        <v>25.0506683634976</v>
      </c>
      <c r="G18">
        <v>24.430731152379501</v>
      </c>
      <c r="H18">
        <v>25.150779859561801</v>
      </c>
      <c r="I18">
        <v>29.0673350662933</v>
      </c>
      <c r="J18">
        <v>26.286030071837502</v>
      </c>
      <c r="K18">
        <v>27.997818931093001</v>
      </c>
      <c r="L18">
        <v>23.968831105917701</v>
      </c>
      <c r="M18">
        <v>28.131199587290801</v>
      </c>
      <c r="N18">
        <v>46.960723513411899</v>
      </c>
      <c r="O18" s="4"/>
      <c r="P18" s="10">
        <v>437</v>
      </c>
      <c r="Q18" s="10">
        <v>300000</v>
      </c>
      <c r="R18" s="4">
        <f t="shared" si="6"/>
        <v>19.701290444034893</v>
      </c>
      <c r="S18" s="4">
        <f t="shared" si="2"/>
        <v>4.623845118648803</v>
      </c>
      <c r="T18" s="4">
        <f t="shared" si="7"/>
        <v>20.552411773564184</v>
      </c>
      <c r="U18" s="4">
        <f t="shared" si="8"/>
        <v>17.197255169449154</v>
      </c>
      <c r="V18" s="4">
        <f t="shared" si="9"/>
        <v>16.77166898332689</v>
      </c>
      <c r="W18" s="4">
        <f t="shared" si="10"/>
        <v>17.265981596953182</v>
      </c>
      <c r="X18" s="4">
        <f t="shared" si="2"/>
        <v>19.954692265189909</v>
      </c>
      <c r="Y18" s="4">
        <f t="shared" si="2"/>
        <v>18.045329568767162</v>
      </c>
      <c r="Z18" s="4">
        <f t="shared" si="2"/>
        <v>19.220470662077577</v>
      </c>
      <c r="AA18" s="4">
        <f t="shared" si="2"/>
        <v>16.454575129920617</v>
      </c>
      <c r="AB18" s="4">
        <f t="shared" si="2"/>
        <v>19.312036329947919</v>
      </c>
      <c r="AC18" s="4">
        <f t="shared" si="2"/>
        <v>32.238482961152336</v>
      </c>
    </row>
    <row r="19" spans="1:29" ht="15.6">
      <c r="A19" s="1" t="s">
        <v>63</v>
      </c>
      <c r="B19" s="5" t="s">
        <v>64</v>
      </c>
      <c r="C19" s="6">
        <f t="shared" si="0"/>
        <v>30.660323682982312</v>
      </c>
      <c r="D19" s="6">
        <f t="shared" si="1"/>
        <v>2.4949228238523049</v>
      </c>
      <c r="E19">
        <v>28.9236196811935</v>
      </c>
      <c r="F19">
        <v>28.5503841726164</v>
      </c>
      <c r="G19">
        <v>28.8793426522309</v>
      </c>
      <c r="H19">
        <v>31.6589999733404</v>
      </c>
      <c r="I19">
        <v>28.979657313778201</v>
      </c>
      <c r="J19">
        <v>31.716316174729901</v>
      </c>
      <c r="K19">
        <v>35.305256105196598</v>
      </c>
      <c r="L19">
        <v>34.305200702752799</v>
      </c>
      <c r="M19">
        <v>29.840450551130498</v>
      </c>
      <c r="N19">
        <v>28.444009502853898</v>
      </c>
      <c r="O19" s="4"/>
      <c r="P19" s="10">
        <v>97</v>
      </c>
      <c r="Q19" s="10">
        <v>105000</v>
      </c>
      <c r="R19" s="4">
        <f t="shared" si="6"/>
        <v>33.189010172300442</v>
      </c>
      <c r="S19" s="4">
        <f t="shared" si="2"/>
        <v>2.7006896546854846</v>
      </c>
      <c r="T19" s="4">
        <f t="shared" si="7"/>
        <v>31.30907285077647</v>
      </c>
      <c r="U19" s="4">
        <f t="shared" si="8"/>
        <v>30.905055032213628</v>
      </c>
      <c r="V19" s="4">
        <f t="shared" si="9"/>
        <v>31.261144108084995</v>
      </c>
      <c r="W19" s="4">
        <f t="shared" si="10"/>
        <v>34.270051517533425</v>
      </c>
      <c r="X19" s="4">
        <f t="shared" si="2"/>
        <v>31.369732143780524</v>
      </c>
      <c r="Y19" s="4">
        <f t="shared" si="2"/>
        <v>34.332094828315874</v>
      </c>
      <c r="Z19" s="4">
        <f t="shared" si="2"/>
        <v>38.217029804594254</v>
      </c>
      <c r="AA19" s="4">
        <f t="shared" si="2"/>
        <v>37.134495606072619</v>
      </c>
      <c r="AB19" s="4">
        <f t="shared" si="2"/>
        <v>32.301518637821673</v>
      </c>
      <c r="AC19" s="4">
        <f t="shared" si="2"/>
        <v>30.789907193810922</v>
      </c>
    </row>
    <row r="20" spans="1:29" ht="15.6">
      <c r="A20" s="1" t="s">
        <v>66</v>
      </c>
      <c r="B20" s="5" t="s">
        <v>67</v>
      </c>
      <c r="C20" s="6">
        <f t="shared" si="0"/>
        <v>265.56514167804556</v>
      </c>
      <c r="D20" s="6">
        <f t="shared" si="1"/>
        <v>48.91785539703281</v>
      </c>
      <c r="E20">
        <v>271.56025712082902</v>
      </c>
      <c r="F20">
        <v>251.31435482177699</v>
      </c>
      <c r="G20">
        <v>223.87777497386199</v>
      </c>
      <c r="H20">
        <v>264.926450194864</v>
      </c>
      <c r="I20">
        <v>208.52361431564799</v>
      </c>
      <c r="J20">
        <v>244.04037396441001</v>
      </c>
      <c r="K20">
        <v>353.15460864154102</v>
      </c>
      <c r="L20">
        <v>255.15552830793001</v>
      </c>
      <c r="M20">
        <v>349.47878245614601</v>
      </c>
      <c r="N20">
        <v>233.619671983449</v>
      </c>
      <c r="O20" s="4"/>
      <c r="P20" s="10">
        <v>1629</v>
      </c>
      <c r="Q20" s="10">
        <v>90000</v>
      </c>
      <c r="R20" s="4">
        <f t="shared" si="6"/>
        <v>14.672107275030143</v>
      </c>
      <c r="S20" s="4">
        <f t="shared" si="6"/>
        <v>2.7026439445874479</v>
      </c>
      <c r="T20" s="4">
        <f t="shared" si="7"/>
        <v>15.003329122697735</v>
      </c>
      <c r="U20" s="4">
        <f t="shared" si="8"/>
        <v>13.884770984628561</v>
      </c>
      <c r="V20" s="4">
        <f t="shared" si="9"/>
        <v>12.368937843859779</v>
      </c>
      <c r="W20" s="4">
        <f t="shared" si="10"/>
        <v>14.636820452754916</v>
      </c>
      <c r="X20" s="4">
        <f t="shared" si="6"/>
        <v>11.520641674897679</v>
      </c>
      <c r="Y20" s="4">
        <f t="shared" si="6"/>
        <v>13.482893589193923</v>
      </c>
      <c r="Z20" s="4">
        <f t="shared" si="6"/>
        <v>19.511304344836521</v>
      </c>
      <c r="AA20" s="4">
        <f t="shared" si="6"/>
        <v>14.096990514250278</v>
      </c>
      <c r="AB20" s="4">
        <f t="shared" si="6"/>
        <v>19.308220025201436</v>
      </c>
      <c r="AC20" s="4">
        <f t="shared" si="6"/>
        <v>12.907164197980608</v>
      </c>
    </row>
    <row r="21" spans="1:29" ht="15.6">
      <c r="A21" s="1" t="s">
        <v>69</v>
      </c>
      <c r="B21" s="5" t="s">
        <v>70</v>
      </c>
      <c r="C21" s="6">
        <f t="shared" si="0"/>
        <v>31.892915612281985</v>
      </c>
      <c r="D21" s="6">
        <f t="shared" si="1"/>
        <v>2.2193269617995033</v>
      </c>
      <c r="E21">
        <v>31.268141476938499</v>
      </c>
      <c r="F21">
        <v>30.654360200511899</v>
      </c>
      <c r="G21">
        <v>30.5776333104229</v>
      </c>
      <c r="H21">
        <v>31.205297792066201</v>
      </c>
      <c r="I21">
        <v>31.454698459859699</v>
      </c>
      <c r="J21">
        <v>37.835309090192801</v>
      </c>
      <c r="K21">
        <v>33.065669618266703</v>
      </c>
      <c r="L21">
        <v>30.834279144441201</v>
      </c>
      <c r="M21">
        <v>30.4395797291142</v>
      </c>
      <c r="N21">
        <v>31.5941873010058</v>
      </c>
      <c r="O21" s="4"/>
      <c r="P21" s="10">
        <v>54</v>
      </c>
      <c r="Q21" s="10">
        <v>90000</v>
      </c>
      <c r="R21" s="4">
        <f t="shared" si="6"/>
        <v>53.15485935380331</v>
      </c>
      <c r="S21" s="4">
        <f t="shared" si="6"/>
        <v>3.6988782696658391</v>
      </c>
      <c r="T21" s="4">
        <f t="shared" si="7"/>
        <v>52.113569128230829</v>
      </c>
      <c r="U21" s="4">
        <f t="shared" si="8"/>
        <v>51.090600334186497</v>
      </c>
      <c r="V21" s="4">
        <f t="shared" si="9"/>
        <v>50.962722184038171</v>
      </c>
      <c r="W21" s="4">
        <f t="shared" si="10"/>
        <v>52.008829653443669</v>
      </c>
      <c r="X21" s="4">
        <f t="shared" si="6"/>
        <v>52.424497433099496</v>
      </c>
      <c r="Y21" s="4">
        <f t="shared" si="6"/>
        <v>63.058848483654671</v>
      </c>
      <c r="Z21" s="4">
        <f t="shared" si="6"/>
        <v>55.109449363777834</v>
      </c>
      <c r="AA21" s="4">
        <f t="shared" si="6"/>
        <v>51.390465240735338</v>
      </c>
      <c r="AB21" s="4">
        <f t="shared" si="6"/>
        <v>50.732632881857</v>
      </c>
      <c r="AC21" s="4">
        <f t="shared" si="6"/>
        <v>52.656978835009667</v>
      </c>
    </row>
    <row r="22" spans="1:29" ht="15.6">
      <c r="A22" s="1" t="s">
        <v>72</v>
      </c>
      <c r="B22" s="5" t="s">
        <v>73</v>
      </c>
      <c r="C22" s="6">
        <f t="shared" si="0"/>
        <v>5.7227632104279813</v>
      </c>
      <c r="D22" s="6">
        <f t="shared" si="1"/>
        <v>0.48988588835990304</v>
      </c>
      <c r="E22">
        <v>6.3372886972662004</v>
      </c>
      <c r="F22">
        <v>5.3945390448811397</v>
      </c>
      <c r="G22">
        <v>5.2372728518148</v>
      </c>
      <c r="H22">
        <v>5.3939390120858999</v>
      </c>
      <c r="I22">
        <v>5.2513333097232398</v>
      </c>
      <c r="J22">
        <v>5.9579924388701597</v>
      </c>
      <c r="K22">
        <v>5.4442375871821698</v>
      </c>
      <c r="L22">
        <v>5.4347333310077701</v>
      </c>
      <c r="M22">
        <v>6.3285473852583802</v>
      </c>
      <c r="N22">
        <v>6.4477484461900501</v>
      </c>
      <c r="O22" s="4"/>
      <c r="P22" s="10">
        <v>18</v>
      </c>
      <c r="Q22" s="10">
        <v>270000</v>
      </c>
      <c r="R22" s="4">
        <f t="shared" si="6"/>
        <v>85.841448156419716</v>
      </c>
      <c r="S22" s="4">
        <f t="shared" si="6"/>
        <v>7.3482883253985456</v>
      </c>
      <c r="T22" s="4">
        <f t="shared" si="7"/>
        <v>95.059330458993003</v>
      </c>
      <c r="U22" s="4">
        <f t="shared" si="8"/>
        <v>80.918085673217092</v>
      </c>
      <c r="V22" s="4">
        <f t="shared" si="9"/>
        <v>78.559092777222006</v>
      </c>
      <c r="W22" s="4">
        <f t="shared" si="10"/>
        <v>80.909085181288489</v>
      </c>
      <c r="X22" s="4">
        <f t="shared" si="6"/>
        <v>78.7699996458486</v>
      </c>
      <c r="Y22" s="4">
        <f t="shared" si="6"/>
        <v>89.369886583052406</v>
      </c>
      <c r="Z22" s="4">
        <f t="shared" si="6"/>
        <v>81.663563807732544</v>
      </c>
      <c r="AA22" s="4">
        <f t="shared" si="6"/>
        <v>81.520999965116559</v>
      </c>
      <c r="AB22" s="4">
        <f t="shared" si="6"/>
        <v>94.928210778875709</v>
      </c>
      <c r="AC22" s="4">
        <f t="shared" si="6"/>
        <v>96.716226692850739</v>
      </c>
    </row>
    <row r="23" spans="1:29" ht="15.6">
      <c r="A23" s="1" t="s">
        <v>75</v>
      </c>
      <c r="B23" s="5" t="s">
        <v>76</v>
      </c>
      <c r="C23" s="6">
        <f t="shared" si="0"/>
        <v>8.8106502162060458</v>
      </c>
      <c r="D23" s="6">
        <f t="shared" si="1"/>
        <v>2.614793128446069</v>
      </c>
      <c r="E23">
        <v>7.4943637409481303</v>
      </c>
      <c r="F23">
        <v>6.44916415410973</v>
      </c>
      <c r="G23">
        <v>5.7072973725344003</v>
      </c>
      <c r="H23">
        <v>6.0927638774206203</v>
      </c>
      <c r="I23">
        <v>10.8353181766766</v>
      </c>
      <c r="J23">
        <v>9.1712332026097894</v>
      </c>
      <c r="K23">
        <v>14.222773350601599</v>
      </c>
      <c r="L23">
        <v>8.1962717729149794</v>
      </c>
      <c r="M23">
        <v>9.4085006755070104</v>
      </c>
      <c r="N23">
        <v>10.5288158387376</v>
      </c>
      <c r="O23" s="4"/>
      <c r="P23" s="10">
        <v>65</v>
      </c>
      <c r="Q23" s="10">
        <v>70000</v>
      </c>
      <c r="R23" s="4">
        <f t="shared" si="6"/>
        <v>9.4883925405295884</v>
      </c>
      <c r="S23" s="4">
        <f t="shared" si="6"/>
        <v>2.8159310614034587</v>
      </c>
      <c r="T23" s="4">
        <f t="shared" si="7"/>
        <v>8.0708532594826021</v>
      </c>
      <c r="U23" s="4">
        <f t="shared" si="8"/>
        <v>6.9452537044258627</v>
      </c>
      <c r="V23" s="4">
        <f t="shared" si="9"/>
        <v>6.1463202473447387</v>
      </c>
      <c r="W23" s="4">
        <f t="shared" si="10"/>
        <v>6.5614380218375912</v>
      </c>
      <c r="X23" s="4">
        <f t="shared" si="6"/>
        <v>11.668804190267108</v>
      </c>
      <c r="Y23" s="4">
        <f t="shared" si="6"/>
        <v>9.87671267973362</v>
      </c>
      <c r="Z23" s="4">
        <f t="shared" si="6"/>
        <v>15.316832839109415</v>
      </c>
      <c r="AA23" s="4">
        <f t="shared" si="6"/>
        <v>8.8267542169853641</v>
      </c>
      <c r="AB23" s="4">
        <f t="shared" si="6"/>
        <v>10.132231496699859</v>
      </c>
      <c r="AC23" s="4">
        <f t="shared" si="6"/>
        <v>11.338724749409725</v>
      </c>
    </row>
    <row r="24" spans="1:29" ht="15.6">
      <c r="A24" s="1" t="s">
        <v>78</v>
      </c>
      <c r="B24" s="5" t="s">
        <v>79</v>
      </c>
      <c r="C24" s="6">
        <f t="shared" si="0"/>
        <v>2.410763776714993</v>
      </c>
      <c r="D24" s="6">
        <f t="shared" si="1"/>
        <v>0.24716773434883757</v>
      </c>
      <c r="E24">
        <v>2.5217334563375799</v>
      </c>
      <c r="F24">
        <v>2.5204326123479199</v>
      </c>
      <c r="G24">
        <v>2.5770289471031802</v>
      </c>
      <c r="H24">
        <v>2.88677127581271</v>
      </c>
      <c r="I24">
        <v>2.4228778107253799</v>
      </c>
      <c r="J24">
        <v>2.44582563998366</v>
      </c>
      <c r="K24">
        <v>1.99481899772244</v>
      </c>
      <c r="L24">
        <v>2.2228844628240201</v>
      </c>
      <c r="M24">
        <v>2.1719732439502799</v>
      </c>
      <c r="N24">
        <v>2.3432913203427601</v>
      </c>
      <c r="O24" s="4"/>
      <c r="P24" s="10">
        <v>22</v>
      </c>
      <c r="Q24" s="10">
        <v>160000</v>
      </c>
      <c r="R24" s="4">
        <f t="shared" si="6"/>
        <v>17.53282746701813</v>
      </c>
      <c r="S24" s="4">
        <f t="shared" si="6"/>
        <v>1.7975835225370003</v>
      </c>
      <c r="T24" s="4">
        <f t="shared" si="7"/>
        <v>18.339879682455127</v>
      </c>
      <c r="U24" s="4">
        <f t="shared" si="8"/>
        <v>18.330418998893961</v>
      </c>
      <c r="V24" s="4">
        <f t="shared" si="9"/>
        <v>18.742028706204948</v>
      </c>
      <c r="W24" s="4">
        <f t="shared" si="10"/>
        <v>20.9947001877288</v>
      </c>
      <c r="X24" s="4">
        <f t="shared" si="6"/>
        <v>17.620929532548217</v>
      </c>
      <c r="Y24" s="4">
        <f t="shared" si="6"/>
        <v>17.7878228362448</v>
      </c>
      <c r="Z24" s="4">
        <f t="shared" si="6"/>
        <v>14.507774528890474</v>
      </c>
      <c r="AA24" s="4">
        <f t="shared" si="6"/>
        <v>16.166432456901966</v>
      </c>
      <c r="AB24" s="4">
        <f t="shared" si="6"/>
        <v>15.796169046911125</v>
      </c>
      <c r="AC24" s="4">
        <f t="shared" si="6"/>
        <v>17.042118693401893</v>
      </c>
    </row>
    <row r="25" spans="1:29" ht="15.6">
      <c r="A25" s="1" t="s">
        <v>81</v>
      </c>
      <c r="B25" s="5" t="s">
        <v>82</v>
      </c>
      <c r="C25" s="6">
        <f t="shared" si="0"/>
        <v>27.092150212241631</v>
      </c>
      <c r="D25" s="6">
        <f t="shared" si="1"/>
        <v>4.461128053844206</v>
      </c>
      <c r="E25">
        <v>26.675785071384102</v>
      </c>
      <c r="F25">
        <v>35.617752481959698</v>
      </c>
      <c r="G25">
        <v>26.8196371391914</v>
      </c>
      <c r="H25">
        <v>21.149543419217299</v>
      </c>
      <c r="I25">
        <v>29.716359874135399</v>
      </c>
      <c r="J25">
        <v>30.827128120206499</v>
      </c>
      <c r="K25">
        <v>24.363169280372201</v>
      </c>
      <c r="L25">
        <v>29.370660097672001</v>
      </c>
      <c r="M25">
        <v>21.326693263629299</v>
      </c>
      <c r="N25">
        <v>25.054773374648398</v>
      </c>
      <c r="O25" s="4"/>
      <c r="P25" s="10">
        <v>400</v>
      </c>
      <c r="Q25" s="10">
        <v>53000</v>
      </c>
      <c r="R25" s="4">
        <f t="shared" si="6"/>
        <v>3.5897099031220159</v>
      </c>
      <c r="S25" s="4">
        <f t="shared" si="6"/>
        <v>0.59109946713435724</v>
      </c>
      <c r="T25" s="4">
        <f t="shared" si="7"/>
        <v>3.5345415219583933</v>
      </c>
      <c r="U25" s="4">
        <f t="shared" si="8"/>
        <v>4.7193522038596605</v>
      </c>
      <c r="V25" s="4">
        <f t="shared" si="9"/>
        <v>3.5536019209428606</v>
      </c>
      <c r="W25" s="4">
        <f t="shared" si="10"/>
        <v>2.8023145030462921</v>
      </c>
      <c r="X25" s="4">
        <f t="shared" si="6"/>
        <v>3.9374176833229408</v>
      </c>
      <c r="Y25" s="4">
        <f t="shared" si="6"/>
        <v>4.0845944759273616</v>
      </c>
      <c r="Z25" s="4">
        <f t="shared" si="6"/>
        <v>3.228119929649317</v>
      </c>
      <c r="AA25" s="4">
        <f t="shared" si="6"/>
        <v>3.8916124629415405</v>
      </c>
      <c r="AB25" s="4">
        <f t="shared" si="6"/>
        <v>2.8257868574308818</v>
      </c>
      <c r="AC25" s="4">
        <f t="shared" si="6"/>
        <v>3.3197574721409127</v>
      </c>
    </row>
    <row r="26" spans="1:29" ht="15.6">
      <c r="A26" s="1" t="s">
        <v>84</v>
      </c>
      <c r="B26" s="5" t="s">
        <v>85</v>
      </c>
      <c r="C26" s="6">
        <f t="shared" si="0"/>
        <v>2.0172487517503757</v>
      </c>
      <c r="D26" s="6">
        <f t="shared" si="1"/>
        <v>0.44009430819319445</v>
      </c>
      <c r="E26">
        <v>2.3640609842945799</v>
      </c>
      <c r="F26">
        <v>1.3938434212333799</v>
      </c>
      <c r="G26">
        <v>1.44832099089899</v>
      </c>
      <c r="H26">
        <v>1.8562984843753101</v>
      </c>
      <c r="I26">
        <v>2.4818670616745</v>
      </c>
      <c r="J26">
        <v>2.14509638333422</v>
      </c>
      <c r="K26">
        <v>1.7599979426669501</v>
      </c>
      <c r="L26">
        <v>2.31031618551456</v>
      </c>
      <c r="M26">
        <v>1.7432796987467101</v>
      </c>
      <c r="N26">
        <v>2.6694063647645598</v>
      </c>
      <c r="O26" s="4"/>
      <c r="P26" s="10">
        <v>640</v>
      </c>
      <c r="Q26" s="10">
        <v>480000</v>
      </c>
      <c r="R26" s="4">
        <f t="shared" si="6"/>
        <v>1.5129365638127816</v>
      </c>
      <c r="S26" s="4">
        <f t="shared" si="6"/>
        <v>0.33007073114489582</v>
      </c>
      <c r="T26" s="4">
        <f t="shared" si="7"/>
        <v>1.773045738220935</v>
      </c>
      <c r="U26" s="4">
        <f t="shared" si="8"/>
        <v>1.0453825659250349</v>
      </c>
      <c r="V26" s="4">
        <f t="shared" si="9"/>
        <v>1.0862407431742425</v>
      </c>
      <c r="W26" s="4">
        <f t="shared" si="10"/>
        <v>1.3922238632814825</v>
      </c>
      <c r="X26" s="4">
        <f t="shared" si="6"/>
        <v>1.8614002962558749</v>
      </c>
      <c r="Y26" s="4">
        <f t="shared" si="6"/>
        <v>1.6088222875006652</v>
      </c>
      <c r="Z26" s="4">
        <f t="shared" si="6"/>
        <v>1.3199984570002126</v>
      </c>
      <c r="AA26" s="4">
        <f t="shared" si="6"/>
        <v>1.7327371391359199</v>
      </c>
      <c r="AB26" s="4">
        <f t="shared" si="6"/>
        <v>1.3074597740600324</v>
      </c>
      <c r="AC26" s="4">
        <f t="shared" si="6"/>
        <v>2.0020547735734198</v>
      </c>
    </row>
    <row r="27" spans="1:29" ht="15.6">
      <c r="A27" s="1" t="s">
        <v>87</v>
      </c>
      <c r="B27" s="5" t="s">
        <v>88</v>
      </c>
      <c r="C27" s="6">
        <f t="shared" si="0"/>
        <v>19.64563870922353</v>
      </c>
      <c r="D27" s="6">
        <f t="shared" si="1"/>
        <v>3.7737903426346748</v>
      </c>
      <c r="E27">
        <v>17.002574517467199</v>
      </c>
      <c r="F27">
        <v>17.6617637552819</v>
      </c>
      <c r="G27">
        <v>12.364864802387601</v>
      </c>
      <c r="H27">
        <v>19.1331075552988</v>
      </c>
      <c r="I27">
        <v>24.141349410224699</v>
      </c>
      <c r="J27">
        <v>17.192954155032002</v>
      </c>
      <c r="K27">
        <v>22.6585022907514</v>
      </c>
      <c r="L27">
        <v>22.942428168128401</v>
      </c>
      <c r="M27">
        <v>23.862738695878001</v>
      </c>
      <c r="N27">
        <v>19.496103741785301</v>
      </c>
      <c r="O27" s="4"/>
      <c r="P27" s="10">
        <v>2500</v>
      </c>
      <c r="Q27" s="10">
        <v>120000</v>
      </c>
      <c r="R27" s="4">
        <f t="shared" si="6"/>
        <v>0.94299065804272941</v>
      </c>
      <c r="S27" s="4">
        <f t="shared" si="6"/>
        <v>0.1811419364464644</v>
      </c>
      <c r="T27" s="4">
        <f t="shared" si="7"/>
        <v>0.81612357683842551</v>
      </c>
      <c r="U27" s="4">
        <f t="shared" si="8"/>
        <v>0.84776466025353125</v>
      </c>
      <c r="V27" s="4">
        <f t="shared" si="9"/>
        <v>0.59351351051460488</v>
      </c>
      <c r="W27" s="4">
        <f t="shared" si="10"/>
        <v>0.91838916265434234</v>
      </c>
      <c r="X27" s="4">
        <f t="shared" si="6"/>
        <v>1.1587847716907853</v>
      </c>
      <c r="Y27" s="4">
        <f t="shared" si="6"/>
        <v>0.8252617994415361</v>
      </c>
      <c r="Z27" s="4">
        <f t="shared" si="6"/>
        <v>1.0876081099560673</v>
      </c>
      <c r="AA27" s="4">
        <f t="shared" si="6"/>
        <v>1.1012365520701632</v>
      </c>
      <c r="AB27" s="4">
        <f t="shared" si="6"/>
        <v>1.1454114574021441</v>
      </c>
      <c r="AC27" s="4">
        <f t="shared" si="6"/>
        <v>0.93581297960569454</v>
      </c>
    </row>
    <row r="28" spans="1:29" ht="15.6">
      <c r="A28" s="1" t="s">
        <v>90</v>
      </c>
      <c r="B28" s="5" t="s">
        <v>91</v>
      </c>
      <c r="C28" s="6">
        <f>AVERAGE(E28:N28)</f>
        <v>1.4916055961471599</v>
      </c>
      <c r="D28" s="6">
        <f t="shared" si="1"/>
        <v>0.17545748113918688</v>
      </c>
      <c r="E28">
        <v>1.67574241023307</v>
      </c>
      <c r="F28">
        <v>1.2597622996618001</v>
      </c>
      <c r="G28">
        <v>1.7775476252062099</v>
      </c>
      <c r="H28">
        <v>1.4632237509859101</v>
      </c>
      <c r="I28">
        <v>1.4120856417012899</v>
      </c>
      <c r="J28">
        <v>1.40881512285682</v>
      </c>
      <c r="K28">
        <v>1.6374732256247</v>
      </c>
      <c r="L28">
        <v>1.2861463680982701</v>
      </c>
      <c r="M28">
        <v>1.6203097675943701</v>
      </c>
      <c r="N28">
        <v>1.37494974950916</v>
      </c>
      <c r="O28" s="4"/>
      <c r="P28" s="10">
        <v>1550</v>
      </c>
      <c r="Q28" s="10">
        <v>390000</v>
      </c>
      <c r="R28" s="4">
        <f t="shared" si="6"/>
        <v>0.37530721451444671</v>
      </c>
      <c r="S28" s="4">
        <f t="shared" si="6"/>
        <v>4.4147366222117991E-2</v>
      </c>
      <c r="T28" s="4">
        <f t="shared" si="7"/>
        <v>0.42163841289735315</v>
      </c>
      <c r="U28" s="4">
        <f t="shared" si="8"/>
        <v>0.31697244959232385</v>
      </c>
      <c r="V28" s="4">
        <f t="shared" si="9"/>
        <v>0.44725391860027214</v>
      </c>
      <c r="W28" s="4">
        <f t="shared" si="10"/>
        <v>0.36816597605451934</v>
      </c>
      <c r="X28" s="4">
        <f t="shared" si="6"/>
        <v>0.35529896791193749</v>
      </c>
      <c r="Y28" s="4">
        <f t="shared" si="6"/>
        <v>0.35447606317042568</v>
      </c>
      <c r="Z28" s="4">
        <f t="shared" si="6"/>
        <v>0.41200939225395677</v>
      </c>
      <c r="AA28" s="4">
        <f t="shared" si="6"/>
        <v>0.32361102165053246</v>
      </c>
      <c r="AB28" s="4">
        <f t="shared" si="6"/>
        <v>0.40769084474955114</v>
      </c>
      <c r="AC28" s="4">
        <f t="shared" si="6"/>
        <v>0.34595509826359511</v>
      </c>
    </row>
    <row r="29" spans="1:29" ht="15.6">
      <c r="A29" s="1" t="s">
        <v>94</v>
      </c>
      <c r="B29" s="5" t="s">
        <v>95</v>
      </c>
      <c r="C29" s="6">
        <f t="shared" si="0"/>
        <v>2.1173023465764138</v>
      </c>
      <c r="D29" s="6">
        <f t="shared" si="1"/>
        <v>0.46189777089643069</v>
      </c>
      <c r="E29">
        <v>2.9219179473627399</v>
      </c>
      <c r="F29">
        <v>1.73905498545439</v>
      </c>
      <c r="G29">
        <v>1.9402288600591899</v>
      </c>
      <c r="H29">
        <v>2.1145335657670299</v>
      </c>
      <c r="I29">
        <v>2.6290652880808301</v>
      </c>
      <c r="J29">
        <v>2.1148834576542601</v>
      </c>
      <c r="K29">
        <v>1.96003397316701</v>
      </c>
      <c r="L29">
        <v>1.4484684767076801</v>
      </c>
      <c r="M29">
        <v>1.7270595417160099</v>
      </c>
      <c r="N29">
        <v>2.5777773697950002</v>
      </c>
      <c r="O29" s="4"/>
      <c r="P29" s="10">
        <v>9240</v>
      </c>
      <c r="Q29" s="11">
        <v>66000</v>
      </c>
      <c r="R29" s="4">
        <f t="shared" si="6"/>
        <v>1.5123588189831528E-2</v>
      </c>
      <c r="S29" s="4">
        <f t="shared" si="6"/>
        <v>3.2992697921173622E-3</v>
      </c>
      <c r="T29" s="4">
        <f t="shared" si="7"/>
        <v>2.0870842481162426E-2</v>
      </c>
      <c r="U29" s="4">
        <f t="shared" si="8"/>
        <v>1.2421821324674212E-2</v>
      </c>
      <c r="V29" s="4">
        <f t="shared" si="9"/>
        <v>1.3858777571851357E-2</v>
      </c>
      <c r="W29" s="4">
        <f t="shared" si="10"/>
        <v>1.5103811184050214E-2</v>
      </c>
      <c r="X29" s="4">
        <f t="shared" si="6"/>
        <v>1.877903777200593E-2</v>
      </c>
      <c r="Y29" s="4">
        <f t="shared" si="6"/>
        <v>1.5106310411816143E-2</v>
      </c>
      <c r="Z29" s="4">
        <f t="shared" si="6"/>
        <v>1.4000242665478642E-2</v>
      </c>
      <c r="AA29" s="4">
        <f t="shared" si="6"/>
        <v>1.0346203405054858E-2</v>
      </c>
      <c r="AB29" s="4">
        <f t="shared" si="6"/>
        <v>1.2336139583685785E-2</v>
      </c>
      <c r="AC29" s="4">
        <f t="shared" si="6"/>
        <v>1.8412695498535716E-2</v>
      </c>
    </row>
    <row r="30" spans="1:2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>
      <c r="A31" s="4" t="s">
        <v>187</v>
      </c>
      <c r="B31" s="4">
        <f>C3/(400-B1)</f>
        <v>-2.3978304980954199</v>
      </c>
      <c r="C31" s="4"/>
      <c r="D31" s="4" t="s">
        <v>188</v>
      </c>
      <c r="E31" s="4">
        <f>C3/B31</f>
        <v>-20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189</v>
      </c>
      <c r="R31" s="4">
        <f>SUM(R4:R29)</f>
        <v>11503.392295158939</v>
      </c>
      <c r="S31" s="4"/>
      <c r="T31" s="4">
        <f t="shared" ref="T31:AC31" si="11">SUM(T4:T29)</f>
        <v>11503.392295158959</v>
      </c>
      <c r="U31" s="4">
        <f t="shared" si="11"/>
        <v>11503.392295158937</v>
      </c>
      <c r="V31" s="4">
        <f t="shared" si="11"/>
        <v>11503.392295158936</v>
      </c>
      <c r="W31" s="4">
        <f t="shared" si="11"/>
        <v>11503.392295158939</v>
      </c>
      <c r="X31" s="4">
        <f t="shared" si="11"/>
        <v>11503.392295158959</v>
      </c>
      <c r="Y31" s="4">
        <f t="shared" si="11"/>
        <v>11503.392295158936</v>
      </c>
      <c r="Z31" s="4">
        <f t="shared" si="11"/>
        <v>11503.392295158928</v>
      </c>
      <c r="AA31" s="4">
        <f t="shared" si="11"/>
        <v>11503.392295158932</v>
      </c>
      <c r="AB31" s="4">
        <f t="shared" si="11"/>
        <v>11503.392295158952</v>
      </c>
      <c r="AC31" s="4">
        <f t="shared" si="11"/>
        <v>11503.392295158939</v>
      </c>
    </row>
    <row r="33" spans="1:5" ht="15.6">
      <c r="A33" s="4" t="s">
        <v>190</v>
      </c>
      <c r="B33" s="5" t="s">
        <v>191</v>
      </c>
      <c r="C33" t="s">
        <v>192</v>
      </c>
      <c r="D33" t="s">
        <v>193</v>
      </c>
      <c r="E33" t="s">
        <v>194</v>
      </c>
    </row>
    <row r="34" spans="1:5">
      <c r="A34" t="s">
        <v>28</v>
      </c>
      <c r="B34">
        <v>113.52923079999999</v>
      </c>
      <c r="C34">
        <v>1408.8834300000001</v>
      </c>
      <c r="D34">
        <f t="shared" ref="D34:D57" si="12">C34-B34</f>
        <v>1295.3541992</v>
      </c>
      <c r="E34">
        <f t="shared" ref="E34:E57" si="13">D34/B34*100</f>
        <v>1140.9873827842407</v>
      </c>
    </row>
    <row r="35" spans="1:5">
      <c r="A35" t="s">
        <v>39</v>
      </c>
      <c r="B35">
        <v>22.84333333</v>
      </c>
      <c r="C35">
        <v>196.65075820000001</v>
      </c>
      <c r="D35">
        <f t="shared" si="12"/>
        <v>173.80742487000001</v>
      </c>
      <c r="E35">
        <f t="shared" si="13"/>
        <v>760.8671745018047</v>
      </c>
    </row>
    <row r="36" spans="1:5">
      <c r="A36" t="s">
        <v>45</v>
      </c>
      <c r="B36">
        <v>146.26325850000001</v>
      </c>
      <c r="C36">
        <v>705.02785919999997</v>
      </c>
      <c r="D36">
        <f t="shared" si="12"/>
        <v>558.76460069999996</v>
      </c>
      <c r="E36">
        <f t="shared" si="13"/>
        <v>382.02663227279322</v>
      </c>
    </row>
    <row r="37" spans="1:5">
      <c r="A37" t="s">
        <v>81</v>
      </c>
      <c r="B37">
        <v>0.96274499999999996</v>
      </c>
      <c r="C37">
        <v>3.935831882</v>
      </c>
      <c r="D37">
        <f t="shared" si="12"/>
        <v>2.973086882</v>
      </c>
      <c r="E37">
        <f t="shared" si="13"/>
        <v>308.8135365023968</v>
      </c>
    </row>
    <row r="38" spans="1:5">
      <c r="A38" t="s">
        <v>195</v>
      </c>
      <c r="B38">
        <v>456.8072727</v>
      </c>
      <c r="C38">
        <v>956.21051799999998</v>
      </c>
      <c r="D38">
        <f t="shared" si="12"/>
        <v>499.40324529999998</v>
      </c>
      <c r="E38">
        <f t="shared" si="13"/>
        <v>109.32471419472651</v>
      </c>
    </row>
    <row r="39" spans="1:5">
      <c r="A39" t="s">
        <v>19</v>
      </c>
      <c r="B39">
        <v>3087</v>
      </c>
      <c r="C39">
        <v>6092.6502090000004</v>
      </c>
      <c r="D39">
        <f t="shared" si="12"/>
        <v>3005.6502090000004</v>
      </c>
      <c r="E39">
        <f t="shared" si="13"/>
        <v>97.364762196307112</v>
      </c>
    </row>
    <row r="40" spans="1:5">
      <c r="A40" t="s">
        <v>196</v>
      </c>
      <c r="B40">
        <v>626.12869569999998</v>
      </c>
      <c r="C40">
        <v>1108.0512610000001</v>
      </c>
      <c r="D40">
        <f t="shared" si="12"/>
        <v>481.92256530000009</v>
      </c>
      <c r="E40">
        <f t="shared" si="13"/>
        <v>76.968611822082337</v>
      </c>
    </row>
    <row r="41" spans="1:5">
      <c r="A41" t="s">
        <v>90</v>
      </c>
      <c r="B41">
        <v>0.264193548</v>
      </c>
      <c r="C41">
        <v>0.39528826</v>
      </c>
      <c r="D41">
        <f t="shared" si="12"/>
        <v>0.131094712</v>
      </c>
      <c r="E41">
        <f t="shared" si="13"/>
        <v>49.620709132533399</v>
      </c>
    </row>
    <row r="42" spans="1:5">
      <c r="A42" t="s">
        <v>22</v>
      </c>
      <c r="B42">
        <v>217.21700000000001</v>
      </c>
      <c r="C42">
        <v>237.20394619999999</v>
      </c>
      <c r="D42">
        <f t="shared" si="12"/>
        <v>19.986946199999977</v>
      </c>
      <c r="E42">
        <f t="shared" si="13"/>
        <v>9.2013729128014727</v>
      </c>
    </row>
    <row r="43" spans="1:5">
      <c r="A43" t="s">
        <v>75</v>
      </c>
      <c r="B43">
        <v>7.2821538459999999</v>
      </c>
      <c r="C43">
        <v>7.0541424040000003</v>
      </c>
      <c r="D43">
        <f t="shared" si="12"/>
        <v>-0.22801144199999968</v>
      </c>
      <c r="E43">
        <f t="shared" si="13"/>
        <v>-3.1310989416303481</v>
      </c>
    </row>
    <row r="44" spans="1:5">
      <c r="A44" t="s">
        <v>48</v>
      </c>
      <c r="B44">
        <v>6.469615385</v>
      </c>
      <c r="C44">
        <v>5.525074375</v>
      </c>
      <c r="D44">
        <f t="shared" si="12"/>
        <v>-0.94454101000000001</v>
      </c>
      <c r="E44">
        <f t="shared" si="13"/>
        <v>-14.5996470236847</v>
      </c>
    </row>
    <row r="45" spans="1:5">
      <c r="A45" t="s">
        <v>78</v>
      </c>
      <c r="B45">
        <v>29.323636359999998</v>
      </c>
      <c r="C45">
        <v>18.470775799999998</v>
      </c>
      <c r="D45">
        <f t="shared" si="12"/>
        <v>-10.85286056</v>
      </c>
      <c r="E45">
        <f t="shared" si="13"/>
        <v>-37.010623194073737</v>
      </c>
    </row>
    <row r="46" spans="1:5">
      <c r="A46" t="s">
        <v>84</v>
      </c>
      <c r="B46">
        <v>2.6302500000000002</v>
      </c>
      <c r="C46">
        <v>1.3015563489999999</v>
      </c>
      <c r="D46">
        <f t="shared" si="12"/>
        <v>-1.3286936510000003</v>
      </c>
      <c r="E46">
        <f t="shared" si="13"/>
        <v>-50.515869251972255</v>
      </c>
    </row>
    <row r="47" spans="1:5">
      <c r="A47" t="s">
        <v>87</v>
      </c>
      <c r="B47">
        <v>1.67832</v>
      </c>
      <c r="C47">
        <v>0.75246724899999995</v>
      </c>
      <c r="D47">
        <f t="shared" si="12"/>
        <v>-0.92585275100000008</v>
      </c>
      <c r="E47">
        <f t="shared" si="13"/>
        <v>-55.165448245864908</v>
      </c>
    </row>
    <row r="48" spans="1:5">
      <c r="A48" t="s">
        <v>57</v>
      </c>
      <c r="B48">
        <v>84.620445000000004</v>
      </c>
      <c r="C48">
        <v>37.4142534</v>
      </c>
      <c r="D48">
        <f t="shared" si="12"/>
        <v>-47.206191600000004</v>
      </c>
      <c r="E48">
        <f t="shared" si="13"/>
        <v>-55.785799282903795</v>
      </c>
    </row>
    <row r="49" spans="1:5">
      <c r="A49" t="s">
        <v>66</v>
      </c>
      <c r="B49">
        <v>34.840276240000001</v>
      </c>
      <c r="C49">
        <v>13.752345979999999</v>
      </c>
      <c r="D49">
        <f t="shared" si="12"/>
        <v>-21.08793026</v>
      </c>
      <c r="E49">
        <f t="shared" si="13"/>
        <v>-60.527448504524251</v>
      </c>
    </row>
    <row r="50" spans="1:5">
      <c r="A50" t="s">
        <v>197</v>
      </c>
      <c r="B50">
        <v>1257.606</v>
      </c>
      <c r="C50">
        <v>481.55305290000001</v>
      </c>
      <c r="D50">
        <f t="shared" si="12"/>
        <v>-776.05294709999998</v>
      </c>
      <c r="E50">
        <f t="shared" si="13"/>
        <v>-61.708750363786436</v>
      </c>
    </row>
    <row r="51" spans="1:5">
      <c r="A51" t="s">
        <v>94</v>
      </c>
      <c r="B51">
        <v>4.5449999999999997E-2</v>
      </c>
      <c r="C51">
        <v>1.5717147000000001E-2</v>
      </c>
      <c r="D51">
        <f t="shared" si="12"/>
        <v>-2.9732852999999997E-2</v>
      </c>
      <c r="E51">
        <f t="shared" si="13"/>
        <v>-65.418818481848177</v>
      </c>
    </row>
    <row r="52" spans="1:5">
      <c r="A52" t="s">
        <v>198</v>
      </c>
      <c r="B52">
        <v>62.971167049999998</v>
      </c>
      <c r="C52">
        <v>18.173778639999998</v>
      </c>
      <c r="D52">
        <f t="shared" si="12"/>
        <v>-44.797388409999996</v>
      </c>
      <c r="E52">
        <f t="shared" si="13"/>
        <v>-71.139523862453174</v>
      </c>
    </row>
    <row r="53" spans="1:5">
      <c r="A53" t="s">
        <v>69</v>
      </c>
      <c r="B53">
        <v>288.29500000000002</v>
      </c>
      <c r="C53">
        <v>51.388963879999999</v>
      </c>
      <c r="D53">
        <f t="shared" si="12"/>
        <v>-236.90603612000001</v>
      </c>
      <c r="E53">
        <f t="shared" si="13"/>
        <v>-82.174868145475983</v>
      </c>
    </row>
    <row r="54" spans="1:5">
      <c r="A54" t="s">
        <v>63</v>
      </c>
      <c r="B54">
        <v>225.47829899999999</v>
      </c>
      <c r="C54">
        <v>31.158424</v>
      </c>
      <c r="D54">
        <f t="shared" si="12"/>
        <v>-194.319875</v>
      </c>
      <c r="E54">
        <f t="shared" si="13"/>
        <v>-86.18118721926318</v>
      </c>
    </row>
    <row r="55" spans="1:5">
      <c r="A55" t="s">
        <v>51</v>
      </c>
      <c r="B55">
        <v>473.95833329999999</v>
      </c>
      <c r="C55">
        <v>23.254897410000002</v>
      </c>
      <c r="D55">
        <f t="shared" si="12"/>
        <v>-450.70343588999998</v>
      </c>
      <c r="E55">
        <f t="shared" si="13"/>
        <v>-95.093472194468106</v>
      </c>
    </row>
    <row r="56" spans="1:5">
      <c r="A56" t="s">
        <v>72</v>
      </c>
      <c r="B56">
        <v>2357.46</v>
      </c>
      <c r="C56">
        <v>84.845502969999998</v>
      </c>
      <c r="D56">
        <f t="shared" si="12"/>
        <v>-2272.6144970300002</v>
      </c>
      <c r="E56">
        <f t="shared" si="13"/>
        <v>-96.400978045438748</v>
      </c>
    </row>
    <row r="57" spans="1:5">
      <c r="A57" t="s">
        <v>54</v>
      </c>
      <c r="B57">
        <v>1130.979452</v>
      </c>
      <c r="C57">
        <v>19.722241660000002</v>
      </c>
      <c r="D57">
        <f t="shared" si="12"/>
        <v>-1111.25721034</v>
      </c>
      <c r="E57">
        <f t="shared" si="13"/>
        <v>-98.256180373116095</v>
      </c>
    </row>
  </sheetData>
  <autoFilter ref="A33:E57" xr:uid="{677D5D69-A6B1-4969-A2E3-85141A473B09}">
    <sortState xmlns:xlrd2="http://schemas.microsoft.com/office/spreadsheetml/2017/richdata2" ref="A34:E57">
      <sortCondition descending="1" ref="E33:E57"/>
    </sortState>
  </autoFilter>
  <mergeCells count="2">
    <mergeCell ref="C1:N1"/>
    <mergeCell ref="R1:AC1"/>
  </mergeCells>
  <conditionalFormatting sqref="E34:E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FCBD-9DC7-4AB5-BB6E-FAA464A37AC9}">
  <dimension ref="A1:AC57"/>
  <sheetViews>
    <sheetView tabSelected="1" zoomScale="70" zoomScaleNormal="70" workbookViewId="0">
      <selection activeCell="H31" sqref="H31"/>
    </sheetView>
  </sheetViews>
  <sheetFormatPr defaultRowHeight="14.45"/>
  <cols>
    <col min="1" max="1" width="27.42578125" customWidth="1"/>
  </cols>
  <sheetData>
    <row r="1" spans="1:29">
      <c r="A1" s="4" t="s">
        <v>181</v>
      </c>
      <c r="B1" s="4">
        <v>140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4"/>
      <c r="P1" s="4"/>
      <c r="Q1" s="4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 t="shared" ref="C3:C29" si="0">AVERAGE(E3:N3)</f>
        <v>28.030450855278463</v>
      </c>
      <c r="D3" s="6">
        <f t="shared" ref="D3:D29" si="1">STDEV(E3:N3)</f>
        <v>8.8595422071736018E-4</v>
      </c>
      <c r="E3">
        <v>28.029690143469601</v>
      </c>
      <c r="F3">
        <v>28.029597287366901</v>
      </c>
      <c r="G3">
        <v>28.030992771109599</v>
      </c>
      <c r="H3">
        <v>28.029853526955101</v>
      </c>
      <c r="I3">
        <v>28.031959095293502</v>
      </c>
      <c r="J3">
        <v>28.029096699717599</v>
      </c>
      <c r="K3">
        <v>28.030868495632301</v>
      </c>
      <c r="L3">
        <v>28.030723069961802</v>
      </c>
      <c r="M3">
        <v>28.0304117824728</v>
      </c>
      <c r="N3">
        <v>28.031315680805399</v>
      </c>
      <c r="O3" s="4"/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si="0"/>
        <v>243.81798887703388</v>
      </c>
      <c r="D4" s="6">
        <f t="shared" si="1"/>
        <v>0.33286466026465894</v>
      </c>
      <c r="E4">
        <v>244.221184401823</v>
      </c>
      <c r="F4">
        <v>243.891055083738</v>
      </c>
      <c r="G4">
        <v>243.67859186856401</v>
      </c>
      <c r="H4">
        <v>243.25546337950101</v>
      </c>
      <c r="I4">
        <v>243.691228734172</v>
      </c>
      <c r="J4">
        <v>244.067141862981</v>
      </c>
      <c r="K4">
        <v>243.56465625410499</v>
      </c>
      <c r="L4">
        <v>244.24923536774901</v>
      </c>
      <c r="M4">
        <v>243.495766040799</v>
      </c>
      <c r="N4">
        <v>244.06556577690699</v>
      </c>
      <c r="O4" s="4"/>
      <c r="P4" s="8">
        <v>16</v>
      </c>
      <c r="Q4" s="8">
        <v>588000</v>
      </c>
      <c r="R4" s="4">
        <f>C4/$P4*$Q4/1000</f>
        <v>8960.3110912309967</v>
      </c>
      <c r="S4" s="4">
        <f t="shared" ref="S4:S29" si="2">D4/$P4*$Q4/1000</f>
        <v>12.232776264726215</v>
      </c>
      <c r="T4" s="4">
        <f t="shared" ref="T4:T29" si="3">E4/$P4*$Q4/1000</f>
        <v>8975.1285267669955</v>
      </c>
      <c r="U4" s="4">
        <f t="shared" ref="U4:U29" si="4">G4/$P4*$Q4/1000</f>
        <v>8955.1882511697277</v>
      </c>
      <c r="V4" s="4">
        <f t="shared" ref="V4:V29" si="5">F4/$P4*$Q4/1000</f>
        <v>8962.9962743273718</v>
      </c>
      <c r="W4" s="4">
        <f t="shared" ref="W4:W29" si="6">H4/$P4*$Q4/1000</f>
        <v>8939.6382791966626</v>
      </c>
      <c r="X4" s="4">
        <f t="shared" ref="X4:X29" si="7">I4/$P4*$Q4/1000</f>
        <v>8955.6526559808226</v>
      </c>
      <c r="Y4" s="4">
        <f t="shared" ref="Y4:Y29" si="8">J4/$P4*$Q4/1000</f>
        <v>8969.4674634645526</v>
      </c>
      <c r="Z4" s="4">
        <f t="shared" ref="Z4:Z29" si="9">K4/$P4*$Q4/1000</f>
        <v>8951.0011173383573</v>
      </c>
      <c r="AA4" s="4">
        <f t="shared" ref="AA4:AA29" si="10">L4/$P4*$Q4/1000</f>
        <v>8976.159399764776</v>
      </c>
      <c r="AB4" s="4">
        <f t="shared" ref="AB4:AB29" si="11">M4/$P4*$Q4/1000</f>
        <v>8948.469401999364</v>
      </c>
      <c r="AC4" s="4">
        <f t="shared" ref="AC4:AC29" si="12">N4/$P4*$Q4/1000</f>
        <v>8969.4095423013332</v>
      </c>
    </row>
    <row r="5" spans="1:29" ht="15.6">
      <c r="A5" s="5" t="s">
        <v>22</v>
      </c>
      <c r="B5" s="5" t="s">
        <v>23</v>
      </c>
      <c r="C5" s="6">
        <f t="shared" si="0"/>
        <v>1410.2173206297307</v>
      </c>
      <c r="D5" s="6">
        <f t="shared" si="1"/>
        <v>39.185776122056396</v>
      </c>
      <c r="E5">
        <v>1416.1840262012199</v>
      </c>
      <c r="F5">
        <v>1450.8684631692299</v>
      </c>
      <c r="G5">
        <v>1388.38405502097</v>
      </c>
      <c r="H5">
        <v>1483.3767818649101</v>
      </c>
      <c r="I5">
        <v>1364.5228568847299</v>
      </c>
      <c r="J5">
        <v>1370.6550741713299</v>
      </c>
      <c r="K5">
        <v>1393.67473533989</v>
      </c>
      <c r="L5">
        <v>1448.96896419728</v>
      </c>
      <c r="M5">
        <v>1404.28495691935</v>
      </c>
      <c r="N5">
        <v>1381.2532925283999</v>
      </c>
      <c r="O5" s="4"/>
      <c r="P5" s="9">
        <v>540</v>
      </c>
      <c r="Q5" s="9">
        <v>45000</v>
      </c>
      <c r="R5" s="4">
        <f t="shared" ref="R5:R29" si="13">C5/$P5*$Q5/1000</f>
        <v>117.51811005247755</v>
      </c>
      <c r="S5" s="4">
        <f t="shared" si="2"/>
        <v>3.2654813435046997</v>
      </c>
      <c r="T5" s="4">
        <f t="shared" si="3"/>
        <v>118.01533551676833</v>
      </c>
      <c r="U5" s="4">
        <f t="shared" si="4"/>
        <v>115.6986712517475</v>
      </c>
      <c r="V5" s="4">
        <f t="shared" si="5"/>
        <v>120.90570526410248</v>
      </c>
      <c r="W5" s="4">
        <f t="shared" si="6"/>
        <v>123.61473182207584</v>
      </c>
      <c r="X5" s="4">
        <f t="shared" si="7"/>
        <v>113.71023807372748</v>
      </c>
      <c r="Y5" s="4">
        <f t="shared" si="8"/>
        <v>114.22125618094417</v>
      </c>
      <c r="Z5" s="4">
        <f t="shared" si="9"/>
        <v>116.13956127832418</v>
      </c>
      <c r="AA5" s="4">
        <f t="shared" si="10"/>
        <v>120.74741368310666</v>
      </c>
      <c r="AB5" s="4">
        <f t="shared" si="11"/>
        <v>117.02374640994583</v>
      </c>
      <c r="AC5" s="4">
        <f t="shared" si="12"/>
        <v>115.10444104403334</v>
      </c>
    </row>
    <row r="6" spans="1:29" ht="15.6">
      <c r="A6" s="5" t="s">
        <v>25</v>
      </c>
      <c r="B6" s="5" t="s">
        <v>26</v>
      </c>
      <c r="C6" s="6">
        <f t="shared" si="0"/>
        <v>123.19496482141319</v>
      </c>
      <c r="D6" s="6">
        <f t="shared" si="1"/>
        <v>1.0989290888883185</v>
      </c>
      <c r="E6">
        <v>122.60419617140001</v>
      </c>
      <c r="F6">
        <v>121.986306073614</v>
      </c>
      <c r="G6">
        <v>123.15607329774301</v>
      </c>
      <c r="H6">
        <v>126.07229376120399</v>
      </c>
      <c r="I6">
        <v>122.56162304568301</v>
      </c>
      <c r="J6">
        <v>122.61622622561499</v>
      </c>
      <c r="K6">
        <v>123.20183983914001</v>
      </c>
      <c r="L6">
        <v>123.39066041546199</v>
      </c>
      <c r="M6">
        <v>123.13797131617299</v>
      </c>
      <c r="N6">
        <v>123.22245806809801</v>
      </c>
      <c r="O6" s="4"/>
      <c r="P6" s="9">
        <v>50</v>
      </c>
      <c r="Q6" s="9">
        <v>180000</v>
      </c>
      <c r="R6" s="4">
        <f t="shared" si="13"/>
        <v>443.5018733570875</v>
      </c>
      <c r="S6" s="4">
        <f t="shared" si="2"/>
        <v>3.9561447199979467</v>
      </c>
      <c r="T6" s="4">
        <f t="shared" si="3"/>
        <v>441.37510621704001</v>
      </c>
      <c r="U6" s="4">
        <f t="shared" si="4"/>
        <v>443.36186387187479</v>
      </c>
      <c r="V6" s="4">
        <f t="shared" si="5"/>
        <v>439.15070186501043</v>
      </c>
      <c r="W6" s="4">
        <f t="shared" si="6"/>
        <v>453.86025754033437</v>
      </c>
      <c r="X6" s="4">
        <f t="shared" si="7"/>
        <v>441.22184296445886</v>
      </c>
      <c r="Y6" s="4">
        <f t="shared" si="8"/>
        <v>441.41841441221396</v>
      </c>
      <c r="Z6" s="4">
        <f t="shared" si="9"/>
        <v>443.52662342090406</v>
      </c>
      <c r="AA6" s="4">
        <f t="shared" si="10"/>
        <v>444.20637749566311</v>
      </c>
      <c r="AB6" s="4">
        <f t="shared" si="11"/>
        <v>443.29669673822281</v>
      </c>
      <c r="AC6" s="4">
        <f t="shared" si="12"/>
        <v>443.60084904515281</v>
      </c>
    </row>
    <row r="7" spans="1:29" ht="15.6">
      <c r="A7" s="1" t="s">
        <v>28</v>
      </c>
      <c r="B7" s="5" t="s">
        <v>29</v>
      </c>
      <c r="C7" s="6">
        <f t="shared" si="0"/>
        <v>376.95313922292945</v>
      </c>
      <c r="D7" s="6">
        <f t="shared" si="1"/>
        <v>8.9439839588382704</v>
      </c>
      <c r="E7">
        <v>363.80310705711702</v>
      </c>
      <c r="F7">
        <v>378.674728425338</v>
      </c>
      <c r="G7">
        <v>367.45323433188202</v>
      </c>
      <c r="H7">
        <v>375.59892122437498</v>
      </c>
      <c r="I7">
        <v>378.05692690183201</v>
      </c>
      <c r="J7">
        <v>383.047113470586</v>
      </c>
      <c r="K7">
        <v>382.206858738535</v>
      </c>
      <c r="L7">
        <v>365.12150214511399</v>
      </c>
      <c r="M7">
        <v>390.17233388367299</v>
      </c>
      <c r="N7">
        <v>385.39666605084199</v>
      </c>
      <c r="O7" s="4"/>
      <c r="P7" s="10">
        <v>65</v>
      </c>
      <c r="Q7" s="10">
        <v>70000</v>
      </c>
      <c r="R7" s="4">
        <f t="shared" si="13"/>
        <v>405.94953454777021</v>
      </c>
      <c r="S7" s="4">
        <f t="shared" si="2"/>
        <v>9.6319827249027536</v>
      </c>
      <c r="T7" s="4">
        <f t="shared" si="3"/>
        <v>391.78796144612602</v>
      </c>
      <c r="U7" s="4">
        <f t="shared" si="4"/>
        <v>395.71886774202682</v>
      </c>
      <c r="V7" s="4">
        <f t="shared" si="5"/>
        <v>407.8035536888255</v>
      </c>
      <c r="W7" s="4">
        <f t="shared" si="6"/>
        <v>404.49114593394228</v>
      </c>
      <c r="X7" s="4">
        <f t="shared" si="7"/>
        <v>407.13822897120372</v>
      </c>
      <c r="Y7" s="4">
        <f t="shared" si="8"/>
        <v>412.51227604524644</v>
      </c>
      <c r="Z7" s="4">
        <f t="shared" si="9"/>
        <v>411.60738633380691</v>
      </c>
      <c r="AA7" s="4">
        <f t="shared" si="10"/>
        <v>393.20777154089194</v>
      </c>
      <c r="AB7" s="4">
        <f t="shared" si="11"/>
        <v>420.18559033626326</v>
      </c>
      <c r="AC7" s="4">
        <f t="shared" si="12"/>
        <v>415.04256343936834</v>
      </c>
    </row>
    <row r="8" spans="1:29" ht="15.6">
      <c r="A8" s="1" t="s">
        <v>31</v>
      </c>
      <c r="B8" s="5" t="s">
        <v>32</v>
      </c>
      <c r="C8" s="6">
        <f t="shared" si="0"/>
        <v>54.076095243540102</v>
      </c>
      <c r="D8" s="6">
        <f t="shared" si="1"/>
        <v>1.6951618377730298</v>
      </c>
      <c r="E8">
        <v>53.960665325923998</v>
      </c>
      <c r="F8">
        <v>53.913470383737597</v>
      </c>
      <c r="G8">
        <v>55.375408929000201</v>
      </c>
      <c r="H8">
        <v>51.4600883328796</v>
      </c>
      <c r="I8">
        <v>57.897583198154599</v>
      </c>
      <c r="J8">
        <v>53.826916754377599</v>
      </c>
      <c r="K8">
        <v>54.635184345010899</v>
      </c>
      <c r="L8">
        <v>53.482858215187498</v>
      </c>
      <c r="M8">
        <v>53.293973281981103</v>
      </c>
      <c r="N8">
        <v>52.914803669147901</v>
      </c>
      <c r="O8" s="4"/>
      <c r="P8" s="10">
        <v>22</v>
      </c>
      <c r="Q8" s="10">
        <v>160000</v>
      </c>
      <c r="R8" s="4">
        <f t="shared" si="13"/>
        <v>393.28069268029168</v>
      </c>
      <c r="S8" s="4">
        <f t="shared" si="2"/>
        <v>12.328449729258397</v>
      </c>
      <c r="T8" s="4">
        <f t="shared" si="3"/>
        <v>392.44120237035634</v>
      </c>
      <c r="U8" s="4">
        <f t="shared" si="4"/>
        <v>402.73024675636509</v>
      </c>
      <c r="V8" s="4">
        <f t="shared" si="5"/>
        <v>392.09796642718254</v>
      </c>
      <c r="W8" s="4">
        <f t="shared" si="6"/>
        <v>374.25518787548799</v>
      </c>
      <c r="X8" s="4">
        <f t="shared" si="7"/>
        <v>421.07333235021531</v>
      </c>
      <c r="Y8" s="4">
        <f t="shared" si="8"/>
        <v>391.46848548638258</v>
      </c>
      <c r="Z8" s="4">
        <f t="shared" si="9"/>
        <v>397.34679523644286</v>
      </c>
      <c r="AA8" s="4">
        <f t="shared" si="10"/>
        <v>388.96624156499996</v>
      </c>
      <c r="AB8" s="4">
        <f t="shared" si="11"/>
        <v>387.59253295986258</v>
      </c>
      <c r="AC8" s="4">
        <f t="shared" si="12"/>
        <v>384.83493577562109</v>
      </c>
    </row>
    <row r="9" spans="1:29" ht="15.6">
      <c r="A9" s="1" t="s">
        <v>186</v>
      </c>
      <c r="B9" s="5" t="s">
        <v>35</v>
      </c>
      <c r="C9" s="6">
        <f t="shared" si="0"/>
        <v>181.26277029989768</v>
      </c>
      <c r="D9" s="6">
        <f t="shared" si="1"/>
        <v>4.681454989010259</v>
      </c>
      <c r="E9">
        <v>184.76721415684901</v>
      </c>
      <c r="F9">
        <v>175.063210756704</v>
      </c>
      <c r="G9">
        <v>184.46735438583801</v>
      </c>
      <c r="H9">
        <v>189.54281446356799</v>
      </c>
      <c r="I9">
        <v>177.41550304998</v>
      </c>
      <c r="J9">
        <v>183.853243126096</v>
      </c>
      <c r="K9">
        <v>182.726565625604</v>
      </c>
      <c r="L9">
        <v>178.18219043213799</v>
      </c>
      <c r="M9">
        <v>181.22509565570499</v>
      </c>
      <c r="N9">
        <v>175.384511346495</v>
      </c>
      <c r="O9" s="4"/>
      <c r="P9" s="10">
        <v>69</v>
      </c>
      <c r="Q9" s="10">
        <v>160000</v>
      </c>
      <c r="R9" s="4">
        <f t="shared" si="13"/>
        <v>420.31946736208158</v>
      </c>
      <c r="S9" s="4">
        <f t="shared" si="2"/>
        <v>10.8555478006035</v>
      </c>
      <c r="T9" s="4">
        <f t="shared" si="3"/>
        <v>428.44571398689624</v>
      </c>
      <c r="U9" s="4">
        <f t="shared" si="4"/>
        <v>427.75038698165332</v>
      </c>
      <c r="V9" s="4">
        <f t="shared" si="5"/>
        <v>405.94367711699476</v>
      </c>
      <c r="W9" s="4">
        <f t="shared" si="6"/>
        <v>439.51956977059251</v>
      </c>
      <c r="X9" s="4">
        <f t="shared" si="7"/>
        <v>411.39826794198268</v>
      </c>
      <c r="Y9" s="4">
        <f t="shared" si="8"/>
        <v>426.3263608721067</v>
      </c>
      <c r="Z9" s="4">
        <f t="shared" si="9"/>
        <v>423.71377536371938</v>
      </c>
      <c r="AA9" s="4">
        <f t="shared" si="10"/>
        <v>413.1760937556823</v>
      </c>
      <c r="AB9" s="4">
        <f t="shared" si="11"/>
        <v>420.23210586830146</v>
      </c>
      <c r="AC9" s="4">
        <f t="shared" si="12"/>
        <v>406.68872196288697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13"/>
        <v>0</v>
      </c>
      <c r="S10" s="4">
        <f t="shared" si="2"/>
        <v>0</v>
      </c>
      <c r="T10" s="4">
        <f t="shared" si="3"/>
        <v>0</v>
      </c>
      <c r="U10" s="4">
        <f t="shared" si="4"/>
        <v>0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Z10" s="4">
        <f t="shared" si="9"/>
        <v>0</v>
      </c>
      <c r="AA10" s="4">
        <f t="shared" si="10"/>
        <v>0</v>
      </c>
      <c r="AB10" s="4">
        <f t="shared" si="11"/>
        <v>0</v>
      </c>
      <c r="AC10" s="4">
        <f t="shared" si="12"/>
        <v>0</v>
      </c>
    </row>
    <row r="11" spans="1:29" ht="15.6">
      <c r="A11" s="1" t="s">
        <v>39</v>
      </c>
      <c r="B11" s="5" t="s">
        <v>40</v>
      </c>
      <c r="C11" s="6">
        <f t="shared" si="0"/>
        <v>91.757447543245206</v>
      </c>
      <c r="D11" s="6">
        <f t="shared" si="1"/>
        <v>6.3562600795086315</v>
      </c>
      <c r="E11">
        <v>89.853993191280594</v>
      </c>
      <c r="F11">
        <v>92.099030517926195</v>
      </c>
      <c r="G11">
        <v>93.786579684561801</v>
      </c>
      <c r="H11">
        <v>97.928719103073206</v>
      </c>
      <c r="I11">
        <v>98.746596876976099</v>
      </c>
      <c r="J11">
        <v>77.933987920880895</v>
      </c>
      <c r="K11">
        <v>85.096584204932299</v>
      </c>
      <c r="L11">
        <v>91.6776139380801</v>
      </c>
      <c r="M11">
        <v>97.383175697420896</v>
      </c>
      <c r="N11">
        <v>93.068194297320005</v>
      </c>
      <c r="O11" s="4"/>
      <c r="P11" s="10">
        <v>81</v>
      </c>
      <c r="Q11" s="10">
        <v>66000</v>
      </c>
      <c r="R11" s="4">
        <f t="shared" si="13"/>
        <v>74.765327627829421</v>
      </c>
      <c r="S11" s="4">
        <f t="shared" si="2"/>
        <v>5.1791748795996257</v>
      </c>
      <c r="T11" s="4">
        <f t="shared" si="3"/>
        <v>73.214364822524914</v>
      </c>
      <c r="U11" s="4">
        <f t="shared" si="4"/>
        <v>76.418694557791099</v>
      </c>
      <c r="V11" s="4">
        <f t="shared" si="5"/>
        <v>75.04365449608801</v>
      </c>
      <c r="W11" s="4">
        <f t="shared" si="6"/>
        <v>79.793771121022615</v>
      </c>
      <c r="X11" s="4">
        <f t="shared" si="7"/>
        <v>80.460190047906451</v>
      </c>
      <c r="Y11" s="4">
        <f t="shared" si="8"/>
        <v>63.501767935532584</v>
      </c>
      <c r="Z11" s="4">
        <f t="shared" si="9"/>
        <v>69.337957500315198</v>
      </c>
      <c r="AA11" s="4">
        <f t="shared" si="10"/>
        <v>74.700278023620825</v>
      </c>
      <c r="AB11" s="4">
        <f t="shared" si="11"/>
        <v>79.349254271972569</v>
      </c>
      <c r="AC11" s="4">
        <f t="shared" si="12"/>
        <v>75.833343501520005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13"/>
        <v>0</v>
      </c>
      <c r="S12" s="4">
        <f t="shared" si="2"/>
        <v>0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Z12" s="4">
        <f t="shared" si="9"/>
        <v>0</v>
      </c>
      <c r="AA12" s="4">
        <f t="shared" si="10"/>
        <v>0</v>
      </c>
      <c r="AB12" s="4">
        <f t="shared" si="11"/>
        <v>0</v>
      </c>
      <c r="AC12" s="4">
        <f t="shared" si="12"/>
        <v>0</v>
      </c>
    </row>
    <row r="13" spans="1:29" ht="15.6">
      <c r="A13" s="1" t="s">
        <v>45</v>
      </c>
      <c r="B13" s="5" t="s">
        <v>46</v>
      </c>
      <c r="C13" s="6">
        <f t="shared" si="0"/>
        <v>1818.3614284951559</v>
      </c>
      <c r="D13" s="6">
        <f t="shared" si="1"/>
        <v>40.708907504407676</v>
      </c>
      <c r="E13">
        <v>1783.8297120899099</v>
      </c>
      <c r="F13">
        <v>1881.9117117271801</v>
      </c>
      <c r="G13">
        <v>1821.5771970602</v>
      </c>
      <c r="H13">
        <v>1806.23439739075</v>
      </c>
      <c r="I13">
        <v>1745.4389763824299</v>
      </c>
      <c r="J13">
        <v>1791.3665101225499</v>
      </c>
      <c r="K13">
        <v>1841.9760294180401</v>
      </c>
      <c r="L13">
        <v>1832.6624439590801</v>
      </c>
      <c r="M13">
        <v>1808.9746638710001</v>
      </c>
      <c r="N13">
        <v>1869.6426429304199</v>
      </c>
      <c r="O13" s="4"/>
      <c r="P13" s="10">
        <v>615</v>
      </c>
      <c r="Q13" s="10">
        <v>96000</v>
      </c>
      <c r="R13" s="4">
        <f t="shared" si="13"/>
        <v>283.84178396021946</v>
      </c>
      <c r="S13" s="4">
        <f t="shared" si="2"/>
        <v>6.3545611714197348</v>
      </c>
      <c r="T13" s="4">
        <f t="shared" si="3"/>
        <v>278.45146725305909</v>
      </c>
      <c r="U13" s="4">
        <f t="shared" si="4"/>
        <v>284.34375758988483</v>
      </c>
      <c r="V13" s="4">
        <f t="shared" si="5"/>
        <v>293.76182817204761</v>
      </c>
      <c r="W13" s="4">
        <f t="shared" si="6"/>
        <v>281.94878398294634</v>
      </c>
      <c r="X13" s="4">
        <f t="shared" si="7"/>
        <v>272.45876704506219</v>
      </c>
      <c r="Y13" s="4">
        <f t="shared" si="8"/>
        <v>279.62794304351996</v>
      </c>
      <c r="Z13" s="4">
        <f t="shared" si="9"/>
        <v>287.52796556769403</v>
      </c>
      <c r="AA13" s="4">
        <f t="shared" si="10"/>
        <v>286.07413759361248</v>
      </c>
      <c r="AB13" s="4">
        <f t="shared" si="11"/>
        <v>282.37653289693657</v>
      </c>
      <c r="AC13" s="4">
        <f t="shared" si="12"/>
        <v>291.84665645743144</v>
      </c>
    </row>
    <row r="14" spans="1:29" ht="15.6">
      <c r="A14" s="1" t="s">
        <v>48</v>
      </c>
      <c r="B14" s="5" t="s">
        <v>49</v>
      </c>
      <c r="C14" s="6">
        <f t="shared" si="0"/>
        <v>10.465326257820205</v>
      </c>
      <c r="D14" s="6">
        <f t="shared" si="1"/>
        <v>0.92234555751787828</v>
      </c>
      <c r="E14">
        <v>10.023631478249699</v>
      </c>
      <c r="F14">
        <v>11.660767945382799</v>
      </c>
      <c r="G14">
        <v>9.6365259331757098</v>
      </c>
      <c r="H14">
        <v>10.0949243904341</v>
      </c>
      <c r="I14">
        <v>9.6297682598288201</v>
      </c>
      <c r="J14">
        <v>9.3302868522855107</v>
      </c>
      <c r="K14">
        <v>11.9277437371</v>
      </c>
      <c r="L14">
        <v>11.0894354347306</v>
      </c>
      <c r="M14">
        <v>11.1954505950943</v>
      </c>
      <c r="N14">
        <v>10.064727951920499</v>
      </c>
      <c r="O14" s="4"/>
      <c r="P14" s="10">
        <v>546</v>
      </c>
      <c r="Q14" s="10">
        <v>210000</v>
      </c>
      <c r="R14" s="4">
        <f t="shared" si="13"/>
        <v>4.0251254837770016</v>
      </c>
      <c r="S14" s="4">
        <f t="shared" si="2"/>
        <v>0.3547482913530301</v>
      </c>
      <c r="T14" s="4">
        <f t="shared" si="3"/>
        <v>3.8552428762498843</v>
      </c>
      <c r="U14" s="4">
        <f t="shared" si="4"/>
        <v>3.7063561281445034</v>
      </c>
      <c r="V14" s="4">
        <f t="shared" si="5"/>
        <v>4.484910748224153</v>
      </c>
      <c r="W14" s="4">
        <f t="shared" si="6"/>
        <v>3.8826632270900383</v>
      </c>
      <c r="X14" s="4">
        <f t="shared" si="7"/>
        <v>3.7037570230110841</v>
      </c>
      <c r="Y14" s="4">
        <f t="shared" si="8"/>
        <v>3.5885718662636581</v>
      </c>
      <c r="Z14" s="4">
        <f t="shared" si="9"/>
        <v>4.5875937450384612</v>
      </c>
      <c r="AA14" s="4">
        <f t="shared" si="10"/>
        <v>4.2651674748963844</v>
      </c>
      <c r="AB14" s="4">
        <f t="shared" si="11"/>
        <v>4.3059425365747312</v>
      </c>
      <c r="AC14" s="4">
        <f t="shared" si="12"/>
        <v>3.8710492122771147</v>
      </c>
    </row>
    <row r="15" spans="1:29" ht="15.6">
      <c r="A15" s="1" t="s">
        <v>51</v>
      </c>
      <c r="B15" s="5" t="s">
        <v>52</v>
      </c>
      <c r="C15" s="6">
        <f t="shared" si="0"/>
        <v>9.4577681058835275</v>
      </c>
      <c r="D15" s="6">
        <f t="shared" si="1"/>
        <v>1.228486601006924</v>
      </c>
      <c r="E15">
        <v>10.983622795643999</v>
      </c>
      <c r="F15">
        <v>10.4149151148521</v>
      </c>
      <c r="G15">
        <v>9.5335040043860495</v>
      </c>
      <c r="H15">
        <v>10.5987172161883</v>
      </c>
      <c r="I15">
        <v>7.0547773470861204</v>
      </c>
      <c r="J15">
        <v>10.055494510588399</v>
      </c>
      <c r="K15">
        <v>8.0830372948761706</v>
      </c>
      <c r="L15">
        <v>9.0473579304246492</v>
      </c>
      <c r="M15">
        <v>10.049198728377499</v>
      </c>
      <c r="N15">
        <v>8.7570561164119791</v>
      </c>
      <c r="O15" s="4"/>
      <c r="P15" s="10">
        <v>216</v>
      </c>
      <c r="Q15" s="10">
        <v>325000</v>
      </c>
      <c r="R15" s="4">
        <f t="shared" si="13"/>
        <v>14.230438122278455</v>
      </c>
      <c r="S15" s="4">
        <f t="shared" si="2"/>
        <v>1.8484173394780106</v>
      </c>
      <c r="T15" s="4">
        <f t="shared" si="3"/>
        <v>16.526284299001389</v>
      </c>
      <c r="U15" s="4">
        <f t="shared" si="4"/>
        <v>14.344392599191973</v>
      </c>
      <c r="V15" s="4">
        <f t="shared" si="5"/>
        <v>15.670589871883948</v>
      </c>
      <c r="W15" s="4">
        <f t="shared" si="6"/>
        <v>15.947143959542581</v>
      </c>
      <c r="X15" s="4">
        <f t="shared" si="7"/>
        <v>10.61482702686569</v>
      </c>
      <c r="Y15" s="4">
        <f t="shared" si="8"/>
        <v>15.129794981209397</v>
      </c>
      <c r="Z15" s="4">
        <f t="shared" si="9"/>
        <v>12.161977411272018</v>
      </c>
      <c r="AA15" s="4">
        <f t="shared" si="10"/>
        <v>13.612922811981534</v>
      </c>
      <c r="AB15" s="4">
        <f t="shared" si="11"/>
        <v>15.120322160753181</v>
      </c>
      <c r="AC15" s="4">
        <f t="shared" si="12"/>
        <v>13.176126101082838</v>
      </c>
    </row>
    <row r="16" spans="1:29" ht="15.6">
      <c r="A16" s="1" t="s">
        <v>54</v>
      </c>
      <c r="B16" s="5" t="s">
        <v>55</v>
      </c>
      <c r="C16" s="6">
        <f t="shared" si="0"/>
        <v>54.026488685008644</v>
      </c>
      <c r="D16" s="6">
        <f t="shared" si="1"/>
        <v>2.430303877915879</v>
      </c>
      <c r="E16">
        <v>55.080616066871201</v>
      </c>
      <c r="F16">
        <v>50.351565737034697</v>
      </c>
      <c r="G16">
        <v>53.3806999205908</v>
      </c>
      <c r="H16">
        <v>51.473223521885998</v>
      </c>
      <c r="I16">
        <v>55.240367784663803</v>
      </c>
      <c r="J16">
        <v>51.0251346440037</v>
      </c>
      <c r="K16">
        <v>55.994475857470597</v>
      </c>
      <c r="L16">
        <v>57.0647767339239</v>
      </c>
      <c r="M16">
        <v>56.849579921869299</v>
      </c>
      <c r="N16">
        <v>53.804446661772403</v>
      </c>
      <c r="O16" s="4"/>
      <c r="P16" s="10">
        <v>292</v>
      </c>
      <c r="Q16" s="10">
        <v>100000</v>
      </c>
      <c r="R16" s="4">
        <f t="shared" si="13"/>
        <v>18.502222152400222</v>
      </c>
      <c r="S16" s="4">
        <f t="shared" si="2"/>
        <v>0.83229584860132833</v>
      </c>
      <c r="T16" s="4">
        <f t="shared" si="3"/>
        <v>18.863224680435341</v>
      </c>
      <c r="U16" s="4">
        <f t="shared" si="4"/>
        <v>18.281061616640685</v>
      </c>
      <c r="V16" s="4">
        <f t="shared" si="5"/>
        <v>17.24368689624476</v>
      </c>
      <c r="W16" s="4">
        <f t="shared" si="6"/>
        <v>17.627816274618493</v>
      </c>
      <c r="X16" s="4">
        <f t="shared" si="7"/>
        <v>18.917934172830073</v>
      </c>
      <c r="Y16" s="4">
        <f t="shared" si="8"/>
        <v>17.474361179453322</v>
      </c>
      <c r="Z16" s="4">
        <f t="shared" si="9"/>
        <v>19.176190362147466</v>
      </c>
      <c r="AA16" s="4">
        <f t="shared" si="10"/>
        <v>19.542731758193117</v>
      </c>
      <c r="AB16" s="4">
        <f t="shared" si="11"/>
        <v>19.469034219818255</v>
      </c>
      <c r="AC16" s="4">
        <f t="shared" si="12"/>
        <v>18.426180363620684</v>
      </c>
    </row>
    <row r="17" spans="1:29" ht="15.6">
      <c r="A17" s="1" t="s">
        <v>57</v>
      </c>
      <c r="B17" s="5" t="s">
        <v>58</v>
      </c>
      <c r="C17" s="6">
        <f t="shared" si="0"/>
        <v>120.3846689333119</v>
      </c>
      <c r="D17" s="6">
        <f t="shared" si="1"/>
        <v>4.7316439312079357</v>
      </c>
      <c r="E17">
        <v>121.442047831707</v>
      </c>
      <c r="F17">
        <v>122.641712725947</v>
      </c>
      <c r="G17">
        <v>117.044128848949</v>
      </c>
      <c r="H17">
        <v>130.15006398076699</v>
      </c>
      <c r="I17">
        <v>117.32025721231901</v>
      </c>
      <c r="J17">
        <v>113.325056499116</v>
      </c>
      <c r="K17">
        <v>121.864474074456</v>
      </c>
      <c r="L17">
        <v>124.045786163839</v>
      </c>
      <c r="M17">
        <v>119.15302971395801</v>
      </c>
      <c r="N17">
        <v>116.860132282061</v>
      </c>
      <c r="O17" s="4"/>
      <c r="P17" s="10">
        <v>200</v>
      </c>
      <c r="Q17" s="10">
        <v>47000</v>
      </c>
      <c r="R17" s="4">
        <f t="shared" si="13"/>
        <v>28.290397199328297</v>
      </c>
      <c r="S17" s="4">
        <f t="shared" si="2"/>
        <v>1.1119363238338649</v>
      </c>
      <c r="T17" s="4">
        <f t="shared" si="3"/>
        <v>28.538881240451143</v>
      </c>
      <c r="U17" s="4">
        <f t="shared" si="4"/>
        <v>27.505370279503012</v>
      </c>
      <c r="V17" s="4">
        <f t="shared" si="5"/>
        <v>28.820802490597544</v>
      </c>
      <c r="W17" s="4">
        <f t="shared" si="6"/>
        <v>30.585265035480244</v>
      </c>
      <c r="X17" s="4">
        <f t="shared" si="7"/>
        <v>27.570260444894963</v>
      </c>
      <c r="Y17" s="4">
        <f t="shared" si="8"/>
        <v>26.63138827729226</v>
      </c>
      <c r="Z17" s="4">
        <f t="shared" si="9"/>
        <v>28.638151407497158</v>
      </c>
      <c r="AA17" s="4">
        <f t="shared" si="10"/>
        <v>29.150759748502161</v>
      </c>
      <c r="AB17" s="4">
        <f t="shared" si="11"/>
        <v>28.000961982780129</v>
      </c>
      <c r="AC17" s="4">
        <f t="shared" si="12"/>
        <v>27.462131086284334</v>
      </c>
    </row>
    <row r="18" spans="1:29" ht="15.6">
      <c r="A18" s="1" t="s">
        <v>60</v>
      </c>
      <c r="B18" s="5" t="s">
        <v>61</v>
      </c>
      <c r="C18" s="6">
        <f t="shared" si="0"/>
        <v>24.132464627134922</v>
      </c>
      <c r="D18" s="6">
        <f t="shared" si="1"/>
        <v>0.77743985914391189</v>
      </c>
      <c r="E18">
        <v>23.6438733546577</v>
      </c>
      <c r="F18">
        <v>24.850901780451501</v>
      </c>
      <c r="G18">
        <v>24.825881270097501</v>
      </c>
      <c r="H18">
        <v>23.834779346613299</v>
      </c>
      <c r="I18">
        <v>23.5921673082943</v>
      </c>
      <c r="J18">
        <v>25.745351519105999</v>
      </c>
      <c r="K18">
        <v>23.663483797467201</v>
      </c>
      <c r="L18">
        <v>23.819930171577901</v>
      </c>
      <c r="M18">
        <v>23.182037789032101</v>
      </c>
      <c r="N18">
        <v>24.166239934051699</v>
      </c>
      <c r="O18" s="4"/>
      <c r="P18" s="10">
        <v>437</v>
      </c>
      <c r="Q18" s="10">
        <v>300000</v>
      </c>
      <c r="R18" s="4">
        <f t="shared" si="13"/>
        <v>16.566909355012534</v>
      </c>
      <c r="S18" s="4">
        <f t="shared" si="2"/>
        <v>0.53371157378300582</v>
      </c>
      <c r="T18" s="4">
        <f t="shared" si="3"/>
        <v>16.231492005485833</v>
      </c>
      <c r="U18" s="4">
        <f t="shared" si="4"/>
        <v>17.042939087023456</v>
      </c>
      <c r="V18" s="4">
        <f t="shared" si="5"/>
        <v>17.060115638753892</v>
      </c>
      <c r="W18" s="4">
        <f t="shared" si="6"/>
        <v>16.362548750535446</v>
      </c>
      <c r="X18" s="4">
        <f t="shared" si="7"/>
        <v>16.195995863817597</v>
      </c>
      <c r="Y18" s="4">
        <f t="shared" si="8"/>
        <v>17.674154360942335</v>
      </c>
      <c r="Z18" s="4">
        <f t="shared" si="9"/>
        <v>16.24495455203698</v>
      </c>
      <c r="AA18" s="4">
        <f t="shared" si="10"/>
        <v>16.352354808863549</v>
      </c>
      <c r="AB18" s="4">
        <f t="shared" si="11"/>
        <v>15.914442418099842</v>
      </c>
      <c r="AC18" s="4">
        <f t="shared" si="12"/>
        <v>16.590096064566385</v>
      </c>
    </row>
    <row r="19" spans="1:29" ht="15.6">
      <c r="A19" s="1" t="s">
        <v>63</v>
      </c>
      <c r="B19" s="5" t="s">
        <v>64</v>
      </c>
      <c r="C19" s="6">
        <f t="shared" si="0"/>
        <v>29.957393199738469</v>
      </c>
      <c r="D19" s="6">
        <f t="shared" si="1"/>
        <v>1.5803258029127198</v>
      </c>
      <c r="E19">
        <v>28.498367459662902</v>
      </c>
      <c r="F19">
        <v>29.598915925646399</v>
      </c>
      <c r="G19">
        <v>32.8953283197011</v>
      </c>
      <c r="H19">
        <v>31.299188183411601</v>
      </c>
      <c r="I19">
        <v>32.076640508628302</v>
      </c>
      <c r="J19">
        <v>28.600581178895599</v>
      </c>
      <c r="K19">
        <v>29.439906354187201</v>
      </c>
      <c r="L19">
        <v>29.092705553779801</v>
      </c>
      <c r="M19">
        <v>28.4267552975308</v>
      </c>
      <c r="N19">
        <v>29.645543215941</v>
      </c>
      <c r="O19" s="4"/>
      <c r="P19" s="10">
        <v>97</v>
      </c>
      <c r="Q19" s="10">
        <v>105000</v>
      </c>
      <c r="R19" s="4">
        <f t="shared" si="13"/>
        <v>32.428106040954013</v>
      </c>
      <c r="S19" s="4">
        <f t="shared" si="2"/>
        <v>1.7106619516065522</v>
      </c>
      <c r="T19" s="4">
        <f t="shared" si="3"/>
        <v>30.848748281078397</v>
      </c>
      <c r="U19" s="4">
        <f t="shared" si="4"/>
        <v>35.608345088336243</v>
      </c>
      <c r="V19" s="4">
        <f t="shared" si="5"/>
        <v>32.040063630854348</v>
      </c>
      <c r="W19" s="4">
        <f t="shared" si="6"/>
        <v>33.880564528435244</v>
      </c>
      <c r="X19" s="4">
        <f t="shared" si="7"/>
        <v>34.722136633051257</v>
      </c>
      <c r="Y19" s="4">
        <f t="shared" si="8"/>
        <v>30.95939199777359</v>
      </c>
      <c r="Z19" s="4">
        <f t="shared" si="9"/>
        <v>31.867939867934602</v>
      </c>
      <c r="AA19" s="4">
        <f t="shared" si="10"/>
        <v>31.492103949967827</v>
      </c>
      <c r="AB19" s="4">
        <f t="shared" si="11"/>
        <v>30.771229961244678</v>
      </c>
      <c r="AC19" s="4">
        <f t="shared" si="12"/>
        <v>32.090536470863974</v>
      </c>
    </row>
    <row r="20" spans="1:29" ht="15.6">
      <c r="A20" s="1" t="s">
        <v>66</v>
      </c>
      <c r="B20" s="5" t="s">
        <v>67</v>
      </c>
      <c r="C20" s="6">
        <f t="shared" si="0"/>
        <v>217.36114566299392</v>
      </c>
      <c r="D20" s="6">
        <f t="shared" si="1"/>
        <v>2.1569054979620583</v>
      </c>
      <c r="E20">
        <v>214.89436395399201</v>
      </c>
      <c r="F20">
        <v>213.879724985482</v>
      </c>
      <c r="G20">
        <v>216.189072182583</v>
      </c>
      <c r="H20">
        <v>218.72792255275999</v>
      </c>
      <c r="I20">
        <v>221.38538768269299</v>
      </c>
      <c r="J20">
        <v>217.468260837961</v>
      </c>
      <c r="K20">
        <v>218.26496160314301</v>
      </c>
      <c r="L20">
        <v>217.76119844461499</v>
      </c>
      <c r="M20">
        <v>218.78310895394699</v>
      </c>
      <c r="N20">
        <v>216.25745543276301</v>
      </c>
      <c r="O20" s="4"/>
      <c r="P20" s="10">
        <v>1629</v>
      </c>
      <c r="Q20" s="10">
        <v>90000</v>
      </c>
      <c r="R20" s="4">
        <f t="shared" si="13"/>
        <v>12.008903075303532</v>
      </c>
      <c r="S20" s="4">
        <f t="shared" si="2"/>
        <v>0.11916604961116345</v>
      </c>
      <c r="T20" s="4">
        <f t="shared" si="3"/>
        <v>11.872616793038233</v>
      </c>
      <c r="U20" s="4">
        <f t="shared" si="4"/>
        <v>11.944147634396849</v>
      </c>
      <c r="V20" s="4">
        <f t="shared" si="5"/>
        <v>11.816559391463093</v>
      </c>
      <c r="W20" s="4">
        <f t="shared" si="6"/>
        <v>12.084415610649723</v>
      </c>
      <c r="X20" s="4">
        <f t="shared" si="7"/>
        <v>12.231236888546572</v>
      </c>
      <c r="Y20" s="4">
        <f t="shared" si="8"/>
        <v>12.014821040771325</v>
      </c>
      <c r="Z20" s="4">
        <f t="shared" si="9"/>
        <v>12.05883765763221</v>
      </c>
      <c r="AA20" s="4">
        <f t="shared" si="10"/>
        <v>12.031005438929006</v>
      </c>
      <c r="AB20" s="4">
        <f t="shared" si="11"/>
        <v>12.087464583090993</v>
      </c>
      <c r="AC20" s="4">
        <f t="shared" si="12"/>
        <v>11.947925714517295</v>
      </c>
    </row>
    <row r="21" spans="1:29" ht="15.6">
      <c r="A21" s="1" t="s">
        <v>69</v>
      </c>
      <c r="B21" s="5" t="s">
        <v>70</v>
      </c>
      <c r="C21" s="6">
        <f t="shared" si="0"/>
        <v>31.261422243094195</v>
      </c>
      <c r="D21" s="6">
        <f t="shared" si="1"/>
        <v>0.66376162464512478</v>
      </c>
      <c r="E21">
        <v>30.669723712589501</v>
      </c>
      <c r="F21">
        <v>31.508351677879901</v>
      </c>
      <c r="G21">
        <v>31.4938684281157</v>
      </c>
      <c r="H21">
        <v>30.8649826482152</v>
      </c>
      <c r="I21">
        <v>30.961273118967299</v>
      </c>
      <c r="J21">
        <v>32.484325370758697</v>
      </c>
      <c r="K21">
        <v>30.538651824829401</v>
      </c>
      <c r="L21">
        <v>31.915231407323699</v>
      </c>
      <c r="M21">
        <v>30.477363754168099</v>
      </c>
      <c r="N21">
        <v>31.7004504880944</v>
      </c>
      <c r="O21" s="4"/>
      <c r="P21" s="10">
        <v>54</v>
      </c>
      <c r="Q21" s="10">
        <v>90000</v>
      </c>
      <c r="R21" s="4">
        <f t="shared" si="13"/>
        <v>52.102370405156989</v>
      </c>
      <c r="S21" s="4">
        <f t="shared" si="2"/>
        <v>1.1062693744085415</v>
      </c>
      <c r="T21" s="4">
        <f t="shared" si="3"/>
        <v>51.116206187649169</v>
      </c>
      <c r="U21" s="4">
        <f t="shared" si="4"/>
        <v>52.489780713526166</v>
      </c>
      <c r="V21" s="4">
        <f t="shared" si="5"/>
        <v>52.51391946313317</v>
      </c>
      <c r="W21" s="4">
        <f t="shared" si="6"/>
        <v>51.441637747025325</v>
      </c>
      <c r="X21" s="4">
        <f t="shared" si="7"/>
        <v>51.602121864945502</v>
      </c>
      <c r="Y21" s="4">
        <f t="shared" si="8"/>
        <v>54.140542284597835</v>
      </c>
      <c r="Z21" s="4">
        <f t="shared" si="9"/>
        <v>50.89775304138233</v>
      </c>
      <c r="AA21" s="4">
        <f t="shared" si="10"/>
        <v>53.192052345539494</v>
      </c>
      <c r="AB21" s="4">
        <f t="shared" si="11"/>
        <v>50.795606256946826</v>
      </c>
      <c r="AC21" s="4">
        <f t="shared" si="12"/>
        <v>52.834084146824004</v>
      </c>
    </row>
    <row r="22" spans="1:29" ht="15.6">
      <c r="A22" s="1" t="s">
        <v>72</v>
      </c>
      <c r="B22" s="5" t="s">
        <v>73</v>
      </c>
      <c r="C22" s="6">
        <f t="shared" si="0"/>
        <v>12.83075459528107</v>
      </c>
      <c r="D22" s="6">
        <f t="shared" si="1"/>
        <v>0.11778378722032305</v>
      </c>
      <c r="E22">
        <v>12.9286791180664</v>
      </c>
      <c r="F22">
        <v>12.7807302461635</v>
      </c>
      <c r="G22">
        <v>12.5820488268244</v>
      </c>
      <c r="H22">
        <v>12.7286624807036</v>
      </c>
      <c r="I22">
        <v>12.847606658941199</v>
      </c>
      <c r="J22">
        <v>12.9151968117749</v>
      </c>
      <c r="K22">
        <v>12.9537793820601</v>
      </c>
      <c r="L22">
        <v>12.819844571966801</v>
      </c>
      <c r="M22">
        <v>12.958611684704</v>
      </c>
      <c r="N22">
        <v>12.7923861716058</v>
      </c>
      <c r="O22" s="4"/>
      <c r="P22" s="10">
        <v>18</v>
      </c>
      <c r="Q22" s="10">
        <v>270000</v>
      </c>
      <c r="R22" s="4">
        <f t="shared" si="13"/>
        <v>192.46131892921605</v>
      </c>
      <c r="S22" s="4">
        <f t="shared" si="2"/>
        <v>1.7667568083048457</v>
      </c>
      <c r="T22" s="4">
        <f t="shared" si="3"/>
        <v>193.93018677099599</v>
      </c>
      <c r="U22" s="4">
        <f t="shared" si="4"/>
        <v>188.73073240236599</v>
      </c>
      <c r="V22" s="4">
        <f t="shared" si="5"/>
        <v>191.71095369245248</v>
      </c>
      <c r="W22" s="4">
        <f t="shared" si="6"/>
        <v>190.92993721055399</v>
      </c>
      <c r="X22" s="4">
        <f t="shared" si="7"/>
        <v>192.71409988411799</v>
      </c>
      <c r="Y22" s="4">
        <f t="shared" si="8"/>
        <v>193.72795217662352</v>
      </c>
      <c r="Z22" s="4">
        <f t="shared" si="9"/>
        <v>194.30669073090149</v>
      </c>
      <c r="AA22" s="4">
        <f t="shared" si="10"/>
        <v>192.29766857950204</v>
      </c>
      <c r="AB22" s="4">
        <f t="shared" si="11"/>
        <v>194.37917527055998</v>
      </c>
      <c r="AC22" s="4">
        <f t="shared" si="12"/>
        <v>191.88579257408702</v>
      </c>
    </row>
    <row r="23" spans="1:29" ht="15.6">
      <c r="A23" s="1" t="s">
        <v>75</v>
      </c>
      <c r="B23" s="5" t="s">
        <v>76</v>
      </c>
      <c r="C23" s="6">
        <f t="shared" si="0"/>
        <v>8.6551432379146824</v>
      </c>
      <c r="D23" s="6">
        <f t="shared" si="1"/>
        <v>0.68015940801497166</v>
      </c>
      <c r="E23">
        <v>7.7395866150738799</v>
      </c>
      <c r="F23">
        <v>9.6858793731543198</v>
      </c>
      <c r="G23">
        <v>8.4631074781129296</v>
      </c>
      <c r="H23">
        <v>8.9351599530637902</v>
      </c>
      <c r="I23">
        <v>8.2077779140751499</v>
      </c>
      <c r="J23">
        <v>8.3442701974601299</v>
      </c>
      <c r="K23">
        <v>9.8384611213787707</v>
      </c>
      <c r="L23">
        <v>8.4069427787525797</v>
      </c>
      <c r="M23">
        <v>8.86309702594912</v>
      </c>
      <c r="N23">
        <v>8.0671499221261698</v>
      </c>
      <c r="O23" s="4"/>
      <c r="P23" s="10">
        <v>65</v>
      </c>
      <c r="Q23" s="10">
        <v>70000</v>
      </c>
      <c r="R23" s="4">
        <f t="shared" si="13"/>
        <v>9.320923486985043</v>
      </c>
      <c r="S23" s="4">
        <f t="shared" si="2"/>
        <v>0.73247936247766177</v>
      </c>
      <c r="T23" s="4">
        <f t="shared" si="3"/>
        <v>8.3349394316180234</v>
      </c>
      <c r="U23" s="4">
        <f t="shared" si="4"/>
        <v>9.1141157456600776</v>
      </c>
      <c r="V23" s="4">
        <f t="shared" si="5"/>
        <v>10.430947017243113</v>
      </c>
      <c r="W23" s="4">
        <f t="shared" si="6"/>
        <v>9.6224799494533109</v>
      </c>
      <c r="X23" s="4">
        <f t="shared" si="7"/>
        <v>8.839145445927084</v>
      </c>
      <c r="Y23" s="4">
        <f t="shared" si="8"/>
        <v>8.9861371357262936</v>
      </c>
      <c r="Z23" s="4">
        <f t="shared" si="9"/>
        <v>10.59526582302329</v>
      </c>
      <c r="AA23" s="4">
        <f t="shared" si="10"/>
        <v>9.0536306848104697</v>
      </c>
      <c r="AB23" s="4">
        <f t="shared" si="11"/>
        <v>9.5448737202528982</v>
      </c>
      <c r="AC23" s="4">
        <f t="shared" si="12"/>
        <v>8.687699916135875</v>
      </c>
    </row>
    <row r="24" spans="1:29" ht="15.6">
      <c r="A24" s="1" t="s">
        <v>78</v>
      </c>
      <c r="B24" s="5" t="s">
        <v>79</v>
      </c>
      <c r="C24" s="6">
        <f t="shared" si="0"/>
        <v>2.5720229708754885</v>
      </c>
      <c r="D24" s="6">
        <f t="shared" si="1"/>
        <v>0.10477620084530655</v>
      </c>
      <c r="E24">
        <v>2.6587401323156201</v>
      </c>
      <c r="F24">
        <v>2.6085152237622702</v>
      </c>
      <c r="G24">
        <v>2.4637387921081699</v>
      </c>
      <c r="H24">
        <v>2.6173590183070701</v>
      </c>
      <c r="I24">
        <v>2.4763652936722602</v>
      </c>
      <c r="J24">
        <v>2.62252579213974</v>
      </c>
      <c r="K24">
        <v>2.4462990792828001</v>
      </c>
      <c r="L24">
        <v>2.77554411507051</v>
      </c>
      <c r="M24">
        <v>2.5638220992272398</v>
      </c>
      <c r="N24">
        <v>2.4873201628692101</v>
      </c>
      <c r="O24" s="4"/>
      <c r="P24" s="10">
        <v>22</v>
      </c>
      <c r="Q24" s="10">
        <v>160000</v>
      </c>
      <c r="R24" s="4">
        <f t="shared" si="13"/>
        <v>18.705621606367188</v>
      </c>
      <c r="S24" s="4">
        <f t="shared" si="2"/>
        <v>0.7620087334204112</v>
      </c>
      <c r="T24" s="4">
        <f t="shared" si="3"/>
        <v>19.336291871386329</v>
      </c>
      <c r="U24" s="4">
        <f t="shared" si="4"/>
        <v>17.918100306241236</v>
      </c>
      <c r="V24" s="4">
        <f t="shared" si="5"/>
        <v>18.971019809180145</v>
      </c>
      <c r="W24" s="4">
        <f t="shared" si="6"/>
        <v>19.035338314960512</v>
      </c>
      <c r="X24" s="4">
        <f t="shared" si="7"/>
        <v>18.009929408525529</v>
      </c>
      <c r="Y24" s="4">
        <f t="shared" si="8"/>
        <v>19.072914851925383</v>
      </c>
      <c r="Z24" s="4">
        <f t="shared" si="9"/>
        <v>17.791266031147636</v>
      </c>
      <c r="AA24" s="4">
        <f t="shared" si="10"/>
        <v>20.185775382330984</v>
      </c>
      <c r="AB24" s="4">
        <f t="shared" si="11"/>
        <v>18.645978903470834</v>
      </c>
      <c r="AC24" s="4">
        <f t="shared" si="12"/>
        <v>18.089601184503348</v>
      </c>
    </row>
    <row r="25" spans="1:29" ht="15.6">
      <c r="A25" s="1" t="s">
        <v>81</v>
      </c>
      <c r="B25" s="5" t="s">
        <v>82</v>
      </c>
      <c r="C25" s="6">
        <f t="shared" si="0"/>
        <v>22.439504723915029</v>
      </c>
      <c r="D25" s="6">
        <f t="shared" si="1"/>
        <v>2.4775920926639414</v>
      </c>
      <c r="E25">
        <v>21.681254529438199</v>
      </c>
      <c r="F25">
        <v>20.618299307151599</v>
      </c>
      <c r="G25">
        <v>24.2373227931107</v>
      </c>
      <c r="H25">
        <v>19.389753452864301</v>
      </c>
      <c r="I25">
        <v>21.255606417602799</v>
      </c>
      <c r="J25">
        <v>24.261031714902199</v>
      </c>
      <c r="K25">
        <v>19.774727560137801</v>
      </c>
      <c r="L25">
        <v>21.2174055545578</v>
      </c>
      <c r="M25">
        <v>25.511073445499601</v>
      </c>
      <c r="N25">
        <v>26.448572463885299</v>
      </c>
      <c r="O25" s="4"/>
      <c r="P25" s="10">
        <v>400</v>
      </c>
      <c r="Q25" s="10">
        <v>53000</v>
      </c>
      <c r="R25" s="4">
        <f t="shared" si="13"/>
        <v>2.9732343759187416</v>
      </c>
      <c r="S25" s="4">
        <f t="shared" si="2"/>
        <v>0.32828095227797222</v>
      </c>
      <c r="T25" s="4">
        <f t="shared" si="3"/>
        <v>2.8727662251505612</v>
      </c>
      <c r="U25" s="4">
        <f t="shared" si="4"/>
        <v>3.2114452700871676</v>
      </c>
      <c r="V25" s="4">
        <f t="shared" si="5"/>
        <v>2.7319246581975873</v>
      </c>
      <c r="W25" s="4">
        <f t="shared" si="6"/>
        <v>2.5691423325045197</v>
      </c>
      <c r="X25" s="4">
        <f t="shared" si="7"/>
        <v>2.8163678503323708</v>
      </c>
      <c r="Y25" s="4">
        <f t="shared" si="8"/>
        <v>3.2145867022245409</v>
      </c>
      <c r="Z25" s="4">
        <f t="shared" si="9"/>
        <v>2.6201514017182586</v>
      </c>
      <c r="AA25" s="4">
        <f t="shared" si="10"/>
        <v>2.8113062359789085</v>
      </c>
      <c r="AB25" s="4">
        <f t="shared" si="11"/>
        <v>3.3802172315286971</v>
      </c>
      <c r="AC25" s="4">
        <f t="shared" si="12"/>
        <v>3.5044358514648026</v>
      </c>
    </row>
    <row r="26" spans="1:29" ht="15.6">
      <c r="A26" s="1" t="s">
        <v>84</v>
      </c>
      <c r="B26" s="5" t="s">
        <v>85</v>
      </c>
      <c r="C26" s="6">
        <f t="shared" si="0"/>
        <v>1.5466390956056739</v>
      </c>
      <c r="D26" s="6">
        <f t="shared" si="1"/>
        <v>9.0720554153031083E-2</v>
      </c>
      <c r="E26">
        <v>1.5898267330782001</v>
      </c>
      <c r="F26">
        <v>1.55226361512386</v>
      </c>
      <c r="G26">
        <v>1.4266526791623</v>
      </c>
      <c r="H26">
        <v>1.6658835039778099</v>
      </c>
      <c r="I26">
        <v>1.50204547686828</v>
      </c>
      <c r="J26">
        <v>1.45841449541444</v>
      </c>
      <c r="K26">
        <v>1.5986969873186101</v>
      </c>
      <c r="L26">
        <v>1.4169662656256701</v>
      </c>
      <c r="M26">
        <v>1.6045710498619601</v>
      </c>
      <c r="N26">
        <v>1.6510701496256099</v>
      </c>
      <c r="O26" s="4"/>
      <c r="P26" s="10">
        <v>640</v>
      </c>
      <c r="Q26" s="10">
        <v>480000</v>
      </c>
      <c r="R26" s="4">
        <f t="shared" si="13"/>
        <v>1.1599793217042553</v>
      </c>
      <c r="S26" s="4">
        <f t="shared" si="2"/>
        <v>6.8040415614773309E-2</v>
      </c>
      <c r="T26" s="4">
        <f t="shared" si="3"/>
        <v>1.19237004980865</v>
      </c>
      <c r="U26" s="4">
        <f t="shared" si="4"/>
        <v>1.0699895093717251</v>
      </c>
      <c r="V26" s="4">
        <f t="shared" si="5"/>
        <v>1.164197711342895</v>
      </c>
      <c r="W26" s="4">
        <f t="shared" si="6"/>
        <v>1.2494126279833575</v>
      </c>
      <c r="X26" s="4">
        <f t="shared" si="7"/>
        <v>1.1265341076512099</v>
      </c>
      <c r="Y26" s="4">
        <f t="shared" si="8"/>
        <v>1.0938108715608301</v>
      </c>
      <c r="Z26" s="4">
        <f t="shared" si="9"/>
        <v>1.1990227404889577</v>
      </c>
      <c r="AA26" s="4">
        <f t="shared" si="10"/>
        <v>1.0627246992192527</v>
      </c>
      <c r="AB26" s="4">
        <f t="shared" si="11"/>
        <v>1.2034282873964701</v>
      </c>
      <c r="AC26" s="4">
        <f t="shared" si="12"/>
        <v>1.2383026122192076</v>
      </c>
    </row>
    <row r="27" spans="1:29" ht="15.6">
      <c r="A27" s="1" t="s">
        <v>87</v>
      </c>
      <c r="B27" s="5" t="s">
        <v>88</v>
      </c>
      <c r="C27" s="6">
        <f t="shared" si="0"/>
        <v>15.673340151897332</v>
      </c>
      <c r="D27" s="6">
        <f t="shared" si="1"/>
        <v>1.5666305870906303</v>
      </c>
      <c r="E27">
        <v>14.2030534096276</v>
      </c>
      <c r="F27">
        <v>13.621407171089301</v>
      </c>
      <c r="G27">
        <v>16.575373869186699</v>
      </c>
      <c r="H27">
        <v>13.853542552162001</v>
      </c>
      <c r="I27">
        <v>17.0572521848582</v>
      </c>
      <c r="J27">
        <v>15.917003297776899</v>
      </c>
      <c r="K27">
        <v>14.4692949381069</v>
      </c>
      <c r="L27">
        <v>15.842827854683099</v>
      </c>
      <c r="M27">
        <v>18.2046362949871</v>
      </c>
      <c r="N27">
        <v>16.9890099464955</v>
      </c>
      <c r="O27" s="4"/>
      <c r="P27" s="10">
        <v>2500</v>
      </c>
      <c r="Q27" s="10">
        <v>120000</v>
      </c>
      <c r="R27" s="4">
        <f t="shared" si="13"/>
        <v>0.75232032729107201</v>
      </c>
      <c r="S27" s="4">
        <f t="shared" si="2"/>
        <v>7.5198268180350261E-2</v>
      </c>
      <c r="T27" s="4">
        <f t="shared" si="3"/>
        <v>0.68174656366212483</v>
      </c>
      <c r="U27" s="4">
        <f t="shared" si="4"/>
        <v>0.79561794572096156</v>
      </c>
      <c r="V27" s="4">
        <f t="shared" si="5"/>
        <v>0.6538275442122865</v>
      </c>
      <c r="W27" s="4">
        <f t="shared" si="6"/>
        <v>0.664970042503776</v>
      </c>
      <c r="X27" s="4">
        <f t="shared" si="7"/>
        <v>0.81874810487319361</v>
      </c>
      <c r="Y27" s="4">
        <f t="shared" si="8"/>
        <v>0.76401615829329117</v>
      </c>
      <c r="Z27" s="4">
        <f t="shared" si="9"/>
        <v>0.69452615702913123</v>
      </c>
      <c r="AA27" s="4">
        <f t="shared" si="10"/>
        <v>0.76045573702478875</v>
      </c>
      <c r="AB27" s="4">
        <f t="shared" si="11"/>
        <v>0.87382254215938082</v>
      </c>
      <c r="AC27" s="4">
        <f t="shared" si="12"/>
        <v>0.81547247743178397</v>
      </c>
    </row>
    <row r="28" spans="1:29" ht="15.6">
      <c r="A28" s="1" t="s">
        <v>90</v>
      </c>
      <c r="B28" s="5" t="s">
        <v>91</v>
      </c>
      <c r="C28" s="6">
        <f t="shared" si="0"/>
        <v>1.4610272282034931</v>
      </c>
      <c r="D28" s="6">
        <f t="shared" si="1"/>
        <v>0.11540396640610871</v>
      </c>
      <c r="E28">
        <v>1.2810905155763299</v>
      </c>
      <c r="F28">
        <v>1.45122260873364</v>
      </c>
      <c r="G28">
        <v>1.63479376910154</v>
      </c>
      <c r="H28">
        <v>1.5015259040811999</v>
      </c>
      <c r="I28">
        <v>1.5440907341371599</v>
      </c>
      <c r="J28">
        <v>1.46026777544633</v>
      </c>
      <c r="K28">
        <v>1.36145003183424</v>
      </c>
      <c r="L28">
        <v>1.32531210368937</v>
      </c>
      <c r="M28">
        <v>1.4475790172202301</v>
      </c>
      <c r="N28">
        <v>1.6029398222148901</v>
      </c>
      <c r="O28" s="4"/>
      <c r="P28" s="10">
        <v>1550</v>
      </c>
      <c r="Q28" s="10">
        <v>390000</v>
      </c>
      <c r="R28" s="4">
        <f t="shared" si="13"/>
        <v>0.36761330258023373</v>
      </c>
      <c r="S28" s="4">
        <f t="shared" si="2"/>
        <v>2.9037127031214454E-2</v>
      </c>
      <c r="T28" s="4">
        <f t="shared" si="3"/>
        <v>0.32233890391920555</v>
      </c>
      <c r="U28" s="4">
        <f t="shared" si="4"/>
        <v>0.4113352064190971</v>
      </c>
      <c r="V28" s="4">
        <f t="shared" si="5"/>
        <v>0.36514633381039974</v>
      </c>
      <c r="W28" s="4">
        <f t="shared" si="6"/>
        <v>0.37780329199462448</v>
      </c>
      <c r="X28" s="4">
        <f t="shared" si="7"/>
        <v>0.38851315246031765</v>
      </c>
      <c r="Y28" s="4">
        <f t="shared" si="8"/>
        <v>0.36742221446714113</v>
      </c>
      <c r="Z28" s="4">
        <f t="shared" si="9"/>
        <v>0.34255839510667974</v>
      </c>
      <c r="AA28" s="4">
        <f t="shared" si="10"/>
        <v>0.33346562608958341</v>
      </c>
      <c r="AB28" s="4">
        <f t="shared" si="11"/>
        <v>0.36422955917154176</v>
      </c>
      <c r="AC28" s="4">
        <f t="shared" si="12"/>
        <v>0.40332034236374648</v>
      </c>
    </row>
    <row r="29" spans="1:29" ht="15.6">
      <c r="A29" s="1" t="s">
        <v>94</v>
      </c>
      <c r="B29" s="5" t="s">
        <v>95</v>
      </c>
      <c r="C29" s="6">
        <f t="shared" si="0"/>
        <v>1.250361828222964</v>
      </c>
      <c r="D29" s="6">
        <f t="shared" si="1"/>
        <v>0.15000413895419767</v>
      </c>
      <c r="E29">
        <v>1.29928389478843</v>
      </c>
      <c r="F29">
        <v>1.43764652019991</v>
      </c>
      <c r="G29">
        <v>1.0955987349705401</v>
      </c>
      <c r="H29">
        <v>1.3200617566577999</v>
      </c>
      <c r="I29">
        <v>1.0029476396522099</v>
      </c>
      <c r="J29">
        <v>1.1846267041159599</v>
      </c>
      <c r="K29">
        <v>1.1527313032123501</v>
      </c>
      <c r="L29">
        <v>1.46390366929841</v>
      </c>
      <c r="M29">
        <v>1.35856619110299</v>
      </c>
      <c r="N29">
        <v>1.1882518682310399</v>
      </c>
      <c r="O29" s="4"/>
      <c r="P29" s="10">
        <v>9240</v>
      </c>
      <c r="Q29" s="11">
        <v>66000</v>
      </c>
      <c r="R29" s="4">
        <f t="shared" si="13"/>
        <v>8.9311559158783138E-3</v>
      </c>
      <c r="S29" s="4">
        <f t="shared" si="2"/>
        <v>1.0714581353871262E-3</v>
      </c>
      <c r="T29" s="4">
        <f t="shared" si="3"/>
        <v>9.2805992484887856E-3</v>
      </c>
      <c r="U29" s="4">
        <f t="shared" si="4"/>
        <v>7.8257052497895715E-3</v>
      </c>
      <c r="V29" s="4">
        <f t="shared" si="5"/>
        <v>1.0268903715713642E-2</v>
      </c>
      <c r="W29" s="4">
        <f t="shared" si="6"/>
        <v>9.4290125475557131E-3</v>
      </c>
      <c r="X29" s="4">
        <f t="shared" si="7"/>
        <v>7.1639117118014991E-3</v>
      </c>
      <c r="Y29" s="4">
        <f t="shared" si="8"/>
        <v>8.4616193151139992E-3</v>
      </c>
      <c r="Z29" s="4">
        <f t="shared" si="9"/>
        <v>8.233795022945356E-3</v>
      </c>
      <c r="AA29" s="4">
        <f t="shared" si="10"/>
        <v>1.0456454780702928E-2</v>
      </c>
      <c r="AB29" s="4">
        <f t="shared" si="11"/>
        <v>9.7040442221642161E-3</v>
      </c>
      <c r="AC29" s="4">
        <f t="shared" si="12"/>
        <v>8.4875133445074281E-3</v>
      </c>
    </row>
    <row r="30" spans="1:2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>
      <c r="A31" s="4" t="s">
        <v>187</v>
      </c>
      <c r="B31" s="4">
        <f>C3/(400-B1)</f>
        <v>0.10780942636645563</v>
      </c>
      <c r="C31" s="4"/>
      <c r="D31" s="4" t="s">
        <v>188</v>
      </c>
      <c r="E31" s="4">
        <f>C3/B31</f>
        <v>260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189</v>
      </c>
      <c r="R31" s="4">
        <f>SUM(R4:R29)</f>
        <v>11503.392295158939</v>
      </c>
      <c r="S31" s="4"/>
      <c r="T31" s="4">
        <f t="shared" ref="T31:AC31" si="14">SUM(T4:T29)</f>
        <v>11503.392295158941</v>
      </c>
      <c r="U31" s="4">
        <f t="shared" si="14"/>
        <v>11503.392295158952</v>
      </c>
      <c r="V31" s="4">
        <f t="shared" si="14"/>
        <v>11503.392295158936</v>
      </c>
      <c r="W31" s="4">
        <f t="shared" si="14"/>
        <v>11503.392295158948</v>
      </c>
      <c r="X31" s="4">
        <f t="shared" si="14"/>
        <v>11503.392295158939</v>
      </c>
      <c r="Y31" s="4">
        <f t="shared" si="14"/>
        <v>11503.392295158937</v>
      </c>
      <c r="Z31" s="4">
        <f t="shared" si="14"/>
        <v>11503.392295158941</v>
      </c>
      <c r="AA31" s="4">
        <f t="shared" si="14"/>
        <v>11503.392295158959</v>
      </c>
      <c r="AB31" s="4">
        <f t="shared" si="14"/>
        <v>11503.392295158941</v>
      </c>
      <c r="AC31" s="4">
        <f t="shared" si="14"/>
        <v>11503.392295158934</v>
      </c>
    </row>
    <row r="32" spans="1:2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5" ht="15.6">
      <c r="A33" s="4" t="s">
        <v>190</v>
      </c>
      <c r="B33" s="5" t="s">
        <v>191</v>
      </c>
      <c r="C33" t="s">
        <v>192</v>
      </c>
      <c r="D33" t="s">
        <v>193</v>
      </c>
      <c r="E33" t="s">
        <v>194</v>
      </c>
    </row>
    <row r="34" spans="1:5" ht="15.6">
      <c r="A34" s="1" t="s">
        <v>28</v>
      </c>
      <c r="B34" s="4">
        <v>113.52923076923079</v>
      </c>
      <c r="C34" s="4">
        <v>393.75341459407639</v>
      </c>
      <c r="D34">
        <f t="shared" ref="D34:D57" si="15">C34-B34</f>
        <v>280.22418382484557</v>
      </c>
      <c r="E34">
        <f t="shared" ref="E34:E57" si="16">D34/B34*100</f>
        <v>246.82998548140716</v>
      </c>
    </row>
    <row r="35" spans="1:5" ht="15.6">
      <c r="A35" s="1" t="s">
        <v>39</v>
      </c>
      <c r="B35" s="4">
        <v>22.843333333333334</v>
      </c>
      <c r="C35" s="4">
        <v>74.816529690158021</v>
      </c>
      <c r="D35">
        <f t="shared" si="15"/>
        <v>51.973196356824687</v>
      </c>
      <c r="E35">
        <f t="shared" si="16"/>
        <v>227.52019417842413</v>
      </c>
    </row>
    <row r="36" spans="1:5" ht="15.6">
      <c r="A36" s="1" t="s">
        <v>81</v>
      </c>
      <c r="B36" s="4">
        <v>0.96274499999999996</v>
      </c>
      <c r="C36" s="4">
        <v>3.0421057476188644</v>
      </c>
      <c r="D36">
        <f t="shared" si="15"/>
        <v>2.0793607476188645</v>
      </c>
      <c r="E36">
        <f t="shared" si="16"/>
        <v>215.98250290771333</v>
      </c>
    </row>
    <row r="37" spans="1:5" ht="15.6">
      <c r="A37" s="5" t="s">
        <v>19</v>
      </c>
      <c r="B37" s="4">
        <v>3087</v>
      </c>
      <c r="C37" s="4">
        <v>8965.1583889683607</v>
      </c>
      <c r="D37">
        <f t="shared" si="15"/>
        <v>5878.1583889683607</v>
      </c>
      <c r="E37">
        <f t="shared" si="16"/>
        <v>190.41653349427796</v>
      </c>
    </row>
    <row r="38" spans="1:5" ht="15.6">
      <c r="A38" s="1" t="s">
        <v>45</v>
      </c>
      <c r="B38" s="4">
        <v>146.26325853658537</v>
      </c>
      <c r="C38" s="4">
        <v>281.39761242147199</v>
      </c>
      <c r="D38">
        <f t="shared" si="15"/>
        <v>135.13435388488662</v>
      </c>
      <c r="E38">
        <f t="shared" si="16"/>
        <v>92.391182335846139</v>
      </c>
    </row>
    <row r="39" spans="1:5" ht="15.6">
      <c r="A39" s="1" t="s">
        <v>90</v>
      </c>
      <c r="B39" s="4">
        <v>0.26419354838709674</v>
      </c>
      <c r="C39" s="4">
        <v>0.36683705516915138</v>
      </c>
      <c r="D39">
        <f t="shared" si="15"/>
        <v>0.10264350678205464</v>
      </c>
      <c r="E39">
        <f t="shared" si="16"/>
        <v>38.851632603708111</v>
      </c>
    </row>
    <row r="40" spans="1:5" ht="15.6">
      <c r="A40" s="1" t="s">
        <v>75</v>
      </c>
      <c r="B40" s="4">
        <v>7.2821538461538466</v>
      </c>
      <c r="C40" s="4">
        <v>8.7245275886390523</v>
      </c>
      <c r="D40">
        <f t="shared" si="15"/>
        <v>1.4423737424852057</v>
      </c>
      <c r="E40">
        <f t="shared" si="16"/>
        <v>19.80696608390129</v>
      </c>
    </row>
    <row r="41" spans="1:5" ht="15.6">
      <c r="A41" s="1" t="s">
        <v>195</v>
      </c>
      <c r="B41" s="4">
        <v>456.80727272727279</v>
      </c>
      <c r="C41" s="4">
        <v>397.58572456336071</v>
      </c>
      <c r="D41">
        <f t="shared" si="15"/>
        <v>-59.221548163912075</v>
      </c>
      <c r="E41">
        <f t="shared" si="16"/>
        <v>-12.964230584671329</v>
      </c>
    </row>
    <row r="42" spans="1:5" ht="15.6">
      <c r="A42" s="1" t="s">
        <v>196</v>
      </c>
      <c r="B42" s="4">
        <v>626.12869565217397</v>
      </c>
      <c r="C42" s="4">
        <v>428.09805048427484</v>
      </c>
      <c r="D42">
        <f t="shared" si="15"/>
        <v>-198.03064516789914</v>
      </c>
      <c r="E42">
        <f t="shared" si="16"/>
        <v>-31.62778619523754</v>
      </c>
    </row>
    <row r="43" spans="1:5" ht="15.6">
      <c r="A43" s="1" t="s">
        <v>78</v>
      </c>
      <c r="B43" s="4">
        <v>29.323636363636364</v>
      </c>
      <c r="C43" s="4">
        <v>18.627196088813783</v>
      </c>
      <c r="D43">
        <f t="shared" si="15"/>
        <v>-10.696440274822582</v>
      </c>
      <c r="E43">
        <f t="shared" si="16"/>
        <v>-36.477195877681176</v>
      </c>
    </row>
    <row r="44" spans="1:5" ht="15.6">
      <c r="A44" s="1" t="s">
        <v>48</v>
      </c>
      <c r="B44" s="4">
        <v>6.469615384615385</v>
      </c>
      <c r="C44" s="4">
        <v>3.7807995021971941</v>
      </c>
      <c r="D44">
        <f t="shared" si="15"/>
        <v>-2.6888158824181909</v>
      </c>
      <c r="E44">
        <f t="shared" si="16"/>
        <v>-41.56067590682656</v>
      </c>
    </row>
    <row r="45" spans="1:5" ht="15.6">
      <c r="A45" s="5" t="s">
        <v>22</v>
      </c>
      <c r="B45" s="4">
        <v>217.21700000000001</v>
      </c>
      <c r="C45" s="4">
        <v>116.85700338425791</v>
      </c>
      <c r="D45">
        <f t="shared" si="15"/>
        <v>-100.35999661574211</v>
      </c>
      <c r="E45">
        <f t="shared" si="16"/>
        <v>-46.202643722978451</v>
      </c>
    </row>
    <row r="46" spans="1:5" ht="15.6">
      <c r="A46" s="1" t="s">
        <v>87</v>
      </c>
      <c r="B46" s="4">
        <v>1.6783199999999998</v>
      </c>
      <c r="C46" s="4">
        <v>0.73868225469154325</v>
      </c>
      <c r="D46">
        <f t="shared" si="15"/>
        <v>-0.93963774530845656</v>
      </c>
      <c r="E46">
        <f t="shared" si="16"/>
        <v>-55.986804978100523</v>
      </c>
    </row>
    <row r="47" spans="1:5" ht="15.6">
      <c r="A47" s="1" t="s">
        <v>84</v>
      </c>
      <c r="B47" s="4">
        <v>2.6302500000000002</v>
      </c>
      <c r="C47" s="4">
        <v>1.1311797795901872</v>
      </c>
      <c r="D47">
        <f t="shared" si="15"/>
        <v>-1.499070220409813</v>
      </c>
      <c r="E47">
        <f t="shared" si="16"/>
        <v>-56.993450067857154</v>
      </c>
    </row>
    <row r="48" spans="1:5" ht="15.6">
      <c r="A48" s="5" t="s">
        <v>197</v>
      </c>
      <c r="B48" s="4">
        <v>1257.606</v>
      </c>
      <c r="C48" s="4">
        <v>442.36848504445737</v>
      </c>
      <c r="D48">
        <f t="shared" si="15"/>
        <v>-815.23751495554257</v>
      </c>
      <c r="E48">
        <f t="shared" si="16"/>
        <v>-64.824556733630615</v>
      </c>
    </row>
    <row r="49" spans="1:5" ht="15.6">
      <c r="A49" s="1" t="s">
        <v>66</v>
      </c>
      <c r="B49" s="4">
        <v>34.840276243093925</v>
      </c>
      <c r="C49" s="4">
        <v>11.908382213717543</v>
      </c>
      <c r="D49">
        <f t="shared" si="15"/>
        <v>-22.93189402937638</v>
      </c>
      <c r="E49">
        <f t="shared" si="16"/>
        <v>-65.820069477554625</v>
      </c>
    </row>
    <row r="50" spans="1:5" ht="15.6">
      <c r="A50" s="1" t="s">
        <v>57</v>
      </c>
      <c r="B50" s="4">
        <v>84.620445000000004</v>
      </c>
      <c r="C50" s="4">
        <v>28.022125759977079</v>
      </c>
      <c r="D50">
        <f t="shared" si="15"/>
        <v>-56.598319240022924</v>
      </c>
      <c r="E50">
        <f t="shared" si="16"/>
        <v>-66.884922715808131</v>
      </c>
    </row>
    <row r="51" spans="1:5" ht="15.6">
      <c r="A51" s="1" t="s">
        <v>198</v>
      </c>
      <c r="B51" s="4">
        <v>62.97116704805493</v>
      </c>
      <c r="C51" s="4">
        <v>16.637215546254644</v>
      </c>
      <c r="D51">
        <f t="shared" si="15"/>
        <v>-46.333951501800286</v>
      </c>
      <c r="E51">
        <f t="shared" si="16"/>
        <v>-73.579629652475148</v>
      </c>
    </row>
    <row r="52" spans="1:5" ht="15.6">
      <c r="A52" s="1" t="s">
        <v>94</v>
      </c>
      <c r="B52" s="4">
        <v>4.5449999999999997E-2</v>
      </c>
      <c r="C52" s="4">
        <v>8.5531522491391794E-3</v>
      </c>
      <c r="D52">
        <f t="shared" si="15"/>
        <v>-3.6896847750860814E-2</v>
      </c>
      <c r="E52">
        <f t="shared" si="16"/>
        <v>-81.181183170210815</v>
      </c>
    </row>
    <row r="53" spans="1:5" ht="15.6">
      <c r="A53" s="1" t="s">
        <v>69</v>
      </c>
      <c r="B53" s="4">
        <v>288.29500000000002</v>
      </c>
      <c r="C53" s="4">
        <v>51.802993450587671</v>
      </c>
      <c r="D53">
        <f t="shared" si="15"/>
        <v>-236.49200654941234</v>
      </c>
      <c r="E53">
        <f t="shared" si="16"/>
        <v>-82.031254981672362</v>
      </c>
    </row>
    <row r="54" spans="1:5" ht="15.6">
      <c r="A54" s="1" t="s">
        <v>63</v>
      </c>
      <c r="B54" s="4">
        <v>225.47829896907214</v>
      </c>
      <c r="C54" s="4">
        <v>33.228546684707325</v>
      </c>
      <c r="D54">
        <f t="shared" si="15"/>
        <v>-192.24975228436483</v>
      </c>
      <c r="E54">
        <f t="shared" si="16"/>
        <v>-85.263084369256688</v>
      </c>
    </row>
    <row r="55" spans="1:5" ht="15.6">
      <c r="A55" s="1" t="s">
        <v>199</v>
      </c>
      <c r="B55" s="4">
        <v>2357.46</v>
      </c>
      <c r="C55" s="4">
        <v>191.330459586681</v>
      </c>
      <c r="D55">
        <f t="shared" si="15"/>
        <v>-2166.1295404133189</v>
      </c>
      <c r="E55">
        <f t="shared" si="16"/>
        <v>-91.884042164588948</v>
      </c>
    </row>
    <row r="56" spans="1:5" ht="15.6">
      <c r="A56" s="1" t="s">
        <v>51</v>
      </c>
      <c r="B56" s="4">
        <v>473.95833333333331</v>
      </c>
      <c r="C56" s="4">
        <v>15.43533844909668</v>
      </c>
      <c r="D56">
        <f t="shared" si="15"/>
        <v>-458.52299488423665</v>
      </c>
      <c r="E56">
        <f t="shared" si="16"/>
        <v>-96.743313206344439</v>
      </c>
    </row>
    <row r="57" spans="1:5" ht="15.6">
      <c r="A57" s="1" t="s">
        <v>54</v>
      </c>
      <c r="B57" s="4">
        <v>1130.9794520547946</v>
      </c>
      <c r="C57" s="4">
        <v>18.572143148538018</v>
      </c>
      <c r="D57">
        <f t="shared" si="15"/>
        <v>-1112.4073089062565</v>
      </c>
      <c r="E57">
        <f t="shared" si="16"/>
        <v>-98.357870860094252</v>
      </c>
    </row>
  </sheetData>
  <autoFilter ref="A33:E57" xr:uid="{4516FCBD-9DC7-4AB5-BB6E-FAA464A37AC9}">
    <sortState xmlns:xlrd2="http://schemas.microsoft.com/office/spreadsheetml/2017/richdata2" ref="A34:E57">
      <sortCondition descending="1" ref="E33:E57"/>
    </sortState>
  </autoFilter>
  <mergeCells count="2">
    <mergeCell ref="C1:N1"/>
    <mergeCell ref="R1:AC1"/>
  </mergeCells>
  <conditionalFormatting sqref="E34:E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CD8E-D401-49B4-8ECD-F72EC0820102}">
  <dimension ref="A1:AC31"/>
  <sheetViews>
    <sheetView zoomScale="90" zoomScaleNormal="90" workbookViewId="0">
      <selection activeCell="A31" sqref="A31:E31"/>
    </sheetView>
  </sheetViews>
  <sheetFormatPr defaultRowHeight="14.45"/>
  <sheetData>
    <row r="1" spans="1:29">
      <c r="A1" s="4" t="s">
        <v>181</v>
      </c>
      <c r="B1" s="4">
        <v>160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4"/>
      <c r="P1" s="4"/>
      <c r="Q1" s="4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30.94315467820568</v>
      </c>
      <c r="D3" s="6">
        <f>STDEV(E3:N3)</f>
        <v>1.0850042089895057E-3</v>
      </c>
      <c r="E3">
        <v>30.942319686058902</v>
      </c>
      <c r="F3">
        <v>30.942935765929199</v>
      </c>
      <c r="G3">
        <v>30.944294111240801</v>
      </c>
      <c r="H3">
        <v>30.9436144222108</v>
      </c>
      <c r="I3">
        <v>30.943672938102502</v>
      </c>
      <c r="J3">
        <v>30.942738068371</v>
      </c>
      <c r="K3">
        <v>30.9407220537651</v>
      </c>
      <c r="L3">
        <v>30.943577772616099</v>
      </c>
      <c r="M3">
        <v>30.943175253677101</v>
      </c>
      <c r="N3">
        <v>30.9444967100853</v>
      </c>
      <c r="O3" s="4"/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8" si="0">AVERAGE(E4:N4)</f>
        <v>233.50788822168329</v>
      </c>
      <c r="D4" s="6">
        <f t="shared" ref="D4:D29" si="1">STDEV(E4:N4)</f>
        <v>8.1722779169395507E-2</v>
      </c>
      <c r="E4">
        <v>233.48960803255699</v>
      </c>
      <c r="F4">
        <v>233.49774998425801</v>
      </c>
      <c r="G4">
        <v>233.45094270198101</v>
      </c>
      <c r="H4">
        <v>233.540794361444</v>
      </c>
      <c r="I4">
        <v>233.486261818624</v>
      </c>
      <c r="J4">
        <v>233.482234299547</v>
      </c>
      <c r="K4">
        <v>233.668865084212</v>
      </c>
      <c r="L4">
        <v>233.558714057038</v>
      </c>
      <c r="M4">
        <v>233.35325805839</v>
      </c>
      <c r="N4">
        <v>233.55045381878199</v>
      </c>
      <c r="O4" s="4"/>
      <c r="P4" s="8">
        <v>16</v>
      </c>
      <c r="Q4" s="8">
        <v>588000</v>
      </c>
      <c r="R4" s="4">
        <f>C4/$P4*$Q4/1000</f>
        <v>8581.4148921468604</v>
      </c>
      <c r="S4" s="4">
        <f t="shared" ref="S4:AC19" si="2">D4/$P4*$Q4/1000</f>
        <v>3.0033121344752849</v>
      </c>
      <c r="T4" s="4">
        <f t="shared" si="2"/>
        <v>8580.7430951964689</v>
      </c>
      <c r="U4" s="4">
        <f t="shared" ref="U4" si="3">F4/$P4*$Q4/1000</f>
        <v>8581.0423119214811</v>
      </c>
      <c r="V4" s="4">
        <f t="shared" ref="V4" si="4">G4/$P4*$Q4/1000</f>
        <v>8579.3221442978029</v>
      </c>
      <c r="W4" s="4">
        <f t="shared" ref="W4" si="5">H4/$P4*$Q4/1000</f>
        <v>8582.624192783067</v>
      </c>
      <c r="X4" s="4">
        <f t="shared" ref="X4:X29" si="6">I4/$P4*$Q4/1000</f>
        <v>8580.6201218344322</v>
      </c>
      <c r="Y4" s="4">
        <f t="shared" si="2"/>
        <v>8580.4721105083518</v>
      </c>
      <c r="Z4" s="4">
        <f t="shared" si="2"/>
        <v>8587.3307918447899</v>
      </c>
      <c r="AA4" s="4">
        <f t="shared" si="2"/>
        <v>8583.2827415961474</v>
      </c>
      <c r="AB4" s="4">
        <f t="shared" si="2"/>
        <v>8575.7322336458328</v>
      </c>
      <c r="AC4" s="4">
        <f t="shared" si="2"/>
        <v>8582.9791778402378</v>
      </c>
    </row>
    <row r="5" spans="1:29" ht="15.6">
      <c r="A5" s="5" t="s">
        <v>22</v>
      </c>
      <c r="B5" s="5" t="s">
        <v>23</v>
      </c>
      <c r="C5" s="6">
        <f t="shared" si="0"/>
        <v>1602.5165638246901</v>
      </c>
      <c r="D5" s="6">
        <f t="shared" si="1"/>
        <v>56.840426560251608</v>
      </c>
      <c r="E5">
        <v>1577.9278502331599</v>
      </c>
      <c r="F5">
        <v>1601.9926363111899</v>
      </c>
      <c r="G5">
        <v>1582.5179529027901</v>
      </c>
      <c r="H5">
        <v>1630.57593310893</v>
      </c>
      <c r="I5">
        <v>1509.35121245967</v>
      </c>
      <c r="J5">
        <v>1553.15455015814</v>
      </c>
      <c r="K5">
        <v>1560.1955063191101</v>
      </c>
      <c r="L5">
        <v>1652.3806377763501</v>
      </c>
      <c r="M5">
        <v>1665.6126409783101</v>
      </c>
      <c r="N5">
        <v>1691.45671799925</v>
      </c>
      <c r="O5" s="4"/>
      <c r="P5" s="9">
        <v>540</v>
      </c>
      <c r="Q5" s="9">
        <v>45000</v>
      </c>
      <c r="R5" s="4">
        <f t="shared" ref="R5:AC29" si="7">C5/$P5*$Q5/1000</f>
        <v>133.54304698539084</v>
      </c>
      <c r="S5" s="4">
        <f t="shared" si="2"/>
        <v>4.7367022133543006</v>
      </c>
      <c r="T5" s="4">
        <f t="shared" ref="T5:T29" si="8">E5/$P5*$Q5/1000</f>
        <v>131.49398751942999</v>
      </c>
      <c r="U5" s="4">
        <f t="shared" ref="U5:U29" si="9">F5/$P5*$Q5/1000</f>
        <v>133.49938635926583</v>
      </c>
      <c r="V5" s="4">
        <f t="shared" ref="V5:V29" si="10">G5/$P5*$Q5/1000</f>
        <v>131.87649607523252</v>
      </c>
      <c r="W5" s="4">
        <f t="shared" ref="W5:W29" si="11">H5/$P5*$Q5/1000</f>
        <v>135.88132775907749</v>
      </c>
      <c r="X5" s="4">
        <f t="shared" si="6"/>
        <v>125.77926770497248</v>
      </c>
      <c r="Y5" s="4">
        <f t="shared" si="2"/>
        <v>129.42954584651167</v>
      </c>
      <c r="Z5" s="4">
        <f t="shared" si="2"/>
        <v>130.01629219325918</v>
      </c>
      <c r="AA5" s="4">
        <f t="shared" si="2"/>
        <v>137.69838648136252</v>
      </c>
      <c r="AB5" s="4">
        <f t="shared" si="2"/>
        <v>138.80105341485915</v>
      </c>
      <c r="AC5" s="4">
        <f t="shared" si="2"/>
        <v>140.95472649993749</v>
      </c>
    </row>
    <row r="6" spans="1:29" ht="15.6">
      <c r="A6" s="5" t="s">
        <v>25</v>
      </c>
      <c r="B6" s="5" t="s">
        <v>26</v>
      </c>
      <c r="C6" s="6">
        <f t="shared" si="0"/>
        <v>124.58116633755563</v>
      </c>
      <c r="D6" s="6">
        <f t="shared" si="1"/>
        <v>0.80868308692259649</v>
      </c>
      <c r="E6">
        <v>125.123862860722</v>
      </c>
      <c r="F6">
        <v>125.21983274905401</v>
      </c>
      <c r="G6">
        <v>123.394516642536</v>
      </c>
      <c r="H6">
        <v>124.144077653379</v>
      </c>
      <c r="I6">
        <v>124.04050915069099</v>
      </c>
      <c r="J6">
        <v>123.84099229594401</v>
      </c>
      <c r="K6">
        <v>126.15501820828599</v>
      </c>
      <c r="L6">
        <v>124.675001827744</v>
      </c>
      <c r="M6">
        <v>124.250741065873</v>
      </c>
      <c r="N6">
        <v>124.96711092132701</v>
      </c>
      <c r="O6" s="4"/>
      <c r="P6" s="9">
        <v>50</v>
      </c>
      <c r="Q6" s="9">
        <v>180000</v>
      </c>
      <c r="R6" s="4">
        <f t="shared" si="7"/>
        <v>448.49219881520025</v>
      </c>
      <c r="S6" s="4">
        <f t="shared" si="2"/>
        <v>2.9112591129213472</v>
      </c>
      <c r="T6" s="4">
        <f t="shared" si="8"/>
        <v>450.44590629859914</v>
      </c>
      <c r="U6" s="4">
        <f t="shared" si="9"/>
        <v>450.7913978965945</v>
      </c>
      <c r="V6" s="4">
        <f t="shared" si="10"/>
        <v>444.22025991312961</v>
      </c>
      <c r="W6" s="4">
        <f t="shared" si="11"/>
        <v>446.91867955216441</v>
      </c>
      <c r="X6" s="4">
        <f t="shared" si="6"/>
        <v>446.54583294248761</v>
      </c>
      <c r="Y6" s="4">
        <f t="shared" si="2"/>
        <v>445.82757226539843</v>
      </c>
      <c r="Z6" s="4">
        <f t="shared" si="2"/>
        <v>454.15806554982959</v>
      </c>
      <c r="AA6" s="4">
        <f t="shared" si="2"/>
        <v>448.83000657987839</v>
      </c>
      <c r="AB6" s="4">
        <f t="shared" si="2"/>
        <v>447.30266783714279</v>
      </c>
      <c r="AC6" s="4">
        <f t="shared" si="2"/>
        <v>449.88159931677717</v>
      </c>
    </row>
    <row r="7" spans="1:29" ht="15.6">
      <c r="A7" s="1" t="s">
        <v>28</v>
      </c>
      <c r="B7" s="5" t="s">
        <v>29</v>
      </c>
      <c r="C7" s="6">
        <f t="shared" si="0"/>
        <v>499.21995802135041</v>
      </c>
      <c r="D7" s="6">
        <f t="shared" si="1"/>
        <v>9.5938927421374274</v>
      </c>
      <c r="E7">
        <v>513.30380251210602</v>
      </c>
      <c r="F7">
        <v>497.82778739416301</v>
      </c>
      <c r="G7">
        <v>489.43689971917797</v>
      </c>
      <c r="H7">
        <v>496.25806356816298</v>
      </c>
      <c r="I7">
        <v>497.45176146864799</v>
      </c>
      <c r="J7">
        <v>495.13938000733202</v>
      </c>
      <c r="K7">
        <v>515.28992690583505</v>
      </c>
      <c r="L7">
        <v>483.98183411016203</v>
      </c>
      <c r="M7">
        <v>502.27259247463201</v>
      </c>
      <c r="N7">
        <v>501.23753205328597</v>
      </c>
      <c r="O7" s="4"/>
      <c r="P7" s="10">
        <v>65</v>
      </c>
      <c r="Q7" s="10">
        <v>70000</v>
      </c>
      <c r="R7" s="4">
        <f t="shared" si="7"/>
        <v>537.62149325376197</v>
      </c>
      <c r="S7" s="4">
        <f t="shared" si="2"/>
        <v>10.331884491532614</v>
      </c>
      <c r="T7" s="4">
        <f t="shared" si="8"/>
        <v>552.78871039765261</v>
      </c>
      <c r="U7" s="4">
        <f t="shared" si="9"/>
        <v>536.12223257832943</v>
      </c>
      <c r="V7" s="4">
        <f t="shared" si="10"/>
        <v>527.08589200526865</v>
      </c>
      <c r="W7" s="4">
        <f t="shared" si="11"/>
        <v>534.43176076571399</v>
      </c>
      <c r="X7" s="4">
        <f t="shared" si="6"/>
        <v>535.71728158162091</v>
      </c>
      <c r="Y7" s="4">
        <f t="shared" si="2"/>
        <v>533.22702462328061</v>
      </c>
      <c r="Z7" s="4">
        <f t="shared" si="2"/>
        <v>554.92761359089923</v>
      </c>
      <c r="AA7" s="4">
        <f t="shared" si="2"/>
        <v>521.21120596478988</v>
      </c>
      <c r="AB7" s="4">
        <f t="shared" si="2"/>
        <v>540.90894574191145</v>
      </c>
      <c r="AC7" s="4">
        <f t="shared" si="2"/>
        <v>539.79426528815418</v>
      </c>
    </row>
    <row r="8" spans="1:29" ht="15.6">
      <c r="A8" s="1" t="s">
        <v>31</v>
      </c>
      <c r="B8" s="5" t="s">
        <v>32</v>
      </c>
      <c r="C8" s="6">
        <f t="shared" si="0"/>
        <v>62.907176754117849</v>
      </c>
      <c r="D8" s="6">
        <f t="shared" si="1"/>
        <v>1.6314090286768941</v>
      </c>
      <c r="E8">
        <v>62.041913488462399</v>
      </c>
      <c r="F8">
        <v>62.943651484119997</v>
      </c>
      <c r="G8">
        <v>65.556057199440502</v>
      </c>
      <c r="H8">
        <v>63.247717445627103</v>
      </c>
      <c r="I8">
        <v>64.112013683964307</v>
      </c>
      <c r="J8">
        <v>64.097315480533297</v>
      </c>
      <c r="K8">
        <v>59.3899301639293</v>
      </c>
      <c r="L8">
        <v>63.022552968148503</v>
      </c>
      <c r="M8">
        <v>62.606857317799502</v>
      </c>
      <c r="N8">
        <v>62.053758309153501</v>
      </c>
      <c r="O8" s="4"/>
      <c r="P8" s="10">
        <v>22</v>
      </c>
      <c r="Q8" s="10">
        <v>160000</v>
      </c>
      <c r="R8" s="4">
        <f t="shared" si="7"/>
        <v>457.50674002994799</v>
      </c>
      <c r="S8" s="4">
        <f t="shared" si="2"/>
        <v>11.864792935831955</v>
      </c>
      <c r="T8" s="4">
        <f t="shared" si="8"/>
        <v>451.21391627972656</v>
      </c>
      <c r="U8" s="4">
        <f t="shared" si="9"/>
        <v>457.77201079359997</v>
      </c>
      <c r="V8" s="4">
        <f t="shared" si="10"/>
        <v>476.77132508684002</v>
      </c>
      <c r="W8" s="4">
        <f t="shared" si="11"/>
        <v>459.9833996045607</v>
      </c>
      <c r="X8" s="4">
        <f t="shared" si="6"/>
        <v>466.26919042883134</v>
      </c>
      <c r="Y8" s="4">
        <f t="shared" si="2"/>
        <v>466.16229440387855</v>
      </c>
      <c r="Z8" s="4">
        <f t="shared" si="2"/>
        <v>431.92676482857672</v>
      </c>
      <c r="AA8" s="4">
        <f t="shared" si="2"/>
        <v>458.34583976835273</v>
      </c>
      <c r="AB8" s="4">
        <f t="shared" si="2"/>
        <v>455.32259867490541</v>
      </c>
      <c r="AC8" s="4">
        <f t="shared" si="2"/>
        <v>451.30006043020728</v>
      </c>
    </row>
    <row r="9" spans="1:29" ht="15.6">
      <c r="A9" s="1" t="s">
        <v>186</v>
      </c>
      <c r="B9" s="5" t="s">
        <v>35</v>
      </c>
      <c r="C9" s="6">
        <f t="shared" si="0"/>
        <v>223.75410141507746</v>
      </c>
      <c r="D9" s="6">
        <f t="shared" si="1"/>
        <v>3.650178765821412</v>
      </c>
      <c r="E9">
        <v>219.15401075696099</v>
      </c>
      <c r="F9">
        <v>219.05683234518301</v>
      </c>
      <c r="G9">
        <v>219.11492840341501</v>
      </c>
      <c r="H9">
        <v>225.80324108612601</v>
      </c>
      <c r="I9">
        <v>226.21348625702299</v>
      </c>
      <c r="J9">
        <v>229.48921216971701</v>
      </c>
      <c r="K9">
        <v>225.722972513115</v>
      </c>
      <c r="L9">
        <v>225.32133078164901</v>
      </c>
      <c r="M9">
        <v>225.518197355008</v>
      </c>
      <c r="N9">
        <v>222.14680248257699</v>
      </c>
      <c r="O9" s="4"/>
      <c r="P9" s="10">
        <v>69</v>
      </c>
      <c r="Q9" s="10">
        <v>160000</v>
      </c>
      <c r="R9" s="4">
        <f t="shared" si="7"/>
        <v>518.85009023786074</v>
      </c>
      <c r="S9" s="4">
        <f t="shared" si="2"/>
        <v>8.4641826453829836</v>
      </c>
      <c r="T9" s="4">
        <f t="shared" si="8"/>
        <v>508.18321334947478</v>
      </c>
      <c r="U9" s="4">
        <f t="shared" si="9"/>
        <v>507.95787210477226</v>
      </c>
      <c r="V9" s="4">
        <f t="shared" si="10"/>
        <v>508.09258760212174</v>
      </c>
      <c r="W9" s="4">
        <f t="shared" si="11"/>
        <v>523.60171846058211</v>
      </c>
      <c r="X9" s="4">
        <f t="shared" si="6"/>
        <v>524.55301161048806</v>
      </c>
      <c r="Y9" s="4">
        <f t="shared" si="2"/>
        <v>532.14889778485099</v>
      </c>
      <c r="Z9" s="4">
        <f t="shared" si="2"/>
        <v>523.41558843620862</v>
      </c>
      <c r="AA9" s="4">
        <f t="shared" si="2"/>
        <v>522.48424529078022</v>
      </c>
      <c r="AB9" s="4">
        <f t="shared" si="2"/>
        <v>522.94074748987362</v>
      </c>
      <c r="AC9" s="4">
        <f t="shared" si="2"/>
        <v>515.12302024945393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7"/>
        <v>0</v>
      </c>
      <c r="S10" s="4">
        <f t="shared" si="2"/>
        <v>0</v>
      </c>
      <c r="T10" s="4">
        <f t="shared" si="8"/>
        <v>0</v>
      </c>
      <c r="U10" s="4">
        <f t="shared" si="9"/>
        <v>0</v>
      </c>
      <c r="V10" s="4">
        <f t="shared" si="10"/>
        <v>0</v>
      </c>
      <c r="W10" s="4">
        <f t="shared" si="11"/>
        <v>0</v>
      </c>
      <c r="X10" s="4">
        <f t="shared" si="6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108.54349277527749</v>
      </c>
      <c r="D11" s="6">
        <f t="shared" si="1"/>
        <v>6.5267682896189365</v>
      </c>
      <c r="E11">
        <v>109.08794423002701</v>
      </c>
      <c r="F11">
        <v>104.885799123184</v>
      </c>
      <c r="G11">
        <v>118.95759703782799</v>
      </c>
      <c r="H11">
        <v>105.635357836304</v>
      </c>
      <c r="I11">
        <v>114.449612378566</v>
      </c>
      <c r="J11">
        <v>104.041358951531</v>
      </c>
      <c r="K11">
        <v>97.214887428926005</v>
      </c>
      <c r="L11">
        <v>116.383406778154</v>
      </c>
      <c r="M11">
        <v>108.999743143213</v>
      </c>
      <c r="N11">
        <v>105.779220845042</v>
      </c>
      <c r="O11" s="4"/>
      <c r="P11" s="10">
        <v>81</v>
      </c>
      <c r="Q11" s="10">
        <v>66000</v>
      </c>
      <c r="R11" s="4">
        <f t="shared" si="7"/>
        <v>88.442845965040917</v>
      </c>
      <c r="S11" s="4">
        <f t="shared" si="2"/>
        <v>5.3181074952450587</v>
      </c>
      <c r="T11" s="4">
        <f t="shared" si="8"/>
        <v>88.88647307631831</v>
      </c>
      <c r="U11" s="4">
        <f t="shared" si="9"/>
        <v>85.462502989261026</v>
      </c>
      <c r="V11" s="4">
        <f t="shared" si="10"/>
        <v>96.928412401193171</v>
      </c>
      <c r="W11" s="4">
        <f t="shared" si="11"/>
        <v>86.073254533284739</v>
      </c>
      <c r="X11" s="4">
        <f t="shared" si="6"/>
        <v>93.255239715868598</v>
      </c>
      <c r="Y11" s="4">
        <f t="shared" si="2"/>
        <v>84.774440627173405</v>
      </c>
      <c r="Z11" s="4">
        <f t="shared" si="2"/>
        <v>79.2121304976434</v>
      </c>
      <c r="AA11" s="4">
        <f t="shared" si="2"/>
        <v>94.830924041458815</v>
      </c>
      <c r="AB11" s="4">
        <f t="shared" si="2"/>
        <v>88.814605524099477</v>
      </c>
      <c r="AC11" s="4">
        <f t="shared" si="2"/>
        <v>86.190476244108297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7"/>
        <v>0</v>
      </c>
      <c r="S12" s="4">
        <f t="shared" si="2"/>
        <v>0</v>
      </c>
      <c r="T12" s="4">
        <f t="shared" si="8"/>
        <v>0</v>
      </c>
      <c r="U12" s="4">
        <f t="shared" si="9"/>
        <v>0</v>
      </c>
      <c r="V12" s="4">
        <f t="shared" si="10"/>
        <v>0</v>
      </c>
      <c r="W12" s="4">
        <f t="shared" si="11"/>
        <v>0</v>
      </c>
      <c r="X12" s="4">
        <f t="shared" si="6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2225.1077695437061</v>
      </c>
      <c r="D13" s="6">
        <f t="shared" si="1"/>
        <v>41.607062121902636</v>
      </c>
      <c r="E13">
        <v>2216.7140994390702</v>
      </c>
      <c r="F13">
        <v>2306.5804307408698</v>
      </c>
      <c r="G13">
        <v>2259.6790137098901</v>
      </c>
      <c r="H13">
        <v>2208.1243345339499</v>
      </c>
      <c r="I13">
        <v>2172.8145947057901</v>
      </c>
      <c r="J13">
        <v>2189.26554142544</v>
      </c>
      <c r="K13">
        <v>2218.4011764838501</v>
      </c>
      <c r="L13">
        <v>2226.5920650758499</v>
      </c>
      <c r="M13">
        <v>2185.71976344521</v>
      </c>
      <c r="N13">
        <v>2267.1866758771398</v>
      </c>
      <c r="O13" s="4"/>
      <c r="P13" s="10">
        <v>615</v>
      </c>
      <c r="Q13" s="10">
        <v>96000</v>
      </c>
      <c r="R13" s="4">
        <f t="shared" si="7"/>
        <v>347.33389573365167</v>
      </c>
      <c r="S13" s="4">
        <f t="shared" si="2"/>
        <v>6.49476091658968</v>
      </c>
      <c r="T13" s="4">
        <f t="shared" si="8"/>
        <v>346.02366430268415</v>
      </c>
      <c r="U13" s="4">
        <f t="shared" si="9"/>
        <v>360.05157943272116</v>
      </c>
      <c r="V13" s="4">
        <f t="shared" si="10"/>
        <v>352.73038262788532</v>
      </c>
      <c r="W13" s="4">
        <f t="shared" si="11"/>
        <v>344.68282295164101</v>
      </c>
      <c r="X13" s="4">
        <f t="shared" si="6"/>
        <v>339.17105868578187</v>
      </c>
      <c r="Y13" s="4">
        <f t="shared" si="2"/>
        <v>341.7390113444589</v>
      </c>
      <c r="Z13" s="4">
        <f t="shared" si="2"/>
        <v>346.28701291455218</v>
      </c>
      <c r="AA13" s="4">
        <f t="shared" si="2"/>
        <v>347.56559064598633</v>
      </c>
      <c r="AB13" s="4">
        <f t="shared" si="2"/>
        <v>341.185524049984</v>
      </c>
      <c r="AC13" s="4">
        <f t="shared" si="2"/>
        <v>353.9023103808218</v>
      </c>
    </row>
    <row r="14" spans="1:29" ht="15.6">
      <c r="A14" s="1" t="s">
        <v>48</v>
      </c>
      <c r="B14" s="5" t="s">
        <v>49</v>
      </c>
      <c r="C14" s="6">
        <f t="shared" si="0"/>
        <v>10.115583921005433</v>
      </c>
      <c r="D14" s="6">
        <f t="shared" si="1"/>
        <v>1.8279585079164156</v>
      </c>
      <c r="E14">
        <v>13.587416284669599</v>
      </c>
      <c r="F14">
        <v>9.4177802650829907</v>
      </c>
      <c r="G14">
        <v>10.588725873649</v>
      </c>
      <c r="H14">
        <v>9.4157686918656207</v>
      </c>
      <c r="I14">
        <v>10.837140350360899</v>
      </c>
      <c r="J14">
        <v>12.4953909390837</v>
      </c>
      <c r="K14">
        <v>9.1754042266545994</v>
      </c>
      <c r="L14">
        <v>9.6260443238296194</v>
      </c>
      <c r="M14">
        <v>8.5588252227783705</v>
      </c>
      <c r="N14">
        <v>7.4533430320799203</v>
      </c>
      <c r="O14" s="4"/>
      <c r="P14" s="10">
        <v>546</v>
      </c>
      <c r="Q14" s="10">
        <v>210000</v>
      </c>
      <c r="R14" s="4">
        <f t="shared" si="7"/>
        <v>3.8906092003867045</v>
      </c>
      <c r="S14" s="4">
        <f t="shared" si="2"/>
        <v>0.70306096458323675</v>
      </c>
      <c r="T14" s="4">
        <f t="shared" si="8"/>
        <v>5.2259293402575384</v>
      </c>
      <c r="U14" s="4">
        <f t="shared" si="9"/>
        <v>3.6222231788780737</v>
      </c>
      <c r="V14" s="4">
        <f t="shared" si="10"/>
        <v>4.0725868744803853</v>
      </c>
      <c r="W14" s="4">
        <f t="shared" si="11"/>
        <v>3.6214494968713926</v>
      </c>
      <c r="X14" s="4">
        <f t="shared" si="6"/>
        <v>4.1681309039849612</v>
      </c>
      <c r="Y14" s="4">
        <f t="shared" si="2"/>
        <v>4.8059195919552691</v>
      </c>
      <c r="Z14" s="4">
        <f t="shared" si="2"/>
        <v>3.5290016256363845</v>
      </c>
      <c r="AA14" s="4">
        <f t="shared" si="2"/>
        <v>3.7023247399344692</v>
      </c>
      <c r="AB14" s="4">
        <f t="shared" si="2"/>
        <v>3.2918558549147581</v>
      </c>
      <c r="AC14" s="4">
        <f t="shared" si="2"/>
        <v>2.8666703969538152</v>
      </c>
    </row>
    <row r="15" spans="1:29" ht="15.6">
      <c r="A15" s="1" t="s">
        <v>51</v>
      </c>
      <c r="B15" s="5" t="s">
        <v>52</v>
      </c>
      <c r="C15" s="6">
        <f t="shared" si="0"/>
        <v>9.7769974507515176</v>
      </c>
      <c r="D15" s="6">
        <f t="shared" si="1"/>
        <v>1.6028914437409449</v>
      </c>
      <c r="E15">
        <v>12.2908800849094</v>
      </c>
      <c r="F15">
        <v>11.077088415060601</v>
      </c>
      <c r="G15">
        <v>7.8154442842928598</v>
      </c>
      <c r="H15">
        <v>9.7822644191951902</v>
      </c>
      <c r="I15">
        <v>8.1171894632583506</v>
      </c>
      <c r="J15">
        <v>9.1345024888919095</v>
      </c>
      <c r="K15">
        <v>11.834130308651</v>
      </c>
      <c r="L15">
        <v>10.287392597895501</v>
      </c>
      <c r="M15">
        <v>9.5378392414362096</v>
      </c>
      <c r="N15">
        <v>7.8932432039241602</v>
      </c>
      <c r="O15" s="4"/>
      <c r="P15" s="10">
        <v>216</v>
      </c>
      <c r="Q15" s="10">
        <v>325000</v>
      </c>
      <c r="R15" s="4">
        <f t="shared" si="7"/>
        <v>14.710760053214088</v>
      </c>
      <c r="S15" s="4">
        <f t="shared" si="2"/>
        <v>2.4117579593324403</v>
      </c>
      <c r="T15" s="4">
        <f t="shared" si="8"/>
        <v>18.493222349979419</v>
      </c>
      <c r="U15" s="4">
        <f t="shared" si="9"/>
        <v>16.666915439327294</v>
      </c>
      <c r="V15" s="4">
        <f t="shared" si="10"/>
        <v>11.759349038866572</v>
      </c>
      <c r="W15" s="4">
        <f t="shared" si="11"/>
        <v>14.718684889992762</v>
      </c>
      <c r="X15" s="4">
        <f t="shared" si="6"/>
        <v>12.213363775735942</v>
      </c>
      <c r="Y15" s="4">
        <f t="shared" si="2"/>
        <v>13.744043096712362</v>
      </c>
      <c r="Z15" s="4">
        <f t="shared" si="2"/>
        <v>17.805983103294331</v>
      </c>
      <c r="AA15" s="4">
        <f t="shared" si="2"/>
        <v>15.4787157144261</v>
      </c>
      <c r="AB15" s="4">
        <f t="shared" si="2"/>
        <v>14.350915525309111</v>
      </c>
      <c r="AC15" s="4">
        <f t="shared" si="2"/>
        <v>11.876407598497</v>
      </c>
    </row>
    <row r="16" spans="1:29" ht="15.6">
      <c r="A16" s="1" t="s">
        <v>54</v>
      </c>
      <c r="B16" s="5" t="s">
        <v>55</v>
      </c>
      <c r="C16" s="6">
        <f t="shared" si="0"/>
        <v>60.440192662744018</v>
      </c>
      <c r="D16" s="6">
        <f t="shared" si="1"/>
        <v>6.1485503951328813</v>
      </c>
      <c r="E16">
        <v>58.339524107795697</v>
      </c>
      <c r="F16">
        <v>57.266234994272203</v>
      </c>
      <c r="G16">
        <v>63.179751394108798</v>
      </c>
      <c r="H16">
        <v>58.156643900551003</v>
      </c>
      <c r="I16">
        <v>73.727254437667099</v>
      </c>
      <c r="J16">
        <v>56.754492628352502</v>
      </c>
      <c r="K16">
        <v>65.318623020614197</v>
      </c>
      <c r="L16">
        <v>56.393655163272697</v>
      </c>
      <c r="M16">
        <v>63.419471337426202</v>
      </c>
      <c r="N16">
        <v>51.846275643379698</v>
      </c>
      <c r="O16" s="4"/>
      <c r="P16" s="10">
        <v>292</v>
      </c>
      <c r="Q16" s="10">
        <v>100000</v>
      </c>
      <c r="R16" s="4">
        <f t="shared" si="7"/>
        <v>20.698696117378088</v>
      </c>
      <c r="S16" s="4">
        <f t="shared" si="2"/>
        <v>2.1056679435386578</v>
      </c>
      <c r="T16" s="4">
        <f t="shared" si="8"/>
        <v>19.979289078012226</v>
      </c>
      <c r="U16" s="4">
        <f t="shared" si="9"/>
        <v>19.611724313106919</v>
      </c>
      <c r="V16" s="4">
        <f t="shared" si="10"/>
        <v>21.636901162366026</v>
      </c>
      <c r="W16" s="4">
        <f t="shared" si="11"/>
        <v>19.916658870051712</v>
      </c>
      <c r="X16" s="4">
        <f t="shared" si="6"/>
        <v>25.249059738927087</v>
      </c>
      <c r="Y16" s="4">
        <f t="shared" si="2"/>
        <v>19.436470078202909</v>
      </c>
      <c r="Z16" s="4">
        <f t="shared" si="2"/>
        <v>22.369391445415822</v>
      </c>
      <c r="AA16" s="4">
        <f t="shared" si="2"/>
        <v>19.312895603860515</v>
      </c>
      <c r="AB16" s="4">
        <f t="shared" si="2"/>
        <v>21.718997033365135</v>
      </c>
      <c r="AC16" s="4">
        <f t="shared" si="2"/>
        <v>17.755573850472501</v>
      </c>
    </row>
    <row r="17" spans="1:29" ht="15.6">
      <c r="A17" s="1" t="s">
        <v>57</v>
      </c>
      <c r="B17" s="5" t="s">
        <v>58</v>
      </c>
      <c r="C17" s="6">
        <f t="shared" si="0"/>
        <v>138.34520854072159</v>
      </c>
      <c r="D17" s="6">
        <f t="shared" si="1"/>
        <v>3.5821977007405228</v>
      </c>
      <c r="E17">
        <v>137.76430348633301</v>
      </c>
      <c r="F17">
        <v>137.51964692697601</v>
      </c>
      <c r="G17">
        <v>136.58129498311999</v>
      </c>
      <c r="H17">
        <v>138.36716276784301</v>
      </c>
      <c r="I17">
        <v>132.365426156441</v>
      </c>
      <c r="J17">
        <v>137.28667401093401</v>
      </c>
      <c r="K17">
        <v>135.02401771703899</v>
      </c>
      <c r="L17">
        <v>142.782064423506</v>
      </c>
      <c r="M17">
        <v>141.73578686147499</v>
      </c>
      <c r="N17">
        <v>144.025708073549</v>
      </c>
      <c r="O17" s="4"/>
      <c r="P17" s="10">
        <v>200</v>
      </c>
      <c r="Q17" s="10">
        <v>47000</v>
      </c>
      <c r="R17" s="4">
        <f t="shared" si="7"/>
        <v>32.511124007069569</v>
      </c>
      <c r="S17" s="4">
        <f t="shared" si="2"/>
        <v>0.84181645967402274</v>
      </c>
      <c r="T17" s="4">
        <f t="shared" si="8"/>
        <v>32.374611319288256</v>
      </c>
      <c r="U17" s="4">
        <f t="shared" si="9"/>
        <v>32.317117027839359</v>
      </c>
      <c r="V17" s="4">
        <f t="shared" si="10"/>
        <v>32.096604321033197</v>
      </c>
      <c r="W17" s="4">
        <f t="shared" si="11"/>
        <v>32.516283250443109</v>
      </c>
      <c r="X17" s="4">
        <f t="shared" si="6"/>
        <v>31.105875146763637</v>
      </c>
      <c r="Y17" s="4">
        <f t="shared" si="2"/>
        <v>32.262368392569492</v>
      </c>
      <c r="Z17" s="4">
        <f t="shared" si="2"/>
        <v>31.730644163504159</v>
      </c>
      <c r="AA17" s="4">
        <f t="shared" si="2"/>
        <v>33.55378513952391</v>
      </c>
      <c r="AB17" s="4">
        <f t="shared" si="2"/>
        <v>33.307909912446625</v>
      </c>
      <c r="AC17" s="4">
        <f t="shared" si="2"/>
        <v>33.846041397284019</v>
      </c>
    </row>
    <row r="18" spans="1:29" ht="15.6">
      <c r="A18" s="1" t="s">
        <v>60</v>
      </c>
      <c r="B18" s="5" t="s">
        <v>61</v>
      </c>
      <c r="C18" s="6">
        <f t="shared" si="0"/>
        <v>24.221813684584092</v>
      </c>
      <c r="D18" s="6">
        <f t="shared" si="1"/>
        <v>0.55513120168108476</v>
      </c>
      <c r="E18">
        <v>23.075693897094599</v>
      </c>
      <c r="F18">
        <v>24.8624726955426</v>
      </c>
      <c r="G18">
        <v>24.7921101071829</v>
      </c>
      <c r="H18">
        <v>23.766185136465602</v>
      </c>
      <c r="I18">
        <v>23.873719559940898</v>
      </c>
      <c r="J18">
        <v>24.7704384830562</v>
      </c>
      <c r="K18">
        <v>24.505984926703398</v>
      </c>
      <c r="L18">
        <v>24.2281941611596</v>
      </c>
      <c r="M18">
        <v>24.105774116926501</v>
      </c>
      <c r="N18">
        <v>24.237563761768602</v>
      </c>
      <c r="O18" s="4"/>
      <c r="P18" s="10">
        <v>437</v>
      </c>
      <c r="Q18" s="10">
        <v>300000</v>
      </c>
      <c r="R18" s="4">
        <f t="shared" si="7"/>
        <v>16.628247380721348</v>
      </c>
      <c r="S18" s="4">
        <f t="shared" si="2"/>
        <v>0.38109693479250673</v>
      </c>
      <c r="T18" s="4">
        <f t="shared" si="8"/>
        <v>15.84143745795968</v>
      </c>
      <c r="U18" s="4">
        <f t="shared" si="9"/>
        <v>17.068059058724899</v>
      </c>
      <c r="V18" s="4">
        <f t="shared" si="10"/>
        <v>17.019755222322356</v>
      </c>
      <c r="W18" s="4">
        <f t="shared" si="11"/>
        <v>16.31545890375213</v>
      </c>
      <c r="X18" s="4">
        <f t="shared" si="6"/>
        <v>16.389281162430823</v>
      </c>
      <c r="Y18" s="4">
        <f t="shared" si="2"/>
        <v>17.004877677155289</v>
      </c>
      <c r="Z18" s="4">
        <f t="shared" si="2"/>
        <v>16.823330613297525</v>
      </c>
      <c r="AA18" s="4">
        <f t="shared" si="2"/>
        <v>16.632627570590113</v>
      </c>
      <c r="AB18" s="4">
        <f t="shared" si="2"/>
        <v>16.548586350292794</v>
      </c>
      <c r="AC18" s="4">
        <f t="shared" si="2"/>
        <v>16.639059790687828</v>
      </c>
    </row>
    <row r="19" spans="1:29" ht="15.6">
      <c r="A19" s="1" t="s">
        <v>63</v>
      </c>
      <c r="B19" s="5" t="s">
        <v>64</v>
      </c>
      <c r="C19" s="6">
        <f t="shared" si="0"/>
        <v>29.979650064405451</v>
      </c>
      <c r="D19" s="6">
        <f t="shared" si="1"/>
        <v>1.0395007354356749</v>
      </c>
      <c r="E19">
        <v>28.7672326330215</v>
      </c>
      <c r="F19">
        <v>29.7834727489969</v>
      </c>
      <c r="G19">
        <v>28.866845643868299</v>
      </c>
      <c r="H19">
        <v>32.203054865615101</v>
      </c>
      <c r="I19">
        <v>30.780907366288499</v>
      </c>
      <c r="J19">
        <v>28.990395256933098</v>
      </c>
      <c r="K19">
        <v>30.349528741906799</v>
      </c>
      <c r="L19">
        <v>30.407341842770901</v>
      </c>
      <c r="M19">
        <v>29.672463254190401</v>
      </c>
      <c r="N19">
        <v>29.975258290463</v>
      </c>
      <c r="O19" s="4"/>
      <c r="P19" s="10">
        <v>97</v>
      </c>
      <c r="Q19" s="10">
        <v>105000</v>
      </c>
      <c r="R19" s="4">
        <f t="shared" si="7"/>
        <v>32.452198523325492</v>
      </c>
      <c r="S19" s="4">
        <f t="shared" si="2"/>
        <v>1.1252327548530503</v>
      </c>
      <c r="T19" s="4">
        <f t="shared" si="8"/>
        <v>31.139787901724308</v>
      </c>
      <c r="U19" s="4">
        <f t="shared" si="9"/>
        <v>32.239841635512107</v>
      </c>
      <c r="V19" s="4">
        <f t="shared" si="10"/>
        <v>31.247616418620325</v>
      </c>
      <c r="W19" s="4">
        <f t="shared" si="11"/>
        <v>34.858976916387483</v>
      </c>
      <c r="X19" s="4">
        <f t="shared" si="6"/>
        <v>33.3195389016525</v>
      </c>
      <c r="Y19" s="4">
        <f t="shared" si="2"/>
        <v>31.381355690494591</v>
      </c>
      <c r="Z19" s="4">
        <f t="shared" si="2"/>
        <v>32.852582658765094</v>
      </c>
      <c r="AA19" s="4">
        <f t="shared" si="2"/>
        <v>32.915163850422104</v>
      </c>
      <c r="AB19" s="4">
        <f t="shared" si="2"/>
        <v>32.119676718453526</v>
      </c>
      <c r="AC19" s="4">
        <f t="shared" si="2"/>
        <v>32.447444541222836</v>
      </c>
    </row>
    <row r="20" spans="1:29" ht="15.6">
      <c r="A20" s="1" t="s">
        <v>66</v>
      </c>
      <c r="B20" s="5" t="s">
        <v>67</v>
      </c>
      <c r="C20" s="6">
        <f t="shared" si="0"/>
        <v>222.53899622192154</v>
      </c>
      <c r="D20" s="6">
        <f t="shared" si="1"/>
        <v>13.140245481389115</v>
      </c>
      <c r="E20">
        <v>222.037733930933</v>
      </c>
      <c r="F20">
        <v>235.30891109583101</v>
      </c>
      <c r="G20">
        <v>213.15905972899199</v>
      </c>
      <c r="H20">
        <v>220.68064537293799</v>
      </c>
      <c r="I20">
        <v>214.517352191128</v>
      </c>
      <c r="J20">
        <v>215.24850437331901</v>
      </c>
      <c r="K20">
        <v>254.312735115463</v>
      </c>
      <c r="L20">
        <v>213.77933555434299</v>
      </c>
      <c r="M20">
        <v>212.819851908782</v>
      </c>
      <c r="N20">
        <v>223.52583294748601</v>
      </c>
      <c r="O20" s="4"/>
      <c r="P20" s="10">
        <v>1629</v>
      </c>
      <c r="Q20" s="10">
        <v>90000</v>
      </c>
      <c r="R20" s="4">
        <f t="shared" si="7"/>
        <v>12.294972166956992</v>
      </c>
      <c r="S20" s="4">
        <f t="shared" si="7"/>
        <v>0.72598041333641516</v>
      </c>
      <c r="T20" s="4">
        <f t="shared" si="8"/>
        <v>12.267278117731106</v>
      </c>
      <c r="U20" s="4">
        <f t="shared" si="9"/>
        <v>13.000492325736518</v>
      </c>
      <c r="V20" s="4">
        <f t="shared" si="10"/>
        <v>11.776743631436021</v>
      </c>
      <c r="W20" s="4">
        <f t="shared" si="11"/>
        <v>12.192300849333591</v>
      </c>
      <c r="X20" s="4">
        <f t="shared" si="6"/>
        <v>11.851787413874474</v>
      </c>
      <c r="Y20" s="4">
        <f t="shared" si="7"/>
        <v>11.892182562061823</v>
      </c>
      <c r="Z20" s="4">
        <f t="shared" si="7"/>
        <v>14.050427354445469</v>
      </c>
      <c r="AA20" s="4">
        <f t="shared" si="7"/>
        <v>11.811013014052099</v>
      </c>
      <c r="AB20" s="4">
        <f t="shared" si="7"/>
        <v>11.758002867888507</v>
      </c>
      <c r="AC20" s="4">
        <f t="shared" si="7"/>
        <v>12.349493533010278</v>
      </c>
    </row>
    <row r="21" spans="1:29" ht="15.6">
      <c r="A21" s="1" t="s">
        <v>69</v>
      </c>
      <c r="B21" s="5" t="s">
        <v>70</v>
      </c>
      <c r="C21" s="6">
        <f t="shared" si="0"/>
        <v>31.669398257022987</v>
      </c>
      <c r="D21" s="6">
        <f t="shared" si="1"/>
        <v>0.77674788233168524</v>
      </c>
      <c r="E21">
        <v>32.745169203475101</v>
      </c>
      <c r="F21">
        <v>30.831015586456001</v>
      </c>
      <c r="G21">
        <v>31.424613727977999</v>
      </c>
      <c r="H21">
        <v>31.6366997545916</v>
      </c>
      <c r="I21">
        <v>32.9630897084118</v>
      </c>
      <c r="J21">
        <v>30.6722346145499</v>
      </c>
      <c r="K21">
        <v>31.371837431455901</v>
      </c>
      <c r="L21">
        <v>32.277899280308397</v>
      </c>
      <c r="M21">
        <v>31.718227135339099</v>
      </c>
      <c r="N21">
        <v>31.053196127664101</v>
      </c>
      <c r="O21" s="4"/>
      <c r="P21" s="10">
        <v>54</v>
      </c>
      <c r="Q21" s="10">
        <v>90000</v>
      </c>
      <c r="R21" s="4">
        <f t="shared" si="7"/>
        <v>52.782330428371651</v>
      </c>
      <c r="S21" s="4">
        <f t="shared" si="7"/>
        <v>1.294579803886142</v>
      </c>
      <c r="T21" s="4">
        <f t="shared" si="8"/>
        <v>54.575282005791834</v>
      </c>
      <c r="U21" s="4">
        <f t="shared" si="9"/>
        <v>51.385025977426672</v>
      </c>
      <c r="V21" s="4">
        <f t="shared" si="10"/>
        <v>52.374356213296672</v>
      </c>
      <c r="W21" s="4">
        <f t="shared" si="11"/>
        <v>52.727832924319337</v>
      </c>
      <c r="X21" s="4">
        <f t="shared" si="6"/>
        <v>54.938482847353001</v>
      </c>
      <c r="Y21" s="4">
        <f t="shared" si="7"/>
        <v>51.120391024249834</v>
      </c>
      <c r="Z21" s="4">
        <f t="shared" si="7"/>
        <v>52.286395719093179</v>
      </c>
      <c r="AA21" s="4">
        <f t="shared" si="7"/>
        <v>53.796498800513994</v>
      </c>
      <c r="AB21" s="4">
        <f t="shared" si="7"/>
        <v>52.863711892231827</v>
      </c>
      <c r="AC21" s="4">
        <f t="shared" si="7"/>
        <v>51.755326879440169</v>
      </c>
    </row>
    <row r="22" spans="1:29" ht="15.6">
      <c r="A22" s="1" t="s">
        <v>72</v>
      </c>
      <c r="B22" s="5" t="s">
        <v>73</v>
      </c>
      <c r="C22" s="6">
        <f t="shared" si="0"/>
        <v>11.500021843754741</v>
      </c>
      <c r="D22" s="6">
        <f t="shared" si="1"/>
        <v>8.7374309569173331E-2</v>
      </c>
      <c r="E22">
        <v>11.4408654302883</v>
      </c>
      <c r="F22">
        <v>11.514300839908101</v>
      </c>
      <c r="G22">
        <v>11.6045613086981</v>
      </c>
      <c r="H22">
        <v>11.3802329547343</v>
      </c>
      <c r="I22">
        <v>11.482825877541099</v>
      </c>
      <c r="J22">
        <v>11.659176812693399</v>
      </c>
      <c r="K22">
        <v>11.4520083890785</v>
      </c>
      <c r="L22">
        <v>11.417888437828701</v>
      </c>
      <c r="M22">
        <v>11.480117688466599</v>
      </c>
      <c r="N22">
        <v>11.5682406983103</v>
      </c>
      <c r="O22" s="4"/>
      <c r="P22" s="10">
        <v>18</v>
      </c>
      <c r="Q22" s="10">
        <v>270000</v>
      </c>
      <c r="R22" s="4">
        <f t="shared" si="7"/>
        <v>172.5003276563211</v>
      </c>
      <c r="S22" s="4">
        <f t="shared" si="7"/>
        <v>1.3106146435375998</v>
      </c>
      <c r="T22" s="4">
        <f t="shared" si="8"/>
        <v>171.61298145432451</v>
      </c>
      <c r="U22" s="4">
        <f t="shared" si="9"/>
        <v>172.71451259862152</v>
      </c>
      <c r="V22" s="4">
        <f t="shared" si="10"/>
        <v>174.06841963047151</v>
      </c>
      <c r="W22" s="4">
        <f t="shared" si="11"/>
        <v>170.70349432101449</v>
      </c>
      <c r="X22" s="4">
        <f t="shared" si="6"/>
        <v>172.24238816311649</v>
      </c>
      <c r="Y22" s="4">
        <f t="shared" si="7"/>
        <v>174.88765219040101</v>
      </c>
      <c r="Z22" s="4">
        <f t="shared" si="7"/>
        <v>171.78012583617749</v>
      </c>
      <c r="AA22" s="4">
        <f t="shared" si="7"/>
        <v>171.26832656743051</v>
      </c>
      <c r="AB22" s="4">
        <f t="shared" si="7"/>
        <v>172.20176532699901</v>
      </c>
      <c r="AC22" s="4">
        <f t="shared" si="7"/>
        <v>173.5236104746545</v>
      </c>
    </row>
    <row r="23" spans="1:29" ht="15.6">
      <c r="A23" s="1" t="s">
        <v>75</v>
      </c>
      <c r="B23" s="5" t="s">
        <v>76</v>
      </c>
      <c r="C23" s="6">
        <f t="shared" si="0"/>
        <v>8.502937577933789</v>
      </c>
      <c r="D23" s="6">
        <f t="shared" si="1"/>
        <v>1.3176322989142615</v>
      </c>
      <c r="E23">
        <v>8.34158039334317</v>
      </c>
      <c r="F23">
        <v>8.1971448515565495</v>
      </c>
      <c r="G23">
        <v>7.2559525057277297</v>
      </c>
      <c r="H23">
        <v>7.6159397153183201</v>
      </c>
      <c r="I23">
        <v>7.9793944189033299</v>
      </c>
      <c r="J23">
        <v>10.7795580541134</v>
      </c>
      <c r="K23">
        <v>9.0817232073794596</v>
      </c>
      <c r="L23">
        <v>7.7462751790790998</v>
      </c>
      <c r="M23">
        <v>10.786950592862</v>
      </c>
      <c r="N23">
        <v>7.2448568610548199</v>
      </c>
      <c r="O23" s="4"/>
      <c r="P23" s="10">
        <v>65</v>
      </c>
      <c r="Q23" s="10">
        <v>70000</v>
      </c>
      <c r="R23" s="4">
        <f t="shared" si="7"/>
        <v>9.1570096993133117</v>
      </c>
      <c r="S23" s="4">
        <f t="shared" si="7"/>
        <v>1.4189886295999738</v>
      </c>
      <c r="T23" s="4">
        <f t="shared" si="8"/>
        <v>8.9832404236003374</v>
      </c>
      <c r="U23" s="4">
        <f t="shared" si="9"/>
        <v>8.8276944555224386</v>
      </c>
      <c r="V23" s="4">
        <f t="shared" si="10"/>
        <v>7.8141026984760167</v>
      </c>
      <c r="W23" s="4">
        <f t="shared" si="11"/>
        <v>8.2017812318812684</v>
      </c>
      <c r="X23" s="4">
        <f t="shared" si="6"/>
        <v>8.593193989588201</v>
      </c>
      <c r="Y23" s="4">
        <f t="shared" si="7"/>
        <v>11.608754827506738</v>
      </c>
      <c r="Z23" s="4">
        <f t="shared" si="7"/>
        <v>9.7803173002548007</v>
      </c>
      <c r="AA23" s="4">
        <f t="shared" si="7"/>
        <v>8.3421425005467231</v>
      </c>
      <c r="AB23" s="4">
        <f t="shared" si="7"/>
        <v>11.616716023082153</v>
      </c>
      <c r="AC23" s="4">
        <f t="shared" si="7"/>
        <v>7.8021535426744215</v>
      </c>
    </row>
    <row r="24" spans="1:29" ht="15.6">
      <c r="A24" s="1" t="s">
        <v>78</v>
      </c>
      <c r="B24" s="5" t="s">
        <v>79</v>
      </c>
      <c r="C24" s="6">
        <f t="shared" si="0"/>
        <v>2.3206599032526123</v>
      </c>
      <c r="D24" s="6">
        <f t="shared" si="1"/>
        <v>0.10873177702465757</v>
      </c>
      <c r="E24">
        <v>2.46174468676102</v>
      </c>
      <c r="F24">
        <v>2.38232159843455</v>
      </c>
      <c r="G24">
        <v>2.3105236446601101</v>
      </c>
      <c r="H24">
        <v>2.5032799620491701</v>
      </c>
      <c r="I24">
        <v>2.2618303689356098</v>
      </c>
      <c r="J24">
        <v>2.1525010133842</v>
      </c>
      <c r="K24">
        <v>2.2682289057824598</v>
      </c>
      <c r="L24">
        <v>2.2248083125056901</v>
      </c>
      <c r="M24">
        <v>2.2679137110547498</v>
      </c>
      <c r="N24">
        <v>2.37344682895856</v>
      </c>
      <c r="O24" s="4"/>
      <c r="P24" s="10">
        <v>22</v>
      </c>
      <c r="Q24" s="10">
        <v>160000</v>
      </c>
      <c r="R24" s="4">
        <f t="shared" si="7"/>
        <v>16.877526569109907</v>
      </c>
      <c r="S24" s="4">
        <f t="shared" si="7"/>
        <v>0.79077656017932785</v>
      </c>
      <c r="T24" s="4">
        <f t="shared" si="8"/>
        <v>17.903597721898329</v>
      </c>
      <c r="U24" s="4">
        <f t="shared" si="9"/>
        <v>17.32597526134218</v>
      </c>
      <c r="V24" s="4">
        <f t="shared" si="10"/>
        <v>16.803808324800801</v>
      </c>
      <c r="W24" s="4">
        <f t="shared" si="11"/>
        <v>18.205672451266693</v>
      </c>
      <c r="X24" s="4">
        <f t="shared" si="6"/>
        <v>16.449675410440801</v>
      </c>
      <c r="Y24" s="4">
        <f t="shared" si="7"/>
        <v>15.654552824612365</v>
      </c>
      <c r="Z24" s="4">
        <f t="shared" si="7"/>
        <v>16.496210223872435</v>
      </c>
      <c r="AA24" s="4">
        <f t="shared" si="7"/>
        <v>16.180424090950474</v>
      </c>
      <c r="AB24" s="4">
        <f t="shared" si="7"/>
        <v>16.493917898579998</v>
      </c>
      <c r="AC24" s="4">
        <f t="shared" si="7"/>
        <v>17.261431483334981</v>
      </c>
    </row>
    <row r="25" spans="1:29" ht="15.6">
      <c r="A25" s="1" t="s">
        <v>81</v>
      </c>
      <c r="B25" s="5" t="s">
        <v>82</v>
      </c>
      <c r="C25" s="6">
        <f t="shared" si="0"/>
        <v>24.279877842101179</v>
      </c>
      <c r="D25" s="6">
        <f t="shared" si="1"/>
        <v>4.1126400308090529</v>
      </c>
      <c r="E25">
        <v>20.942837733348998</v>
      </c>
      <c r="F25">
        <v>24.584606941258802</v>
      </c>
      <c r="G25">
        <v>25.4552952491361</v>
      </c>
      <c r="H25">
        <v>21.7864692363489</v>
      </c>
      <c r="I25">
        <v>17.019742206535501</v>
      </c>
      <c r="J25">
        <v>27.983448146331099</v>
      </c>
      <c r="K25">
        <v>30.865466398761999</v>
      </c>
      <c r="L25">
        <v>26.943215942220998</v>
      </c>
      <c r="M25">
        <v>26.402320395846498</v>
      </c>
      <c r="N25">
        <v>20.815376171222901</v>
      </c>
      <c r="O25" s="4"/>
      <c r="P25" s="10">
        <v>400</v>
      </c>
      <c r="Q25" s="10">
        <v>53000</v>
      </c>
      <c r="R25" s="4">
        <f t="shared" si="7"/>
        <v>3.2170838140784062</v>
      </c>
      <c r="S25" s="4">
        <f t="shared" si="7"/>
        <v>0.54492480408219957</v>
      </c>
      <c r="T25" s="4">
        <f t="shared" si="8"/>
        <v>2.7749259996687425</v>
      </c>
      <c r="U25" s="4">
        <f t="shared" si="9"/>
        <v>3.2574604197167916</v>
      </c>
      <c r="V25" s="4">
        <f t="shared" si="10"/>
        <v>3.3728266205105335</v>
      </c>
      <c r="W25" s="4">
        <f t="shared" si="11"/>
        <v>2.8867071738162289</v>
      </c>
      <c r="X25" s="4">
        <f t="shared" si="6"/>
        <v>2.2551158423659539</v>
      </c>
      <c r="Y25" s="4">
        <f t="shared" si="7"/>
        <v>3.7078068793888703</v>
      </c>
      <c r="Z25" s="4">
        <f t="shared" si="7"/>
        <v>4.0896742978359644</v>
      </c>
      <c r="AA25" s="4">
        <f t="shared" si="7"/>
        <v>3.5699761123442824</v>
      </c>
      <c r="AB25" s="4">
        <f t="shared" si="7"/>
        <v>3.4983074524496605</v>
      </c>
      <c r="AC25" s="4">
        <f t="shared" si="7"/>
        <v>2.7580373426870346</v>
      </c>
    </row>
    <row r="26" spans="1:29" ht="15.6">
      <c r="A26" s="1" t="s">
        <v>84</v>
      </c>
      <c r="B26" s="5" t="s">
        <v>85</v>
      </c>
      <c r="C26" s="6">
        <f t="shared" si="0"/>
        <v>1.7196450379447541</v>
      </c>
      <c r="D26" s="6">
        <f t="shared" si="1"/>
        <v>0.2276385649801296</v>
      </c>
      <c r="E26">
        <v>1.6832976464421401</v>
      </c>
      <c r="F26">
        <v>1.9047802811232699</v>
      </c>
      <c r="G26">
        <v>1.62842439265188</v>
      </c>
      <c r="H26">
        <v>1.4938962881181701</v>
      </c>
      <c r="I26">
        <v>2.1093903407804699</v>
      </c>
      <c r="J26">
        <v>1.3360942309525701</v>
      </c>
      <c r="K26">
        <v>1.8408354363516299</v>
      </c>
      <c r="L26">
        <v>1.65474310250152</v>
      </c>
      <c r="M26">
        <v>1.9274069817313899</v>
      </c>
      <c r="N26">
        <v>1.6175816787945001</v>
      </c>
      <c r="O26" s="4"/>
      <c r="P26" s="10">
        <v>640</v>
      </c>
      <c r="Q26" s="10">
        <v>480000</v>
      </c>
      <c r="R26" s="4">
        <f t="shared" si="7"/>
        <v>1.2897337784585656</v>
      </c>
      <c r="S26" s="4">
        <f t="shared" si="7"/>
        <v>0.17072892373509721</v>
      </c>
      <c r="T26" s="4">
        <f t="shared" si="8"/>
        <v>1.2624732348316052</v>
      </c>
      <c r="U26" s="4">
        <f t="shared" si="9"/>
        <v>1.4285852108424526</v>
      </c>
      <c r="V26" s="4">
        <f t="shared" si="10"/>
        <v>1.2213182944889101</v>
      </c>
      <c r="W26" s="4">
        <f t="shared" si="11"/>
        <v>1.1204222160886275</v>
      </c>
      <c r="X26" s="4">
        <f t="shared" si="6"/>
        <v>1.5820427555853522</v>
      </c>
      <c r="Y26" s="4">
        <f t="shared" si="7"/>
        <v>1.0020706732144276</v>
      </c>
      <c r="Z26" s="4">
        <f t="shared" si="7"/>
        <v>1.3806265772637225</v>
      </c>
      <c r="AA26" s="4">
        <f t="shared" si="7"/>
        <v>1.24105732687614</v>
      </c>
      <c r="AB26" s="4">
        <f t="shared" si="7"/>
        <v>1.4455552362985424</v>
      </c>
      <c r="AC26" s="4">
        <f t="shared" si="7"/>
        <v>1.2131862590958751</v>
      </c>
    </row>
    <row r="27" spans="1:29" ht="15.6">
      <c r="A27" s="1" t="s">
        <v>87</v>
      </c>
      <c r="B27" s="5" t="s">
        <v>88</v>
      </c>
      <c r="C27" s="6">
        <f t="shared" si="0"/>
        <v>16.701227286125579</v>
      </c>
      <c r="D27" s="6">
        <f t="shared" si="1"/>
        <v>1.2604352541939612</v>
      </c>
      <c r="E27">
        <v>17.3499966827364</v>
      </c>
      <c r="F27">
        <v>18.4280186588473</v>
      </c>
      <c r="G27">
        <v>15.3062700384357</v>
      </c>
      <c r="H27">
        <v>17.1070602799619</v>
      </c>
      <c r="I27">
        <v>15.154265445469999</v>
      </c>
      <c r="J27">
        <v>15.3168530587288</v>
      </c>
      <c r="K27">
        <v>17.134718085991999</v>
      </c>
      <c r="L27">
        <v>18.665173038060999</v>
      </c>
      <c r="M27">
        <v>16.457943974321299</v>
      </c>
      <c r="N27">
        <v>16.091973598701401</v>
      </c>
      <c r="O27" s="4"/>
      <c r="P27" s="10">
        <v>2500</v>
      </c>
      <c r="Q27" s="10">
        <v>120000</v>
      </c>
      <c r="R27" s="4">
        <f t="shared" si="7"/>
        <v>0.80165890973402787</v>
      </c>
      <c r="S27" s="4">
        <f t="shared" si="7"/>
        <v>6.0500892201310136E-2</v>
      </c>
      <c r="T27" s="4">
        <f t="shared" si="8"/>
        <v>0.83279984077134728</v>
      </c>
      <c r="U27" s="4">
        <f t="shared" si="9"/>
        <v>0.88454489562467042</v>
      </c>
      <c r="V27" s="4">
        <f t="shared" si="10"/>
        <v>0.73470096184491362</v>
      </c>
      <c r="W27" s="4">
        <f t="shared" si="11"/>
        <v>0.82113889343817115</v>
      </c>
      <c r="X27" s="4">
        <f t="shared" si="6"/>
        <v>0.72740474138256006</v>
      </c>
      <c r="Y27" s="4">
        <f t="shared" si="7"/>
        <v>0.73520894681898241</v>
      </c>
      <c r="Z27" s="4">
        <f t="shared" si="7"/>
        <v>0.82246646812761592</v>
      </c>
      <c r="AA27" s="4">
        <f t="shared" si="7"/>
        <v>0.89592830582692795</v>
      </c>
      <c r="AB27" s="4">
        <f t="shared" si="7"/>
        <v>0.78998131076742228</v>
      </c>
      <c r="AC27" s="4">
        <f t="shared" si="7"/>
        <v>0.77241473273766725</v>
      </c>
    </row>
    <row r="28" spans="1:29" ht="15.6">
      <c r="A28" s="1" t="s">
        <v>90</v>
      </c>
      <c r="B28" s="5" t="s">
        <v>91</v>
      </c>
      <c r="C28" s="6">
        <f t="shared" si="0"/>
        <v>1.4489325899988479</v>
      </c>
      <c r="D28" s="6">
        <f>STDEV(E28:N28)</f>
        <v>0.14078435132714831</v>
      </c>
      <c r="E28">
        <v>1.33681579566359</v>
      </c>
      <c r="F28">
        <v>1.3149322416715301</v>
      </c>
      <c r="G28">
        <v>1.4124169478370101</v>
      </c>
      <c r="H28">
        <v>1.4971327281556099</v>
      </c>
      <c r="I28">
        <v>1.5443177970694</v>
      </c>
      <c r="J28">
        <v>1.4239697159319</v>
      </c>
      <c r="K28">
        <v>1.228727348414</v>
      </c>
      <c r="L28">
        <v>1.72236464092113</v>
      </c>
      <c r="M28">
        <v>1.4538972773816701</v>
      </c>
      <c r="N28">
        <v>1.55475140694264</v>
      </c>
      <c r="O28" s="4"/>
      <c r="P28" s="10">
        <v>1550</v>
      </c>
      <c r="Q28" s="10">
        <v>390000</v>
      </c>
      <c r="R28" s="4">
        <f t="shared" si="7"/>
        <v>0.3645701355480972</v>
      </c>
      <c r="S28" s="4">
        <f t="shared" si="7"/>
        <v>3.5423159366185702E-2</v>
      </c>
      <c r="T28" s="4">
        <f t="shared" si="8"/>
        <v>0.33636010342503231</v>
      </c>
      <c r="U28" s="4">
        <f t="shared" si="9"/>
        <v>0.33085391887219145</v>
      </c>
      <c r="V28" s="4">
        <f t="shared" si="10"/>
        <v>0.35538232881060255</v>
      </c>
      <c r="W28" s="4">
        <f t="shared" si="11"/>
        <v>0.37669791224560512</v>
      </c>
      <c r="X28" s="4">
        <f t="shared" si="6"/>
        <v>0.38857028442391356</v>
      </c>
      <c r="Y28" s="4">
        <f t="shared" si="7"/>
        <v>0.35828915433125225</v>
      </c>
      <c r="Z28" s="4">
        <f t="shared" si="7"/>
        <v>0.30916365540739355</v>
      </c>
      <c r="AA28" s="4">
        <f t="shared" si="7"/>
        <v>0.4333691677156391</v>
      </c>
      <c r="AB28" s="4">
        <f t="shared" si="7"/>
        <v>0.36581931495409764</v>
      </c>
      <c r="AC28" s="4">
        <f t="shared" si="7"/>
        <v>0.39119551529524488</v>
      </c>
    </row>
    <row r="29" spans="1:29" ht="15.6">
      <c r="A29" s="1" t="s">
        <v>94</v>
      </c>
      <c r="B29" s="5" t="s">
        <v>95</v>
      </c>
      <c r="C29" s="6">
        <f>AVERAGE(E29:N29)</f>
        <v>1.4340971741009669</v>
      </c>
      <c r="D29" s="6">
        <f t="shared" si="1"/>
        <v>0.22631865490349637</v>
      </c>
      <c r="E29">
        <v>1.41573450696359</v>
      </c>
      <c r="F29">
        <v>1.6765512171688099</v>
      </c>
      <c r="G29">
        <v>1.4452770723566799</v>
      </c>
      <c r="H29">
        <v>1.6209827114876101</v>
      </c>
      <c r="I29">
        <v>1.0331407591397701</v>
      </c>
      <c r="J29">
        <v>1.3235803529810699</v>
      </c>
      <c r="K29">
        <v>1.63719650869225</v>
      </c>
      <c r="L29">
        <v>1.27487992264866</v>
      </c>
      <c r="M29">
        <v>1.7080087219659601</v>
      </c>
      <c r="N29">
        <v>1.2056199676052699</v>
      </c>
      <c r="O29" s="4"/>
      <c r="P29" s="10">
        <v>9240</v>
      </c>
      <c r="Q29" s="11">
        <v>66000</v>
      </c>
      <c r="R29" s="4">
        <f t="shared" si="7"/>
        <v>1.0243551243578335E-2</v>
      </c>
      <c r="S29" s="4">
        <f t="shared" si="7"/>
        <v>1.6165618207392598E-3</v>
      </c>
      <c r="T29" s="4">
        <f t="shared" si="8"/>
        <v>1.0112389335454214E-2</v>
      </c>
      <c r="U29" s="4">
        <f t="shared" si="9"/>
        <v>1.1975365836920071E-2</v>
      </c>
      <c r="V29" s="4">
        <f t="shared" si="10"/>
        <v>1.0323407659690571E-2</v>
      </c>
      <c r="W29" s="4">
        <f t="shared" si="11"/>
        <v>1.1578447939197215E-2</v>
      </c>
      <c r="X29" s="4">
        <f t="shared" si="6"/>
        <v>7.3795768509983583E-3</v>
      </c>
      <c r="Y29" s="4">
        <f t="shared" si="7"/>
        <v>9.4541453784362135E-3</v>
      </c>
      <c r="Z29" s="4">
        <f t="shared" si="7"/>
        <v>1.1694260776373212E-2</v>
      </c>
      <c r="AA29" s="4">
        <f t="shared" si="7"/>
        <v>9.1062851617761432E-3</v>
      </c>
      <c r="AB29" s="4">
        <f t="shared" si="7"/>
        <v>1.2200062299756858E-2</v>
      </c>
      <c r="AC29" s="4">
        <f t="shared" si="7"/>
        <v>8.6115711971804995E-3</v>
      </c>
    </row>
    <row r="30" spans="1:2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>
      <c r="A31" s="4" t="s">
        <v>187</v>
      </c>
      <c r="B31" s="4">
        <f>C3/(400-B1)</f>
        <v>0.12892981115919033</v>
      </c>
      <c r="C31" s="4"/>
      <c r="D31" s="4" t="s">
        <v>188</v>
      </c>
      <c r="E31" s="4">
        <f>C3/B31</f>
        <v>240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189</v>
      </c>
      <c r="R31" s="4">
        <f>SUM(R4:R29)</f>
        <v>11503.392295158945</v>
      </c>
      <c r="S31" s="4"/>
      <c r="T31" s="4">
        <f t="shared" ref="T31:AC31" si="12">SUM(T4:T29)</f>
        <v>11503.392295158952</v>
      </c>
      <c r="U31" s="4">
        <f t="shared" si="12"/>
        <v>11503.392295158959</v>
      </c>
      <c r="V31" s="4">
        <f t="shared" si="12"/>
        <v>11503.392295158959</v>
      </c>
      <c r="W31" s="4">
        <f t="shared" si="12"/>
        <v>11503.392295158932</v>
      </c>
      <c r="X31" s="4">
        <f t="shared" si="12"/>
        <v>11503.392295158961</v>
      </c>
      <c r="Y31" s="4">
        <f t="shared" si="12"/>
        <v>11503.392295158956</v>
      </c>
      <c r="Z31" s="4">
        <f t="shared" si="12"/>
        <v>11503.392295158925</v>
      </c>
      <c r="AA31" s="4">
        <f t="shared" si="12"/>
        <v>11503.39229515893</v>
      </c>
      <c r="AB31" s="4">
        <f t="shared" si="12"/>
        <v>11503.392295158945</v>
      </c>
      <c r="AC31" s="4">
        <f t="shared" si="12"/>
        <v>11503.392295158941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448B-FA41-4217-ACD1-F6B0EBCA493F}">
  <dimension ref="A1:AC31"/>
  <sheetViews>
    <sheetView zoomScale="90" zoomScaleNormal="90" workbookViewId="0">
      <selection activeCell="A31" sqref="A31:E31"/>
    </sheetView>
  </sheetViews>
  <sheetFormatPr defaultRowHeight="14.45"/>
  <sheetData>
    <row r="1" spans="1:29">
      <c r="A1" s="4" t="s">
        <v>181</v>
      </c>
      <c r="B1" s="4">
        <v>180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4"/>
      <c r="P1" s="4"/>
      <c r="Q1" s="4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/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33.418726989537824</v>
      </c>
      <c r="D3" s="6">
        <f>STDEV(E3:N3)</f>
        <v>1.2906376730549298E-3</v>
      </c>
      <c r="E3">
        <v>33.420492275215203</v>
      </c>
      <c r="F3">
        <v>33.418836563217901</v>
      </c>
      <c r="G3">
        <v>33.419178269450803</v>
      </c>
      <c r="H3">
        <v>33.416745463305503</v>
      </c>
      <c r="I3">
        <v>33.4169472244999</v>
      </c>
      <c r="J3">
        <v>33.417552108946403</v>
      </c>
      <c r="K3">
        <v>33.420152897457001</v>
      </c>
      <c r="L3">
        <v>33.418512913241599</v>
      </c>
      <c r="M3">
        <v>33.419172182832298</v>
      </c>
      <c r="N3">
        <v>33.419679997211603</v>
      </c>
      <c r="O3" s="4"/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9" si="0">AVERAGE(E4:N4)</f>
        <v>224.02877282675777</v>
      </c>
      <c r="D4" s="6">
        <f t="shared" ref="D4:D29" si="1">STDEV(E4:N4)</f>
        <v>8.398859804802182E-2</v>
      </c>
      <c r="E4">
        <v>224.06543927051001</v>
      </c>
      <c r="F4">
        <v>224.07036672006899</v>
      </c>
      <c r="G4">
        <v>223.99451008916199</v>
      </c>
      <c r="H4">
        <v>224.06230681905001</v>
      </c>
      <c r="I4">
        <v>224.07363488233401</v>
      </c>
      <c r="J4">
        <v>223.915563642828</v>
      </c>
      <c r="K4">
        <v>224.09609454320099</v>
      </c>
      <c r="L4">
        <v>224.128141990996</v>
      </c>
      <c r="M4">
        <v>224.02272648985399</v>
      </c>
      <c r="N4">
        <v>223.85894381957399</v>
      </c>
      <c r="O4" s="4"/>
      <c r="P4" s="8">
        <v>16</v>
      </c>
      <c r="Q4" s="8">
        <v>588000</v>
      </c>
      <c r="R4" s="4">
        <f>C4/$P4*$Q4/1000</f>
        <v>8233.0574013833484</v>
      </c>
      <c r="S4" s="4">
        <f t="shared" ref="S4:AC19" si="2">D4/$P4*$Q4/1000</f>
        <v>3.0865809782648022</v>
      </c>
      <c r="T4" s="4">
        <f t="shared" si="2"/>
        <v>8234.4048931912421</v>
      </c>
      <c r="U4" s="4">
        <f t="shared" si="2"/>
        <v>8234.5859769625349</v>
      </c>
      <c r="V4" s="4">
        <f t="shared" si="2"/>
        <v>8231.798245776703</v>
      </c>
      <c r="W4" s="4">
        <f t="shared" si="2"/>
        <v>8234.2897756000875</v>
      </c>
      <c r="X4" s="4">
        <f t="shared" si="2"/>
        <v>8234.7060819257749</v>
      </c>
      <c r="Y4" s="4">
        <f t="shared" si="2"/>
        <v>8228.8969638739291</v>
      </c>
      <c r="Z4" s="4">
        <f t="shared" si="2"/>
        <v>8235.5314744626376</v>
      </c>
      <c r="AA4" s="4">
        <f t="shared" si="2"/>
        <v>8236.7092181691041</v>
      </c>
      <c r="AB4" s="4">
        <f t="shared" si="2"/>
        <v>8232.8351985021345</v>
      </c>
      <c r="AC4" s="4">
        <f t="shared" si="2"/>
        <v>8226.8161853693437</v>
      </c>
    </row>
    <row r="5" spans="1:29" ht="15.6">
      <c r="A5" s="5" t="s">
        <v>22</v>
      </c>
      <c r="B5" s="5" t="s">
        <v>23</v>
      </c>
      <c r="C5" s="6">
        <f t="shared" si="0"/>
        <v>1768.3452956685203</v>
      </c>
      <c r="D5" s="6">
        <f t="shared" si="1"/>
        <v>75.187676225573298</v>
      </c>
      <c r="E5">
        <v>1690.2186090662899</v>
      </c>
      <c r="F5">
        <v>1695.7916080520899</v>
      </c>
      <c r="G5">
        <v>1860.1898190781101</v>
      </c>
      <c r="H5">
        <v>1812.0319194999799</v>
      </c>
      <c r="I5">
        <v>1809.60941935288</v>
      </c>
      <c r="J5">
        <v>1700.8741430994201</v>
      </c>
      <c r="K5">
        <v>1769.07099868776</v>
      </c>
      <c r="L5">
        <v>1690.8942075707</v>
      </c>
      <c r="M5">
        <v>1756.88431974697</v>
      </c>
      <c r="N5">
        <v>1897.887912531</v>
      </c>
      <c r="O5" s="4"/>
      <c r="P5" s="9">
        <v>540</v>
      </c>
      <c r="Q5" s="9">
        <v>45000</v>
      </c>
      <c r="R5" s="4">
        <f t="shared" ref="R5:AC29" si="3">C5/$P5*$Q5/1000</f>
        <v>147.36210797237669</v>
      </c>
      <c r="S5" s="4">
        <f t="shared" si="2"/>
        <v>6.2656396854644409</v>
      </c>
      <c r="T5" s="4">
        <f t="shared" si="2"/>
        <v>140.85155075552413</v>
      </c>
      <c r="U5" s="4">
        <f t="shared" si="2"/>
        <v>141.31596733767418</v>
      </c>
      <c r="V5" s="4">
        <f t="shared" si="2"/>
        <v>155.01581825650916</v>
      </c>
      <c r="W5" s="4">
        <f t="shared" si="2"/>
        <v>151.00265995833166</v>
      </c>
      <c r="X5" s="4">
        <f t="shared" si="2"/>
        <v>150.80078494607335</v>
      </c>
      <c r="Y5" s="4">
        <f t="shared" si="2"/>
        <v>141.7395119249517</v>
      </c>
      <c r="Z5" s="4">
        <f t="shared" si="2"/>
        <v>147.42258322398001</v>
      </c>
      <c r="AA5" s="4">
        <f t="shared" si="2"/>
        <v>140.90785063089169</v>
      </c>
      <c r="AB5" s="4">
        <f t="shared" si="2"/>
        <v>146.40702664558083</v>
      </c>
      <c r="AC5" s="4">
        <f t="shared" si="2"/>
        <v>158.15732604425003</v>
      </c>
    </row>
    <row r="6" spans="1:29" ht="15.6">
      <c r="A6" s="5" t="s">
        <v>25</v>
      </c>
      <c r="B6" s="5" t="s">
        <v>26</v>
      </c>
      <c r="C6" s="6">
        <f t="shared" si="0"/>
        <v>126.37564865267082</v>
      </c>
      <c r="D6" s="6">
        <f t="shared" si="1"/>
        <v>1.2364134635240096</v>
      </c>
      <c r="E6">
        <v>125.89955569727</v>
      </c>
      <c r="F6">
        <v>127.145943237426</v>
      </c>
      <c r="G6">
        <v>128.01550611117301</v>
      </c>
      <c r="H6">
        <v>126.005555831941</v>
      </c>
      <c r="I6">
        <v>126.657781292419</v>
      </c>
      <c r="J6">
        <v>126.37295353011601</v>
      </c>
      <c r="K6">
        <v>125.69360450335201</v>
      </c>
      <c r="L6">
        <v>128.29420281150701</v>
      </c>
      <c r="M6">
        <v>125.59192253552899</v>
      </c>
      <c r="N6">
        <v>124.079460975975</v>
      </c>
      <c r="O6" s="4"/>
      <c r="P6" s="9">
        <v>50</v>
      </c>
      <c r="Q6" s="9">
        <v>180000</v>
      </c>
      <c r="R6" s="4">
        <f t="shared" si="3"/>
        <v>454.95233514961495</v>
      </c>
      <c r="S6" s="4">
        <f t="shared" si="2"/>
        <v>4.4510884686864349</v>
      </c>
      <c r="T6" s="4">
        <f t="shared" si="2"/>
        <v>453.23840051017203</v>
      </c>
      <c r="U6" s="4">
        <f t="shared" si="2"/>
        <v>457.72539565473363</v>
      </c>
      <c r="V6" s="4">
        <f t="shared" si="2"/>
        <v>460.85582200022282</v>
      </c>
      <c r="W6" s="4">
        <f t="shared" si="2"/>
        <v>453.62000099498761</v>
      </c>
      <c r="X6" s="4">
        <f t="shared" si="2"/>
        <v>455.96801265270841</v>
      </c>
      <c r="Y6" s="4">
        <f t="shared" si="2"/>
        <v>454.94263270841765</v>
      </c>
      <c r="Z6" s="4">
        <f t="shared" si="2"/>
        <v>452.49697621206724</v>
      </c>
      <c r="AA6" s="4">
        <f t="shared" si="2"/>
        <v>461.85913012142521</v>
      </c>
      <c r="AB6" s="4">
        <f t="shared" si="2"/>
        <v>452.1309211279044</v>
      </c>
      <c r="AC6" s="4">
        <f t="shared" si="2"/>
        <v>446.68605951350997</v>
      </c>
    </row>
    <row r="7" spans="1:29" ht="15.6">
      <c r="A7" s="1" t="s">
        <v>28</v>
      </c>
      <c r="B7" s="5" t="s">
        <v>29</v>
      </c>
      <c r="C7" s="6">
        <f t="shared" si="0"/>
        <v>615.13184109082488</v>
      </c>
      <c r="D7" s="6">
        <f t="shared" si="1"/>
        <v>12.760344457682278</v>
      </c>
      <c r="E7">
        <v>623.58904446085296</v>
      </c>
      <c r="F7">
        <v>615.93322146723801</v>
      </c>
      <c r="G7">
        <v>606.04366658422305</v>
      </c>
      <c r="H7">
        <v>597.50644621196204</v>
      </c>
      <c r="I7">
        <v>626.39728981694395</v>
      </c>
      <c r="J7">
        <v>638.69510702762204</v>
      </c>
      <c r="K7">
        <v>601.27614723570503</v>
      </c>
      <c r="L7">
        <v>615.34652457438995</v>
      </c>
      <c r="M7">
        <v>605.55539797206302</v>
      </c>
      <c r="N7">
        <v>620.97556555724805</v>
      </c>
      <c r="O7" s="4"/>
      <c r="P7" s="10">
        <v>65</v>
      </c>
      <c r="Q7" s="10">
        <v>70000</v>
      </c>
      <c r="R7" s="4">
        <f t="shared" si="3"/>
        <v>662.44967502088832</v>
      </c>
      <c r="S7" s="4">
        <f t="shared" si="2"/>
        <v>13.741909415965528</v>
      </c>
      <c r="T7" s="4">
        <f t="shared" si="2"/>
        <v>671.55743249630325</v>
      </c>
      <c r="U7" s="4">
        <f t="shared" si="2"/>
        <v>663.31270004164094</v>
      </c>
      <c r="V7" s="4">
        <f t="shared" si="2"/>
        <v>652.66241016762478</v>
      </c>
      <c r="W7" s="4">
        <f t="shared" si="2"/>
        <v>643.46848053595909</v>
      </c>
      <c r="X7" s="4">
        <f t="shared" si="2"/>
        <v>674.58169672593965</v>
      </c>
      <c r="Y7" s="4">
        <f t="shared" si="2"/>
        <v>687.82549987590073</v>
      </c>
      <c r="Z7" s="4">
        <f t="shared" si="2"/>
        <v>647.52815856152858</v>
      </c>
      <c r="AA7" s="4">
        <f t="shared" si="2"/>
        <v>662.68087261857386</v>
      </c>
      <c r="AB7" s="4">
        <f t="shared" si="2"/>
        <v>652.13658243145244</v>
      </c>
      <c r="AC7" s="4">
        <f t="shared" si="2"/>
        <v>668.74291675395955</v>
      </c>
    </row>
    <row r="8" spans="1:29" ht="15.6">
      <c r="A8" s="1" t="s">
        <v>31</v>
      </c>
      <c r="B8" s="5" t="s">
        <v>32</v>
      </c>
      <c r="C8" s="6">
        <f t="shared" si="0"/>
        <v>71.968967036293492</v>
      </c>
      <c r="D8" s="6">
        <f t="shared" si="1"/>
        <v>1.087676904460094</v>
      </c>
      <c r="E8">
        <v>72.396508931700495</v>
      </c>
      <c r="F8">
        <v>73.980111210042907</v>
      </c>
      <c r="G8">
        <v>71.962178179703798</v>
      </c>
      <c r="H8">
        <v>72.725787048139395</v>
      </c>
      <c r="I8">
        <v>71.204790591249704</v>
      </c>
      <c r="J8">
        <v>71.624376360410295</v>
      </c>
      <c r="K8">
        <v>71.404811175688494</v>
      </c>
      <c r="L8">
        <v>70.755779516113506</v>
      </c>
      <c r="M8">
        <v>73.103833235318405</v>
      </c>
      <c r="N8">
        <v>70.531494114567906</v>
      </c>
      <c r="O8" s="4"/>
      <c r="P8" s="10">
        <v>22</v>
      </c>
      <c r="Q8" s="10">
        <v>160000</v>
      </c>
      <c r="R8" s="4">
        <f t="shared" si="3"/>
        <v>523.41066935486174</v>
      </c>
      <c r="S8" s="4">
        <f t="shared" si="2"/>
        <v>7.9103774869825019</v>
      </c>
      <c r="T8" s="4">
        <f t="shared" si="2"/>
        <v>526.52006495782189</v>
      </c>
      <c r="U8" s="4">
        <f t="shared" si="2"/>
        <v>538.03717243667575</v>
      </c>
      <c r="V8" s="4">
        <f t="shared" si="2"/>
        <v>523.36129585239132</v>
      </c>
      <c r="W8" s="4">
        <f t="shared" si="2"/>
        <v>528.91481489555918</v>
      </c>
      <c r="X8" s="4">
        <f t="shared" si="2"/>
        <v>517.85302248181597</v>
      </c>
      <c r="Y8" s="4">
        <f t="shared" si="2"/>
        <v>520.90455534843852</v>
      </c>
      <c r="Z8" s="4">
        <f t="shared" si="2"/>
        <v>519.3077176413708</v>
      </c>
      <c r="AA8" s="4">
        <f t="shared" si="2"/>
        <v>514.58748738991642</v>
      </c>
      <c r="AB8" s="4">
        <f t="shared" si="2"/>
        <v>531.66424171140648</v>
      </c>
      <c r="AC8" s="4">
        <f t="shared" si="2"/>
        <v>512.95632083322118</v>
      </c>
    </row>
    <row r="9" spans="1:29" ht="15.6">
      <c r="A9" s="1" t="s">
        <v>186</v>
      </c>
      <c r="B9" s="5" t="s">
        <v>35</v>
      </c>
      <c r="C9" s="6">
        <f t="shared" si="0"/>
        <v>262.71262129227529</v>
      </c>
      <c r="D9" s="6">
        <f t="shared" si="1"/>
        <v>5.8552786386598017</v>
      </c>
      <c r="E9">
        <v>264.15142396712298</v>
      </c>
      <c r="F9">
        <v>261.759778730677</v>
      </c>
      <c r="G9">
        <v>255.36314715605101</v>
      </c>
      <c r="H9">
        <v>259.08089367212301</v>
      </c>
      <c r="I9">
        <v>253.36801755110599</v>
      </c>
      <c r="J9">
        <v>264.18278057081199</v>
      </c>
      <c r="K9">
        <v>269.92372649387602</v>
      </c>
      <c r="L9">
        <v>266.22275072106402</v>
      </c>
      <c r="M9">
        <v>271.79626118707301</v>
      </c>
      <c r="N9">
        <v>261.27743287284801</v>
      </c>
      <c r="O9" s="4"/>
      <c r="P9" s="10">
        <v>69</v>
      </c>
      <c r="Q9" s="10">
        <v>160000</v>
      </c>
      <c r="R9" s="4">
        <f t="shared" si="3"/>
        <v>609.18868705455145</v>
      </c>
      <c r="S9" s="4">
        <f t="shared" si="2"/>
        <v>13.577457712834322</v>
      </c>
      <c r="T9" s="4">
        <f t="shared" si="2"/>
        <v>612.52504108318374</v>
      </c>
      <c r="U9" s="4">
        <f t="shared" si="2"/>
        <v>606.97919705664242</v>
      </c>
      <c r="V9" s="4">
        <f t="shared" si="2"/>
        <v>592.14642818794437</v>
      </c>
      <c r="W9" s="4">
        <f t="shared" si="2"/>
        <v>600.7672896744881</v>
      </c>
      <c r="X9" s="4">
        <f t="shared" si="2"/>
        <v>587.5200406982168</v>
      </c>
      <c r="Y9" s="4">
        <f t="shared" si="2"/>
        <v>612.59775204825974</v>
      </c>
      <c r="Z9" s="4">
        <f t="shared" si="2"/>
        <v>625.91009042058204</v>
      </c>
      <c r="AA9" s="4">
        <f t="shared" si="2"/>
        <v>617.32811761406151</v>
      </c>
      <c r="AB9" s="4">
        <f t="shared" si="2"/>
        <v>630.25219985408228</v>
      </c>
      <c r="AC9" s="4">
        <f t="shared" si="2"/>
        <v>605.8607139080533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4"/>
      <c r="P10" s="10">
        <v>65</v>
      </c>
      <c r="Q10" s="10">
        <v>70000</v>
      </c>
      <c r="R10" s="4">
        <f t="shared" si="3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124.9840094664753</v>
      </c>
      <c r="D11" s="6">
        <f t="shared" si="1"/>
        <v>6.4420205444039809</v>
      </c>
      <c r="E11">
        <v>125.98254859554901</v>
      </c>
      <c r="F11">
        <v>131.12753969672801</v>
      </c>
      <c r="G11">
        <v>117.259839687433</v>
      </c>
      <c r="H11">
        <v>118.73501317167</v>
      </c>
      <c r="I11">
        <v>130.42962972205501</v>
      </c>
      <c r="J11">
        <v>117.902064395445</v>
      </c>
      <c r="K11">
        <v>125.1108476456</v>
      </c>
      <c r="L11">
        <v>125.266469950795</v>
      </c>
      <c r="M11">
        <v>121.14946514829001</v>
      </c>
      <c r="N11">
        <v>136.87667665118801</v>
      </c>
      <c r="O11" s="4"/>
      <c r="P11" s="10">
        <v>81</v>
      </c>
      <c r="Q11" s="10">
        <v>66000</v>
      </c>
      <c r="R11" s="4">
        <f t="shared" si="3"/>
        <v>101.83882252823913</v>
      </c>
      <c r="S11" s="4">
        <f t="shared" si="2"/>
        <v>5.2490537769217624</v>
      </c>
      <c r="T11" s="4">
        <f t="shared" si="2"/>
        <v>102.65244700378067</v>
      </c>
      <c r="U11" s="4">
        <f t="shared" si="2"/>
        <v>106.84466197511171</v>
      </c>
      <c r="V11" s="4">
        <f t="shared" si="2"/>
        <v>95.545054560130595</v>
      </c>
      <c r="W11" s="4">
        <f t="shared" si="2"/>
        <v>96.747047769508896</v>
      </c>
      <c r="X11" s="4">
        <f t="shared" si="2"/>
        <v>106.27599458834111</v>
      </c>
      <c r="Y11" s="4">
        <f t="shared" si="2"/>
        <v>96.068348766658872</v>
      </c>
      <c r="Z11" s="4">
        <f t="shared" si="2"/>
        <v>101.94217215567409</v>
      </c>
      <c r="AA11" s="4">
        <f t="shared" si="2"/>
        <v>102.06897551546258</v>
      </c>
      <c r="AB11" s="4">
        <f t="shared" si="2"/>
        <v>98.714379009717788</v>
      </c>
      <c r="AC11" s="4">
        <f t="shared" si="2"/>
        <v>111.52914393800505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4"/>
      <c r="P12" s="10">
        <v>69</v>
      </c>
      <c r="Q12" s="10">
        <v>160000</v>
      </c>
      <c r="R12" s="4">
        <f t="shared" si="3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2491.0261028251471</v>
      </c>
      <c r="D13" s="6">
        <f t="shared" si="1"/>
        <v>80.841267455043635</v>
      </c>
      <c r="E13">
        <v>2520.7203537384999</v>
      </c>
      <c r="F13">
        <v>2407.30067374382</v>
      </c>
      <c r="G13">
        <v>2648.8834431093801</v>
      </c>
      <c r="H13">
        <v>2571.7489100396201</v>
      </c>
      <c r="I13">
        <v>2464.9452406599999</v>
      </c>
      <c r="J13">
        <v>2379.7499311985798</v>
      </c>
      <c r="K13">
        <v>2529.2386779848598</v>
      </c>
      <c r="L13">
        <v>2461.4423962906399</v>
      </c>
      <c r="M13">
        <v>2427.5136517098899</v>
      </c>
      <c r="N13">
        <v>2498.71774977618</v>
      </c>
      <c r="O13" s="4"/>
      <c r="P13" s="10">
        <v>615</v>
      </c>
      <c r="Q13" s="10">
        <v>96000</v>
      </c>
      <c r="R13" s="4">
        <f t="shared" si="3"/>
        <v>388.84309897758391</v>
      </c>
      <c r="S13" s="4">
        <f t="shared" si="2"/>
        <v>12.61912467590925</v>
      </c>
      <c r="T13" s="4">
        <f t="shared" si="2"/>
        <v>393.47829912015607</v>
      </c>
      <c r="U13" s="4">
        <f t="shared" si="2"/>
        <v>375.77376370635238</v>
      </c>
      <c r="V13" s="4">
        <f t="shared" si="2"/>
        <v>413.48424477804957</v>
      </c>
      <c r="W13" s="4">
        <f t="shared" si="2"/>
        <v>401.44373229886753</v>
      </c>
      <c r="X13" s="4">
        <f t="shared" si="2"/>
        <v>384.77194000546336</v>
      </c>
      <c r="Y13" s="4">
        <f t="shared" si="2"/>
        <v>371.47315999197343</v>
      </c>
      <c r="Z13" s="4">
        <f t="shared" si="2"/>
        <v>394.80798875861223</v>
      </c>
      <c r="AA13" s="4">
        <f t="shared" si="2"/>
        <v>384.22515454292915</v>
      </c>
      <c r="AB13" s="4">
        <f t="shared" si="2"/>
        <v>378.9289602669096</v>
      </c>
      <c r="AC13" s="4">
        <f t="shared" si="2"/>
        <v>390.04374630652563</v>
      </c>
    </row>
    <row r="14" spans="1:29" ht="15.6">
      <c r="A14" s="1" t="s">
        <v>48</v>
      </c>
      <c r="B14" s="5" t="s">
        <v>49</v>
      </c>
      <c r="C14" s="6">
        <f t="shared" si="0"/>
        <v>12.286486498863731</v>
      </c>
      <c r="D14" s="6">
        <f t="shared" si="1"/>
        <v>2.9074596010594016</v>
      </c>
      <c r="E14">
        <v>7.8602723407063904</v>
      </c>
      <c r="F14">
        <v>10.081268418956601</v>
      </c>
      <c r="G14">
        <v>12.374226379603501</v>
      </c>
      <c r="H14">
        <v>15.1550345817404</v>
      </c>
      <c r="I14">
        <v>13.798689824413501</v>
      </c>
      <c r="J14">
        <v>15.713201019005799</v>
      </c>
      <c r="K14">
        <v>8.7669627879164302</v>
      </c>
      <c r="L14">
        <v>16.138136135797001</v>
      </c>
      <c r="M14">
        <v>12.145969659855799</v>
      </c>
      <c r="N14">
        <v>10.8311038406419</v>
      </c>
      <c r="O14" s="4"/>
      <c r="P14" s="10">
        <v>546</v>
      </c>
      <c r="Q14" s="10">
        <v>210000</v>
      </c>
      <c r="R14" s="4">
        <f t="shared" si="3"/>
        <v>4.725571730332204</v>
      </c>
      <c r="S14" s="4">
        <f t="shared" si="2"/>
        <v>1.1182536927151545</v>
      </c>
      <c r="T14" s="4">
        <f t="shared" si="2"/>
        <v>3.0231816695024576</v>
      </c>
      <c r="U14" s="4">
        <f t="shared" si="2"/>
        <v>3.8774109303679234</v>
      </c>
      <c r="V14" s="4">
        <f t="shared" si="2"/>
        <v>4.7593178383090393</v>
      </c>
      <c r="W14" s="4">
        <f t="shared" si="2"/>
        <v>5.8288594545155386</v>
      </c>
      <c r="X14" s="4">
        <f t="shared" si="2"/>
        <v>5.3071883940051929</v>
      </c>
      <c r="Y14" s="4">
        <f t="shared" si="2"/>
        <v>6.0435388534637688</v>
      </c>
      <c r="Z14" s="4">
        <f t="shared" si="2"/>
        <v>3.3719087645832424</v>
      </c>
      <c r="AA14" s="4">
        <f t="shared" si="2"/>
        <v>6.2069754368450001</v>
      </c>
      <c r="AB14" s="4">
        <f t="shared" si="2"/>
        <v>4.671526792252231</v>
      </c>
      <c r="AC14" s="4">
        <f t="shared" si="2"/>
        <v>4.1658091694776536</v>
      </c>
    </row>
    <row r="15" spans="1:29" ht="15.6">
      <c r="A15" s="1" t="s">
        <v>51</v>
      </c>
      <c r="B15" s="5" t="s">
        <v>52</v>
      </c>
      <c r="C15" s="6">
        <f t="shared" si="0"/>
        <v>10.885588242653657</v>
      </c>
      <c r="D15" s="6">
        <f t="shared" si="1"/>
        <v>1.9985310613504015</v>
      </c>
      <c r="E15">
        <v>6.9568826019227501</v>
      </c>
      <c r="F15">
        <v>13.288106697514101</v>
      </c>
      <c r="G15">
        <v>10.557400175113401</v>
      </c>
      <c r="H15">
        <v>10.8925724619689</v>
      </c>
      <c r="I15">
        <v>12.612240680228201</v>
      </c>
      <c r="J15">
        <v>10.2209073846642</v>
      </c>
      <c r="K15">
        <v>9.1890117526983204</v>
      </c>
      <c r="L15">
        <v>10.6406789014615</v>
      </c>
      <c r="M15">
        <v>10.7402217063091</v>
      </c>
      <c r="N15">
        <v>13.7578600646561</v>
      </c>
      <c r="O15" s="4"/>
      <c r="P15" s="10">
        <v>216</v>
      </c>
      <c r="Q15" s="10">
        <v>325000</v>
      </c>
      <c r="R15" s="4">
        <f t="shared" si="3"/>
        <v>16.378778605844623</v>
      </c>
      <c r="S15" s="4">
        <f t="shared" si="2"/>
        <v>3.0070490506429652</v>
      </c>
      <c r="T15" s="4">
        <f t="shared" si="2"/>
        <v>10.467531692707842</v>
      </c>
      <c r="U15" s="4">
        <f t="shared" si="2"/>
        <v>19.993679058759639</v>
      </c>
      <c r="V15" s="4">
        <f t="shared" si="2"/>
        <v>15.884977115332662</v>
      </c>
      <c r="W15" s="4">
        <f t="shared" si="2"/>
        <v>16.389287269166168</v>
      </c>
      <c r="X15" s="4">
        <f t="shared" si="2"/>
        <v>18.976751023491506</v>
      </c>
      <c r="Y15" s="4">
        <f t="shared" si="2"/>
        <v>15.378680092666041</v>
      </c>
      <c r="Z15" s="4">
        <f t="shared" si="2"/>
        <v>13.826059350124787</v>
      </c>
      <c r="AA15" s="4">
        <f t="shared" si="2"/>
        <v>16.010280754513833</v>
      </c>
      <c r="AB15" s="4">
        <f t="shared" si="2"/>
        <v>16.160055808103969</v>
      </c>
      <c r="AC15" s="4">
        <f t="shared" si="2"/>
        <v>20.700483893579783</v>
      </c>
    </row>
    <row r="16" spans="1:29" ht="15.6">
      <c r="A16" s="1" t="s">
        <v>54</v>
      </c>
      <c r="B16" s="5" t="s">
        <v>55</v>
      </c>
      <c r="C16" s="6">
        <f t="shared" si="0"/>
        <v>62.210512512591023</v>
      </c>
      <c r="D16" s="6">
        <f t="shared" si="1"/>
        <v>8.8722507549012324</v>
      </c>
      <c r="E16">
        <v>50.342993804176302</v>
      </c>
      <c r="F16">
        <v>61.316547842335702</v>
      </c>
      <c r="G16">
        <v>53.537856882819398</v>
      </c>
      <c r="H16">
        <v>72.312885601955699</v>
      </c>
      <c r="I16">
        <v>69.165558880914304</v>
      </c>
      <c r="J16">
        <v>78.141004178192205</v>
      </c>
      <c r="K16">
        <v>55.676571473027202</v>
      </c>
      <c r="L16">
        <v>64.5871156995115</v>
      </c>
      <c r="M16">
        <v>60.930347022541604</v>
      </c>
      <c r="N16">
        <v>56.094243740436397</v>
      </c>
      <c r="O16" s="4"/>
      <c r="P16" s="10">
        <v>292</v>
      </c>
      <c r="Q16" s="10">
        <v>100000</v>
      </c>
      <c r="R16" s="4">
        <f t="shared" si="3"/>
        <v>21.304970038558569</v>
      </c>
      <c r="S16" s="4">
        <f t="shared" si="2"/>
        <v>3.0384420393497371</v>
      </c>
      <c r="T16" s="4">
        <f t="shared" si="2"/>
        <v>17.240751302800103</v>
      </c>
      <c r="U16" s="4">
        <f t="shared" si="2"/>
        <v>20.998817754224554</v>
      </c>
      <c r="V16" s="4">
        <f t="shared" si="2"/>
        <v>18.334882494116233</v>
      </c>
      <c r="W16" s="4">
        <f t="shared" si="2"/>
        <v>24.764686849984827</v>
      </c>
      <c r="X16" s="4">
        <f t="shared" si="2"/>
        <v>23.686835233189829</v>
      </c>
      <c r="Y16" s="4">
        <f t="shared" si="2"/>
        <v>26.760617869243905</v>
      </c>
      <c r="Z16" s="4">
        <f t="shared" si="2"/>
        <v>19.067318997612055</v>
      </c>
      <c r="AA16" s="4">
        <f t="shared" si="2"/>
        <v>22.118875239558733</v>
      </c>
      <c r="AB16" s="4">
        <f t="shared" si="2"/>
        <v>20.866557199500548</v>
      </c>
      <c r="AC16" s="4">
        <f t="shared" si="2"/>
        <v>19.21035744535493</v>
      </c>
    </row>
    <row r="17" spans="1:29" ht="15.6">
      <c r="A17" s="1" t="s">
        <v>57</v>
      </c>
      <c r="B17" s="5" t="s">
        <v>58</v>
      </c>
      <c r="C17" s="6">
        <f t="shared" si="0"/>
        <v>150.04228552798881</v>
      </c>
      <c r="D17" s="6">
        <f t="shared" si="1"/>
        <v>7.7310880018115196</v>
      </c>
      <c r="E17">
        <v>140.70416775118301</v>
      </c>
      <c r="F17">
        <v>143.72800492762599</v>
      </c>
      <c r="G17">
        <v>158.08406188568799</v>
      </c>
      <c r="H17">
        <v>154.65759828282501</v>
      </c>
      <c r="I17">
        <v>154.07013301939801</v>
      </c>
      <c r="J17">
        <v>140.287980793971</v>
      </c>
      <c r="K17">
        <v>159.50719315817</v>
      </c>
      <c r="L17">
        <v>143.83424943529701</v>
      </c>
      <c r="M17">
        <v>146.83929326712601</v>
      </c>
      <c r="N17">
        <v>158.71017275860399</v>
      </c>
      <c r="O17" s="4"/>
      <c r="P17" s="10">
        <v>200</v>
      </c>
      <c r="Q17" s="10">
        <v>47000</v>
      </c>
      <c r="R17" s="4">
        <f t="shared" si="3"/>
        <v>35.259937099077376</v>
      </c>
      <c r="S17" s="4">
        <f t="shared" si="2"/>
        <v>1.8168056804257073</v>
      </c>
      <c r="T17" s="4">
        <f t="shared" si="2"/>
        <v>33.065479421528011</v>
      </c>
      <c r="U17" s="4">
        <f t="shared" si="2"/>
        <v>33.77608115799211</v>
      </c>
      <c r="V17" s="4">
        <f t="shared" si="2"/>
        <v>37.149754543136673</v>
      </c>
      <c r="W17" s="4">
        <f t="shared" si="2"/>
        <v>36.344535596463878</v>
      </c>
      <c r="X17" s="4">
        <f t="shared" si="2"/>
        <v>36.206481259558529</v>
      </c>
      <c r="Y17" s="4">
        <f t="shared" si="2"/>
        <v>32.967675486583182</v>
      </c>
      <c r="Z17" s="4">
        <f t="shared" si="2"/>
        <v>37.48419039216995</v>
      </c>
      <c r="AA17" s="4">
        <f t="shared" si="2"/>
        <v>33.801048617294803</v>
      </c>
      <c r="AB17" s="4">
        <f t="shared" si="2"/>
        <v>34.507233917774613</v>
      </c>
      <c r="AC17" s="4">
        <f t="shared" si="2"/>
        <v>37.296890598271936</v>
      </c>
    </row>
    <row r="18" spans="1:29" ht="15.6">
      <c r="A18" s="1" t="s">
        <v>60</v>
      </c>
      <c r="B18" s="5" t="s">
        <v>61</v>
      </c>
      <c r="C18" s="6">
        <f t="shared" si="0"/>
        <v>24.90982509589309</v>
      </c>
      <c r="D18" s="6">
        <f t="shared" si="1"/>
        <v>1.9417668802991166</v>
      </c>
      <c r="E18">
        <v>23.766517027702299</v>
      </c>
      <c r="F18">
        <v>24.019075570413399</v>
      </c>
      <c r="G18">
        <v>23.188036526634001</v>
      </c>
      <c r="H18">
        <v>27.365284304456001</v>
      </c>
      <c r="I18">
        <v>23.113566514298199</v>
      </c>
      <c r="J18">
        <v>24.940150727639999</v>
      </c>
      <c r="K18">
        <v>25.211059635697001</v>
      </c>
      <c r="L18">
        <v>23.1445476186585</v>
      </c>
      <c r="M18">
        <v>28.92760438913</v>
      </c>
      <c r="N18">
        <v>25.422408644301498</v>
      </c>
      <c r="O18" s="4"/>
      <c r="P18" s="10">
        <v>437</v>
      </c>
      <c r="Q18" s="10">
        <v>300000</v>
      </c>
      <c r="R18" s="4">
        <f t="shared" si="3"/>
        <v>17.100566427386561</v>
      </c>
      <c r="S18" s="4">
        <f t="shared" si="2"/>
        <v>1.3330207416241076</v>
      </c>
      <c r="T18" s="4">
        <f t="shared" si="2"/>
        <v>16.315686746706387</v>
      </c>
      <c r="U18" s="4">
        <f t="shared" si="2"/>
        <v>16.489067897308971</v>
      </c>
      <c r="V18" s="4">
        <f t="shared" si="2"/>
        <v>15.9185605446</v>
      </c>
      <c r="W18" s="4">
        <f t="shared" si="2"/>
        <v>18.786236364615103</v>
      </c>
      <c r="X18" s="4">
        <f t="shared" si="2"/>
        <v>15.867436966337436</v>
      </c>
      <c r="Y18" s="4">
        <f t="shared" si="2"/>
        <v>17.121384938883292</v>
      </c>
      <c r="Z18" s="4">
        <f t="shared" si="2"/>
        <v>17.3073635943</v>
      </c>
      <c r="AA18" s="4">
        <f t="shared" si="2"/>
        <v>15.888705459033293</v>
      </c>
      <c r="AB18" s="4">
        <f t="shared" si="2"/>
        <v>19.858767315192221</v>
      </c>
      <c r="AC18" s="4">
        <f t="shared" si="2"/>
        <v>17.4524544468889</v>
      </c>
    </row>
    <row r="19" spans="1:29" ht="15.6">
      <c r="A19" s="1" t="s">
        <v>63</v>
      </c>
      <c r="B19" s="5" t="s">
        <v>64</v>
      </c>
      <c r="C19" s="6">
        <f t="shared" si="0"/>
        <v>29.76492693258826</v>
      </c>
      <c r="D19" s="6">
        <f t="shared" si="1"/>
        <v>1.3343762356091249</v>
      </c>
      <c r="E19">
        <v>29.409561666088699</v>
      </c>
      <c r="F19">
        <v>29.998017816058901</v>
      </c>
      <c r="G19">
        <v>32.985268826757803</v>
      </c>
      <c r="H19">
        <v>30.855094978597499</v>
      </c>
      <c r="I19">
        <v>28.665364021725502</v>
      </c>
      <c r="J19">
        <v>28.800230902888</v>
      </c>
      <c r="K19">
        <v>30.078165189781899</v>
      </c>
      <c r="L19">
        <v>29.146774811746901</v>
      </c>
      <c r="M19">
        <v>28.929400293976698</v>
      </c>
      <c r="N19">
        <v>28.7813908182607</v>
      </c>
      <c r="O19" s="4"/>
      <c r="P19" s="10">
        <v>97</v>
      </c>
      <c r="Q19" s="10">
        <v>105000</v>
      </c>
      <c r="R19" s="4">
        <f t="shared" si="3"/>
        <v>32.219766267234711</v>
      </c>
      <c r="S19" s="4">
        <f t="shared" si="2"/>
        <v>1.4444278839067848</v>
      </c>
      <c r="T19" s="4">
        <f t="shared" si="2"/>
        <v>31.835092525147555</v>
      </c>
      <c r="U19" s="4">
        <f t="shared" si="2"/>
        <v>32.472081141094684</v>
      </c>
      <c r="V19" s="4">
        <f t="shared" si="2"/>
        <v>35.705703369170813</v>
      </c>
      <c r="W19" s="4">
        <f t="shared" si="2"/>
        <v>33.399845079925129</v>
      </c>
      <c r="X19" s="4">
        <f t="shared" si="2"/>
        <v>31.029517755476057</v>
      </c>
      <c r="Y19" s="4">
        <f t="shared" si="2"/>
        <v>31.175507678383919</v>
      </c>
      <c r="Z19" s="4">
        <f t="shared" si="2"/>
        <v>32.558838607495872</v>
      </c>
      <c r="AA19" s="4">
        <f t="shared" si="2"/>
        <v>31.550632528179634</v>
      </c>
      <c r="AB19" s="4">
        <f t="shared" si="2"/>
        <v>31.315330215129411</v>
      </c>
      <c r="AC19" s="4">
        <f t="shared" si="2"/>
        <v>31.155113772344055</v>
      </c>
    </row>
    <row r="20" spans="1:29" ht="15.6">
      <c r="A20" s="1" t="s">
        <v>66</v>
      </c>
      <c r="B20" s="5" t="s">
        <v>67</v>
      </c>
      <c r="C20" s="6">
        <f t="shared" si="0"/>
        <v>251.76827627473563</v>
      </c>
      <c r="D20" s="6">
        <f t="shared" si="1"/>
        <v>37.078192075718079</v>
      </c>
      <c r="E20">
        <v>280.70806014539102</v>
      </c>
      <c r="F20">
        <v>214.964395631641</v>
      </c>
      <c r="G20">
        <v>219.884438040704</v>
      </c>
      <c r="H20">
        <v>319.286463181317</v>
      </c>
      <c r="I20">
        <v>283.175931365949</v>
      </c>
      <c r="J20">
        <v>258.093981967236</v>
      </c>
      <c r="K20">
        <v>222.62290680102399</v>
      </c>
      <c r="L20">
        <v>277.77578723937398</v>
      </c>
      <c r="M20">
        <v>227.959927572716</v>
      </c>
      <c r="N20">
        <v>213.210870802004</v>
      </c>
      <c r="O20" s="4"/>
      <c r="P20" s="10">
        <v>1629</v>
      </c>
      <c r="Q20" s="10">
        <v>90000</v>
      </c>
      <c r="R20" s="4">
        <f t="shared" si="3"/>
        <v>13.909849517941193</v>
      </c>
      <c r="S20" s="4">
        <f t="shared" si="3"/>
        <v>2.048518899210944</v>
      </c>
      <c r="T20" s="4">
        <f t="shared" si="3"/>
        <v>15.508732604717736</v>
      </c>
      <c r="U20" s="4">
        <f t="shared" si="3"/>
        <v>11.876485946499502</v>
      </c>
      <c r="V20" s="4">
        <f t="shared" si="3"/>
        <v>12.148311493961549</v>
      </c>
      <c r="W20" s="4">
        <f t="shared" si="3"/>
        <v>17.64013608736558</v>
      </c>
      <c r="X20" s="4">
        <f t="shared" si="3"/>
        <v>15.645079080991659</v>
      </c>
      <c r="Y20" s="4">
        <f t="shared" si="3"/>
        <v>14.259336020289282</v>
      </c>
      <c r="Z20" s="4">
        <f t="shared" si="3"/>
        <v>12.299608110553811</v>
      </c>
      <c r="AA20" s="4">
        <f t="shared" si="3"/>
        <v>15.346728576760992</v>
      </c>
      <c r="AB20" s="4">
        <f t="shared" si="3"/>
        <v>12.594471136614144</v>
      </c>
      <c r="AC20" s="4">
        <f t="shared" si="3"/>
        <v>11.779606121657679</v>
      </c>
    </row>
    <row r="21" spans="1:29" ht="15.6">
      <c r="A21" s="1" t="s">
        <v>69</v>
      </c>
      <c r="B21" s="5" t="s">
        <v>70</v>
      </c>
      <c r="C21" s="6">
        <f t="shared" si="0"/>
        <v>31.840481667327232</v>
      </c>
      <c r="D21" s="6">
        <f t="shared" si="1"/>
        <v>1.2951848364371557</v>
      </c>
      <c r="E21">
        <v>30.997747089613298</v>
      </c>
      <c r="F21">
        <v>30.9914527092544</v>
      </c>
      <c r="G21">
        <v>31.241806995290901</v>
      </c>
      <c r="H21">
        <v>30.970238860959299</v>
      </c>
      <c r="I21">
        <v>35.162051660281598</v>
      </c>
      <c r="J21">
        <v>32.584437364146098</v>
      </c>
      <c r="K21">
        <v>32.129274606883598</v>
      </c>
      <c r="L21">
        <v>31.4916015457596</v>
      </c>
      <c r="M21">
        <v>31.866725585026</v>
      </c>
      <c r="N21">
        <v>30.969480256057501</v>
      </c>
      <c r="O21" s="4"/>
      <c r="P21" s="10">
        <v>54</v>
      </c>
      <c r="Q21" s="10">
        <v>90000</v>
      </c>
      <c r="R21" s="4">
        <f t="shared" si="3"/>
        <v>53.067469445545385</v>
      </c>
      <c r="S21" s="4">
        <f t="shared" si="3"/>
        <v>2.1586413940619265</v>
      </c>
      <c r="T21" s="4">
        <f t="shared" si="3"/>
        <v>51.662911816022159</v>
      </c>
      <c r="U21" s="4">
        <f t="shared" si="3"/>
        <v>51.652421182090663</v>
      </c>
      <c r="V21" s="4">
        <f t="shared" si="3"/>
        <v>52.069678325484844</v>
      </c>
      <c r="W21" s="4">
        <f t="shared" si="3"/>
        <v>51.617064768265493</v>
      </c>
      <c r="X21" s="4">
        <f t="shared" si="3"/>
        <v>58.603419433802664</v>
      </c>
      <c r="Y21" s="4">
        <f t="shared" si="3"/>
        <v>54.307395606910163</v>
      </c>
      <c r="Z21" s="4">
        <f t="shared" si="3"/>
        <v>53.548791011472666</v>
      </c>
      <c r="AA21" s="4">
        <f t="shared" si="3"/>
        <v>52.486002576266003</v>
      </c>
      <c r="AB21" s="4">
        <f t="shared" si="3"/>
        <v>53.111209308376665</v>
      </c>
      <c r="AC21" s="4">
        <f t="shared" si="3"/>
        <v>51.615800426762497</v>
      </c>
    </row>
    <row r="22" spans="1:29" ht="15.6">
      <c r="A22" s="1" t="s">
        <v>72</v>
      </c>
      <c r="B22" s="5" t="s">
        <v>73</v>
      </c>
      <c r="C22" s="6">
        <f t="shared" si="0"/>
        <v>10.46437351286713</v>
      </c>
      <c r="D22" s="6">
        <f t="shared" si="1"/>
        <v>6.4665282559439194E-2</v>
      </c>
      <c r="E22">
        <v>10.5279689922538</v>
      </c>
      <c r="F22">
        <v>10.4590269726383</v>
      </c>
      <c r="G22">
        <v>10.3791235082613</v>
      </c>
      <c r="H22">
        <v>10.466358423714899</v>
      </c>
      <c r="I22">
        <v>10.339785724765701</v>
      </c>
      <c r="J22">
        <v>10.481906642062601</v>
      </c>
      <c r="K22">
        <v>10.4454714218192</v>
      </c>
      <c r="L22">
        <v>10.516502114254299</v>
      </c>
      <c r="M22">
        <v>10.478436016241201</v>
      </c>
      <c r="N22">
        <v>10.54915531266</v>
      </c>
      <c r="O22" s="4"/>
      <c r="P22" s="10">
        <v>18</v>
      </c>
      <c r="Q22" s="10">
        <v>270000</v>
      </c>
      <c r="R22" s="4">
        <f t="shared" si="3"/>
        <v>156.96560269300696</v>
      </c>
      <c r="S22" s="4">
        <f t="shared" si="3"/>
        <v>0.96997923839158795</v>
      </c>
      <c r="T22" s="4">
        <f t="shared" si="3"/>
        <v>157.91953488380702</v>
      </c>
      <c r="U22" s="4">
        <f t="shared" si="3"/>
        <v>156.88540458957453</v>
      </c>
      <c r="V22" s="4">
        <f t="shared" si="3"/>
        <v>155.68685262391949</v>
      </c>
      <c r="W22" s="4">
        <f t="shared" si="3"/>
        <v>156.99537635572349</v>
      </c>
      <c r="X22" s="4">
        <f t="shared" si="3"/>
        <v>155.09678587148554</v>
      </c>
      <c r="Y22" s="4">
        <f t="shared" si="3"/>
        <v>157.22859963093899</v>
      </c>
      <c r="Z22" s="4">
        <f t="shared" si="3"/>
        <v>156.68207132728799</v>
      </c>
      <c r="AA22" s="4">
        <f t="shared" si="3"/>
        <v>157.74753171381448</v>
      </c>
      <c r="AB22" s="4">
        <f t="shared" si="3"/>
        <v>157.17654024361801</v>
      </c>
      <c r="AC22" s="4">
        <f t="shared" si="3"/>
        <v>158.23732968990001</v>
      </c>
    </row>
    <row r="23" spans="1:29" ht="15.6">
      <c r="A23" s="1" t="s">
        <v>75</v>
      </c>
      <c r="B23" s="5" t="s">
        <v>76</v>
      </c>
      <c r="C23" s="6">
        <f t="shared" si="0"/>
        <v>8.5662572593191388</v>
      </c>
      <c r="D23" s="6">
        <f t="shared" si="1"/>
        <v>0.87318612873992107</v>
      </c>
      <c r="E23">
        <v>7.2726289408656699</v>
      </c>
      <c r="F23">
        <v>7.6077150377212703</v>
      </c>
      <c r="G23">
        <v>8.2482155139835598</v>
      </c>
      <c r="H23">
        <v>8.7541215435619204</v>
      </c>
      <c r="I23">
        <v>8.4875268975120797</v>
      </c>
      <c r="J23">
        <v>9.7913754307695093</v>
      </c>
      <c r="K23">
        <v>9.3133763045699602</v>
      </c>
      <c r="L23">
        <v>9.7832702950831703</v>
      </c>
      <c r="M23">
        <v>7.8010307970186199</v>
      </c>
      <c r="N23">
        <v>8.6033118321056303</v>
      </c>
      <c r="O23" s="4"/>
      <c r="P23" s="10">
        <v>65</v>
      </c>
      <c r="Q23" s="10">
        <v>70000</v>
      </c>
      <c r="R23" s="4">
        <f t="shared" si="3"/>
        <v>9.2252001254206117</v>
      </c>
      <c r="S23" s="4">
        <f t="shared" si="3"/>
        <v>0.9403542924891457</v>
      </c>
      <c r="T23" s="4">
        <f t="shared" si="3"/>
        <v>7.8320619363168751</v>
      </c>
      <c r="U23" s="4">
        <f t="shared" si="3"/>
        <v>8.192923886776752</v>
      </c>
      <c r="V23" s="4">
        <f t="shared" si="3"/>
        <v>8.8826936304438338</v>
      </c>
      <c r="W23" s="4">
        <f t="shared" si="3"/>
        <v>9.4275155084512985</v>
      </c>
      <c r="X23" s="4">
        <f t="shared" si="3"/>
        <v>9.1404135819360857</v>
      </c>
      <c r="Y23" s="4">
        <f t="shared" si="3"/>
        <v>10.544558156213318</v>
      </c>
      <c r="Z23" s="4">
        <f t="shared" si="3"/>
        <v>10.029789866459957</v>
      </c>
      <c r="AA23" s="4">
        <f t="shared" si="3"/>
        <v>10.535829548551108</v>
      </c>
      <c r="AB23" s="4">
        <f t="shared" si="3"/>
        <v>8.4011100890969761</v>
      </c>
      <c r="AC23" s="4">
        <f t="shared" si="3"/>
        <v>9.2651050499599101</v>
      </c>
    </row>
    <row r="24" spans="1:29" ht="15.6">
      <c r="A24" s="1" t="s">
        <v>78</v>
      </c>
      <c r="B24" s="5" t="s">
        <v>79</v>
      </c>
      <c r="C24" s="6">
        <f t="shared" si="0"/>
        <v>2.2524723246767691</v>
      </c>
      <c r="D24" s="6">
        <f t="shared" si="1"/>
        <v>0.16275450843417841</v>
      </c>
      <c r="E24">
        <v>2.5080774379537099</v>
      </c>
      <c r="F24">
        <v>2.29987364305638</v>
      </c>
      <c r="G24">
        <v>2.2278485326989199</v>
      </c>
      <c r="H24">
        <v>2.2114843185179902</v>
      </c>
      <c r="I24">
        <v>2.0305776468877199</v>
      </c>
      <c r="J24">
        <v>2.41334026705072</v>
      </c>
      <c r="K24">
        <v>2.45470141444176</v>
      </c>
      <c r="L24">
        <v>2.07964835036727</v>
      </c>
      <c r="M24">
        <v>2.17681010053442</v>
      </c>
      <c r="N24">
        <v>2.1223615352588001</v>
      </c>
      <c r="O24" s="4"/>
      <c r="P24" s="10">
        <v>22</v>
      </c>
      <c r="Q24" s="10">
        <v>160000</v>
      </c>
      <c r="R24" s="4">
        <f t="shared" si="3"/>
        <v>16.381616906740138</v>
      </c>
      <c r="S24" s="4">
        <f t="shared" si="3"/>
        <v>1.1836691522485703</v>
      </c>
      <c r="T24" s="4">
        <f t="shared" si="3"/>
        <v>18.240563185117892</v>
      </c>
      <c r="U24" s="4">
        <f t="shared" si="3"/>
        <v>16.726353767682767</v>
      </c>
      <c r="V24" s="4">
        <f t="shared" si="3"/>
        <v>16.202534783264873</v>
      </c>
      <c r="W24" s="4">
        <f t="shared" si="3"/>
        <v>16.083522316494474</v>
      </c>
      <c r="X24" s="4">
        <f t="shared" si="3"/>
        <v>14.767837431910692</v>
      </c>
      <c r="Y24" s="4">
        <f t="shared" si="3"/>
        <v>17.551565578550694</v>
      </c>
      <c r="Z24" s="4">
        <f t="shared" si="3"/>
        <v>17.852373923212799</v>
      </c>
      <c r="AA24" s="4">
        <f t="shared" si="3"/>
        <v>15.124715275398328</v>
      </c>
      <c r="AB24" s="4">
        <f t="shared" si="3"/>
        <v>15.831346185704874</v>
      </c>
      <c r="AC24" s="4">
        <f t="shared" si="3"/>
        <v>15.435356620064001</v>
      </c>
    </row>
    <row r="25" spans="1:29" ht="15.6">
      <c r="A25" s="1" t="s">
        <v>81</v>
      </c>
      <c r="B25" s="5" t="s">
        <v>82</v>
      </c>
      <c r="C25" s="6">
        <f t="shared" si="0"/>
        <v>23.036105315499377</v>
      </c>
      <c r="D25" s="6">
        <f t="shared" si="1"/>
        <v>3.4603177072653355</v>
      </c>
      <c r="E25">
        <v>20.543478308002999</v>
      </c>
      <c r="F25">
        <v>22.541865315566799</v>
      </c>
      <c r="G25">
        <v>23.717163364299001</v>
      </c>
      <c r="H25">
        <v>21.485787580365699</v>
      </c>
      <c r="I25">
        <v>24.239503685201399</v>
      </c>
      <c r="J25">
        <v>23.149526604396598</v>
      </c>
      <c r="K25">
        <v>15.5124213789937</v>
      </c>
      <c r="L25">
        <v>28.471099385434101</v>
      </c>
      <c r="M25">
        <v>25.599312305864899</v>
      </c>
      <c r="N25">
        <v>25.100895226868602</v>
      </c>
      <c r="O25" s="4"/>
      <c r="P25" s="10">
        <v>400</v>
      </c>
      <c r="Q25" s="10">
        <v>53000</v>
      </c>
      <c r="R25" s="4">
        <f t="shared" si="3"/>
        <v>3.0522839543036677</v>
      </c>
      <c r="S25" s="4">
        <f t="shared" si="3"/>
        <v>0.45849209621265691</v>
      </c>
      <c r="T25" s="4">
        <f t="shared" si="3"/>
        <v>2.7220108758103976</v>
      </c>
      <c r="U25" s="4">
        <f t="shared" si="3"/>
        <v>2.9867971543126011</v>
      </c>
      <c r="V25" s="4">
        <f t="shared" si="3"/>
        <v>3.142524145769618</v>
      </c>
      <c r="W25" s="4">
        <f t="shared" si="3"/>
        <v>2.846866854398455</v>
      </c>
      <c r="X25" s="4">
        <f t="shared" si="3"/>
        <v>3.2117342382891851</v>
      </c>
      <c r="Y25" s="4">
        <f t="shared" si="3"/>
        <v>3.067312275082549</v>
      </c>
      <c r="Z25" s="4">
        <f t="shared" si="3"/>
        <v>2.0553958327166657</v>
      </c>
      <c r="AA25" s="4">
        <f t="shared" si="3"/>
        <v>3.7724206685700183</v>
      </c>
      <c r="AB25" s="4">
        <f t="shared" si="3"/>
        <v>3.3919088805270992</v>
      </c>
      <c r="AC25" s="4">
        <f t="shared" si="3"/>
        <v>3.3258686175600896</v>
      </c>
    </row>
    <row r="26" spans="1:29" ht="15.6">
      <c r="A26" s="1" t="s">
        <v>84</v>
      </c>
      <c r="B26" s="5" t="s">
        <v>85</v>
      </c>
      <c r="C26" s="6">
        <f t="shared" si="0"/>
        <v>1.8754129781574598</v>
      </c>
      <c r="D26" s="6">
        <f t="shared" si="1"/>
        <v>0.40030186608885587</v>
      </c>
      <c r="E26">
        <v>1.7685254198853899</v>
      </c>
      <c r="F26">
        <v>2.1360348343435098</v>
      </c>
      <c r="G26">
        <v>1.75079333945041</v>
      </c>
      <c r="H26">
        <v>2.4534364360928498</v>
      </c>
      <c r="I26">
        <v>2.4799726033825</v>
      </c>
      <c r="J26">
        <v>1.3537664866906001</v>
      </c>
      <c r="K26">
        <v>1.47578394177726</v>
      </c>
      <c r="L26">
        <v>1.5050282193184701</v>
      </c>
      <c r="M26">
        <v>1.72111128840247</v>
      </c>
      <c r="N26">
        <v>2.1096772122311398</v>
      </c>
      <c r="O26" s="4"/>
      <c r="P26" s="10">
        <v>640</v>
      </c>
      <c r="Q26" s="10">
        <v>480000</v>
      </c>
      <c r="R26" s="4">
        <f t="shared" si="3"/>
        <v>1.4065597336180946</v>
      </c>
      <c r="S26" s="4">
        <f t="shared" si="3"/>
        <v>0.30022639956664193</v>
      </c>
      <c r="T26" s="4">
        <f t="shared" si="3"/>
        <v>1.3263940649140424</v>
      </c>
      <c r="U26" s="4">
        <f t="shared" si="3"/>
        <v>1.6020261257576325</v>
      </c>
      <c r="V26" s="4">
        <f t="shared" si="3"/>
        <v>1.3130950045878074</v>
      </c>
      <c r="W26" s="4">
        <f t="shared" si="3"/>
        <v>1.8400773270696376</v>
      </c>
      <c r="X26" s="4">
        <f t="shared" si="3"/>
        <v>1.8599794525368749</v>
      </c>
      <c r="Y26" s="4">
        <f t="shared" si="3"/>
        <v>1.0153248650179503</v>
      </c>
      <c r="Z26" s="4">
        <f t="shared" si="3"/>
        <v>1.1068379563329449</v>
      </c>
      <c r="AA26" s="4">
        <f t="shared" si="3"/>
        <v>1.1287711644888525</v>
      </c>
      <c r="AB26" s="4">
        <f t="shared" si="3"/>
        <v>1.2908334663018524</v>
      </c>
      <c r="AC26" s="4">
        <f t="shared" si="3"/>
        <v>1.5822579091733548</v>
      </c>
    </row>
    <row r="27" spans="1:29" ht="15.6">
      <c r="A27" s="1" t="s">
        <v>87</v>
      </c>
      <c r="B27" s="5" t="s">
        <v>88</v>
      </c>
      <c r="C27" s="6">
        <f t="shared" si="0"/>
        <v>19.081344494755101</v>
      </c>
      <c r="D27" s="6">
        <f t="shared" si="1"/>
        <v>2.967091864921926</v>
      </c>
      <c r="E27">
        <v>14.901087034958399</v>
      </c>
      <c r="F27">
        <v>19.2500699051803</v>
      </c>
      <c r="G27">
        <v>19.3426948982748</v>
      </c>
      <c r="H27">
        <v>16.8461517297836</v>
      </c>
      <c r="I27">
        <v>21.0542939719078</v>
      </c>
      <c r="J27">
        <v>25.110058416085501</v>
      </c>
      <c r="K27">
        <v>18.198024735755201</v>
      </c>
      <c r="L27">
        <v>19.014276529442501</v>
      </c>
      <c r="M27">
        <v>15.8029840626319</v>
      </c>
      <c r="N27">
        <v>21.293803663531001</v>
      </c>
      <c r="O27" s="4"/>
      <c r="P27" s="10">
        <v>2500</v>
      </c>
      <c r="Q27" s="10">
        <v>120000</v>
      </c>
      <c r="R27" s="4">
        <f t="shared" si="3"/>
        <v>0.91590453574824482</v>
      </c>
      <c r="S27" s="4">
        <f t="shared" si="3"/>
        <v>0.14242040951625246</v>
      </c>
      <c r="T27" s="4">
        <f t="shared" si="3"/>
        <v>0.71525217767800309</v>
      </c>
      <c r="U27" s="4">
        <f t="shared" si="3"/>
        <v>0.92400335544865431</v>
      </c>
      <c r="V27" s="4">
        <f t="shared" si="3"/>
        <v>0.9284493551171904</v>
      </c>
      <c r="W27" s="4">
        <f t="shared" si="3"/>
        <v>0.80861528302961283</v>
      </c>
      <c r="X27" s="4">
        <f t="shared" si="3"/>
        <v>1.0106061106515745</v>
      </c>
      <c r="Y27" s="4">
        <f t="shared" si="3"/>
        <v>1.205282803972104</v>
      </c>
      <c r="Z27" s="4">
        <f t="shared" si="3"/>
        <v>0.8735051873162496</v>
      </c>
      <c r="AA27" s="4">
        <f t="shared" si="3"/>
        <v>0.91268527341324013</v>
      </c>
      <c r="AB27" s="4">
        <f t="shared" si="3"/>
        <v>0.75854323500633125</v>
      </c>
      <c r="AC27" s="4">
        <f t="shared" si="3"/>
        <v>1.0221025758494879</v>
      </c>
    </row>
    <row r="28" spans="1:29" ht="15.6">
      <c r="A28" s="1" t="s">
        <v>90</v>
      </c>
      <c r="B28" s="5" t="s">
        <v>91</v>
      </c>
      <c r="C28" s="6">
        <f t="shared" si="0"/>
        <v>1.4459923250431941</v>
      </c>
      <c r="D28" s="6">
        <f t="shared" si="1"/>
        <v>0.22794171015985601</v>
      </c>
      <c r="E28">
        <v>1.10560844100641</v>
      </c>
      <c r="F28">
        <v>1.3939567109070801</v>
      </c>
      <c r="G28">
        <v>1.5180286903106299</v>
      </c>
      <c r="H28">
        <v>1.39869051263249</v>
      </c>
      <c r="I28">
        <v>1.96670494535672</v>
      </c>
      <c r="J28">
        <v>1.2107942627199699</v>
      </c>
      <c r="K28">
        <v>1.46302432350752</v>
      </c>
      <c r="L28">
        <v>1.52707216639529</v>
      </c>
      <c r="M28">
        <v>1.5019370115445001</v>
      </c>
      <c r="N28">
        <v>1.3741061860513299</v>
      </c>
      <c r="O28" s="4"/>
      <c r="P28" s="10">
        <v>1550</v>
      </c>
      <c r="Q28" s="10">
        <v>390000</v>
      </c>
      <c r="R28" s="4">
        <f t="shared" si="3"/>
        <v>0.36383032694635209</v>
      </c>
      <c r="S28" s="4">
        <f t="shared" si="3"/>
        <v>5.7353075459576672E-2</v>
      </c>
      <c r="T28" s="4">
        <f t="shared" si="3"/>
        <v>0.27818534967258057</v>
      </c>
      <c r="U28" s="4">
        <f t="shared" si="3"/>
        <v>0.35073749500242662</v>
      </c>
      <c r="V28" s="4">
        <f t="shared" si="3"/>
        <v>0.38195560594912625</v>
      </c>
      <c r="W28" s="4">
        <f t="shared" si="3"/>
        <v>0.35192858059785231</v>
      </c>
      <c r="X28" s="4">
        <f t="shared" si="3"/>
        <v>0.49484834108975528</v>
      </c>
      <c r="Y28" s="4">
        <f t="shared" si="3"/>
        <v>0.30465145965212143</v>
      </c>
      <c r="Z28" s="4">
        <f t="shared" si="3"/>
        <v>0.36811579752769857</v>
      </c>
      <c r="AA28" s="4">
        <f t="shared" si="3"/>
        <v>0.3842310612220407</v>
      </c>
      <c r="AB28" s="4">
        <f t="shared" si="3"/>
        <v>0.37790673193700325</v>
      </c>
      <c r="AC28" s="4">
        <f t="shared" si="3"/>
        <v>0.34574284681291528</v>
      </c>
    </row>
    <row r="29" spans="1:29" ht="15.6">
      <c r="A29" s="1" t="s">
        <v>94</v>
      </c>
      <c r="B29" s="5" t="s">
        <v>95</v>
      </c>
      <c r="C29" s="6">
        <f t="shared" si="0"/>
        <v>1.6226433682028261</v>
      </c>
      <c r="D29" s="6">
        <f t="shared" si="1"/>
        <v>0.25444109152128602</v>
      </c>
      <c r="E29">
        <v>1.5114103624475199</v>
      </c>
      <c r="F29">
        <v>1.84359625674272</v>
      </c>
      <c r="G29">
        <v>1.9158588703528401</v>
      </c>
      <c r="H29">
        <v>1.95156291447799</v>
      </c>
      <c r="I29">
        <v>1.37297438132274</v>
      </c>
      <c r="J29">
        <v>1.7415026370239399</v>
      </c>
      <c r="K29">
        <v>1.8151004658435099</v>
      </c>
      <c r="L29">
        <v>1.4076527715905101</v>
      </c>
      <c r="M29">
        <v>1.32231184488497</v>
      </c>
      <c r="N29">
        <v>1.3444631773415201</v>
      </c>
      <c r="O29" s="4"/>
      <c r="P29" s="10">
        <v>9240</v>
      </c>
      <c r="Q29" s="11">
        <v>66000</v>
      </c>
      <c r="R29" s="4">
        <f t="shared" si="3"/>
        <v>1.159030977287733E-2</v>
      </c>
      <c r="S29" s="4">
        <f t="shared" si="3"/>
        <v>1.8174363680091858E-3</v>
      </c>
      <c r="T29" s="4">
        <f t="shared" si="3"/>
        <v>1.0795788303196573E-2</v>
      </c>
      <c r="U29" s="4">
        <f t="shared" si="3"/>
        <v>1.3168544691019426E-2</v>
      </c>
      <c r="V29" s="4">
        <f t="shared" si="3"/>
        <v>1.3684706216806002E-2</v>
      </c>
      <c r="W29" s="4">
        <f t="shared" si="3"/>
        <v>1.3939735103414213E-2</v>
      </c>
      <c r="X29" s="4">
        <f t="shared" si="3"/>
        <v>9.8069598665909991E-3</v>
      </c>
      <c r="Y29" s="4">
        <f t="shared" si="3"/>
        <v>1.2439304550170999E-2</v>
      </c>
      <c r="Z29" s="4">
        <f t="shared" si="3"/>
        <v>1.2965003327453642E-2</v>
      </c>
      <c r="AA29" s="4">
        <f t="shared" si="3"/>
        <v>1.005466265421793E-2</v>
      </c>
      <c r="AB29" s="4">
        <f t="shared" si="3"/>
        <v>9.4450846063212149E-3</v>
      </c>
      <c r="AC29" s="4">
        <f t="shared" si="3"/>
        <v>9.6033084095822861E-3</v>
      </c>
    </row>
    <row r="30" spans="1:2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6">
      <c r="A31" s="4" t="s">
        <v>187</v>
      </c>
      <c r="B31" s="4">
        <f>C3/(400-B1)</f>
        <v>0.15190330449789921</v>
      </c>
      <c r="C31" s="4"/>
      <c r="D31" s="4" t="s">
        <v>188</v>
      </c>
      <c r="E31" s="4">
        <f>C3/B31</f>
        <v>219.99999999999997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 t="s">
        <v>189</v>
      </c>
      <c r="R31" s="4">
        <f>SUM(R4:R29)</f>
        <v>11503.392295158939</v>
      </c>
      <c r="S31" s="4"/>
      <c r="T31" s="4">
        <f t="shared" ref="T31:AC31" si="4">SUM(T4:T29)</f>
        <v>11503.392295158934</v>
      </c>
      <c r="U31" s="4">
        <f t="shared" si="4"/>
        <v>11503.392295158952</v>
      </c>
      <c r="V31" s="4">
        <f t="shared" si="4"/>
        <v>11503.392295158954</v>
      </c>
      <c r="W31" s="4">
        <f t="shared" si="4"/>
        <v>11503.392295158959</v>
      </c>
      <c r="X31" s="4">
        <f t="shared" si="4"/>
        <v>11503.39229515895</v>
      </c>
      <c r="Y31" s="4">
        <f t="shared" si="4"/>
        <v>11503.392295158936</v>
      </c>
      <c r="Z31" s="4">
        <f t="shared" si="4"/>
        <v>11503.392295158948</v>
      </c>
      <c r="AA31" s="4">
        <f t="shared" si="4"/>
        <v>11503.392295158932</v>
      </c>
      <c r="AB31" s="4">
        <f t="shared" si="4"/>
        <v>11503.39229515893</v>
      </c>
      <c r="AC31" s="4">
        <f t="shared" si="4"/>
        <v>11503.392295158936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4C4B-96E3-4BEB-9E72-6DA09DAA102F}">
  <dimension ref="A1:AC33"/>
  <sheetViews>
    <sheetView zoomScale="90" zoomScaleNormal="90" workbookViewId="0">
      <selection activeCell="A31" sqref="A31:E31"/>
    </sheetView>
  </sheetViews>
  <sheetFormatPr defaultColWidth="9.140625" defaultRowHeight="14.45"/>
  <cols>
    <col min="1" max="18" width="9.140625" style="4"/>
    <col min="19" max="19" width="8.7109375" style="4" customWidth="1"/>
    <col min="20" max="16384" width="9.140625" style="4"/>
  </cols>
  <sheetData>
    <row r="1" spans="1:29">
      <c r="A1" s="4" t="s">
        <v>181</v>
      </c>
      <c r="B1" s="4">
        <v>200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s="7" customFormat="1" ht="16.149999999999999" thickBot="1">
      <c r="A3" s="5"/>
      <c r="B3" s="5" t="s">
        <v>15</v>
      </c>
      <c r="C3" s="6">
        <f>AVERAGE(E3:N3)</f>
        <v>35.551791880545224</v>
      </c>
      <c r="D3" s="6">
        <f>STDEV(E3:N3)</f>
        <v>1.1356670317289501E-3</v>
      </c>
      <c r="E3" s="4">
        <v>35.552043292899803</v>
      </c>
      <c r="F3" s="4">
        <v>35.551191413634697</v>
      </c>
      <c r="G3" s="4">
        <v>35.552257726716199</v>
      </c>
      <c r="H3" s="4">
        <v>35.551033496009197</v>
      </c>
      <c r="I3" s="4">
        <v>35.550480844549497</v>
      </c>
      <c r="J3" s="4">
        <v>35.552462912865103</v>
      </c>
      <c r="K3" s="4">
        <v>35.550428765207002</v>
      </c>
      <c r="L3" s="4">
        <v>35.551052152558903</v>
      </c>
      <c r="M3" s="4">
        <v>35.553696386344299</v>
      </c>
      <c r="N3" s="4">
        <v>35.553271814667497</v>
      </c>
      <c r="O3" s="4"/>
      <c r="P3" s="4" t="s">
        <v>16</v>
      </c>
      <c r="Q3" s="4" t="s">
        <v>17</v>
      </c>
    </row>
    <row r="4" spans="1:29" ht="15.6">
      <c r="A4" s="5" t="s">
        <v>19</v>
      </c>
      <c r="B4" s="5" t="s">
        <v>20</v>
      </c>
      <c r="C4" s="6">
        <f t="shared" ref="C4:C29" si="0">AVERAGE(E4:N4)</f>
        <v>215.75554605806269</v>
      </c>
      <c r="D4" s="6">
        <f t="shared" ref="D4:D28" si="1">STDEV(E4:N4)</f>
        <v>6.3520919041236287E-2</v>
      </c>
      <c r="E4" s="4">
        <v>215.80061689950699</v>
      </c>
      <c r="F4" s="4">
        <v>215.68281863789599</v>
      </c>
      <c r="G4" s="4">
        <v>215.689181515857</v>
      </c>
      <c r="H4" s="4">
        <v>215.66006695329301</v>
      </c>
      <c r="I4" s="4">
        <v>215.75900374755301</v>
      </c>
      <c r="J4" s="4">
        <v>215.860725420878</v>
      </c>
      <c r="K4" s="4">
        <v>215.76379687214001</v>
      </c>
      <c r="L4" s="4">
        <v>215.75969507553199</v>
      </c>
      <c r="M4" s="4">
        <v>215.821157939741</v>
      </c>
      <c r="N4" s="4">
        <v>215.75839751823</v>
      </c>
      <c r="P4" s="8">
        <v>16</v>
      </c>
      <c r="Q4" s="8">
        <v>588000</v>
      </c>
      <c r="R4" s="4">
        <f>C4/$P4*$Q4/1000</f>
        <v>7929.0163176338037</v>
      </c>
      <c r="S4" s="4">
        <f t="shared" ref="S4:AC19" si="2">D4/$P4*$Q4/1000</f>
        <v>2.3343937747654335</v>
      </c>
      <c r="T4" s="4">
        <f t="shared" si="2"/>
        <v>7930.6726710568819</v>
      </c>
      <c r="U4" s="4">
        <f t="shared" ref="U4" si="3">F4/$P4*$Q4/1000</f>
        <v>7926.3435849426778</v>
      </c>
      <c r="V4" s="4">
        <f t="shared" ref="V4" si="4">G4/$P4*$Q4/1000</f>
        <v>7926.5774207077447</v>
      </c>
      <c r="W4" s="4">
        <f t="shared" ref="W4" si="5">H4/$P4*$Q4/1000</f>
        <v>7925.5074605335185</v>
      </c>
      <c r="X4" s="4">
        <f t="shared" si="2"/>
        <v>7929.1433877225736</v>
      </c>
      <c r="Y4" s="4">
        <f t="shared" si="2"/>
        <v>7932.8816592172661</v>
      </c>
      <c r="Z4" s="4">
        <f t="shared" si="2"/>
        <v>7929.319535051146</v>
      </c>
      <c r="AA4" s="4">
        <f t="shared" si="2"/>
        <v>7929.1687940258007</v>
      </c>
      <c r="AB4" s="4">
        <f t="shared" si="2"/>
        <v>7931.4275542854812</v>
      </c>
      <c r="AC4" s="4">
        <f t="shared" si="2"/>
        <v>7929.1211087949523</v>
      </c>
    </row>
    <row r="5" spans="1:29" ht="15.6">
      <c r="A5" s="5" t="s">
        <v>22</v>
      </c>
      <c r="B5" s="5" t="s">
        <v>23</v>
      </c>
      <c r="C5" s="6">
        <f t="shared" si="0"/>
        <v>1944.851558581963</v>
      </c>
      <c r="D5" s="6">
        <f t="shared" si="1"/>
        <v>60.017634826985464</v>
      </c>
      <c r="E5" s="4">
        <v>1986.49960539276</v>
      </c>
      <c r="F5" s="4">
        <v>1984.5802874419201</v>
      </c>
      <c r="G5" s="4">
        <v>1990.2499877769701</v>
      </c>
      <c r="H5" s="4">
        <v>2029.3947157369701</v>
      </c>
      <c r="I5" s="4">
        <v>1957.5197672552199</v>
      </c>
      <c r="J5" s="4">
        <v>1900.87400066174</v>
      </c>
      <c r="K5" s="4">
        <v>1836.1116256022101</v>
      </c>
      <c r="L5" s="4">
        <v>1973.8436215798599</v>
      </c>
      <c r="M5" s="4">
        <v>1902.20375696166</v>
      </c>
      <c r="N5" s="4">
        <v>1887.23821741032</v>
      </c>
      <c r="P5" s="9">
        <v>540</v>
      </c>
      <c r="Q5" s="9">
        <v>45000</v>
      </c>
      <c r="R5" s="4">
        <f t="shared" ref="R5:AC29" si="6">C5/$P5*$Q5/1000</f>
        <v>162.07096321516357</v>
      </c>
      <c r="S5" s="4">
        <f t="shared" si="2"/>
        <v>5.0014695689154554</v>
      </c>
      <c r="T5" s="4">
        <f t="shared" ref="T5:T29" si="7">E5/$P5*$Q5/1000</f>
        <v>165.54163378273</v>
      </c>
      <c r="U5" s="4">
        <f t="shared" ref="U5:U29" si="8">F5/$P5*$Q5/1000</f>
        <v>165.38169062016001</v>
      </c>
      <c r="V5" s="4">
        <f t="shared" ref="V5:V29" si="9">G5/$P5*$Q5/1000</f>
        <v>165.85416564808085</v>
      </c>
      <c r="W5" s="4">
        <f t="shared" ref="W5:W29" si="10">H5/$P5*$Q5/1000</f>
        <v>169.11622631141418</v>
      </c>
      <c r="X5" s="4">
        <f t="shared" si="2"/>
        <v>163.12664727126833</v>
      </c>
      <c r="Y5" s="4">
        <f t="shared" si="2"/>
        <v>158.40616672181167</v>
      </c>
      <c r="Z5" s="4">
        <f t="shared" si="2"/>
        <v>153.00930213351748</v>
      </c>
      <c r="AA5" s="4">
        <f t="shared" si="2"/>
        <v>164.48696846498834</v>
      </c>
      <c r="AB5" s="4">
        <f t="shared" si="2"/>
        <v>158.51697974680502</v>
      </c>
      <c r="AC5" s="4">
        <f t="shared" si="2"/>
        <v>157.26985145086002</v>
      </c>
    </row>
    <row r="6" spans="1:29" ht="15.6">
      <c r="A6" s="5" t="s">
        <v>25</v>
      </c>
      <c r="B6" s="5" t="s">
        <v>26</v>
      </c>
      <c r="C6" s="6">
        <f t="shared" si="0"/>
        <v>127.77490038307658</v>
      </c>
      <c r="D6" s="6">
        <f t="shared" si="1"/>
        <v>1.7080626159447747</v>
      </c>
      <c r="E6" s="4">
        <v>129.677234040169</v>
      </c>
      <c r="F6" s="4">
        <v>125.32003592179601</v>
      </c>
      <c r="G6" s="4">
        <v>127.157067887156</v>
      </c>
      <c r="H6" s="4">
        <v>128.16254973746001</v>
      </c>
      <c r="I6" s="4">
        <v>126.15590682209</v>
      </c>
      <c r="J6" s="4">
        <v>126.94002138991701</v>
      </c>
      <c r="K6" s="4">
        <v>126.133146564481</v>
      </c>
      <c r="L6" s="4">
        <v>128.48225941003</v>
      </c>
      <c r="M6" s="4">
        <v>129.20173281926699</v>
      </c>
      <c r="N6" s="4">
        <v>130.51904923839999</v>
      </c>
      <c r="P6" s="9">
        <v>50</v>
      </c>
      <c r="Q6" s="9">
        <v>180000</v>
      </c>
      <c r="R6" s="4">
        <f t="shared" si="6"/>
        <v>459.98964137907575</v>
      </c>
      <c r="S6" s="4">
        <f t="shared" si="2"/>
        <v>6.14902541740119</v>
      </c>
      <c r="T6" s="4">
        <f t="shared" si="7"/>
        <v>466.83804254460841</v>
      </c>
      <c r="U6" s="4">
        <f t="shared" si="8"/>
        <v>451.15212931846565</v>
      </c>
      <c r="V6" s="4">
        <f t="shared" si="9"/>
        <v>457.76544439376158</v>
      </c>
      <c r="W6" s="4">
        <f t="shared" si="10"/>
        <v>461.38517905485605</v>
      </c>
      <c r="X6" s="4">
        <f t="shared" si="2"/>
        <v>454.16126455952406</v>
      </c>
      <c r="Y6" s="4">
        <f t="shared" si="2"/>
        <v>456.9840770037012</v>
      </c>
      <c r="Z6" s="4">
        <f t="shared" si="2"/>
        <v>454.07932763213165</v>
      </c>
      <c r="AA6" s="4">
        <f t="shared" si="2"/>
        <v>462.53613387610801</v>
      </c>
      <c r="AB6" s="4">
        <f t="shared" si="2"/>
        <v>465.12623814936114</v>
      </c>
      <c r="AC6" s="4">
        <f t="shared" si="2"/>
        <v>469.86857725823995</v>
      </c>
    </row>
    <row r="7" spans="1:29" ht="15.6">
      <c r="A7" s="1" t="s">
        <v>28</v>
      </c>
      <c r="B7" s="5" t="s">
        <v>29</v>
      </c>
      <c r="C7" s="6">
        <f t="shared" si="0"/>
        <v>701.73023762449259</v>
      </c>
      <c r="D7" s="6">
        <f t="shared" si="1"/>
        <v>14.908902897528355</v>
      </c>
      <c r="E7" s="4">
        <v>700.13104769990298</v>
      </c>
      <c r="F7" s="4">
        <v>698.27643202434194</v>
      </c>
      <c r="G7" s="4">
        <v>708.06430198938199</v>
      </c>
      <c r="H7" s="4">
        <v>714.61142907032695</v>
      </c>
      <c r="I7" s="4">
        <v>685.65462182588794</v>
      </c>
      <c r="J7" s="4">
        <v>703.95899401654503</v>
      </c>
      <c r="K7" s="4">
        <v>731.13545176247305</v>
      </c>
      <c r="L7" s="4">
        <v>676.655692272951</v>
      </c>
      <c r="M7" s="4">
        <v>696.92107916495502</v>
      </c>
      <c r="N7" s="4">
        <v>701.89332641815895</v>
      </c>
      <c r="P7" s="10">
        <v>65</v>
      </c>
      <c r="Q7" s="10">
        <v>70000</v>
      </c>
      <c r="R7" s="4">
        <f t="shared" si="6"/>
        <v>755.70948667253037</v>
      </c>
      <c r="S7" s="4">
        <f t="shared" si="2"/>
        <v>16.055741581953612</v>
      </c>
      <c r="T7" s="4">
        <f t="shared" si="7"/>
        <v>753.98728213835705</v>
      </c>
      <c r="U7" s="4">
        <f t="shared" si="8"/>
        <v>751.99000371852219</v>
      </c>
      <c r="V7" s="4">
        <f t="shared" si="9"/>
        <v>762.53078675779591</v>
      </c>
      <c r="W7" s="4">
        <f t="shared" si="10"/>
        <v>769.58153899881358</v>
      </c>
      <c r="X7" s="4">
        <f t="shared" si="2"/>
        <v>738.39728504326388</v>
      </c>
      <c r="Y7" s="4">
        <f t="shared" si="2"/>
        <v>758.10968586397155</v>
      </c>
      <c r="Z7" s="4">
        <f t="shared" si="2"/>
        <v>787.3766403595863</v>
      </c>
      <c r="AA7" s="4">
        <f t="shared" si="2"/>
        <v>728.7061301401011</v>
      </c>
      <c r="AB7" s="4">
        <f t="shared" si="2"/>
        <v>750.53039294687471</v>
      </c>
      <c r="AC7" s="4">
        <f t="shared" si="2"/>
        <v>755.88512075801725</v>
      </c>
    </row>
    <row r="8" spans="1:29" ht="15.6">
      <c r="A8" s="1" t="s">
        <v>31</v>
      </c>
      <c r="B8" s="5" t="s">
        <v>32</v>
      </c>
      <c r="C8" s="6">
        <f t="shared" si="0"/>
        <v>79.942967262494861</v>
      </c>
      <c r="D8" s="6">
        <f t="shared" si="1"/>
        <v>0.94408518573175759</v>
      </c>
      <c r="E8" s="4">
        <v>79.855565500651096</v>
      </c>
      <c r="F8" s="4">
        <v>80.509021531176998</v>
      </c>
      <c r="G8" s="4">
        <v>81.636991061846501</v>
      </c>
      <c r="H8" s="4">
        <v>78.947984413561201</v>
      </c>
      <c r="I8" s="4">
        <v>79.579534168479199</v>
      </c>
      <c r="J8" s="4">
        <v>81.335620772696998</v>
      </c>
      <c r="K8" s="4">
        <v>80.011909310625796</v>
      </c>
      <c r="L8" s="4">
        <v>79.228609608012903</v>
      </c>
      <c r="M8" s="4">
        <v>79.280839035344002</v>
      </c>
      <c r="N8" s="4">
        <v>79.043597222553899</v>
      </c>
      <c r="P8" s="10">
        <v>22</v>
      </c>
      <c r="Q8" s="10">
        <v>160000</v>
      </c>
      <c r="R8" s="4">
        <f t="shared" si="6"/>
        <v>581.40339827268986</v>
      </c>
      <c r="S8" s="4">
        <f t="shared" si="2"/>
        <v>6.866074078049146</v>
      </c>
      <c r="T8" s="4">
        <f t="shared" si="7"/>
        <v>580.76774909564438</v>
      </c>
      <c r="U8" s="4">
        <f t="shared" si="8"/>
        <v>585.52015659037818</v>
      </c>
      <c r="V8" s="4">
        <f t="shared" si="9"/>
        <v>593.72357135888365</v>
      </c>
      <c r="W8" s="4">
        <f t="shared" si="10"/>
        <v>574.16715937135427</v>
      </c>
      <c r="X8" s="4">
        <f t="shared" si="2"/>
        <v>578.76024849803048</v>
      </c>
      <c r="Y8" s="4">
        <f t="shared" si="2"/>
        <v>591.53178743779631</v>
      </c>
      <c r="Z8" s="4">
        <f t="shared" si="2"/>
        <v>581.90479498636944</v>
      </c>
      <c r="AA8" s="4">
        <f t="shared" si="2"/>
        <v>576.20806987645744</v>
      </c>
      <c r="AB8" s="4">
        <f t="shared" si="2"/>
        <v>576.58792025704724</v>
      </c>
      <c r="AC8" s="4">
        <f t="shared" si="2"/>
        <v>574.86252525493751</v>
      </c>
    </row>
    <row r="9" spans="1:29" ht="15.6">
      <c r="A9" s="1" t="s">
        <v>186</v>
      </c>
      <c r="B9" s="5" t="s">
        <v>35</v>
      </c>
      <c r="C9" s="6">
        <f t="shared" si="0"/>
        <v>296.34117780905274</v>
      </c>
      <c r="D9" s="6">
        <f t="shared" si="1"/>
        <v>5.903717265465918</v>
      </c>
      <c r="E9" s="4">
        <v>295.83577112993402</v>
      </c>
      <c r="F9" s="4">
        <v>298.18381547672101</v>
      </c>
      <c r="G9" s="4">
        <v>289.86595402813401</v>
      </c>
      <c r="H9" s="4">
        <v>293.04379326162802</v>
      </c>
      <c r="I9" s="4">
        <v>306.89909419717497</v>
      </c>
      <c r="J9" s="4">
        <v>298.85778441671198</v>
      </c>
      <c r="K9" s="4">
        <v>295.024131892502</v>
      </c>
      <c r="L9" s="4">
        <v>304.42606038278097</v>
      </c>
      <c r="M9" s="4">
        <v>288.73106471788702</v>
      </c>
      <c r="N9" s="4">
        <v>292.54430858705399</v>
      </c>
      <c r="P9" s="10">
        <v>69</v>
      </c>
      <c r="Q9" s="10">
        <v>160000</v>
      </c>
      <c r="R9" s="4">
        <f t="shared" si="6"/>
        <v>687.16794854273098</v>
      </c>
      <c r="S9" s="4">
        <f t="shared" si="2"/>
        <v>13.689779166297782</v>
      </c>
      <c r="T9" s="4">
        <f t="shared" si="7"/>
        <v>685.99599102593402</v>
      </c>
      <c r="U9" s="4">
        <f t="shared" si="8"/>
        <v>691.4407315402226</v>
      </c>
      <c r="V9" s="4">
        <f t="shared" si="9"/>
        <v>672.15293687683243</v>
      </c>
      <c r="W9" s="4">
        <f t="shared" si="10"/>
        <v>679.52183944725334</v>
      </c>
      <c r="X9" s="4">
        <f t="shared" si="2"/>
        <v>711.65007350069561</v>
      </c>
      <c r="Y9" s="4">
        <f t="shared" si="2"/>
        <v>693.00355806773791</v>
      </c>
      <c r="Z9" s="4">
        <f t="shared" si="2"/>
        <v>684.11392902609168</v>
      </c>
      <c r="AA9" s="4">
        <f t="shared" si="2"/>
        <v>705.91550233688338</v>
      </c>
      <c r="AB9" s="4">
        <f t="shared" si="2"/>
        <v>669.52130949075251</v>
      </c>
      <c r="AC9" s="4">
        <f t="shared" si="2"/>
        <v>678.36361411490782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10">
        <v>65</v>
      </c>
      <c r="Q10" s="10">
        <v>70000</v>
      </c>
      <c r="R10" s="4">
        <f t="shared" si="6"/>
        <v>0</v>
      </c>
      <c r="S10" s="4">
        <f t="shared" si="2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141.66007219196101</v>
      </c>
      <c r="D11" s="6">
        <f t="shared" si="1"/>
        <v>7.8866201772193572</v>
      </c>
      <c r="E11" s="4">
        <v>132.40610554183999</v>
      </c>
      <c r="F11" s="4">
        <v>133.81994007437501</v>
      </c>
      <c r="G11" s="4">
        <v>145.54839381045801</v>
      </c>
      <c r="H11" s="4">
        <v>147.86176852150501</v>
      </c>
      <c r="I11" s="4">
        <v>149.30171716521599</v>
      </c>
      <c r="J11" s="4">
        <v>127.77791680867</v>
      </c>
      <c r="K11" s="4">
        <v>149.37036043309399</v>
      </c>
      <c r="L11" s="4">
        <v>140.37139751190199</v>
      </c>
      <c r="M11" s="4">
        <v>148.507447543116</v>
      </c>
      <c r="N11" s="4">
        <v>141.63567450943401</v>
      </c>
      <c r="P11" s="10">
        <v>81</v>
      </c>
      <c r="Q11" s="10">
        <v>66000</v>
      </c>
      <c r="R11" s="4">
        <f t="shared" si="6"/>
        <v>115.426725489746</v>
      </c>
      <c r="S11" s="4">
        <f t="shared" si="2"/>
        <v>6.4261349592157719</v>
      </c>
      <c r="T11" s="4">
        <f t="shared" si="7"/>
        <v>107.88645636742518</v>
      </c>
      <c r="U11" s="4">
        <f t="shared" si="8"/>
        <v>109.03846969023149</v>
      </c>
      <c r="V11" s="4">
        <f t="shared" si="9"/>
        <v>118.59498754926207</v>
      </c>
      <c r="W11" s="4">
        <f t="shared" si="10"/>
        <v>120.47995953604112</v>
      </c>
      <c r="X11" s="4">
        <f t="shared" si="2"/>
        <v>121.65325102350933</v>
      </c>
      <c r="Y11" s="4">
        <f t="shared" si="2"/>
        <v>104.11533962187926</v>
      </c>
      <c r="Z11" s="4">
        <f t="shared" si="2"/>
        <v>121.70918257511362</v>
      </c>
      <c r="AA11" s="4">
        <f t="shared" si="2"/>
        <v>114.37669426895717</v>
      </c>
      <c r="AB11" s="4">
        <f t="shared" si="2"/>
        <v>121.0060683684649</v>
      </c>
      <c r="AC11" s="4">
        <f t="shared" si="2"/>
        <v>115.40684589657586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10">
        <v>69</v>
      </c>
      <c r="Q12" s="10">
        <v>160000</v>
      </c>
      <c r="R12" s="4">
        <f t="shared" si="6"/>
        <v>0</v>
      </c>
      <c r="S12" s="4">
        <f t="shared" si="2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2828.3221687784994</v>
      </c>
      <c r="D13" s="6">
        <f t="shared" si="1"/>
        <v>87.342847269339373</v>
      </c>
      <c r="E13" s="4">
        <v>2835.3536539960301</v>
      </c>
      <c r="F13" s="4">
        <v>2873.3586887530601</v>
      </c>
      <c r="G13" s="4">
        <v>2800.9452467843198</v>
      </c>
      <c r="H13" s="4">
        <v>2710.80646903247</v>
      </c>
      <c r="I13" s="4">
        <v>2742.96180804502</v>
      </c>
      <c r="J13" s="4">
        <v>2842.5315493898502</v>
      </c>
      <c r="K13" s="4">
        <v>2717.4604846011298</v>
      </c>
      <c r="L13" s="4">
        <v>2855.7836250485302</v>
      </c>
      <c r="M13" s="4">
        <v>2973.1246458015898</v>
      </c>
      <c r="N13" s="4">
        <v>2930.8955163329902</v>
      </c>
      <c r="P13" s="10">
        <v>615</v>
      </c>
      <c r="Q13" s="10">
        <v>96000</v>
      </c>
      <c r="R13" s="4">
        <f t="shared" si="6"/>
        <v>441.49419219957065</v>
      </c>
      <c r="S13" s="4">
        <f t="shared" si="2"/>
        <v>13.634005427409072</v>
      </c>
      <c r="T13" s="4">
        <f t="shared" si="7"/>
        <v>442.59178989206322</v>
      </c>
      <c r="U13" s="4">
        <f t="shared" si="8"/>
        <v>448.52428312242887</v>
      </c>
      <c r="V13" s="4">
        <f t="shared" si="9"/>
        <v>437.22072144925966</v>
      </c>
      <c r="W13" s="4">
        <f t="shared" si="10"/>
        <v>423.15027809287335</v>
      </c>
      <c r="X13" s="4">
        <f t="shared" si="2"/>
        <v>428.16964808507629</v>
      </c>
      <c r="Y13" s="4">
        <f t="shared" si="2"/>
        <v>443.71224185597657</v>
      </c>
      <c r="Z13" s="4">
        <f t="shared" si="2"/>
        <v>424.18895369383489</v>
      </c>
      <c r="AA13" s="4">
        <f t="shared" si="2"/>
        <v>445.78085854416082</v>
      </c>
      <c r="AB13" s="4">
        <f t="shared" si="2"/>
        <v>464.09750568610184</v>
      </c>
      <c r="AC13" s="4">
        <f t="shared" si="2"/>
        <v>457.50564157393018</v>
      </c>
    </row>
    <row r="14" spans="1:29" ht="15.6">
      <c r="A14" s="1" t="s">
        <v>48</v>
      </c>
      <c r="B14" s="5" t="s">
        <v>49</v>
      </c>
      <c r="C14" s="6">
        <f t="shared" si="0"/>
        <v>10.989339576462994</v>
      </c>
      <c r="D14" s="6">
        <f t="shared" si="1"/>
        <v>2.1580151386744286</v>
      </c>
      <c r="E14" s="4">
        <v>9.3952040363674207</v>
      </c>
      <c r="F14" s="4">
        <v>12.058001051485499</v>
      </c>
      <c r="G14" s="4">
        <v>12.317410501143501</v>
      </c>
      <c r="H14" s="4">
        <v>13.025097826684</v>
      </c>
      <c r="I14" s="4">
        <v>8.1493220727921596</v>
      </c>
      <c r="J14" s="4">
        <v>13.160393525426</v>
      </c>
      <c r="K14" s="4">
        <v>11.4132329289213</v>
      </c>
      <c r="L14" s="4">
        <v>9.8527613118590107</v>
      </c>
      <c r="M14" s="4">
        <v>7.34463519347094</v>
      </c>
      <c r="N14" s="4">
        <v>13.1773373164801</v>
      </c>
      <c r="P14" s="10">
        <v>546</v>
      </c>
      <c r="Q14" s="10">
        <v>210000</v>
      </c>
      <c r="R14" s="4">
        <f t="shared" si="6"/>
        <v>4.2266690678703824</v>
      </c>
      <c r="S14" s="4">
        <f t="shared" si="2"/>
        <v>0.83000582256708799</v>
      </c>
      <c r="T14" s="4">
        <f t="shared" si="7"/>
        <v>3.6135400139874703</v>
      </c>
      <c r="U14" s="4">
        <f t="shared" si="8"/>
        <v>4.6376927121098079</v>
      </c>
      <c r="V14" s="4">
        <f t="shared" si="9"/>
        <v>4.7374655773628849</v>
      </c>
      <c r="W14" s="4">
        <f t="shared" si="10"/>
        <v>5.0096530102630767</v>
      </c>
      <c r="X14" s="4">
        <f t="shared" si="2"/>
        <v>3.1343546433815996</v>
      </c>
      <c r="Y14" s="4">
        <f t="shared" si="2"/>
        <v>5.0616898174715379</v>
      </c>
      <c r="Z14" s="4">
        <f t="shared" si="2"/>
        <v>4.389704972662039</v>
      </c>
      <c r="AA14" s="4">
        <f t="shared" si="2"/>
        <v>3.789523581484235</v>
      </c>
      <c r="AB14" s="4">
        <f t="shared" si="2"/>
        <v>2.8248596897965155</v>
      </c>
      <c r="AC14" s="4">
        <f t="shared" si="2"/>
        <v>5.0682066601846545</v>
      </c>
    </row>
    <row r="15" spans="1:29" ht="15.6">
      <c r="A15" s="1" t="s">
        <v>51</v>
      </c>
      <c r="B15" s="5" t="s">
        <v>52</v>
      </c>
      <c r="C15" s="6">
        <f t="shared" si="0"/>
        <v>11.024560945123723</v>
      </c>
      <c r="D15" s="6">
        <f t="shared" si="1"/>
        <v>1.7179530442786421</v>
      </c>
      <c r="E15" s="4">
        <v>11.555292384631899</v>
      </c>
      <c r="F15" s="4">
        <v>10.017061636303101</v>
      </c>
      <c r="G15" s="4">
        <v>9.19078719313951</v>
      </c>
      <c r="H15" s="4">
        <v>11.9245624741712</v>
      </c>
      <c r="I15" s="4">
        <v>10.528305828229501</v>
      </c>
      <c r="J15" s="4">
        <v>9.2752839875425295</v>
      </c>
      <c r="K15" s="4">
        <v>13.0083149832525</v>
      </c>
      <c r="L15" s="4">
        <v>14.4207500759228</v>
      </c>
      <c r="M15" s="4">
        <v>10.8073420444632</v>
      </c>
      <c r="N15" s="4">
        <v>9.5179088435810009</v>
      </c>
      <c r="P15" s="10">
        <v>216</v>
      </c>
      <c r="Q15" s="10">
        <v>325000</v>
      </c>
      <c r="R15" s="4">
        <f t="shared" si="6"/>
        <v>16.587881051690786</v>
      </c>
      <c r="S15" s="4">
        <f t="shared" si="2"/>
        <v>2.5848830527340683</v>
      </c>
      <c r="T15" s="4">
        <f t="shared" si="7"/>
        <v>17.386435300950776</v>
      </c>
      <c r="U15" s="4">
        <f t="shared" si="8"/>
        <v>15.071967739807906</v>
      </c>
      <c r="V15" s="4">
        <f t="shared" si="9"/>
        <v>13.828730730418243</v>
      </c>
      <c r="W15" s="4">
        <f t="shared" si="10"/>
        <v>17.942050019007592</v>
      </c>
      <c r="X15" s="4">
        <f t="shared" si="2"/>
        <v>15.841200898956425</v>
      </c>
      <c r="Y15" s="4">
        <f t="shared" si="2"/>
        <v>13.95586711088575</v>
      </c>
      <c r="Z15" s="4">
        <f t="shared" si="2"/>
        <v>19.57269615535677</v>
      </c>
      <c r="AA15" s="4">
        <f t="shared" si="2"/>
        <v>21.697887845717176</v>
      </c>
      <c r="AB15" s="4">
        <f t="shared" si="2"/>
        <v>16.261047057641388</v>
      </c>
      <c r="AC15" s="4">
        <f t="shared" si="2"/>
        <v>14.320927658165857</v>
      </c>
    </row>
    <row r="16" spans="1:29" ht="15.6">
      <c r="A16" s="1" t="s">
        <v>54</v>
      </c>
      <c r="B16" s="5" t="s">
        <v>55</v>
      </c>
      <c r="C16" s="6">
        <f t="shared" si="0"/>
        <v>58.538008022220346</v>
      </c>
      <c r="D16" s="6">
        <f t="shared" si="1"/>
        <v>7.2505840082711535</v>
      </c>
      <c r="E16" s="4">
        <v>53.594004346240702</v>
      </c>
      <c r="F16" s="4">
        <v>53.810693370730903</v>
      </c>
      <c r="G16" s="4">
        <v>54.902861881871502</v>
      </c>
      <c r="H16" s="4">
        <v>75.330785864622001</v>
      </c>
      <c r="I16" s="4">
        <v>61.857324457897299</v>
      </c>
      <c r="J16" s="4">
        <v>57.324638445463997</v>
      </c>
      <c r="K16" s="4">
        <v>51.635512177659002</v>
      </c>
      <c r="L16" s="4">
        <v>56.743232336808198</v>
      </c>
      <c r="M16" s="4">
        <v>65.701218675623807</v>
      </c>
      <c r="N16" s="4">
        <v>54.479808665286001</v>
      </c>
      <c r="P16" s="10">
        <v>292</v>
      </c>
      <c r="Q16" s="10">
        <v>100000</v>
      </c>
      <c r="R16" s="4">
        <f t="shared" si="6"/>
        <v>20.047263021308336</v>
      </c>
      <c r="S16" s="4">
        <f t="shared" si="2"/>
        <v>2.4830767151613538</v>
      </c>
      <c r="T16" s="4">
        <f t="shared" si="7"/>
        <v>18.354111077479693</v>
      </c>
      <c r="U16" s="4">
        <f t="shared" si="8"/>
        <v>18.428319647510584</v>
      </c>
      <c r="V16" s="4">
        <f t="shared" si="9"/>
        <v>18.802349959545033</v>
      </c>
      <c r="W16" s="4">
        <f t="shared" si="10"/>
        <v>25.798214337199315</v>
      </c>
      <c r="X16" s="4">
        <f t="shared" si="2"/>
        <v>21.184015225307295</v>
      </c>
      <c r="Y16" s="4">
        <f t="shared" si="2"/>
        <v>19.631725495021918</v>
      </c>
      <c r="Z16" s="4">
        <f t="shared" si="2"/>
        <v>17.683394581390068</v>
      </c>
      <c r="AA16" s="4">
        <f t="shared" si="2"/>
        <v>19.432613813975411</v>
      </c>
      <c r="AB16" s="4">
        <f t="shared" si="2"/>
        <v>22.500417354665686</v>
      </c>
      <c r="AC16" s="4">
        <f t="shared" si="2"/>
        <v>18.657468720988355</v>
      </c>
    </row>
    <row r="17" spans="1:29" ht="15.6">
      <c r="A17" s="1" t="s">
        <v>57</v>
      </c>
      <c r="B17" s="5" t="s">
        <v>58</v>
      </c>
      <c r="C17" s="6">
        <f t="shared" si="0"/>
        <v>160.819846483497</v>
      </c>
      <c r="D17" s="6">
        <f t="shared" si="1"/>
        <v>5.6841328195375045</v>
      </c>
      <c r="E17" s="4">
        <v>165.03770586443</v>
      </c>
      <c r="F17" s="4">
        <v>161.26422128705701</v>
      </c>
      <c r="G17" s="4">
        <v>161.12623132627999</v>
      </c>
      <c r="H17" s="4">
        <v>165.646469181725</v>
      </c>
      <c r="I17" s="4">
        <v>167.40911584675999</v>
      </c>
      <c r="J17" s="4">
        <v>156.14354121041001</v>
      </c>
      <c r="K17" s="4">
        <v>149.25502276811599</v>
      </c>
      <c r="L17" s="4">
        <v>166.36337264229601</v>
      </c>
      <c r="M17" s="4">
        <v>159.29429480887899</v>
      </c>
      <c r="N17" s="4">
        <v>156.65848989901701</v>
      </c>
      <c r="P17" s="10">
        <v>200</v>
      </c>
      <c r="Q17" s="10">
        <v>47000</v>
      </c>
      <c r="R17" s="4">
        <f t="shared" si="6"/>
        <v>37.792663923621795</v>
      </c>
      <c r="S17" s="4">
        <f t="shared" si="2"/>
        <v>1.3357712125913135</v>
      </c>
      <c r="T17" s="4">
        <f t="shared" si="7"/>
        <v>38.783860878141041</v>
      </c>
      <c r="U17" s="4">
        <f t="shared" si="8"/>
        <v>37.8970920024584</v>
      </c>
      <c r="V17" s="4">
        <f t="shared" si="9"/>
        <v>37.8646643616758</v>
      </c>
      <c r="W17" s="4">
        <f t="shared" si="10"/>
        <v>38.926920257705376</v>
      </c>
      <c r="X17" s="4">
        <f t="shared" si="2"/>
        <v>39.341142223988598</v>
      </c>
      <c r="Y17" s="4">
        <f t="shared" si="2"/>
        <v>36.693732184446354</v>
      </c>
      <c r="Z17" s="4">
        <f t="shared" si="2"/>
        <v>35.074930350507259</v>
      </c>
      <c r="AA17" s="4">
        <f t="shared" si="2"/>
        <v>39.095392570939559</v>
      </c>
      <c r="AB17" s="4">
        <f t="shared" si="2"/>
        <v>37.434159280086561</v>
      </c>
      <c r="AC17" s="4">
        <f t="shared" si="2"/>
        <v>36.814745126268996</v>
      </c>
    </row>
    <row r="18" spans="1:29" ht="15.6">
      <c r="A18" s="1" t="s">
        <v>60</v>
      </c>
      <c r="B18" s="5" t="s">
        <v>61</v>
      </c>
      <c r="C18" s="6">
        <f t="shared" si="0"/>
        <v>25.120846491780675</v>
      </c>
      <c r="D18" s="6">
        <f t="shared" si="1"/>
        <v>1.8871165549289555</v>
      </c>
      <c r="E18" s="4">
        <v>23.859307409783501</v>
      </c>
      <c r="F18" s="4">
        <v>23.779989062858601</v>
      </c>
      <c r="G18" s="4">
        <v>27.630426799529499</v>
      </c>
      <c r="H18" s="4">
        <v>28.3714789711752</v>
      </c>
      <c r="I18" s="4">
        <v>26.972771555231301</v>
      </c>
      <c r="J18" s="4">
        <v>23.163706718457998</v>
      </c>
      <c r="K18" s="4">
        <v>24.091602998001999</v>
      </c>
      <c r="L18" s="4">
        <v>24.680467582192499</v>
      </c>
      <c r="M18" s="4">
        <v>25.336999180160799</v>
      </c>
      <c r="N18" s="4">
        <v>23.321714640415301</v>
      </c>
      <c r="P18" s="10">
        <v>437</v>
      </c>
      <c r="Q18" s="10">
        <v>300000</v>
      </c>
      <c r="R18" s="4">
        <f t="shared" si="6"/>
        <v>17.245432374220144</v>
      </c>
      <c r="S18" s="4">
        <f t="shared" si="2"/>
        <v>1.2955033557864684</v>
      </c>
      <c r="T18" s="4">
        <f t="shared" si="7"/>
        <v>16.379387237837644</v>
      </c>
      <c r="U18" s="4">
        <f t="shared" si="8"/>
        <v>16.324935283426957</v>
      </c>
      <c r="V18" s="4">
        <f t="shared" si="9"/>
        <v>18.968256384116362</v>
      </c>
      <c r="W18" s="4">
        <f t="shared" si="10"/>
        <v>19.476987852065356</v>
      </c>
      <c r="X18" s="4">
        <f t="shared" si="2"/>
        <v>18.516776811371599</v>
      </c>
      <c r="Y18" s="4">
        <f t="shared" si="2"/>
        <v>15.901858159124483</v>
      </c>
      <c r="Z18" s="4">
        <f t="shared" si="2"/>
        <v>16.538857893365218</v>
      </c>
      <c r="AA18" s="4">
        <f t="shared" si="2"/>
        <v>16.943112756653889</v>
      </c>
      <c r="AB18" s="4">
        <f t="shared" si="2"/>
        <v>17.393820947478808</v>
      </c>
      <c r="AC18" s="4">
        <f t="shared" si="2"/>
        <v>16.010330416761075</v>
      </c>
    </row>
    <row r="19" spans="1:29" ht="15.6">
      <c r="A19" s="1" t="s">
        <v>63</v>
      </c>
      <c r="B19" s="5" t="s">
        <v>64</v>
      </c>
      <c r="C19" s="6">
        <f t="shared" si="0"/>
        <v>31.649972116736528</v>
      </c>
      <c r="D19" s="6">
        <f t="shared" si="1"/>
        <v>3.4648694122236519</v>
      </c>
      <c r="E19" s="4">
        <v>29.160601495456302</v>
      </c>
      <c r="F19" s="4">
        <v>36.1713262066772</v>
      </c>
      <c r="G19" s="4">
        <v>28.774393072235998</v>
      </c>
      <c r="H19" s="4">
        <v>29.335053648982498</v>
      </c>
      <c r="I19" s="4">
        <v>35.888774387779399</v>
      </c>
      <c r="J19" s="4">
        <v>30.7989115853246</v>
      </c>
      <c r="K19" s="4">
        <v>29.237836705715601</v>
      </c>
      <c r="L19" s="4">
        <v>37.434195018248097</v>
      </c>
      <c r="M19" s="4">
        <v>28.559284858953301</v>
      </c>
      <c r="N19" s="4">
        <v>31.1393441879923</v>
      </c>
      <c r="P19" s="10">
        <v>97</v>
      </c>
      <c r="Q19" s="10">
        <v>105000</v>
      </c>
      <c r="R19" s="4">
        <f t="shared" si="6"/>
        <v>34.260279095436445</v>
      </c>
      <c r="S19" s="4">
        <f t="shared" si="2"/>
        <v>3.7506318379740562</v>
      </c>
      <c r="T19" s="4">
        <f t="shared" si="7"/>
        <v>31.565599556937233</v>
      </c>
      <c r="U19" s="4">
        <f t="shared" si="8"/>
        <v>39.154528368052638</v>
      </c>
      <c r="V19" s="4">
        <f t="shared" si="9"/>
        <v>31.147538892626596</v>
      </c>
      <c r="W19" s="4">
        <f t="shared" si="10"/>
        <v>31.754439516939819</v>
      </c>
      <c r="X19" s="4">
        <f t="shared" si="2"/>
        <v>38.848673306359146</v>
      </c>
      <c r="Y19" s="4">
        <f t="shared" si="2"/>
        <v>33.33902800473281</v>
      </c>
      <c r="Z19" s="4">
        <f t="shared" si="2"/>
        <v>31.649204681444726</v>
      </c>
      <c r="AA19" s="4">
        <f t="shared" si="2"/>
        <v>40.521551308412889</v>
      </c>
      <c r="AB19" s="4">
        <f t="shared" si="2"/>
        <v>30.914689795774191</v>
      </c>
      <c r="AC19" s="4">
        <f t="shared" si="2"/>
        <v>33.707537523084454</v>
      </c>
    </row>
    <row r="20" spans="1:29" ht="15.6">
      <c r="A20" s="1" t="s">
        <v>66</v>
      </c>
      <c r="B20" s="5" t="s">
        <v>67</v>
      </c>
      <c r="C20" s="6">
        <f t="shared" si="0"/>
        <v>234.55660558370045</v>
      </c>
      <c r="D20" s="6">
        <f t="shared" si="1"/>
        <v>23.6551897162331</v>
      </c>
      <c r="E20" s="4">
        <v>260.08809066458099</v>
      </c>
      <c r="F20" s="4">
        <v>221.03953516692701</v>
      </c>
      <c r="G20" s="4">
        <v>243.91440561126299</v>
      </c>
      <c r="H20" s="4">
        <v>213.458084502514</v>
      </c>
      <c r="I20" s="4">
        <v>288.65900295318397</v>
      </c>
      <c r="J20" s="4">
        <v>227.190440861638</v>
      </c>
      <c r="K20" s="4">
        <v>222.996612650185</v>
      </c>
      <c r="L20" s="4">
        <v>218.05869585469199</v>
      </c>
      <c r="M20" s="4">
        <v>232.225319927545</v>
      </c>
      <c r="N20" s="4">
        <v>217.93586764447599</v>
      </c>
      <c r="P20" s="10">
        <v>1629</v>
      </c>
      <c r="Q20" s="10">
        <v>90000</v>
      </c>
      <c r="R20" s="4">
        <f t="shared" si="6"/>
        <v>12.958928485287318</v>
      </c>
      <c r="S20" s="4">
        <f t="shared" si="6"/>
        <v>1.3069165589079059</v>
      </c>
      <c r="T20" s="4">
        <f t="shared" si="7"/>
        <v>14.369507771523812</v>
      </c>
      <c r="U20" s="4">
        <f t="shared" si="8"/>
        <v>12.212129014747349</v>
      </c>
      <c r="V20" s="4">
        <f t="shared" si="9"/>
        <v>13.475934011671988</v>
      </c>
      <c r="W20" s="4">
        <f t="shared" si="10"/>
        <v>11.79326433715547</v>
      </c>
      <c r="X20" s="4">
        <f t="shared" si="6"/>
        <v>15.948011212883092</v>
      </c>
      <c r="Y20" s="4">
        <f t="shared" si="6"/>
        <v>12.551958058654032</v>
      </c>
      <c r="Z20" s="4">
        <f t="shared" si="6"/>
        <v>12.320254842551655</v>
      </c>
      <c r="AA20" s="4">
        <f t="shared" si="6"/>
        <v>12.047441759927732</v>
      </c>
      <c r="AB20" s="4">
        <f t="shared" si="6"/>
        <v>12.830128172792541</v>
      </c>
      <c r="AC20" s="4">
        <f t="shared" si="6"/>
        <v>12.040655670965524</v>
      </c>
    </row>
    <row r="21" spans="1:29" ht="15.6">
      <c r="A21" s="1" t="s">
        <v>69</v>
      </c>
      <c r="B21" s="5" t="s">
        <v>70</v>
      </c>
      <c r="C21" s="6">
        <f t="shared" si="0"/>
        <v>31.54585422837323</v>
      </c>
      <c r="D21" s="6">
        <f t="shared" si="1"/>
        <v>1.2436516153301287</v>
      </c>
      <c r="E21" s="4">
        <v>33.171300805337602</v>
      </c>
      <c r="F21" s="4">
        <v>33.9305065608566</v>
      </c>
      <c r="G21" s="4">
        <v>30.807209457823401</v>
      </c>
      <c r="H21" s="4">
        <v>31.296110895645199</v>
      </c>
      <c r="I21" s="4">
        <v>30.809747033265399</v>
      </c>
      <c r="J21" s="4">
        <v>30.435844431361701</v>
      </c>
      <c r="K21" s="4">
        <v>30.677387011573401</v>
      </c>
      <c r="L21" s="4">
        <v>31.099106092574299</v>
      </c>
      <c r="M21" s="4">
        <v>30.555978471010199</v>
      </c>
      <c r="N21" s="4">
        <v>32.675351524284501</v>
      </c>
      <c r="P21" s="10">
        <v>54</v>
      </c>
      <c r="Q21" s="10">
        <v>90000</v>
      </c>
      <c r="R21" s="4">
        <f t="shared" si="6"/>
        <v>52.576423713955379</v>
      </c>
      <c r="S21" s="4">
        <f t="shared" si="6"/>
        <v>2.0727526922168815</v>
      </c>
      <c r="T21" s="4">
        <f t="shared" si="7"/>
        <v>55.285501342229331</v>
      </c>
      <c r="U21" s="4">
        <f t="shared" si="8"/>
        <v>56.55084426809433</v>
      </c>
      <c r="V21" s="4">
        <f t="shared" si="9"/>
        <v>51.345349096372331</v>
      </c>
      <c r="W21" s="4">
        <f t="shared" si="10"/>
        <v>52.16018482607533</v>
      </c>
      <c r="X21" s="4">
        <f t="shared" si="6"/>
        <v>51.349578388775662</v>
      </c>
      <c r="Y21" s="4">
        <f t="shared" si="6"/>
        <v>50.726407385602833</v>
      </c>
      <c r="Z21" s="4">
        <f t="shared" si="6"/>
        <v>51.128978352622333</v>
      </c>
      <c r="AA21" s="4">
        <f t="shared" si="6"/>
        <v>51.831843487623829</v>
      </c>
      <c r="AB21" s="4">
        <f t="shared" si="6"/>
        <v>50.926630785017004</v>
      </c>
      <c r="AC21" s="4">
        <f t="shared" si="6"/>
        <v>54.458919207140831</v>
      </c>
    </row>
    <row r="22" spans="1:29" ht="15.6">
      <c r="A22" s="1" t="s">
        <v>72</v>
      </c>
      <c r="B22" s="5" t="s">
        <v>73</v>
      </c>
      <c r="C22" s="6">
        <f t="shared" si="0"/>
        <v>9.6019820039000301</v>
      </c>
      <c r="D22" s="6">
        <f t="shared" si="1"/>
        <v>0.11018735175152047</v>
      </c>
      <c r="E22" s="4">
        <v>9.6600765321391808</v>
      </c>
      <c r="F22" s="4">
        <v>9.4027124225100192</v>
      </c>
      <c r="G22" s="4">
        <v>9.6627954427011993</v>
      </c>
      <c r="H22" s="4">
        <v>9.6615211651898907</v>
      </c>
      <c r="I22" s="4">
        <v>9.50039179976371</v>
      </c>
      <c r="J22" s="4">
        <v>9.7405913978355994</v>
      </c>
      <c r="K22" s="4">
        <v>9.6397807552770391</v>
      </c>
      <c r="L22" s="4">
        <v>9.4535987443940108</v>
      </c>
      <c r="M22" s="4">
        <v>9.6766599701200509</v>
      </c>
      <c r="N22" s="4">
        <v>9.6216918090695707</v>
      </c>
      <c r="P22" s="10">
        <v>18</v>
      </c>
      <c r="Q22" s="10">
        <v>270000</v>
      </c>
      <c r="R22" s="4">
        <f t="shared" si="6"/>
        <v>144.02973005850046</v>
      </c>
      <c r="S22" s="4">
        <f t="shared" si="6"/>
        <v>1.6528102762728072</v>
      </c>
      <c r="T22" s="4">
        <f t="shared" si="7"/>
        <v>144.90114798208771</v>
      </c>
      <c r="U22" s="4">
        <f t="shared" si="8"/>
        <v>141.0406863376503</v>
      </c>
      <c r="V22" s="4">
        <f t="shared" si="9"/>
        <v>144.94193164051799</v>
      </c>
      <c r="W22" s="4">
        <f t="shared" si="10"/>
        <v>144.92281747784835</v>
      </c>
      <c r="X22" s="4">
        <f t="shared" si="6"/>
        <v>142.50587699645567</v>
      </c>
      <c r="Y22" s="4">
        <f t="shared" si="6"/>
        <v>146.10887096753399</v>
      </c>
      <c r="Z22" s="4">
        <f t="shared" si="6"/>
        <v>144.5967113291556</v>
      </c>
      <c r="AA22" s="4">
        <f t="shared" si="6"/>
        <v>141.80398116591016</v>
      </c>
      <c r="AB22" s="4">
        <f t="shared" si="6"/>
        <v>145.14989955180073</v>
      </c>
      <c r="AC22" s="4">
        <f t="shared" si="6"/>
        <v>144.32537713604356</v>
      </c>
    </row>
    <row r="23" spans="1:29" ht="15.6">
      <c r="A23" s="1" t="s">
        <v>75</v>
      </c>
      <c r="B23" s="5" t="s">
        <v>76</v>
      </c>
      <c r="C23" s="6">
        <f t="shared" si="0"/>
        <v>9.2900217247272998</v>
      </c>
      <c r="D23" s="6">
        <f t="shared" si="1"/>
        <v>1.886885166597505</v>
      </c>
      <c r="E23" s="4">
        <v>6.7302974524809596</v>
      </c>
      <c r="F23" s="4">
        <v>10.908091891687</v>
      </c>
      <c r="G23" s="4">
        <v>11.566819698660099</v>
      </c>
      <c r="H23" s="4">
        <v>8.4871449268271792</v>
      </c>
      <c r="I23" s="4">
        <v>8.4190405657216996</v>
      </c>
      <c r="J23" s="4">
        <v>9.5146101802698997</v>
      </c>
      <c r="K23" s="4">
        <v>12.4863264539966</v>
      </c>
      <c r="L23" s="4">
        <v>8.1171887650956407</v>
      </c>
      <c r="M23" s="4">
        <v>9.5228903487872607</v>
      </c>
      <c r="N23" s="4">
        <v>7.1478069637466701</v>
      </c>
      <c r="P23" s="10">
        <v>65</v>
      </c>
      <c r="Q23" s="10">
        <v>70000</v>
      </c>
      <c r="R23" s="4">
        <f t="shared" si="6"/>
        <v>10.004638780475554</v>
      </c>
      <c r="S23" s="4">
        <f t="shared" si="6"/>
        <v>2.0320301794126978</v>
      </c>
      <c r="T23" s="4">
        <f t="shared" si="7"/>
        <v>7.2480126411333403</v>
      </c>
      <c r="U23" s="4">
        <f t="shared" si="8"/>
        <v>11.747175883355231</v>
      </c>
      <c r="V23" s="4">
        <f t="shared" si="9"/>
        <v>12.456575060095492</v>
      </c>
      <c r="W23" s="4">
        <f t="shared" si="10"/>
        <v>9.1400022288908076</v>
      </c>
      <c r="X23" s="4">
        <f t="shared" si="6"/>
        <v>9.0666590707772166</v>
      </c>
      <c r="Y23" s="4">
        <f t="shared" si="6"/>
        <v>10.246503271059892</v>
      </c>
      <c r="Z23" s="4">
        <f t="shared" si="6"/>
        <v>13.446813104304033</v>
      </c>
      <c r="AA23" s="4">
        <f t="shared" si="6"/>
        <v>8.7415879008722275</v>
      </c>
      <c r="AB23" s="4">
        <f t="shared" si="6"/>
        <v>10.255420375617049</v>
      </c>
      <c r="AC23" s="4">
        <f t="shared" si="6"/>
        <v>7.6976382686502598</v>
      </c>
    </row>
    <row r="24" spans="1:29" ht="15.6">
      <c r="A24" s="1" t="s">
        <v>78</v>
      </c>
      <c r="B24" s="5" t="s">
        <v>79</v>
      </c>
      <c r="C24" s="6">
        <f t="shared" si="0"/>
        <v>2.15871111398913</v>
      </c>
      <c r="D24" s="6">
        <f t="shared" si="1"/>
        <v>0.1999362796987473</v>
      </c>
      <c r="E24" s="4">
        <v>2.1619577036692399</v>
      </c>
      <c r="F24" s="4">
        <v>2.1442135787260699</v>
      </c>
      <c r="G24" s="4">
        <v>2.1860111369828501</v>
      </c>
      <c r="H24" s="4">
        <v>2.5368498974046298</v>
      </c>
      <c r="I24" s="4">
        <v>2.35619328394213</v>
      </c>
      <c r="J24" s="4">
        <v>1.9023871296624699</v>
      </c>
      <c r="K24" s="4">
        <v>2.1014166136971801</v>
      </c>
      <c r="L24" s="4">
        <v>1.93405386008129</v>
      </c>
      <c r="M24" s="4">
        <v>1.9647783785042201</v>
      </c>
      <c r="N24" s="4">
        <v>2.2992495572212199</v>
      </c>
      <c r="P24" s="10">
        <v>22</v>
      </c>
      <c r="Q24" s="10">
        <v>160000</v>
      </c>
      <c r="R24" s="4">
        <f t="shared" si="6"/>
        <v>15.699717192648217</v>
      </c>
      <c r="S24" s="4">
        <f t="shared" si="6"/>
        <v>1.4540820341727076</v>
      </c>
      <c r="T24" s="4">
        <f t="shared" si="7"/>
        <v>15.723328753958109</v>
      </c>
      <c r="U24" s="4">
        <f t="shared" si="8"/>
        <v>15.594280572553236</v>
      </c>
      <c r="V24" s="4">
        <f t="shared" si="9"/>
        <v>15.898262814420727</v>
      </c>
      <c r="W24" s="4">
        <f t="shared" si="10"/>
        <v>18.449817435670038</v>
      </c>
      <c r="X24" s="4">
        <f t="shared" si="6"/>
        <v>17.135951155942763</v>
      </c>
      <c r="Y24" s="4">
        <f t="shared" si="6"/>
        <v>13.835542761181598</v>
      </c>
      <c r="Z24" s="4">
        <f t="shared" si="6"/>
        <v>15.283029917797673</v>
      </c>
      <c r="AA24" s="4">
        <f t="shared" si="6"/>
        <v>14.065846255136654</v>
      </c>
      <c r="AB24" s="4">
        <f t="shared" si="6"/>
        <v>14.289297298212508</v>
      </c>
      <c r="AC24" s="4">
        <f t="shared" si="6"/>
        <v>16.721814961608871</v>
      </c>
    </row>
    <row r="25" spans="1:29" ht="15.6">
      <c r="A25" s="1" t="s">
        <v>81</v>
      </c>
      <c r="B25" s="5" t="s">
        <v>82</v>
      </c>
      <c r="C25" s="6">
        <f t="shared" si="0"/>
        <v>23.243900788993642</v>
      </c>
      <c r="D25" s="6">
        <f t="shared" si="1"/>
        <v>2.7401311759863201</v>
      </c>
      <c r="E25" s="4">
        <v>23.9484221079116</v>
      </c>
      <c r="F25" s="4">
        <v>22.100714611619299</v>
      </c>
      <c r="G25" s="4">
        <v>22.112715827817599</v>
      </c>
      <c r="H25" s="4">
        <v>17.841545580239401</v>
      </c>
      <c r="I25" s="4">
        <v>23.353787153056501</v>
      </c>
      <c r="J25" s="4">
        <v>26.518102321013799</v>
      </c>
      <c r="K25" s="4">
        <v>26.158583416959701</v>
      </c>
      <c r="L25" s="4">
        <v>26.553121618944399</v>
      </c>
      <c r="M25" s="4">
        <v>21.016570760309801</v>
      </c>
      <c r="N25" s="4">
        <v>22.835444492064301</v>
      </c>
      <c r="P25" s="10">
        <v>400</v>
      </c>
      <c r="Q25" s="10">
        <v>53000</v>
      </c>
      <c r="R25" s="4">
        <f t="shared" si="6"/>
        <v>3.079816854541658</v>
      </c>
      <c r="S25" s="4">
        <f t="shared" si="6"/>
        <v>0.3630673808181874</v>
      </c>
      <c r="T25" s="4">
        <f t="shared" si="7"/>
        <v>3.1731659292982872</v>
      </c>
      <c r="U25" s="4">
        <f t="shared" si="8"/>
        <v>2.9283446860395572</v>
      </c>
      <c r="V25" s="4">
        <f t="shared" si="9"/>
        <v>2.929934847185832</v>
      </c>
      <c r="W25" s="4">
        <f t="shared" si="10"/>
        <v>2.3640047893817204</v>
      </c>
      <c r="X25" s="4">
        <f t="shared" si="6"/>
        <v>3.0943767977799865</v>
      </c>
      <c r="Y25" s="4">
        <f t="shared" si="6"/>
        <v>3.5136485575343279</v>
      </c>
      <c r="Z25" s="4">
        <f t="shared" si="6"/>
        <v>3.4660123027471603</v>
      </c>
      <c r="AA25" s="4">
        <f t="shared" si="6"/>
        <v>3.5182886145101326</v>
      </c>
      <c r="AB25" s="4">
        <f t="shared" si="6"/>
        <v>2.7846956257410485</v>
      </c>
      <c r="AC25" s="4">
        <f t="shared" si="6"/>
        <v>3.0256963951985201</v>
      </c>
    </row>
    <row r="26" spans="1:29" ht="15.6">
      <c r="A26" s="1" t="s">
        <v>84</v>
      </c>
      <c r="B26" s="5" t="s">
        <v>85</v>
      </c>
      <c r="C26" s="6">
        <f t="shared" si="0"/>
        <v>1.7063421845248687</v>
      </c>
      <c r="D26" s="6">
        <f t="shared" si="1"/>
        <v>0.25853920149604576</v>
      </c>
      <c r="E26" s="4">
        <v>1.5748166643161601</v>
      </c>
      <c r="F26" s="4">
        <v>1.34520531932163</v>
      </c>
      <c r="G26" s="4">
        <v>1.85397429445325</v>
      </c>
      <c r="H26" s="4">
        <v>1.8791370984912901</v>
      </c>
      <c r="I26" s="4">
        <v>1.5607035350994301</v>
      </c>
      <c r="J26" s="4">
        <v>2.0065142680413901</v>
      </c>
      <c r="K26" s="4">
        <v>1.3580459035082599</v>
      </c>
      <c r="L26" s="4">
        <v>2.0955492603941899</v>
      </c>
      <c r="M26" s="4">
        <v>1.7891699470500699</v>
      </c>
      <c r="N26" s="4">
        <v>1.60030555457302</v>
      </c>
      <c r="P26" s="10">
        <v>640</v>
      </c>
      <c r="Q26" s="10">
        <v>480000</v>
      </c>
      <c r="R26" s="4">
        <f t="shared" si="6"/>
        <v>1.2797566383936516</v>
      </c>
      <c r="S26" s="4">
        <f t="shared" si="6"/>
        <v>0.1939044011220343</v>
      </c>
      <c r="T26" s="4">
        <f t="shared" si="7"/>
        <v>1.1811124982371199</v>
      </c>
      <c r="U26" s="4">
        <f t="shared" si="8"/>
        <v>1.0089039894912226</v>
      </c>
      <c r="V26" s="4">
        <f t="shared" si="9"/>
        <v>1.3904807208399375</v>
      </c>
      <c r="W26" s="4">
        <f t="shared" si="10"/>
        <v>1.4093528238684676</v>
      </c>
      <c r="X26" s="4">
        <f t="shared" si="6"/>
        <v>1.1705276513245724</v>
      </c>
      <c r="Y26" s="4">
        <f t="shared" si="6"/>
        <v>1.5048857010310426</v>
      </c>
      <c r="Z26" s="4">
        <f t="shared" si="6"/>
        <v>1.0185344276311947</v>
      </c>
      <c r="AA26" s="4">
        <f t="shared" si="6"/>
        <v>1.5716619452956424</v>
      </c>
      <c r="AB26" s="4">
        <f t="shared" si="6"/>
        <v>1.3418774602875523</v>
      </c>
      <c r="AC26" s="4">
        <f t="shared" si="6"/>
        <v>1.200229165929765</v>
      </c>
    </row>
    <row r="27" spans="1:29" ht="15.6">
      <c r="A27" s="1" t="s">
        <v>87</v>
      </c>
      <c r="B27" s="5" t="s">
        <v>88</v>
      </c>
      <c r="C27" s="6">
        <f t="shared" si="0"/>
        <v>19.290183662968417</v>
      </c>
      <c r="D27" s="6">
        <f t="shared" si="1"/>
        <v>4.2580661328924707</v>
      </c>
      <c r="E27" s="4">
        <v>16.7291863687134</v>
      </c>
      <c r="F27" s="4">
        <v>22.7335485637457</v>
      </c>
      <c r="G27" s="4">
        <v>16.872568543047301</v>
      </c>
      <c r="H27" s="4">
        <v>21.4586396915828</v>
      </c>
      <c r="I27" s="4">
        <v>17.4960340258042</v>
      </c>
      <c r="J27" s="4">
        <v>21.407081420507399</v>
      </c>
      <c r="K27" s="4">
        <v>22.168882207546801</v>
      </c>
      <c r="L27" s="4">
        <v>12.574892342838</v>
      </c>
      <c r="M27" s="4">
        <v>26.603588961356799</v>
      </c>
      <c r="N27" s="4">
        <v>14.857414504541801</v>
      </c>
      <c r="P27" s="10">
        <v>2500</v>
      </c>
      <c r="Q27" s="10">
        <v>120000</v>
      </c>
      <c r="R27" s="4">
        <f t="shared" si="6"/>
        <v>0.92592881582248399</v>
      </c>
      <c r="S27" s="4">
        <f t="shared" si="6"/>
        <v>0.20438717437883858</v>
      </c>
      <c r="T27" s="4">
        <f t="shared" si="7"/>
        <v>0.80300094569824321</v>
      </c>
      <c r="U27" s="4">
        <f t="shared" si="8"/>
        <v>1.0912103310597936</v>
      </c>
      <c r="V27" s="4">
        <f t="shared" si="9"/>
        <v>0.80988329006627047</v>
      </c>
      <c r="W27" s="4">
        <f t="shared" si="10"/>
        <v>1.0300147051959745</v>
      </c>
      <c r="X27" s="4">
        <f t="shared" si="6"/>
        <v>0.83980963323860158</v>
      </c>
      <c r="Y27" s="4">
        <f t="shared" si="6"/>
        <v>1.0275399081843553</v>
      </c>
      <c r="Z27" s="4">
        <f t="shared" si="6"/>
        <v>1.0641063459622464</v>
      </c>
      <c r="AA27" s="4">
        <f t="shared" si="6"/>
        <v>0.60359483245622392</v>
      </c>
      <c r="AB27" s="4">
        <f t="shared" si="6"/>
        <v>1.2769722701451263</v>
      </c>
      <c r="AC27" s="4">
        <f t="shared" si="6"/>
        <v>0.71315589621800646</v>
      </c>
    </row>
    <row r="28" spans="1:29" ht="15.6">
      <c r="A28" s="1" t="s">
        <v>90</v>
      </c>
      <c r="B28" s="5" t="s">
        <v>91</v>
      </c>
      <c r="C28" s="6">
        <f t="shared" si="0"/>
        <v>1.533213265041991</v>
      </c>
      <c r="D28" s="6">
        <f t="shared" si="1"/>
        <v>0.36343653495037226</v>
      </c>
      <c r="E28" s="4">
        <v>1.3185112596561701</v>
      </c>
      <c r="F28" s="4">
        <v>1.1939893325224999</v>
      </c>
      <c r="G28" s="4">
        <v>1.4366986235881301</v>
      </c>
      <c r="H28" s="4">
        <v>1.15273856466187</v>
      </c>
      <c r="I28" s="4">
        <v>1.3352517305884699</v>
      </c>
      <c r="J28" s="4">
        <v>2.13776636776449</v>
      </c>
      <c r="K28" s="4">
        <v>1.76174546063557</v>
      </c>
      <c r="L28" s="4">
        <v>2.1422433833450198</v>
      </c>
      <c r="M28" s="4">
        <v>1.53377584181116</v>
      </c>
      <c r="N28" s="4">
        <v>1.3194120858465299</v>
      </c>
      <c r="P28" s="10">
        <v>1550</v>
      </c>
      <c r="Q28" s="10">
        <v>390000</v>
      </c>
      <c r="R28" s="4">
        <f t="shared" si="6"/>
        <v>0.38577624088153317</v>
      </c>
      <c r="S28" s="4">
        <f t="shared" si="6"/>
        <v>9.144532169719044E-2</v>
      </c>
      <c r="T28" s="4">
        <f t="shared" si="7"/>
        <v>0.33175444597800408</v>
      </c>
      <c r="U28" s="4">
        <f t="shared" si="8"/>
        <v>0.30042312237662899</v>
      </c>
      <c r="V28" s="4">
        <f t="shared" si="9"/>
        <v>0.36149191174152945</v>
      </c>
      <c r="W28" s="4">
        <f t="shared" si="10"/>
        <v>0.29004389691492211</v>
      </c>
      <c r="X28" s="4">
        <f t="shared" si="6"/>
        <v>0.33596656447064727</v>
      </c>
      <c r="Y28" s="4">
        <f t="shared" si="6"/>
        <v>0.53788960221171034</v>
      </c>
      <c r="Z28" s="4">
        <f t="shared" si="6"/>
        <v>0.44327789009540153</v>
      </c>
      <c r="AA28" s="4">
        <f t="shared" si="6"/>
        <v>0.53901607709971455</v>
      </c>
      <c r="AB28" s="4">
        <f t="shared" si="6"/>
        <v>0.38591779245571123</v>
      </c>
      <c r="AC28" s="4">
        <f t="shared" si="6"/>
        <v>0.33198110547106241</v>
      </c>
    </row>
    <row r="29" spans="1:29" ht="15.6">
      <c r="A29" s="1" t="s">
        <v>94</v>
      </c>
      <c r="B29" s="5" t="s">
        <v>95</v>
      </c>
      <c r="C29" s="6">
        <f t="shared" si="0"/>
        <v>1.7803014573693172</v>
      </c>
      <c r="D29" s="6">
        <f>STDEV(E29:N29)</f>
        <v>0.37985631412042731</v>
      </c>
      <c r="E29" s="4">
        <v>1.5698031759019899</v>
      </c>
      <c r="F29" s="4">
        <v>1.7796319995287599</v>
      </c>
      <c r="G29" s="4">
        <v>1.8775566125551699</v>
      </c>
      <c r="H29" s="4">
        <v>2.0840818111638399</v>
      </c>
      <c r="I29" s="4">
        <v>2.4596423608337901</v>
      </c>
      <c r="J29" s="4">
        <v>1.48853377851349</v>
      </c>
      <c r="K29" s="4">
        <v>1.9771574983701199</v>
      </c>
      <c r="L29" s="4">
        <v>1.3719593233056899</v>
      </c>
      <c r="M29" s="4">
        <v>1.1889878735192201</v>
      </c>
      <c r="N29" s="4">
        <v>2.0056601400010998</v>
      </c>
      <c r="P29" s="10">
        <v>9240</v>
      </c>
      <c r="Q29" s="11">
        <v>66000</v>
      </c>
      <c r="R29" s="4">
        <f t="shared" si="6"/>
        <v>1.2716438981209409E-2</v>
      </c>
      <c r="S29" s="4">
        <f t="shared" si="6"/>
        <v>2.7132593865744807E-3</v>
      </c>
      <c r="T29" s="4">
        <f t="shared" si="7"/>
        <v>1.1212879827871357E-2</v>
      </c>
      <c r="U29" s="4">
        <f t="shared" si="8"/>
        <v>1.2711657139491142E-2</v>
      </c>
      <c r="V29" s="4">
        <f t="shared" si="9"/>
        <v>1.3411118661108355E-2</v>
      </c>
      <c r="W29" s="4">
        <f t="shared" si="10"/>
        <v>1.4886298651170285E-2</v>
      </c>
      <c r="X29" s="4">
        <f t="shared" si="6"/>
        <v>1.7568874005955647E-2</v>
      </c>
      <c r="Y29" s="4">
        <f t="shared" si="6"/>
        <v>1.0632384132239216E-2</v>
      </c>
      <c r="Z29" s="4">
        <f t="shared" si="6"/>
        <v>1.4122553559786571E-2</v>
      </c>
      <c r="AA29" s="4">
        <f t="shared" si="6"/>
        <v>9.7997094521834992E-3</v>
      </c>
      <c r="AB29" s="4">
        <f t="shared" si="6"/>
        <v>8.4927705251372863E-3</v>
      </c>
      <c r="AC29" s="4">
        <f t="shared" si="6"/>
        <v>1.4326143857150713E-2</v>
      </c>
    </row>
    <row r="31" spans="1:29" ht="15.6">
      <c r="A31" s="4" t="s">
        <v>187</v>
      </c>
      <c r="B31" s="4">
        <f>C3/(400-B1)</f>
        <v>0.17775895940272612</v>
      </c>
      <c r="D31" s="4" t="s">
        <v>188</v>
      </c>
      <c r="E31" s="4">
        <f>C3/B31</f>
        <v>200</v>
      </c>
      <c r="Q31" s="4" t="s">
        <v>189</v>
      </c>
      <c r="R31" s="4">
        <f>SUM(R4:R29)</f>
        <v>11503.39229515895</v>
      </c>
      <c r="T31" s="4">
        <f t="shared" ref="T31:AC31" si="11">SUM(T4:T29)</f>
        <v>11503.392295158952</v>
      </c>
      <c r="U31" s="4">
        <f t="shared" si="11"/>
        <v>11503.392295158961</v>
      </c>
      <c r="V31" s="4">
        <f t="shared" si="11"/>
        <v>11503.392295158939</v>
      </c>
      <c r="W31" s="4">
        <f t="shared" si="11"/>
        <v>11503.392295158963</v>
      </c>
      <c r="X31" s="4">
        <f t="shared" si="11"/>
        <v>11503.392295158959</v>
      </c>
      <c r="Y31" s="4">
        <f t="shared" si="11"/>
        <v>11503.392295158954</v>
      </c>
      <c r="Z31" s="4">
        <f t="shared" si="11"/>
        <v>11503.392295158945</v>
      </c>
      <c r="AA31" s="4">
        <f t="shared" si="11"/>
        <v>11503.392295158928</v>
      </c>
      <c r="AB31" s="4">
        <f t="shared" si="11"/>
        <v>11503.392295158925</v>
      </c>
      <c r="AC31" s="4">
        <f t="shared" si="11"/>
        <v>11503.392295158957</v>
      </c>
    </row>
    <row r="33" ht="15.75" customHeight="1"/>
  </sheetData>
  <mergeCells count="2">
    <mergeCell ref="C1:N1"/>
    <mergeCell ref="R1:A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3CE3-AF00-45E9-B2BA-D0174E8AC1E6}">
  <dimension ref="A1:AC31"/>
  <sheetViews>
    <sheetView workbookViewId="0">
      <selection activeCell="A31" sqref="A31:E31"/>
    </sheetView>
  </sheetViews>
  <sheetFormatPr defaultColWidth="9.140625" defaultRowHeight="14.45"/>
  <cols>
    <col min="1" max="18" width="9.140625" style="4"/>
    <col min="19" max="19" width="8.7109375" style="4" customWidth="1"/>
    <col min="20" max="16384" width="9.140625" style="4"/>
  </cols>
  <sheetData>
    <row r="1" spans="1:29">
      <c r="A1" s="4" t="s">
        <v>181</v>
      </c>
      <c r="B1" s="4">
        <v>220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37.407611702181029</v>
      </c>
      <c r="D3" s="6">
        <f>STDEV(E3:N3)</f>
        <v>1.7737195603936501E-3</v>
      </c>
      <c r="E3" s="4">
        <v>37.407976015501497</v>
      </c>
      <c r="F3" s="4">
        <v>37.406985239940497</v>
      </c>
      <c r="G3" s="4">
        <v>37.4056330418043</v>
      </c>
      <c r="H3" s="4">
        <v>37.409893953290798</v>
      </c>
      <c r="I3" s="4">
        <v>37.406792005024002</v>
      </c>
      <c r="J3" s="4">
        <v>37.404732543383702</v>
      </c>
      <c r="K3" s="4">
        <v>37.408549908712097</v>
      </c>
      <c r="L3" s="4">
        <v>37.408342989408801</v>
      </c>
      <c r="M3" s="4">
        <v>37.4068289521365</v>
      </c>
      <c r="N3" s="4">
        <v>37.410382372608098</v>
      </c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7" si="0">AVERAGE(E4:N4)</f>
        <v>208.407373587959</v>
      </c>
      <c r="D4" s="6">
        <f t="shared" ref="D4:D29" si="1">STDEV(E4:N4)</f>
        <v>9.6861058274525319E-2</v>
      </c>
      <c r="E4" s="4">
        <v>208.48914380265799</v>
      </c>
      <c r="F4" s="4">
        <v>208.48586294838</v>
      </c>
      <c r="G4" s="4">
        <v>208.263439973152</v>
      </c>
      <c r="H4" s="4">
        <v>208.29751367138101</v>
      </c>
      <c r="I4" s="4">
        <v>208.46476546887399</v>
      </c>
      <c r="J4" s="4">
        <v>208.307197952541</v>
      </c>
      <c r="K4" s="4">
        <v>208.34537150715801</v>
      </c>
      <c r="L4" s="4">
        <v>208.40681969182901</v>
      </c>
      <c r="M4" s="4">
        <v>208.537278648502</v>
      </c>
      <c r="N4" s="4">
        <v>208.47634221511501</v>
      </c>
      <c r="P4" s="8">
        <v>16</v>
      </c>
      <c r="Q4" s="8">
        <v>588000</v>
      </c>
      <c r="R4" s="4">
        <f>C4/$P4*$Q4/1000</f>
        <v>7658.970979357493</v>
      </c>
      <c r="S4" s="4">
        <f t="shared" ref="S4:AC19" si="2">D4/$P4*$Q4/1000</f>
        <v>3.5596438915888058</v>
      </c>
      <c r="T4" s="4">
        <f t="shared" si="2"/>
        <v>7661.9760347476813</v>
      </c>
      <c r="U4" s="4">
        <f t="shared" si="2"/>
        <v>7661.8554633529648</v>
      </c>
      <c r="V4" s="4">
        <f t="shared" si="2"/>
        <v>7653.6814190133364</v>
      </c>
      <c r="W4" s="4">
        <f t="shared" si="2"/>
        <v>7654.9336274232519</v>
      </c>
      <c r="X4" s="4">
        <f t="shared" si="2"/>
        <v>7661.0801309811195</v>
      </c>
      <c r="Y4" s="4">
        <f t="shared" si="2"/>
        <v>7655.2895247558818</v>
      </c>
      <c r="Z4" s="4">
        <f t="shared" si="2"/>
        <v>7656.6924028880567</v>
      </c>
      <c r="AA4" s="4">
        <f t="shared" si="2"/>
        <v>7658.9506236747156</v>
      </c>
      <c r="AB4" s="4">
        <f t="shared" si="2"/>
        <v>7663.7449903324477</v>
      </c>
      <c r="AC4" s="4">
        <f t="shared" si="2"/>
        <v>7661.5055764054769</v>
      </c>
    </row>
    <row r="5" spans="1:29" ht="15.6">
      <c r="A5" s="5" t="s">
        <v>22</v>
      </c>
      <c r="B5" s="5" t="s">
        <v>23</v>
      </c>
      <c r="C5" s="6">
        <f t="shared" si="0"/>
        <v>2035.1339649120116</v>
      </c>
      <c r="D5" s="6">
        <f t="shared" si="1"/>
        <v>73.725366586121169</v>
      </c>
      <c r="E5" s="4">
        <v>2078.48388870902</v>
      </c>
      <c r="F5" s="4">
        <v>2118.5064658838401</v>
      </c>
      <c r="G5" s="4">
        <v>2143.7139541934898</v>
      </c>
      <c r="H5" s="4">
        <v>2012.5693709110601</v>
      </c>
      <c r="I5" s="4">
        <v>1917.72199370722</v>
      </c>
      <c r="J5" s="4">
        <v>2065.5693895157701</v>
      </c>
      <c r="K5" s="4">
        <v>1987.1159179307599</v>
      </c>
      <c r="L5" s="4">
        <v>1999.2408355581999</v>
      </c>
      <c r="M5" s="4">
        <v>1948.6030805626699</v>
      </c>
      <c r="N5" s="4">
        <v>2079.8147521480901</v>
      </c>
      <c r="P5" s="9">
        <v>540</v>
      </c>
      <c r="Q5" s="9">
        <v>45000</v>
      </c>
      <c r="R5" s="4">
        <f t="shared" ref="R5:AC29" si="3">C5/$P5*$Q5/1000</f>
        <v>169.59449707600095</v>
      </c>
      <c r="S5" s="4">
        <f t="shared" si="2"/>
        <v>6.1437805488434316</v>
      </c>
      <c r="T5" s="4">
        <f t="shared" si="2"/>
        <v>173.20699072575167</v>
      </c>
      <c r="U5" s="4">
        <f t="shared" si="2"/>
        <v>176.54220549032001</v>
      </c>
      <c r="V5" s="4">
        <f t="shared" si="2"/>
        <v>178.64282951612415</v>
      </c>
      <c r="W5" s="4">
        <f t="shared" si="2"/>
        <v>167.71411424258835</v>
      </c>
      <c r="X5" s="4">
        <f t="shared" si="2"/>
        <v>159.81016614226834</v>
      </c>
      <c r="Y5" s="4">
        <f t="shared" si="2"/>
        <v>172.13078245964752</v>
      </c>
      <c r="Z5" s="4">
        <f t="shared" si="2"/>
        <v>165.59299316089664</v>
      </c>
      <c r="AA5" s="4">
        <f t="shared" si="2"/>
        <v>166.60340296318333</v>
      </c>
      <c r="AB5" s="4">
        <f t="shared" si="2"/>
        <v>162.38359004688917</v>
      </c>
      <c r="AC5" s="4">
        <f t="shared" si="2"/>
        <v>173.31789601234084</v>
      </c>
    </row>
    <row r="6" spans="1:29" ht="15.6">
      <c r="A6" s="5" t="s">
        <v>25</v>
      </c>
      <c r="B6" s="5" t="s">
        <v>26</v>
      </c>
      <c r="C6" s="6">
        <f t="shared" si="0"/>
        <v>128.65112608076578</v>
      </c>
      <c r="D6" s="6">
        <f t="shared" si="1"/>
        <v>1.4750130582394445</v>
      </c>
      <c r="E6" s="4">
        <v>129.45453123989699</v>
      </c>
      <c r="F6" s="4">
        <v>129.423426888672</v>
      </c>
      <c r="G6" s="4">
        <v>127.86480252379199</v>
      </c>
      <c r="H6" s="4">
        <v>127.524091993466</v>
      </c>
      <c r="I6" s="4">
        <v>128.34704416585899</v>
      </c>
      <c r="J6" s="4">
        <v>127.842124503363</v>
      </c>
      <c r="K6" s="4">
        <v>131.735962917346</v>
      </c>
      <c r="L6" s="4">
        <v>129.912340634716</v>
      </c>
      <c r="M6" s="4">
        <v>127.653631778022</v>
      </c>
      <c r="N6" s="4">
        <v>126.753304162525</v>
      </c>
      <c r="P6" s="9">
        <v>50</v>
      </c>
      <c r="Q6" s="9">
        <v>180000</v>
      </c>
      <c r="R6" s="4">
        <f t="shared" si="3"/>
        <v>463.14405389075688</v>
      </c>
      <c r="S6" s="4">
        <f t="shared" si="2"/>
        <v>5.3100470096620001</v>
      </c>
      <c r="T6" s="4">
        <f t="shared" si="2"/>
        <v>466.0363124636292</v>
      </c>
      <c r="U6" s="4">
        <f t="shared" si="2"/>
        <v>465.92433679921913</v>
      </c>
      <c r="V6" s="4">
        <f t="shared" si="2"/>
        <v>460.31328908565115</v>
      </c>
      <c r="W6" s="4">
        <f t="shared" si="2"/>
        <v>459.08673117647754</v>
      </c>
      <c r="X6" s="4">
        <f t="shared" si="2"/>
        <v>462.04935899709233</v>
      </c>
      <c r="Y6" s="4">
        <f t="shared" si="2"/>
        <v>460.23164821210673</v>
      </c>
      <c r="Z6" s="4">
        <f t="shared" si="2"/>
        <v>474.24946650244556</v>
      </c>
      <c r="AA6" s="4">
        <f t="shared" si="2"/>
        <v>467.68442628497758</v>
      </c>
      <c r="AB6" s="4">
        <f t="shared" si="2"/>
        <v>459.55307440087921</v>
      </c>
      <c r="AC6" s="4">
        <f t="shared" si="2"/>
        <v>456.31189498508996</v>
      </c>
    </row>
    <row r="7" spans="1:29" ht="15.6">
      <c r="A7" s="1" t="s">
        <v>28</v>
      </c>
      <c r="B7" s="5" t="s">
        <v>29</v>
      </c>
      <c r="C7" s="6">
        <f t="shared" si="0"/>
        <v>797.04162812998186</v>
      </c>
      <c r="D7" s="6">
        <f t="shared" si="1"/>
        <v>18.410708174519719</v>
      </c>
      <c r="E7" s="4">
        <v>790.08125453400305</v>
      </c>
      <c r="F7" s="4">
        <v>758.13861561638998</v>
      </c>
      <c r="G7" s="4">
        <v>782.84604292121799</v>
      </c>
      <c r="H7" s="4">
        <v>812.507174530719</v>
      </c>
      <c r="I7" s="4">
        <v>817.08658044603601</v>
      </c>
      <c r="J7" s="4">
        <v>794.72049706252801</v>
      </c>
      <c r="K7" s="4">
        <v>806.68746676768501</v>
      </c>
      <c r="L7" s="4">
        <v>810.65268729676097</v>
      </c>
      <c r="M7" s="4">
        <v>812.18930618349202</v>
      </c>
      <c r="N7" s="4">
        <v>785.506655940987</v>
      </c>
      <c r="P7" s="10">
        <v>65</v>
      </c>
      <c r="Q7" s="10">
        <v>70000</v>
      </c>
      <c r="R7" s="4">
        <f t="shared" si="3"/>
        <v>858.3525226015189</v>
      </c>
      <c r="S7" s="4">
        <f t="shared" si="2"/>
        <v>19.82691649563662</v>
      </c>
      <c r="T7" s="4">
        <f t="shared" si="2"/>
        <v>850.85673565200329</v>
      </c>
      <c r="U7" s="4">
        <f t="shared" si="2"/>
        <v>816.45697066380467</v>
      </c>
      <c r="V7" s="4">
        <f t="shared" si="2"/>
        <v>843.06496929977322</v>
      </c>
      <c r="W7" s="4">
        <f t="shared" si="2"/>
        <v>875.00772641769743</v>
      </c>
      <c r="X7" s="4">
        <f t="shared" si="2"/>
        <v>879.93939432650041</v>
      </c>
      <c r="Y7" s="4">
        <f t="shared" si="2"/>
        <v>855.85284299041484</v>
      </c>
      <c r="Z7" s="4">
        <f t="shared" si="2"/>
        <v>868.74034882673777</v>
      </c>
      <c r="AA7" s="4">
        <f t="shared" si="2"/>
        <v>873.01058631958881</v>
      </c>
      <c r="AB7" s="4">
        <f t="shared" si="2"/>
        <v>874.66540665914522</v>
      </c>
      <c r="AC7" s="4">
        <f t="shared" si="2"/>
        <v>845.93024485952458</v>
      </c>
    </row>
    <row r="8" spans="1:29" ht="15.6">
      <c r="A8" s="1" t="s">
        <v>31</v>
      </c>
      <c r="B8" s="5" t="s">
        <v>32</v>
      </c>
      <c r="C8" s="6">
        <f t="shared" si="0"/>
        <v>89.094018064319343</v>
      </c>
      <c r="D8" s="6">
        <f t="shared" si="1"/>
        <v>1.2695036354206755</v>
      </c>
      <c r="E8" s="4">
        <v>88.580805503001699</v>
      </c>
      <c r="F8" s="4">
        <v>89.692627030249298</v>
      </c>
      <c r="G8" s="4">
        <v>89.458301929484804</v>
      </c>
      <c r="H8" s="4">
        <v>91.245745315188501</v>
      </c>
      <c r="I8" s="4">
        <v>88.595994183729701</v>
      </c>
      <c r="J8" s="4">
        <v>89.406668241121494</v>
      </c>
      <c r="K8" s="4">
        <v>89.715342558607801</v>
      </c>
      <c r="L8" s="4">
        <v>88.810245785390805</v>
      </c>
      <c r="M8" s="4">
        <v>86.214405060856194</v>
      </c>
      <c r="N8" s="4">
        <v>89.220045035563103</v>
      </c>
      <c r="P8" s="10">
        <v>22</v>
      </c>
      <c r="Q8" s="10">
        <v>160000</v>
      </c>
      <c r="R8" s="4">
        <f t="shared" si="3"/>
        <v>647.95649501323157</v>
      </c>
      <c r="S8" s="4">
        <f t="shared" si="2"/>
        <v>9.232753712150366</v>
      </c>
      <c r="T8" s="4">
        <f t="shared" si="2"/>
        <v>644.22404002183055</v>
      </c>
      <c r="U8" s="4">
        <f t="shared" si="2"/>
        <v>652.31001476544941</v>
      </c>
      <c r="V8" s="4">
        <f t="shared" si="2"/>
        <v>650.60583221443494</v>
      </c>
      <c r="W8" s="4">
        <f t="shared" si="2"/>
        <v>663.6054204740982</v>
      </c>
      <c r="X8" s="4">
        <f t="shared" si="2"/>
        <v>644.33450315439779</v>
      </c>
      <c r="Y8" s="4">
        <f t="shared" si="2"/>
        <v>650.23031448088364</v>
      </c>
      <c r="Z8" s="4">
        <f t="shared" si="2"/>
        <v>652.47521860805682</v>
      </c>
      <c r="AA8" s="4">
        <f t="shared" si="2"/>
        <v>645.89269662102402</v>
      </c>
      <c r="AB8" s="4">
        <f t="shared" si="2"/>
        <v>627.01385498804507</v>
      </c>
      <c r="AC8" s="4">
        <f t="shared" si="2"/>
        <v>648.8730548040952</v>
      </c>
    </row>
    <row r="9" spans="1:29" ht="15.6">
      <c r="A9" s="1" t="s">
        <v>186</v>
      </c>
      <c r="B9" s="5" t="s">
        <v>35</v>
      </c>
      <c r="C9" s="6">
        <f t="shared" si="0"/>
        <v>321.36383046680896</v>
      </c>
      <c r="D9" s="6">
        <f t="shared" si="1"/>
        <v>5.5411197798599936</v>
      </c>
      <c r="E9" s="4">
        <v>319.42922980505102</v>
      </c>
      <c r="F9" s="4">
        <v>328.54763223318503</v>
      </c>
      <c r="G9" s="4">
        <v>330.00643340464802</v>
      </c>
      <c r="H9" s="4">
        <v>314.61380027934001</v>
      </c>
      <c r="I9" s="4">
        <v>323.632372939839</v>
      </c>
      <c r="J9" s="4">
        <v>321.40088106549598</v>
      </c>
      <c r="K9" s="4">
        <v>316.72106740476698</v>
      </c>
      <c r="L9" s="4">
        <v>313.481826005838</v>
      </c>
      <c r="M9" s="4">
        <v>321.00980825044297</v>
      </c>
      <c r="N9" s="4">
        <v>324.79525327948301</v>
      </c>
      <c r="P9" s="10">
        <v>69</v>
      </c>
      <c r="Q9" s="10">
        <v>160000</v>
      </c>
      <c r="R9" s="4">
        <f t="shared" si="3"/>
        <v>745.19149093752799</v>
      </c>
      <c r="S9" s="4">
        <f t="shared" si="2"/>
        <v>12.848973402573899</v>
      </c>
      <c r="T9" s="4">
        <f t="shared" si="2"/>
        <v>740.70546041750958</v>
      </c>
      <c r="U9" s="4">
        <f t="shared" si="2"/>
        <v>761.84958198999425</v>
      </c>
      <c r="V9" s="4">
        <f t="shared" si="2"/>
        <v>765.2323093441114</v>
      </c>
      <c r="W9" s="4">
        <f t="shared" si="2"/>
        <v>729.53924702455652</v>
      </c>
      <c r="X9" s="4">
        <f t="shared" si="2"/>
        <v>750.45187928078599</v>
      </c>
      <c r="Y9" s="4">
        <f t="shared" si="2"/>
        <v>745.27740536926603</v>
      </c>
      <c r="Z9" s="4">
        <f t="shared" si="2"/>
        <v>734.42566354728569</v>
      </c>
      <c r="AA9" s="4">
        <f t="shared" si="2"/>
        <v>726.91437914397216</v>
      </c>
      <c r="AB9" s="4">
        <f t="shared" si="2"/>
        <v>744.37056985609968</v>
      </c>
      <c r="AC9" s="4">
        <f t="shared" si="2"/>
        <v>753.14841340169971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10">
        <v>65</v>
      </c>
      <c r="Q10" s="10">
        <v>70000</v>
      </c>
      <c r="R10" s="4">
        <f t="shared" si="3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151.45514360594132</v>
      </c>
      <c r="D11" s="6">
        <f t="shared" si="1"/>
        <v>9.5485455680945606</v>
      </c>
      <c r="E11" s="4">
        <v>153.829041559469</v>
      </c>
      <c r="F11" s="4">
        <v>146.92661636619701</v>
      </c>
      <c r="G11" s="4">
        <v>136.122833917088</v>
      </c>
      <c r="H11" s="4">
        <v>155.98160896548899</v>
      </c>
      <c r="I11" s="4">
        <v>148.40141660718101</v>
      </c>
      <c r="J11" s="4">
        <v>138.01137969283101</v>
      </c>
      <c r="K11" s="4">
        <v>158.238283408082</v>
      </c>
      <c r="L11" s="4">
        <v>161.98704473687999</v>
      </c>
      <c r="M11" s="4">
        <v>149.840784619261</v>
      </c>
      <c r="N11" s="4">
        <v>165.21242618693501</v>
      </c>
      <c r="P11" s="10">
        <v>81</v>
      </c>
      <c r="Q11" s="10">
        <v>66000</v>
      </c>
      <c r="R11" s="4">
        <f t="shared" si="3"/>
        <v>123.40789479002626</v>
      </c>
      <c r="S11" s="4">
        <f t="shared" si="2"/>
        <v>7.7802963888177903</v>
      </c>
      <c r="T11" s="4">
        <f t="shared" si="2"/>
        <v>125.3421820114192</v>
      </c>
      <c r="U11" s="4">
        <f t="shared" si="2"/>
        <v>119.71798370579016</v>
      </c>
      <c r="V11" s="4">
        <f t="shared" si="2"/>
        <v>110.91490171021985</v>
      </c>
      <c r="W11" s="4">
        <f t="shared" si="2"/>
        <v>127.09612582373177</v>
      </c>
      <c r="X11" s="4">
        <f t="shared" si="2"/>
        <v>120.91967279103639</v>
      </c>
      <c r="Y11" s="4">
        <f t="shared" si="2"/>
        <v>112.4537167867512</v>
      </c>
      <c r="Z11" s="4">
        <f t="shared" si="2"/>
        <v>128.93489759177052</v>
      </c>
      <c r="AA11" s="4">
        <f t="shared" si="2"/>
        <v>131.98944385967999</v>
      </c>
      <c r="AB11" s="4">
        <f t="shared" si="2"/>
        <v>122.09249117124969</v>
      </c>
      <c r="AC11" s="4">
        <f t="shared" si="2"/>
        <v>134.61753244861373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10">
        <v>69</v>
      </c>
      <c r="Q12" s="10">
        <v>160000</v>
      </c>
      <c r="R12" s="4">
        <f t="shared" si="3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3033.9585043613783</v>
      </c>
      <c r="D13" s="6">
        <f t="shared" si="1"/>
        <v>53.183123173116542</v>
      </c>
      <c r="E13" s="4">
        <v>3066.9253279404702</v>
      </c>
      <c r="F13" s="4">
        <v>3069.5746986675899</v>
      </c>
      <c r="G13" s="4">
        <v>2972.6211619273799</v>
      </c>
      <c r="H13" s="4">
        <v>3017.2523265196901</v>
      </c>
      <c r="I13" s="4">
        <v>2967.75856587208</v>
      </c>
      <c r="J13" s="4">
        <v>3066.4629067602</v>
      </c>
      <c r="K13" s="4">
        <v>2967.89106570692</v>
      </c>
      <c r="L13" s="4">
        <v>3051.7040191894698</v>
      </c>
      <c r="M13" s="4">
        <v>3128.4644006994599</v>
      </c>
      <c r="N13" s="4">
        <v>3030.9305703305199</v>
      </c>
      <c r="P13" s="10">
        <v>615</v>
      </c>
      <c r="Q13" s="10">
        <v>96000</v>
      </c>
      <c r="R13" s="4">
        <f t="shared" si="3"/>
        <v>473.59352263201998</v>
      </c>
      <c r="S13" s="4">
        <f t="shared" si="2"/>
        <v>8.3017558123889241</v>
      </c>
      <c r="T13" s="4">
        <f t="shared" si="2"/>
        <v>478.73956338582951</v>
      </c>
      <c r="U13" s="4">
        <f t="shared" si="2"/>
        <v>479.15312369445303</v>
      </c>
      <c r="V13" s="4">
        <f t="shared" si="2"/>
        <v>464.01891308134708</v>
      </c>
      <c r="W13" s="4">
        <f t="shared" si="2"/>
        <v>470.98572901770774</v>
      </c>
      <c r="X13" s="4">
        <f t="shared" si="2"/>
        <v>463.25987369710521</v>
      </c>
      <c r="Y13" s="4">
        <f t="shared" si="2"/>
        <v>478.66738056744589</v>
      </c>
      <c r="Z13" s="4">
        <f t="shared" si="2"/>
        <v>463.2805565981534</v>
      </c>
      <c r="AA13" s="4">
        <f t="shared" si="2"/>
        <v>476.3635542149417</v>
      </c>
      <c r="AB13" s="4">
        <f t="shared" si="2"/>
        <v>488.34566254820834</v>
      </c>
      <c r="AC13" s="4">
        <f t="shared" si="2"/>
        <v>473.120869515008</v>
      </c>
    </row>
    <row r="14" spans="1:29" ht="15.6">
      <c r="A14" s="1" t="s">
        <v>48</v>
      </c>
      <c r="B14" s="5" t="s">
        <v>49</v>
      </c>
      <c r="C14" s="6">
        <f t="shared" si="0"/>
        <v>12.889821486621932</v>
      </c>
      <c r="D14" s="6">
        <f t="shared" si="1"/>
        <v>3.247025644874459</v>
      </c>
      <c r="E14" s="4">
        <v>18.1443956088767</v>
      </c>
      <c r="F14" s="4">
        <v>11.768814055346001</v>
      </c>
      <c r="G14" s="4">
        <v>12.0561517701535</v>
      </c>
      <c r="H14" s="4">
        <v>9.7025321405846796</v>
      </c>
      <c r="I14" s="4">
        <v>11.670733465618101</v>
      </c>
      <c r="J14" s="4">
        <v>16.305810633575302</v>
      </c>
      <c r="K14" s="4">
        <v>13.1694409821291</v>
      </c>
      <c r="L14" s="4">
        <v>11.021142467619701</v>
      </c>
      <c r="M14" s="4">
        <v>16.898963247815601</v>
      </c>
      <c r="N14" s="4">
        <v>8.1602304945006505</v>
      </c>
      <c r="P14" s="10">
        <v>546</v>
      </c>
      <c r="Q14" s="10">
        <v>210000</v>
      </c>
      <c r="R14" s="4">
        <f t="shared" si="3"/>
        <v>4.9576236487007437</v>
      </c>
      <c r="S14" s="4">
        <f t="shared" si="2"/>
        <v>1.2488560172594072</v>
      </c>
      <c r="T14" s="4">
        <f t="shared" si="2"/>
        <v>6.9786136957218075</v>
      </c>
      <c r="U14" s="4">
        <f t="shared" si="2"/>
        <v>4.5264669443638459</v>
      </c>
      <c r="V14" s="4">
        <f t="shared" si="2"/>
        <v>4.6369814500590385</v>
      </c>
      <c r="W14" s="4">
        <f t="shared" si="2"/>
        <v>3.7317431309941074</v>
      </c>
      <c r="X14" s="4">
        <f t="shared" si="2"/>
        <v>4.4887436406223458</v>
      </c>
      <c r="Y14" s="4">
        <f t="shared" si="2"/>
        <v>6.2714656282981922</v>
      </c>
      <c r="Z14" s="4">
        <f t="shared" si="2"/>
        <v>5.0651696085111917</v>
      </c>
      <c r="AA14" s="4">
        <f t="shared" si="2"/>
        <v>4.2389009490845</v>
      </c>
      <c r="AB14" s="4">
        <f t="shared" si="2"/>
        <v>6.4996012491598467</v>
      </c>
      <c r="AC14" s="4">
        <f t="shared" si="2"/>
        <v>3.1385501901925577</v>
      </c>
    </row>
    <row r="15" spans="1:29" ht="15.6">
      <c r="A15" s="1" t="s">
        <v>51</v>
      </c>
      <c r="B15" s="5" t="s">
        <v>52</v>
      </c>
      <c r="C15" s="6">
        <f t="shared" si="0"/>
        <v>11.480255204359414</v>
      </c>
      <c r="D15" s="6">
        <f t="shared" si="1"/>
        <v>2.020216283200829</v>
      </c>
      <c r="E15" s="4">
        <v>13.9046790568941</v>
      </c>
      <c r="F15" s="4">
        <v>12.1861656129986</v>
      </c>
      <c r="G15" s="4">
        <v>13.595144812936301</v>
      </c>
      <c r="H15" s="4">
        <v>7.9995707767818702</v>
      </c>
      <c r="I15" s="4">
        <v>9.1648660488389897</v>
      </c>
      <c r="J15" s="4">
        <v>13.157894759397999</v>
      </c>
      <c r="K15" s="4">
        <v>11.558140439349501</v>
      </c>
      <c r="L15" s="4">
        <v>12.091486988780501</v>
      </c>
      <c r="M15" s="4">
        <v>11.9071184520882</v>
      </c>
      <c r="N15" s="4">
        <v>9.2374850955280792</v>
      </c>
      <c r="P15" s="10">
        <v>216</v>
      </c>
      <c r="Q15" s="10">
        <v>325000</v>
      </c>
      <c r="R15" s="4">
        <f t="shared" si="3"/>
        <v>17.273532136188933</v>
      </c>
      <c r="S15" s="4">
        <f t="shared" si="2"/>
        <v>3.0396772779642101</v>
      </c>
      <c r="T15" s="4">
        <f t="shared" si="2"/>
        <v>20.921392099493435</v>
      </c>
      <c r="U15" s="4">
        <f t="shared" si="2"/>
        <v>18.335665852891413</v>
      </c>
      <c r="V15" s="4">
        <f t="shared" si="2"/>
        <v>20.455657704649525</v>
      </c>
      <c r="W15" s="4">
        <f t="shared" si="2"/>
        <v>12.036391215065315</v>
      </c>
      <c r="X15" s="4">
        <f t="shared" si="2"/>
        <v>13.789729008669777</v>
      </c>
      <c r="Y15" s="4">
        <f t="shared" si="2"/>
        <v>19.797758318538659</v>
      </c>
      <c r="Z15" s="4">
        <f t="shared" si="2"/>
        <v>17.390720568465685</v>
      </c>
      <c r="AA15" s="4">
        <f t="shared" si="2"/>
        <v>18.19320958960029</v>
      </c>
      <c r="AB15" s="4">
        <f t="shared" si="2"/>
        <v>17.9158032265216</v>
      </c>
      <c r="AC15" s="4">
        <f t="shared" si="2"/>
        <v>13.898993777993637</v>
      </c>
    </row>
    <row r="16" spans="1:29" ht="15.6">
      <c r="A16" s="1" t="s">
        <v>54</v>
      </c>
      <c r="B16" s="5" t="s">
        <v>55</v>
      </c>
      <c r="C16" s="6">
        <f t="shared" si="0"/>
        <v>61.490231808789837</v>
      </c>
      <c r="D16" s="6">
        <f t="shared" si="1"/>
        <v>6.4780177650596436</v>
      </c>
      <c r="E16" s="4">
        <v>54.831051017512898</v>
      </c>
      <c r="F16" s="4">
        <v>57.961474374198602</v>
      </c>
      <c r="G16" s="4">
        <v>63.239547667138197</v>
      </c>
      <c r="H16" s="4">
        <v>59.133740797269802</v>
      </c>
      <c r="I16" s="4">
        <v>63.606209799504803</v>
      </c>
      <c r="J16" s="4">
        <v>69.593558179114396</v>
      </c>
      <c r="K16" s="4">
        <v>65.036211742798798</v>
      </c>
      <c r="L16" s="4">
        <v>51.558814724751002</v>
      </c>
      <c r="M16" s="4">
        <v>57.666927881927897</v>
      </c>
      <c r="N16" s="4">
        <v>72.274781903681998</v>
      </c>
      <c r="P16" s="10">
        <v>292</v>
      </c>
      <c r="Q16" s="10">
        <v>100000</v>
      </c>
      <c r="R16" s="4">
        <f t="shared" si="3"/>
        <v>21.058298564654056</v>
      </c>
      <c r="S16" s="4">
        <f t="shared" si="2"/>
        <v>2.2184992346094674</v>
      </c>
      <c r="T16" s="4">
        <f t="shared" si="2"/>
        <v>18.777757197778389</v>
      </c>
      <c r="U16" s="4">
        <f t="shared" si="2"/>
        <v>19.849819991163905</v>
      </c>
      <c r="V16" s="4">
        <f t="shared" si="2"/>
        <v>21.657379338061027</v>
      </c>
      <c r="W16" s="4">
        <f t="shared" si="2"/>
        <v>20.251281094955413</v>
      </c>
      <c r="X16" s="4">
        <f t="shared" si="2"/>
        <v>21.78294856147425</v>
      </c>
      <c r="Y16" s="4">
        <f t="shared" si="2"/>
        <v>23.83341033531315</v>
      </c>
      <c r="Z16" s="4">
        <f t="shared" si="2"/>
        <v>22.272675254383149</v>
      </c>
      <c r="AA16" s="4">
        <f t="shared" si="2"/>
        <v>17.65712833039418</v>
      </c>
      <c r="AB16" s="4">
        <f t="shared" si="2"/>
        <v>19.748947904769828</v>
      </c>
      <c r="AC16" s="4">
        <f t="shared" si="2"/>
        <v>24.75163763824726</v>
      </c>
    </row>
    <row r="17" spans="1:29" ht="15.6">
      <c r="A17" s="1" t="s">
        <v>57</v>
      </c>
      <c r="B17" s="5" t="s">
        <v>58</v>
      </c>
      <c r="C17" s="6">
        <f t="shared" si="0"/>
        <v>160.19527648273879</v>
      </c>
      <c r="D17" s="6">
        <f t="shared" si="1"/>
        <v>10.162507579997653</v>
      </c>
      <c r="E17" s="4">
        <v>164.64003038632799</v>
      </c>
      <c r="F17" s="4">
        <v>171.17364339872699</v>
      </c>
      <c r="G17" s="4">
        <v>180.46480281408699</v>
      </c>
      <c r="H17" s="4">
        <v>155.08036341661901</v>
      </c>
      <c r="I17" s="4">
        <v>148.26287661877299</v>
      </c>
      <c r="J17" s="4">
        <v>158.86734584311799</v>
      </c>
      <c r="K17" s="4">
        <v>156.72411849147599</v>
      </c>
      <c r="L17" s="4">
        <v>152.540451994639</v>
      </c>
      <c r="M17" s="4">
        <v>149.41077726344801</v>
      </c>
      <c r="N17" s="4">
        <v>164.78835460017299</v>
      </c>
      <c r="P17" s="10">
        <v>200</v>
      </c>
      <c r="Q17" s="10">
        <v>47000</v>
      </c>
      <c r="R17" s="4">
        <f t="shared" si="3"/>
        <v>37.645889973443616</v>
      </c>
      <c r="S17" s="4">
        <f t="shared" si="2"/>
        <v>2.3881892812994487</v>
      </c>
      <c r="T17" s="4">
        <f t="shared" si="2"/>
        <v>38.69040714078708</v>
      </c>
      <c r="U17" s="4">
        <f t="shared" si="2"/>
        <v>40.225806198700845</v>
      </c>
      <c r="V17" s="4">
        <f t="shared" si="2"/>
        <v>42.409228661310443</v>
      </c>
      <c r="W17" s="4">
        <f t="shared" si="2"/>
        <v>36.443885402905472</v>
      </c>
      <c r="X17" s="4">
        <f t="shared" si="2"/>
        <v>34.841776005411653</v>
      </c>
      <c r="Y17" s="4">
        <f t="shared" si="2"/>
        <v>37.333826273132729</v>
      </c>
      <c r="Z17" s="4">
        <f t="shared" si="2"/>
        <v>36.83016784549686</v>
      </c>
      <c r="AA17" s="4">
        <f t="shared" si="2"/>
        <v>35.847006218740162</v>
      </c>
      <c r="AB17" s="4">
        <f t="shared" si="2"/>
        <v>35.111532656910285</v>
      </c>
      <c r="AC17" s="4">
        <f t="shared" si="2"/>
        <v>38.725263331040651</v>
      </c>
    </row>
    <row r="18" spans="1:29" ht="15.6">
      <c r="A18" s="1" t="s">
        <v>60</v>
      </c>
      <c r="B18" s="5" t="s">
        <v>61</v>
      </c>
      <c r="C18" s="6">
        <f t="shared" si="0"/>
        <v>25.539545947171952</v>
      </c>
      <c r="D18" s="6">
        <f t="shared" si="1"/>
        <v>1.6168219437140052</v>
      </c>
      <c r="E18" s="4">
        <v>25.532153798724</v>
      </c>
      <c r="F18" s="4">
        <v>25.401048080841601</v>
      </c>
      <c r="G18" s="4">
        <v>25.989976718591301</v>
      </c>
      <c r="H18" s="4">
        <v>25.0219972234806</v>
      </c>
      <c r="I18" s="4">
        <v>29.267570383976999</v>
      </c>
      <c r="J18" s="4">
        <v>26.5703634503861</v>
      </c>
      <c r="K18" s="4">
        <v>24.731302953101402</v>
      </c>
      <c r="L18" s="4">
        <v>24.167762371838599</v>
      </c>
      <c r="M18" s="4">
        <v>23.185591918064599</v>
      </c>
      <c r="N18" s="4">
        <v>25.527692572714301</v>
      </c>
      <c r="P18" s="10">
        <v>437</v>
      </c>
      <c r="Q18" s="10">
        <v>300000</v>
      </c>
      <c r="R18" s="4">
        <f t="shared" si="3"/>
        <v>17.532869071285091</v>
      </c>
      <c r="S18" s="4">
        <f t="shared" si="2"/>
        <v>1.1099464144489739</v>
      </c>
      <c r="T18" s="4">
        <f t="shared" si="2"/>
        <v>17.527794369833408</v>
      </c>
      <c r="U18" s="4">
        <f t="shared" si="2"/>
        <v>17.437790444513684</v>
      </c>
      <c r="V18" s="4">
        <f t="shared" si="2"/>
        <v>17.842089280497461</v>
      </c>
      <c r="W18" s="4">
        <f t="shared" si="2"/>
        <v>17.177572464631989</v>
      </c>
      <c r="X18" s="4">
        <f t="shared" si="2"/>
        <v>20.092153581677575</v>
      </c>
      <c r="Y18" s="4">
        <f t="shared" si="2"/>
        <v>18.240524107816544</v>
      </c>
      <c r="Z18" s="4">
        <f t="shared" si="2"/>
        <v>16.978011180618811</v>
      </c>
      <c r="AA18" s="4">
        <f t="shared" si="2"/>
        <v>16.59114121636517</v>
      </c>
      <c r="AB18" s="4">
        <f t="shared" si="2"/>
        <v>15.916882323614141</v>
      </c>
      <c r="AC18" s="4">
        <f t="shared" si="2"/>
        <v>17.524731743282128</v>
      </c>
    </row>
    <row r="19" spans="1:29" ht="15.6">
      <c r="A19" s="1" t="s">
        <v>63</v>
      </c>
      <c r="B19" s="5" t="s">
        <v>64</v>
      </c>
      <c r="C19" s="6">
        <f t="shared" si="0"/>
        <v>31.169537800866316</v>
      </c>
      <c r="D19" s="6">
        <f t="shared" si="1"/>
        <v>2.7528925131848427</v>
      </c>
      <c r="E19" s="4">
        <v>29.146923553408602</v>
      </c>
      <c r="F19" s="4">
        <v>31.154110589563</v>
      </c>
      <c r="G19" s="4">
        <v>30.468572554491999</v>
      </c>
      <c r="H19" s="4">
        <v>28.8587933992433</v>
      </c>
      <c r="I19" s="4">
        <v>34.376718898143899</v>
      </c>
      <c r="J19" s="4">
        <v>37.477242312274399</v>
      </c>
      <c r="K19" s="4">
        <v>29.0718437321589</v>
      </c>
      <c r="L19" s="4">
        <v>30.2126592241537</v>
      </c>
      <c r="M19" s="4">
        <v>29.48964665379</v>
      </c>
      <c r="N19" s="4">
        <v>31.438867091435402</v>
      </c>
      <c r="P19" s="10">
        <v>97</v>
      </c>
      <c r="Q19" s="10">
        <v>105000</v>
      </c>
      <c r="R19" s="4">
        <f t="shared" si="3"/>
        <v>33.740221330834679</v>
      </c>
      <c r="S19" s="4">
        <f t="shared" si="2"/>
        <v>2.9799351946846238</v>
      </c>
      <c r="T19" s="4">
        <f t="shared" si="2"/>
        <v>31.550793537194878</v>
      </c>
      <c r="U19" s="4">
        <f t="shared" si="2"/>
        <v>33.72352177220737</v>
      </c>
      <c r="V19" s="4">
        <f t="shared" si="2"/>
        <v>32.981444517749068</v>
      </c>
      <c r="W19" s="4">
        <f t="shared" si="2"/>
        <v>31.238900071345842</v>
      </c>
      <c r="X19" s="4">
        <f t="shared" si="2"/>
        <v>37.211912209331018</v>
      </c>
      <c r="Y19" s="4">
        <f t="shared" si="2"/>
        <v>40.568148894730015</v>
      </c>
      <c r="Z19" s="4">
        <f t="shared" si="2"/>
        <v>31.469521565739015</v>
      </c>
      <c r="AA19" s="4">
        <f t="shared" si="2"/>
        <v>32.704424933362255</v>
      </c>
      <c r="AB19" s="4">
        <f t="shared" si="2"/>
        <v>31.921782460288146</v>
      </c>
      <c r="AC19" s="4">
        <f t="shared" si="2"/>
        <v>34.031763346399146</v>
      </c>
    </row>
    <row r="20" spans="1:29" ht="15.6">
      <c r="A20" s="1" t="s">
        <v>66</v>
      </c>
      <c r="B20" s="5" t="s">
        <v>67</v>
      </c>
      <c r="C20" s="6">
        <f t="shared" si="0"/>
        <v>262.10022963565569</v>
      </c>
      <c r="D20" s="6">
        <f t="shared" si="1"/>
        <v>50.40549827763224</v>
      </c>
      <c r="E20" s="4">
        <v>235.75955754296399</v>
      </c>
      <c r="F20" s="4">
        <v>260.15430259509202</v>
      </c>
      <c r="G20" s="4">
        <v>388.21154059941802</v>
      </c>
      <c r="H20" s="4">
        <v>241.025650779633</v>
      </c>
      <c r="I20" s="4">
        <v>260.05032967827401</v>
      </c>
      <c r="J20" s="4">
        <v>231.94070831382501</v>
      </c>
      <c r="K20" s="4">
        <v>244.38558738313</v>
      </c>
      <c r="L20" s="4">
        <v>244.91536672541201</v>
      </c>
      <c r="M20" s="4">
        <v>303.38389261977898</v>
      </c>
      <c r="N20" s="4">
        <v>211.17536011902999</v>
      </c>
      <c r="P20" s="10">
        <v>1629</v>
      </c>
      <c r="Q20" s="10">
        <v>90000</v>
      </c>
      <c r="R20" s="4">
        <f t="shared" si="3"/>
        <v>14.480675670478215</v>
      </c>
      <c r="S20" s="4">
        <f t="shared" si="3"/>
        <v>2.7848341589852068</v>
      </c>
      <c r="T20" s="4">
        <f t="shared" si="3"/>
        <v>13.025389919500773</v>
      </c>
      <c r="U20" s="4">
        <f t="shared" si="3"/>
        <v>14.373165889231602</v>
      </c>
      <c r="V20" s="4">
        <f t="shared" si="3"/>
        <v>21.448151414332486</v>
      </c>
      <c r="W20" s="4">
        <f t="shared" si="3"/>
        <v>13.316334297217294</v>
      </c>
      <c r="X20" s="4">
        <f t="shared" si="3"/>
        <v>14.367421529186409</v>
      </c>
      <c r="Y20" s="4">
        <f t="shared" si="3"/>
        <v>12.814403774244477</v>
      </c>
      <c r="Z20" s="4">
        <f t="shared" si="3"/>
        <v>13.501966153764089</v>
      </c>
      <c r="AA20" s="4">
        <f t="shared" si="3"/>
        <v>13.531235730685747</v>
      </c>
      <c r="AB20" s="4">
        <f t="shared" si="3"/>
        <v>16.761541028717069</v>
      </c>
      <c r="AC20" s="4">
        <f t="shared" si="3"/>
        <v>11.667146967902211</v>
      </c>
    </row>
    <row r="21" spans="1:29" ht="15.6">
      <c r="A21" s="1" t="s">
        <v>69</v>
      </c>
      <c r="B21" s="5" t="s">
        <v>70</v>
      </c>
      <c r="C21" s="6">
        <f t="shared" si="0"/>
        <v>31.370788878507661</v>
      </c>
      <c r="D21" s="6">
        <f t="shared" si="1"/>
        <v>0.86625681647846497</v>
      </c>
      <c r="E21" s="4">
        <v>30.5227221613974</v>
      </c>
      <c r="F21" s="4">
        <v>33.204962487928299</v>
      </c>
      <c r="G21" s="4">
        <v>31.4025847752464</v>
      </c>
      <c r="H21" s="4">
        <v>32.249869661688003</v>
      </c>
      <c r="I21" s="4">
        <v>31.484250176833001</v>
      </c>
      <c r="J21" s="4">
        <v>30.968585112497799</v>
      </c>
      <c r="K21" s="4">
        <v>30.6602058573806</v>
      </c>
      <c r="L21" s="4">
        <v>31.859355244746698</v>
      </c>
      <c r="M21" s="4">
        <v>30.7707575006064</v>
      </c>
      <c r="N21" s="4">
        <v>30.584595806751999</v>
      </c>
      <c r="P21" s="10">
        <v>54</v>
      </c>
      <c r="Q21" s="10">
        <v>90000</v>
      </c>
      <c r="R21" s="4">
        <f t="shared" si="3"/>
        <v>52.284648130846101</v>
      </c>
      <c r="S21" s="4">
        <f t="shared" si="3"/>
        <v>1.4437613607974416</v>
      </c>
      <c r="T21" s="4">
        <f t="shared" si="3"/>
        <v>50.871203602328997</v>
      </c>
      <c r="U21" s="4">
        <f t="shared" si="3"/>
        <v>55.341604146547155</v>
      </c>
      <c r="V21" s="4">
        <f t="shared" si="3"/>
        <v>52.337641292077336</v>
      </c>
      <c r="W21" s="4">
        <f t="shared" si="3"/>
        <v>53.749782769480007</v>
      </c>
      <c r="X21" s="4">
        <f t="shared" si="3"/>
        <v>52.473750294721668</v>
      </c>
      <c r="Y21" s="4">
        <f t="shared" si="3"/>
        <v>51.614308520829667</v>
      </c>
      <c r="Z21" s="4">
        <f t="shared" si="3"/>
        <v>51.100343095634337</v>
      </c>
      <c r="AA21" s="4">
        <f t="shared" si="3"/>
        <v>53.09892540791116</v>
      </c>
      <c r="AB21" s="4">
        <f t="shared" si="3"/>
        <v>51.28459583434401</v>
      </c>
      <c r="AC21" s="4">
        <f t="shared" si="3"/>
        <v>50.974326344586665</v>
      </c>
    </row>
    <row r="22" spans="1:29" ht="15.6">
      <c r="A22" s="1" t="s">
        <v>72</v>
      </c>
      <c r="B22" s="5" t="s">
        <v>73</v>
      </c>
      <c r="C22" s="6">
        <f t="shared" si="0"/>
        <v>8.9161318939501903</v>
      </c>
      <c r="D22" s="6">
        <f t="shared" si="1"/>
        <v>7.994885362825431E-2</v>
      </c>
      <c r="E22" s="4">
        <v>8.9334896066863401</v>
      </c>
      <c r="F22" s="4">
        <v>8.9615434279033703</v>
      </c>
      <c r="G22" s="4">
        <v>8.9508275280189196</v>
      </c>
      <c r="H22" s="4">
        <v>9.0555732455066007</v>
      </c>
      <c r="I22" s="4">
        <v>8.7985390042524401</v>
      </c>
      <c r="J22" s="4">
        <v>8.7771386589745806</v>
      </c>
      <c r="K22" s="4">
        <v>8.9283086406037295</v>
      </c>
      <c r="L22" s="4">
        <v>8.9001819549261398</v>
      </c>
      <c r="M22" s="4">
        <v>8.9092803143501005</v>
      </c>
      <c r="N22" s="4">
        <v>8.9464365582796805</v>
      </c>
      <c r="P22" s="10">
        <v>18</v>
      </c>
      <c r="Q22" s="10">
        <v>270000</v>
      </c>
      <c r="R22" s="4">
        <f t="shared" si="3"/>
        <v>133.74197840925285</v>
      </c>
      <c r="S22" s="4">
        <f t="shared" si="3"/>
        <v>1.1992328044238147</v>
      </c>
      <c r="T22" s="4">
        <f t="shared" si="3"/>
        <v>134.00234410029509</v>
      </c>
      <c r="U22" s="4">
        <f t="shared" si="3"/>
        <v>134.42315141855056</v>
      </c>
      <c r="V22" s="4">
        <f t="shared" si="3"/>
        <v>134.26241292028379</v>
      </c>
      <c r="W22" s="4">
        <f t="shared" si="3"/>
        <v>135.83359868259899</v>
      </c>
      <c r="X22" s="4">
        <f t="shared" si="3"/>
        <v>131.97808506378661</v>
      </c>
      <c r="Y22" s="4">
        <f t="shared" si="3"/>
        <v>131.6570798846187</v>
      </c>
      <c r="Z22" s="4">
        <f t="shared" si="3"/>
        <v>133.92462960905593</v>
      </c>
      <c r="AA22" s="4">
        <f t="shared" si="3"/>
        <v>133.50272932389208</v>
      </c>
      <c r="AB22" s="4">
        <f t="shared" si="3"/>
        <v>133.63920471525151</v>
      </c>
      <c r="AC22" s="4">
        <f t="shared" si="3"/>
        <v>134.1965483741952</v>
      </c>
    </row>
    <row r="23" spans="1:29" ht="15.6">
      <c r="A23" s="1" t="s">
        <v>75</v>
      </c>
      <c r="B23" s="5" t="s">
        <v>76</v>
      </c>
      <c r="C23" s="6">
        <f t="shared" si="0"/>
        <v>8.4326558096166693</v>
      </c>
      <c r="D23" s="6">
        <f t="shared" si="1"/>
        <v>1.3506390493164575</v>
      </c>
      <c r="E23" s="4">
        <v>8.0872835174092206</v>
      </c>
      <c r="F23" s="4">
        <v>10.1523436566372</v>
      </c>
      <c r="G23" s="4">
        <v>7.7024225574387097</v>
      </c>
      <c r="H23" s="4">
        <v>10.2598567839279</v>
      </c>
      <c r="I23" s="4">
        <v>7.7524550984875997</v>
      </c>
      <c r="J23" s="4">
        <v>7.93847637701057</v>
      </c>
      <c r="K23" s="4">
        <v>8.9245975638394306</v>
      </c>
      <c r="L23" s="4">
        <v>8.0274873096445898</v>
      </c>
      <c r="M23" s="4">
        <v>9.6642501679606205</v>
      </c>
      <c r="N23" s="4">
        <v>5.8173850638108604</v>
      </c>
      <c r="P23" s="10">
        <v>65</v>
      </c>
      <c r="Q23" s="10">
        <v>70000</v>
      </c>
      <c r="R23" s="4">
        <f t="shared" si="3"/>
        <v>9.0813216411256441</v>
      </c>
      <c r="S23" s="4">
        <f t="shared" si="3"/>
        <v>1.4545343608023391</v>
      </c>
      <c r="T23" s="4">
        <f t="shared" si="3"/>
        <v>8.7093822495176223</v>
      </c>
      <c r="U23" s="4">
        <f t="shared" si="3"/>
        <v>10.933293168686216</v>
      </c>
      <c r="V23" s="4">
        <f t="shared" si="3"/>
        <v>8.2949166003186114</v>
      </c>
      <c r="W23" s="4">
        <f t="shared" si="3"/>
        <v>11.049076536537738</v>
      </c>
      <c r="X23" s="4">
        <f t="shared" si="3"/>
        <v>8.34879779837126</v>
      </c>
      <c r="Y23" s="4">
        <f t="shared" si="3"/>
        <v>8.5491284060113824</v>
      </c>
      <c r="Z23" s="4">
        <f t="shared" si="3"/>
        <v>9.611105068750156</v>
      </c>
      <c r="AA23" s="4">
        <f t="shared" si="3"/>
        <v>8.6449863334634038</v>
      </c>
      <c r="AB23" s="4">
        <f t="shared" si="3"/>
        <v>10.407654027034516</v>
      </c>
      <c r="AC23" s="4">
        <f t="shared" si="3"/>
        <v>6.2648762225655421</v>
      </c>
    </row>
    <row r="24" spans="1:29" ht="15.6">
      <c r="A24" s="1" t="s">
        <v>78</v>
      </c>
      <c r="B24" s="5" t="s">
        <v>79</v>
      </c>
      <c r="C24" s="6">
        <f t="shared" si="0"/>
        <v>2.071955156741625</v>
      </c>
      <c r="D24" s="6">
        <f t="shared" si="1"/>
        <v>8.3877555969978632E-2</v>
      </c>
      <c r="E24" s="4">
        <v>2.1043047010259901</v>
      </c>
      <c r="F24" s="4">
        <v>1.9605545489946901</v>
      </c>
      <c r="G24" s="4">
        <v>1.9578066530932801</v>
      </c>
      <c r="H24" s="4">
        <v>1.9882453219968901</v>
      </c>
      <c r="I24" s="4">
        <v>2.2285793768628901</v>
      </c>
      <c r="J24" s="4">
        <v>2.0616290850324801</v>
      </c>
      <c r="K24" s="4">
        <v>2.1093510604317398</v>
      </c>
      <c r="L24" s="4">
        <v>2.08037108508878</v>
      </c>
      <c r="M24" s="4">
        <v>2.1221864488889</v>
      </c>
      <c r="N24" s="4">
        <v>2.10652328600061</v>
      </c>
      <c r="P24" s="10">
        <v>22</v>
      </c>
      <c r="Q24" s="10">
        <v>160000</v>
      </c>
      <c r="R24" s="4">
        <f t="shared" si="3"/>
        <v>15.068764776302727</v>
      </c>
      <c r="S24" s="4">
        <f t="shared" si="3"/>
        <v>0.61001858887257188</v>
      </c>
      <c r="T24" s="4">
        <f t="shared" si="3"/>
        <v>15.304034189279928</v>
      </c>
      <c r="U24" s="4">
        <f t="shared" si="3"/>
        <v>14.258578538143201</v>
      </c>
      <c r="V24" s="4">
        <f t="shared" si="3"/>
        <v>14.2385938406784</v>
      </c>
      <c r="W24" s="4">
        <f t="shared" si="3"/>
        <v>14.459965978159202</v>
      </c>
      <c r="X24" s="4">
        <f t="shared" si="3"/>
        <v>16.207850013548288</v>
      </c>
      <c r="Y24" s="4">
        <f t="shared" si="3"/>
        <v>14.993666072963491</v>
      </c>
      <c r="Z24" s="4">
        <f t="shared" si="3"/>
        <v>15.340734984958107</v>
      </c>
      <c r="AA24" s="4">
        <f t="shared" si="3"/>
        <v>15.1299715279184</v>
      </c>
      <c r="AB24" s="4">
        <f t="shared" si="3"/>
        <v>15.434083264646546</v>
      </c>
      <c r="AC24" s="4">
        <f t="shared" si="3"/>
        <v>15.320169352731709</v>
      </c>
    </row>
    <row r="25" spans="1:29" ht="15.6">
      <c r="A25" s="1" t="s">
        <v>81</v>
      </c>
      <c r="B25" s="5" t="s">
        <v>82</v>
      </c>
      <c r="C25" s="6">
        <f t="shared" si="0"/>
        <v>25.842442249200122</v>
      </c>
      <c r="D25" s="6">
        <f t="shared" si="1"/>
        <v>4.1165671268438047</v>
      </c>
      <c r="E25" s="4">
        <v>23.009127257273398</v>
      </c>
      <c r="F25" s="4">
        <v>23.335979695904701</v>
      </c>
      <c r="G25" s="4">
        <v>24.224034482929302</v>
      </c>
      <c r="H25" s="4">
        <v>24.250509959216</v>
      </c>
      <c r="I25" s="4">
        <v>21.080369214483799</v>
      </c>
      <c r="J25" s="4">
        <v>35.088777850325201</v>
      </c>
      <c r="K25" s="4">
        <v>24.891665952140201</v>
      </c>
      <c r="L25" s="4">
        <v>30.641032346678902</v>
      </c>
      <c r="M25" s="4">
        <v>25.271268562428499</v>
      </c>
      <c r="N25" s="4">
        <v>26.6316571706212</v>
      </c>
      <c r="P25" s="10">
        <v>400</v>
      </c>
      <c r="Q25" s="10">
        <v>53000</v>
      </c>
      <c r="R25" s="4">
        <f t="shared" si="3"/>
        <v>3.4241235980190159</v>
      </c>
      <c r="S25" s="4">
        <f t="shared" si="3"/>
        <v>0.54544514430680413</v>
      </c>
      <c r="T25" s="4">
        <f t="shared" si="3"/>
        <v>3.0487093615887253</v>
      </c>
      <c r="U25" s="4">
        <f t="shared" si="3"/>
        <v>3.0920173097073729</v>
      </c>
      <c r="V25" s="4">
        <f t="shared" si="3"/>
        <v>3.2096845689881324</v>
      </c>
      <c r="W25" s="4">
        <f t="shared" si="3"/>
        <v>3.2131925695961199</v>
      </c>
      <c r="X25" s="4">
        <f t="shared" si="3"/>
        <v>2.7931489209191032</v>
      </c>
      <c r="Y25" s="4">
        <f t="shared" si="3"/>
        <v>4.6492630651680891</v>
      </c>
      <c r="Z25" s="4">
        <f t="shared" si="3"/>
        <v>3.2981457386585769</v>
      </c>
      <c r="AA25" s="4">
        <f t="shared" si="3"/>
        <v>4.0599367859349549</v>
      </c>
      <c r="AB25" s="4">
        <f t="shared" si="3"/>
        <v>3.3484430845217763</v>
      </c>
      <c r="AC25" s="4">
        <f t="shared" si="3"/>
        <v>3.5286945751073087</v>
      </c>
    </row>
    <row r="26" spans="1:29" ht="15.6">
      <c r="A26" s="1" t="s">
        <v>84</v>
      </c>
      <c r="B26" s="5" t="s">
        <v>85</v>
      </c>
      <c r="C26" s="6">
        <f t="shared" si="0"/>
        <v>1.9510083354252885</v>
      </c>
      <c r="D26" s="6">
        <f t="shared" si="1"/>
        <v>0.37170811057985581</v>
      </c>
      <c r="E26" s="4">
        <v>2.29266743651079</v>
      </c>
      <c r="F26" s="4">
        <v>2.1856809532354502</v>
      </c>
      <c r="G26" s="4">
        <v>2.12570987417722</v>
      </c>
      <c r="H26" s="4">
        <v>1.76294964067396</v>
      </c>
      <c r="I26" s="4">
        <v>2.2258185131681798</v>
      </c>
      <c r="J26" s="4">
        <v>2.1067587020849201</v>
      </c>
      <c r="K26" s="4">
        <v>1.4863817125413501</v>
      </c>
      <c r="L26" s="4">
        <v>2.0365957763448002</v>
      </c>
      <c r="M26" s="4">
        <v>2.1407658333174902</v>
      </c>
      <c r="N26" s="4">
        <v>1.1467549121987199</v>
      </c>
      <c r="P26" s="10">
        <v>640</v>
      </c>
      <c r="Q26" s="10">
        <v>480000</v>
      </c>
      <c r="R26" s="4">
        <f t="shared" si="3"/>
        <v>1.4632562515689664</v>
      </c>
      <c r="S26" s="4">
        <f t="shared" si="3"/>
        <v>0.27878108293489184</v>
      </c>
      <c r="T26" s="4">
        <f t="shared" si="3"/>
        <v>1.7195005773830925</v>
      </c>
      <c r="U26" s="4">
        <f t="shared" si="3"/>
        <v>1.6392607149265874</v>
      </c>
      <c r="V26" s="4">
        <f t="shared" si="3"/>
        <v>1.594282405632915</v>
      </c>
      <c r="W26" s="4">
        <f t="shared" si="3"/>
        <v>1.32221223050547</v>
      </c>
      <c r="X26" s="4">
        <f t="shared" si="3"/>
        <v>1.669363884876135</v>
      </c>
      <c r="Y26" s="4">
        <f t="shared" si="3"/>
        <v>1.5800690265636901</v>
      </c>
      <c r="Z26" s="4">
        <f t="shared" si="3"/>
        <v>1.1147862844060126</v>
      </c>
      <c r="AA26" s="4">
        <f t="shared" si="3"/>
        <v>1.5274468322586001</v>
      </c>
      <c r="AB26" s="4">
        <f t="shared" si="3"/>
        <v>1.6055743749881175</v>
      </c>
      <c r="AC26" s="4">
        <f t="shared" si="3"/>
        <v>0.86006618414904001</v>
      </c>
    </row>
    <row r="27" spans="1:29" ht="15.6">
      <c r="A27" s="1" t="s">
        <v>87</v>
      </c>
      <c r="B27" s="5" t="s">
        <v>88</v>
      </c>
      <c r="C27" s="6">
        <f t="shared" si="0"/>
        <v>21.569126459712088</v>
      </c>
      <c r="D27" s="6">
        <f t="shared" si="1"/>
        <v>3.6940164673283937</v>
      </c>
      <c r="E27" s="4">
        <v>16.899190514053998</v>
      </c>
      <c r="F27" s="4">
        <v>22.110714393546601</v>
      </c>
      <c r="G27" s="4">
        <v>23.9813856262233</v>
      </c>
      <c r="H27" s="4">
        <v>24.465084921970501</v>
      </c>
      <c r="I27" s="4">
        <v>22.5185307697027</v>
      </c>
      <c r="J27" s="4">
        <v>19.9613569181085</v>
      </c>
      <c r="K27" s="4">
        <v>15.5905790021309</v>
      </c>
      <c r="L27" s="4">
        <v>18.595058658579902</v>
      </c>
      <c r="M27" s="4">
        <v>24.582930193837001</v>
      </c>
      <c r="N27" s="4">
        <v>26.986433598967501</v>
      </c>
      <c r="P27" s="10">
        <v>2500</v>
      </c>
      <c r="Q27" s="10">
        <v>120000</v>
      </c>
      <c r="R27" s="4">
        <f t="shared" si="3"/>
        <v>1.0353180700661804</v>
      </c>
      <c r="S27" s="4">
        <f t="shared" si="3"/>
        <v>0.1773127904317629</v>
      </c>
      <c r="T27" s="4">
        <f t="shared" si="3"/>
        <v>0.81116114467459188</v>
      </c>
      <c r="U27" s="4">
        <f t="shared" si="3"/>
        <v>1.0613142908902369</v>
      </c>
      <c r="V27" s="4">
        <f t="shared" si="3"/>
        <v>1.1511065100587183</v>
      </c>
      <c r="W27" s="4">
        <f t="shared" si="3"/>
        <v>1.1743240762545841</v>
      </c>
      <c r="X27" s="4">
        <f t="shared" si="3"/>
        <v>1.0808894769457296</v>
      </c>
      <c r="Y27" s="4">
        <f t="shared" si="3"/>
        <v>0.95814513206920804</v>
      </c>
      <c r="Z27" s="4">
        <f t="shared" si="3"/>
        <v>0.74834779210228319</v>
      </c>
      <c r="AA27" s="4">
        <f t="shared" si="3"/>
        <v>0.89256281561183526</v>
      </c>
      <c r="AB27" s="4">
        <f t="shared" si="3"/>
        <v>1.179980649304176</v>
      </c>
      <c r="AC27" s="4">
        <f t="shared" si="3"/>
        <v>1.29534881275044</v>
      </c>
    </row>
    <row r="28" spans="1:29" ht="15.6">
      <c r="A28" s="1" t="s">
        <v>90</v>
      </c>
      <c r="B28" s="5" t="s">
        <v>91</v>
      </c>
      <c r="C28" s="6">
        <f>AVERAGE(E28:N28)</f>
        <v>1.5080061161619678</v>
      </c>
      <c r="D28" s="6">
        <f>STDEV(E28:N28)</f>
        <v>0.12182045821563753</v>
      </c>
      <c r="E28" s="4">
        <v>1.40550208895927</v>
      </c>
      <c r="F28" s="4">
        <v>1.3839065776716999</v>
      </c>
      <c r="G28" s="4">
        <v>1.5369435726901499</v>
      </c>
      <c r="H28" s="4">
        <v>1.6446383475481501</v>
      </c>
      <c r="I28" s="4">
        <v>1.62356642495656</v>
      </c>
      <c r="J28" s="4">
        <v>1.51504624000633</v>
      </c>
      <c r="K28" s="4">
        <v>1.3591465170736301</v>
      </c>
      <c r="L28" s="4">
        <v>1.40362321584354</v>
      </c>
      <c r="M28" s="4">
        <v>1.71182545251644</v>
      </c>
      <c r="N28" s="4">
        <v>1.49586272435391</v>
      </c>
      <c r="P28" s="10">
        <v>1550</v>
      </c>
      <c r="Q28" s="10">
        <v>390000</v>
      </c>
      <c r="R28" s="4">
        <f t="shared" si="3"/>
        <v>0.37943379696978546</v>
      </c>
      <c r="S28" s="4">
        <f t="shared" si="3"/>
        <v>3.0651599163934607E-2</v>
      </c>
      <c r="T28" s="4">
        <f t="shared" si="3"/>
        <v>0.35364246109297759</v>
      </c>
      <c r="U28" s="4">
        <f t="shared" si="3"/>
        <v>0.34820875180126643</v>
      </c>
      <c r="V28" s="4">
        <f t="shared" si="3"/>
        <v>0.38671483441881188</v>
      </c>
      <c r="W28" s="4">
        <f t="shared" si="3"/>
        <v>0.41381222938308293</v>
      </c>
      <c r="X28" s="4">
        <f t="shared" si="3"/>
        <v>0.40851026176326355</v>
      </c>
      <c r="Y28" s="4">
        <f t="shared" si="3"/>
        <v>0.38120518296933464</v>
      </c>
      <c r="Z28" s="4">
        <f t="shared" si="3"/>
        <v>0.34197880107013917</v>
      </c>
      <c r="AA28" s="4">
        <f t="shared" si="3"/>
        <v>0.35316971237353584</v>
      </c>
      <c r="AB28" s="4">
        <f t="shared" si="3"/>
        <v>0.43071737192349135</v>
      </c>
      <c r="AC28" s="4">
        <f t="shared" si="3"/>
        <v>0.37637836290195154</v>
      </c>
    </row>
    <row r="29" spans="1:29" ht="15.6">
      <c r="A29" s="1" t="s">
        <v>94</v>
      </c>
      <c r="B29" s="5" t="s">
        <v>95</v>
      </c>
      <c r="C29" s="6">
        <f>AVERAGE(E29:N29)</f>
        <v>1.8037306886106179</v>
      </c>
      <c r="D29" s="6">
        <f t="shared" si="1"/>
        <v>0.2722600850991857</v>
      </c>
      <c r="E29" s="4">
        <v>1.79901215451046</v>
      </c>
      <c r="F29" s="4">
        <v>1.81289704748098</v>
      </c>
      <c r="G29" s="4">
        <v>1.6165176771023599</v>
      </c>
      <c r="H29" s="4">
        <v>1.6101132907067299</v>
      </c>
      <c r="I29" s="4">
        <v>1.71297522719791</v>
      </c>
      <c r="J29" s="4">
        <v>2.2787678574817098</v>
      </c>
      <c r="K29" s="4">
        <v>1.7421437513323099</v>
      </c>
      <c r="L29" s="4">
        <v>1.45689169433677</v>
      </c>
      <c r="M29" s="4">
        <v>2.2835377601043501</v>
      </c>
      <c r="N29" s="4">
        <v>1.7244504258526001</v>
      </c>
      <c r="P29" s="10">
        <v>9240</v>
      </c>
      <c r="Q29" s="11">
        <v>66000</v>
      </c>
      <c r="R29" s="4">
        <f t="shared" si="3"/>
        <v>1.2883790632932985E-2</v>
      </c>
      <c r="S29" s="4">
        <f t="shared" si="3"/>
        <v>1.9447148935656123E-3</v>
      </c>
      <c r="T29" s="4">
        <f t="shared" si="3"/>
        <v>1.2850086817931856E-2</v>
      </c>
      <c r="U29" s="4">
        <f t="shared" si="3"/>
        <v>1.2949264624864142E-2</v>
      </c>
      <c r="V29" s="4">
        <f t="shared" si="3"/>
        <v>1.1546554836445427E-2</v>
      </c>
      <c r="W29" s="4">
        <f t="shared" si="3"/>
        <v>1.1500809219333784E-2</v>
      </c>
      <c r="X29" s="4">
        <f t="shared" si="3"/>
        <v>1.2235537337127927E-2</v>
      </c>
      <c r="Y29" s="4">
        <f t="shared" si="3"/>
        <v>1.6276913267726498E-2</v>
      </c>
      <c r="Z29" s="4">
        <f t="shared" si="3"/>
        <v>1.2443883938087926E-2</v>
      </c>
      <c r="AA29" s="4">
        <f t="shared" si="3"/>
        <v>1.0406369245262642E-2</v>
      </c>
      <c r="AB29" s="4">
        <f t="shared" si="3"/>
        <v>1.6310984000745356E-2</v>
      </c>
      <c r="AC29" s="4">
        <f t="shared" si="3"/>
        <v>1.2317503041804286E-2</v>
      </c>
    </row>
    <row r="31" spans="1:29" ht="15.6">
      <c r="A31" s="4" t="s">
        <v>187</v>
      </c>
      <c r="B31" s="4">
        <f>C3/(400-B1)</f>
        <v>0.20782006501211683</v>
      </c>
      <c r="D31" s="4" t="s">
        <v>188</v>
      </c>
      <c r="E31" s="4">
        <f>C3/B31</f>
        <v>180</v>
      </c>
      <c r="Q31" s="4" t="s">
        <v>189</v>
      </c>
      <c r="R31" s="4">
        <f>SUM(R4:R29)</f>
        <v>11503.392295158947</v>
      </c>
      <c r="T31" s="4">
        <f t="shared" ref="T31:AC31" si="4">SUM(T4:T29)</f>
        <v>11503.392295158943</v>
      </c>
      <c r="U31" s="4">
        <f t="shared" si="4"/>
        <v>11503.392295158948</v>
      </c>
      <c r="V31" s="4">
        <f t="shared" si="4"/>
        <v>11503.392295158948</v>
      </c>
      <c r="W31" s="4">
        <f t="shared" si="4"/>
        <v>11503.392295158961</v>
      </c>
      <c r="X31" s="4">
        <f t="shared" si="4"/>
        <v>11503.392295158947</v>
      </c>
      <c r="Y31" s="4">
        <f t="shared" si="4"/>
        <v>11503.392295158934</v>
      </c>
      <c r="Z31" s="4">
        <f t="shared" si="4"/>
        <v>11503.392295158956</v>
      </c>
      <c r="AA31" s="4">
        <f t="shared" si="4"/>
        <v>11503.392295158934</v>
      </c>
      <c r="AB31" s="4">
        <f t="shared" si="4"/>
        <v>11503.392295158956</v>
      </c>
      <c r="AC31" s="4">
        <f t="shared" si="4"/>
        <v>11503.39229515893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3B0B-DF00-4DE5-9D26-EA014954E2EE}">
  <dimension ref="A1:AC31"/>
  <sheetViews>
    <sheetView zoomScale="90" zoomScaleNormal="90" workbookViewId="0">
      <selection activeCell="A33" sqref="A33:XFD33"/>
    </sheetView>
  </sheetViews>
  <sheetFormatPr defaultColWidth="9.140625" defaultRowHeight="14.45"/>
  <cols>
    <col min="1" max="18" width="9.140625" style="4"/>
    <col min="19" max="19" width="8.7109375" style="4" customWidth="1"/>
    <col min="20" max="16384" width="9.140625" style="4"/>
  </cols>
  <sheetData>
    <row r="1" spans="1:29">
      <c r="A1" s="4" t="s">
        <v>181</v>
      </c>
      <c r="B1" s="4">
        <v>240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39.039055448440749</v>
      </c>
      <c r="D3" s="6">
        <f>STDEV(E3:N3)</f>
        <v>1.5302182124820466E-3</v>
      </c>
      <c r="E3" s="4">
        <v>39.038201982316103</v>
      </c>
      <c r="F3" s="4">
        <v>39.036579228292197</v>
      </c>
      <c r="G3" s="4">
        <v>39.038005273849002</v>
      </c>
      <c r="H3" s="4">
        <v>39.039555961306</v>
      </c>
      <c r="I3" s="4">
        <v>39.037783795946901</v>
      </c>
      <c r="J3" s="4">
        <v>39.040375031847098</v>
      </c>
      <c r="K3" s="4">
        <v>39.039702525553999</v>
      </c>
      <c r="L3" s="4">
        <v>39.041012847893199</v>
      </c>
      <c r="M3" s="4">
        <v>39.041168826396799</v>
      </c>
      <c r="N3" s="4">
        <v>39.038169011006197</v>
      </c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8" si="0">AVERAGE(E4:N4)</f>
        <v>201.96914663433469</v>
      </c>
      <c r="D4" s="6">
        <f t="shared" ref="D4:D29" si="1">STDEV(E4:N4)</f>
        <v>9.8140439180155428E-2</v>
      </c>
      <c r="E4" s="4">
        <v>201.92503877594299</v>
      </c>
      <c r="F4" s="4">
        <v>202.05797611175399</v>
      </c>
      <c r="G4" s="4">
        <v>202.05116120894499</v>
      </c>
      <c r="H4" s="4">
        <v>201.94356309693001</v>
      </c>
      <c r="I4" s="4">
        <v>201.93324083263099</v>
      </c>
      <c r="J4" s="4">
        <v>201.75677642990999</v>
      </c>
      <c r="K4" s="4">
        <v>202.08291163688099</v>
      </c>
      <c r="L4" s="4">
        <v>201.929124630579</v>
      </c>
      <c r="M4" s="4">
        <v>201.95180015436199</v>
      </c>
      <c r="N4" s="4">
        <v>202.05987346541201</v>
      </c>
      <c r="P4" s="8">
        <v>16</v>
      </c>
      <c r="Q4" s="8">
        <v>588000</v>
      </c>
      <c r="R4" s="4">
        <f>C4/$P4*$Q4/1000</f>
        <v>7422.3661388117998</v>
      </c>
      <c r="S4" s="4">
        <f t="shared" ref="S4:AC19" si="2">D4/$P4*$Q4/1000</f>
        <v>3.6066611398707118</v>
      </c>
      <c r="T4" s="4">
        <f t="shared" si="2"/>
        <v>7420.7451750159053</v>
      </c>
      <c r="U4" s="4">
        <f t="shared" ref="U4" si="3">F4/$P4*$Q4/1000</f>
        <v>7425.630622106959</v>
      </c>
      <c r="V4" s="4">
        <f t="shared" ref="V4" si="4">G4/$P4*$Q4/1000</f>
        <v>7425.3801744287284</v>
      </c>
      <c r="W4" s="4">
        <f t="shared" si="2"/>
        <v>7421.4259438121771</v>
      </c>
      <c r="X4" s="4">
        <f t="shared" si="2"/>
        <v>7421.0466005991884</v>
      </c>
      <c r="Y4" s="4">
        <f t="shared" si="2"/>
        <v>7414.5615337991921</v>
      </c>
      <c r="Z4" s="4">
        <f t="shared" si="2"/>
        <v>7426.5470026553767</v>
      </c>
      <c r="AA4" s="4">
        <f t="shared" si="2"/>
        <v>7420.8953301737783</v>
      </c>
      <c r="AB4" s="4">
        <f t="shared" si="2"/>
        <v>7421.7286556728031</v>
      </c>
      <c r="AC4" s="4">
        <f t="shared" si="2"/>
        <v>7425.7003498538907</v>
      </c>
    </row>
    <row r="5" spans="1:29" ht="15.6">
      <c r="A5" s="5" t="s">
        <v>22</v>
      </c>
      <c r="B5" s="5" t="s">
        <v>23</v>
      </c>
      <c r="C5" s="6">
        <f t="shared" si="0"/>
        <v>2188.8754048634737</v>
      </c>
      <c r="D5" s="6">
        <f t="shared" si="1"/>
        <v>87.067064144379202</v>
      </c>
      <c r="E5" s="4">
        <v>2131.9245902964899</v>
      </c>
      <c r="F5" s="4">
        <v>2185.4088810918702</v>
      </c>
      <c r="G5" s="4">
        <v>2167.2124595569499</v>
      </c>
      <c r="H5" s="4">
        <v>2326.8944349989501</v>
      </c>
      <c r="I5" s="4">
        <v>2211.30312133605</v>
      </c>
      <c r="J5" s="4">
        <v>2223.0158063858498</v>
      </c>
      <c r="K5" s="4">
        <v>2100.3780463472099</v>
      </c>
      <c r="L5" s="4">
        <v>2319.1578798058199</v>
      </c>
      <c r="M5" s="4">
        <v>2171.2072761387299</v>
      </c>
      <c r="N5" s="4">
        <v>2052.2515526768102</v>
      </c>
      <c r="P5" s="9">
        <v>540</v>
      </c>
      <c r="Q5" s="9">
        <v>45000</v>
      </c>
      <c r="R5" s="4">
        <f t="shared" ref="R5:AC29" si="5">C5/$P5*$Q5/1000</f>
        <v>182.40628373862282</v>
      </c>
      <c r="S5" s="4">
        <f t="shared" si="2"/>
        <v>7.2555886786982677</v>
      </c>
      <c r="T5" s="4">
        <f t="shared" ref="T5:T29" si="6">E5/$P5*$Q5/1000</f>
        <v>177.6603825247075</v>
      </c>
      <c r="U5" s="4">
        <f t="shared" ref="U5:U29" si="7">F5/$P5*$Q5/1000</f>
        <v>182.11740675765586</v>
      </c>
      <c r="V5" s="4">
        <f t="shared" ref="V5:V29" si="8">G5/$P5*$Q5/1000</f>
        <v>180.6010382964125</v>
      </c>
      <c r="W5" s="4">
        <f t="shared" si="2"/>
        <v>193.90786958324583</v>
      </c>
      <c r="X5" s="4">
        <f t="shared" si="2"/>
        <v>184.2752601113375</v>
      </c>
      <c r="Y5" s="4">
        <f t="shared" si="2"/>
        <v>185.25131719882086</v>
      </c>
      <c r="Z5" s="4">
        <f t="shared" si="2"/>
        <v>175.03150386226747</v>
      </c>
      <c r="AA5" s="4">
        <f t="shared" si="2"/>
        <v>193.26315665048497</v>
      </c>
      <c r="AB5" s="4">
        <f t="shared" si="2"/>
        <v>180.93393967822749</v>
      </c>
      <c r="AC5" s="4">
        <f t="shared" si="2"/>
        <v>171.0209627230675</v>
      </c>
    </row>
    <row r="6" spans="1:29" ht="15.6">
      <c r="A6" s="5" t="s">
        <v>25</v>
      </c>
      <c r="B6" s="5" t="s">
        <v>26</v>
      </c>
      <c r="C6" s="6">
        <f t="shared" si="0"/>
        <v>129.23144238077481</v>
      </c>
      <c r="D6" s="6">
        <f t="shared" si="1"/>
        <v>1.3080733512066947</v>
      </c>
      <c r="E6" s="4">
        <v>131.079028343277</v>
      </c>
      <c r="F6" s="4">
        <v>130.200321866</v>
      </c>
      <c r="G6" s="4">
        <v>127.76921971517601</v>
      </c>
      <c r="H6" s="4">
        <v>127.673947263003</v>
      </c>
      <c r="I6" s="4">
        <v>130.44785485624899</v>
      </c>
      <c r="J6" s="4">
        <v>128.339410119451</v>
      </c>
      <c r="K6" s="4">
        <v>127.774242914053</v>
      </c>
      <c r="L6" s="4">
        <v>128.812409390293</v>
      </c>
      <c r="M6" s="4">
        <v>129.67962322364801</v>
      </c>
      <c r="N6" s="4">
        <v>130.53836611659801</v>
      </c>
      <c r="P6" s="9">
        <v>50</v>
      </c>
      <c r="Q6" s="9">
        <v>180000</v>
      </c>
      <c r="R6" s="4">
        <f t="shared" si="5"/>
        <v>465.23319257078936</v>
      </c>
      <c r="S6" s="4">
        <f t="shared" si="2"/>
        <v>4.7090640643441013</v>
      </c>
      <c r="T6" s="4">
        <f t="shared" si="6"/>
        <v>471.8845020357972</v>
      </c>
      <c r="U6" s="4">
        <f t="shared" si="7"/>
        <v>468.72115871759996</v>
      </c>
      <c r="V6" s="4">
        <f t="shared" si="8"/>
        <v>459.96919097463359</v>
      </c>
      <c r="W6" s="4">
        <f t="shared" si="2"/>
        <v>459.62621014681082</v>
      </c>
      <c r="X6" s="4">
        <f t="shared" si="2"/>
        <v>469.61227748249632</v>
      </c>
      <c r="Y6" s="4">
        <f t="shared" si="2"/>
        <v>462.02187643002361</v>
      </c>
      <c r="Z6" s="4">
        <f t="shared" si="2"/>
        <v>459.98727449059083</v>
      </c>
      <c r="AA6" s="4">
        <f t="shared" si="2"/>
        <v>463.72467380505481</v>
      </c>
      <c r="AB6" s="4">
        <f t="shared" si="2"/>
        <v>466.84664360513284</v>
      </c>
      <c r="AC6" s="4">
        <f t="shared" si="2"/>
        <v>469.93811801975284</v>
      </c>
    </row>
    <row r="7" spans="1:29" ht="15.6">
      <c r="A7" s="1" t="s">
        <v>28</v>
      </c>
      <c r="B7" s="5" t="s">
        <v>29</v>
      </c>
      <c r="C7" s="6">
        <f t="shared" si="0"/>
        <v>865.66730505147893</v>
      </c>
      <c r="D7" s="6">
        <f t="shared" si="1"/>
        <v>15.740744580396981</v>
      </c>
      <c r="E7" s="4">
        <v>881.34557608723696</v>
      </c>
      <c r="F7" s="4">
        <v>834.38917251304497</v>
      </c>
      <c r="G7" s="4">
        <v>868.99645368229005</v>
      </c>
      <c r="H7" s="4">
        <v>857.21800969189098</v>
      </c>
      <c r="I7" s="4">
        <v>878.20623619506603</v>
      </c>
      <c r="J7" s="4">
        <v>876.05364509247204</v>
      </c>
      <c r="K7" s="4">
        <v>872.48361025266104</v>
      </c>
      <c r="L7" s="4">
        <v>880.30767575105597</v>
      </c>
      <c r="M7" s="4">
        <v>861.50082449906597</v>
      </c>
      <c r="N7" s="4">
        <v>846.17184675000601</v>
      </c>
      <c r="P7" s="10">
        <v>65</v>
      </c>
      <c r="Q7" s="10">
        <v>70000</v>
      </c>
      <c r="R7" s="4">
        <f t="shared" si="5"/>
        <v>932.25709774774657</v>
      </c>
      <c r="S7" s="4">
        <f t="shared" si="2"/>
        <v>16.951571086581364</v>
      </c>
      <c r="T7" s="4">
        <f t="shared" si="6"/>
        <v>949.14138963240896</v>
      </c>
      <c r="U7" s="4">
        <f t="shared" si="7"/>
        <v>898.57295501404849</v>
      </c>
      <c r="V7" s="4">
        <f t="shared" si="8"/>
        <v>935.84233473477389</v>
      </c>
      <c r="W7" s="4">
        <f t="shared" si="2"/>
        <v>923.15785659126732</v>
      </c>
      <c r="X7" s="4">
        <f t="shared" si="2"/>
        <v>945.7605620562249</v>
      </c>
      <c r="Y7" s="4">
        <f t="shared" si="2"/>
        <v>943.44238702266216</v>
      </c>
      <c r="Z7" s="4">
        <f t="shared" si="2"/>
        <v>939.59773411825029</v>
      </c>
      <c r="AA7" s="4">
        <f t="shared" si="2"/>
        <v>948.02365080882942</v>
      </c>
      <c r="AB7" s="4">
        <f t="shared" si="2"/>
        <v>927.77011869130183</v>
      </c>
      <c r="AC7" s="4">
        <f t="shared" si="2"/>
        <v>911.26198880769869</v>
      </c>
    </row>
    <row r="8" spans="1:29" ht="15.6">
      <c r="A8" s="1" t="s">
        <v>31</v>
      </c>
      <c r="B8" s="5" t="s">
        <v>32</v>
      </c>
      <c r="C8" s="6">
        <f t="shared" si="0"/>
        <v>95.370392698163897</v>
      </c>
      <c r="D8" s="6">
        <f t="shared" si="1"/>
        <v>1.372037485428836</v>
      </c>
      <c r="E8" s="4">
        <v>96.0165595423138</v>
      </c>
      <c r="F8" s="4">
        <v>96.238026324118906</v>
      </c>
      <c r="G8" s="4">
        <v>93.443891722305395</v>
      </c>
      <c r="H8" s="4">
        <v>96.328138168007698</v>
      </c>
      <c r="I8" s="4">
        <v>93.283164711435006</v>
      </c>
      <c r="J8" s="4">
        <v>94.771507700733395</v>
      </c>
      <c r="K8" s="4">
        <v>96.608455291660704</v>
      </c>
      <c r="L8" s="4">
        <v>94.447439350581305</v>
      </c>
      <c r="M8" s="4">
        <v>97.373438863017398</v>
      </c>
      <c r="N8" s="4">
        <v>95.193305307465295</v>
      </c>
      <c r="P8" s="10">
        <v>22</v>
      </c>
      <c r="Q8" s="10">
        <v>160000</v>
      </c>
      <c r="R8" s="4">
        <f t="shared" si="5"/>
        <v>693.60285598664655</v>
      </c>
      <c r="S8" s="4">
        <f t="shared" si="2"/>
        <v>9.9784544394824444</v>
      </c>
      <c r="T8" s="4">
        <f t="shared" si="6"/>
        <v>698.30225121682759</v>
      </c>
      <c r="U8" s="4">
        <f t="shared" si="7"/>
        <v>699.91291872086481</v>
      </c>
      <c r="V8" s="4">
        <f t="shared" si="8"/>
        <v>679.59193979858469</v>
      </c>
      <c r="W8" s="4">
        <f t="shared" si="2"/>
        <v>700.56827758551049</v>
      </c>
      <c r="X8" s="4">
        <f t="shared" si="2"/>
        <v>678.4230160831637</v>
      </c>
      <c r="Y8" s="4">
        <f t="shared" si="2"/>
        <v>689.24732873260643</v>
      </c>
      <c r="Z8" s="4">
        <f t="shared" si="2"/>
        <v>702.60694757571412</v>
      </c>
      <c r="AA8" s="4">
        <f t="shared" si="2"/>
        <v>686.89046800422773</v>
      </c>
      <c r="AB8" s="4">
        <f t="shared" si="2"/>
        <v>708.1704644583084</v>
      </c>
      <c r="AC8" s="4">
        <f t="shared" si="2"/>
        <v>692.3149476906566</v>
      </c>
    </row>
    <row r="9" spans="1:29" ht="15.6">
      <c r="A9" s="1" t="s">
        <v>186</v>
      </c>
      <c r="B9" s="5" t="s">
        <v>35</v>
      </c>
      <c r="C9" s="6">
        <f t="shared" si="0"/>
        <v>343.87246164054778</v>
      </c>
      <c r="D9" s="6">
        <f t="shared" si="1"/>
        <v>6.0114530281056844</v>
      </c>
      <c r="E9" s="4">
        <v>333.90243926926701</v>
      </c>
      <c r="F9" s="4">
        <v>344.38755652716299</v>
      </c>
      <c r="G9" s="4">
        <v>348.80475998440897</v>
      </c>
      <c r="H9" s="4">
        <v>336.79874445777102</v>
      </c>
      <c r="I9" s="4">
        <v>349.73744832673702</v>
      </c>
      <c r="J9" s="4">
        <v>347.52834213349001</v>
      </c>
      <c r="K9" s="4">
        <v>347.11201518985098</v>
      </c>
      <c r="L9" s="4">
        <v>338.40464344428398</v>
      </c>
      <c r="M9" s="4">
        <v>340.83829373327399</v>
      </c>
      <c r="N9" s="4">
        <v>351.21037333923198</v>
      </c>
      <c r="P9" s="10">
        <v>69</v>
      </c>
      <c r="Q9" s="10">
        <v>160000</v>
      </c>
      <c r="R9" s="4">
        <f t="shared" si="5"/>
        <v>797.38541829692235</v>
      </c>
      <c r="S9" s="4">
        <f t="shared" si="2"/>
        <v>13.939601224592892</v>
      </c>
      <c r="T9" s="4">
        <f t="shared" si="6"/>
        <v>774.26652584177862</v>
      </c>
      <c r="U9" s="4">
        <f t="shared" si="7"/>
        <v>798.57984122240691</v>
      </c>
      <c r="V9" s="4">
        <f t="shared" si="8"/>
        <v>808.82263184790486</v>
      </c>
      <c r="W9" s="4">
        <f t="shared" si="2"/>
        <v>780.98259584410675</v>
      </c>
      <c r="X9" s="4">
        <f t="shared" si="2"/>
        <v>810.98538742431765</v>
      </c>
      <c r="Y9" s="4">
        <f t="shared" si="2"/>
        <v>805.86282233852751</v>
      </c>
      <c r="Z9" s="4">
        <f t="shared" si="2"/>
        <v>804.89742652719076</v>
      </c>
      <c r="AA9" s="4">
        <f t="shared" si="2"/>
        <v>784.70641958094825</v>
      </c>
      <c r="AB9" s="4">
        <f t="shared" si="2"/>
        <v>790.34966662788167</v>
      </c>
      <c r="AC9" s="4">
        <f t="shared" si="2"/>
        <v>814.40086571416123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10">
        <v>65</v>
      </c>
      <c r="Q10" s="10">
        <v>70000</v>
      </c>
      <c r="R10" s="4">
        <f t="shared" si="5"/>
        <v>0</v>
      </c>
      <c r="S10" s="4">
        <f t="shared" si="2"/>
        <v>0</v>
      </c>
      <c r="T10" s="4">
        <f t="shared" si="6"/>
        <v>0</v>
      </c>
      <c r="U10" s="4">
        <f t="shared" si="7"/>
        <v>0</v>
      </c>
      <c r="V10" s="4">
        <f t="shared" si="8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167.39813574213269</v>
      </c>
      <c r="D11" s="6">
        <f t="shared" si="1"/>
        <v>7.9552761082352683</v>
      </c>
      <c r="E11" s="4">
        <v>159.54432446419801</v>
      </c>
      <c r="F11" s="4">
        <v>174.88627046966499</v>
      </c>
      <c r="G11" s="4">
        <v>181.475722758693</v>
      </c>
      <c r="H11" s="4">
        <v>164.13845924982101</v>
      </c>
      <c r="I11" s="4">
        <v>154.468963871113</v>
      </c>
      <c r="J11" s="4">
        <v>171.38167999922899</v>
      </c>
      <c r="K11" s="4">
        <v>161.38108583824101</v>
      </c>
      <c r="L11" s="4">
        <v>171.26266546980199</v>
      </c>
      <c r="M11" s="4">
        <v>165.642738820413</v>
      </c>
      <c r="N11" s="4">
        <v>169.799446480152</v>
      </c>
      <c r="P11" s="10">
        <v>81</v>
      </c>
      <c r="Q11" s="10">
        <v>66000</v>
      </c>
      <c r="R11" s="4">
        <f t="shared" si="5"/>
        <v>136.3984809750711</v>
      </c>
      <c r="S11" s="4">
        <f t="shared" si="2"/>
        <v>6.4820768289324402</v>
      </c>
      <c r="T11" s="4">
        <f t="shared" si="6"/>
        <v>129.99907919305022</v>
      </c>
      <c r="U11" s="4">
        <f t="shared" si="7"/>
        <v>142.49992408639369</v>
      </c>
      <c r="V11" s="4">
        <f t="shared" si="8"/>
        <v>147.86910743300911</v>
      </c>
      <c r="W11" s="4">
        <f t="shared" si="2"/>
        <v>133.74244827763192</v>
      </c>
      <c r="X11" s="4">
        <f t="shared" si="2"/>
        <v>125.86360019127726</v>
      </c>
      <c r="Y11" s="4">
        <f t="shared" si="2"/>
        <v>139.6443318512236</v>
      </c>
      <c r="Z11" s="4">
        <f t="shared" si="2"/>
        <v>131.4956995719001</v>
      </c>
      <c r="AA11" s="4">
        <f t="shared" si="2"/>
        <v>139.5473570494683</v>
      </c>
      <c r="AB11" s="4">
        <f t="shared" si="2"/>
        <v>134.96815755737359</v>
      </c>
      <c r="AC11" s="4">
        <f t="shared" si="2"/>
        <v>138.35510453938312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10">
        <v>69</v>
      </c>
      <c r="Q12" s="10">
        <v>160000</v>
      </c>
      <c r="R12" s="4">
        <f t="shared" si="5"/>
        <v>0</v>
      </c>
      <c r="S12" s="4">
        <f t="shared" si="2"/>
        <v>0</v>
      </c>
      <c r="T12" s="4">
        <f t="shared" si="6"/>
        <v>0</v>
      </c>
      <c r="U12" s="4">
        <f t="shared" si="7"/>
        <v>0</v>
      </c>
      <c r="V12" s="4">
        <f t="shared" si="8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3328.4016040869983</v>
      </c>
      <c r="D13" s="6">
        <f t="shared" si="1"/>
        <v>63.765796595822877</v>
      </c>
      <c r="E13" s="4">
        <v>3404.3815373090001</v>
      </c>
      <c r="F13" s="4">
        <v>3338.6460823550601</v>
      </c>
      <c r="G13" s="4">
        <v>3265.1452233805599</v>
      </c>
      <c r="H13" s="4">
        <v>3409.9033451342302</v>
      </c>
      <c r="I13" s="4">
        <v>3227.2056079488402</v>
      </c>
      <c r="J13" s="4">
        <v>3242.8168202703</v>
      </c>
      <c r="K13" s="4">
        <v>3339.2313127767802</v>
      </c>
      <c r="L13" s="4">
        <v>3330.8596540799899</v>
      </c>
      <c r="M13" s="4">
        <v>3361.8948179978702</v>
      </c>
      <c r="N13" s="4">
        <v>3363.9316396173499</v>
      </c>
      <c r="P13" s="10">
        <v>615</v>
      </c>
      <c r="Q13" s="10">
        <v>96000</v>
      </c>
      <c r="R13" s="4">
        <f t="shared" si="5"/>
        <v>519.55537234528754</v>
      </c>
      <c r="S13" s="4">
        <f t="shared" si="2"/>
        <v>9.9536853222747901</v>
      </c>
      <c r="T13" s="4">
        <f t="shared" si="6"/>
        <v>531.41565460433173</v>
      </c>
      <c r="U13" s="4">
        <f t="shared" si="7"/>
        <v>521.1545104163996</v>
      </c>
      <c r="V13" s="4">
        <f t="shared" si="8"/>
        <v>509.68120560086788</v>
      </c>
      <c r="W13" s="4">
        <f t="shared" si="2"/>
        <v>532.27759533802623</v>
      </c>
      <c r="X13" s="4">
        <f t="shared" si="2"/>
        <v>503.75892416762383</v>
      </c>
      <c r="Y13" s="4">
        <f t="shared" si="2"/>
        <v>506.19579633487604</v>
      </c>
      <c r="Z13" s="4">
        <f t="shared" si="2"/>
        <v>521.24586345783882</v>
      </c>
      <c r="AA13" s="4">
        <f t="shared" si="2"/>
        <v>519.93906795394957</v>
      </c>
      <c r="AB13" s="4">
        <f t="shared" si="2"/>
        <v>524.78358134600899</v>
      </c>
      <c r="AC13" s="4">
        <f t="shared" si="2"/>
        <v>525.1015242329521</v>
      </c>
    </row>
    <row r="14" spans="1:29" ht="15.6">
      <c r="A14" s="1" t="s">
        <v>48</v>
      </c>
      <c r="B14" s="5" t="s">
        <v>49</v>
      </c>
      <c r="C14" s="6">
        <f t="shared" si="0"/>
        <v>14.175047942431126</v>
      </c>
      <c r="D14" s="6">
        <f t="shared" si="1"/>
        <v>3.0485223332557814</v>
      </c>
      <c r="E14" s="4">
        <v>12.649648443362</v>
      </c>
      <c r="F14" s="4">
        <v>16.357522690322199</v>
      </c>
      <c r="G14" s="4">
        <v>11.310799320084501</v>
      </c>
      <c r="H14" s="4">
        <v>16.485255824030599</v>
      </c>
      <c r="I14" s="4">
        <v>19.2126921671309</v>
      </c>
      <c r="J14" s="4">
        <v>9.5663047966760697</v>
      </c>
      <c r="K14" s="4">
        <v>11.2867910486748</v>
      </c>
      <c r="L14" s="4">
        <v>15.3840644583422</v>
      </c>
      <c r="M14" s="4">
        <v>13.0267683148428</v>
      </c>
      <c r="N14" s="4">
        <v>16.470632360845201</v>
      </c>
      <c r="P14" s="10">
        <v>546</v>
      </c>
      <c r="Q14" s="10">
        <v>210000</v>
      </c>
      <c r="R14" s="4">
        <f t="shared" si="5"/>
        <v>5.4519415163196632</v>
      </c>
      <c r="S14" s="4">
        <f t="shared" si="2"/>
        <v>1.1725085897137619</v>
      </c>
      <c r="T14" s="4">
        <f t="shared" si="6"/>
        <v>4.8652494012930774</v>
      </c>
      <c r="U14" s="4">
        <f t="shared" si="7"/>
        <v>6.2913548808931541</v>
      </c>
      <c r="V14" s="4">
        <f t="shared" si="8"/>
        <v>4.3503074308017311</v>
      </c>
      <c r="W14" s="4">
        <f t="shared" si="2"/>
        <v>6.3404830092425382</v>
      </c>
      <c r="X14" s="4">
        <f t="shared" si="2"/>
        <v>7.3894969873580392</v>
      </c>
      <c r="Y14" s="4">
        <f t="shared" si="2"/>
        <v>3.6793479987215649</v>
      </c>
      <c r="Z14" s="4">
        <f t="shared" si="2"/>
        <v>4.3410734802595385</v>
      </c>
      <c r="AA14" s="4">
        <f t="shared" si="2"/>
        <v>5.9169478685931534</v>
      </c>
      <c r="AB14" s="4">
        <f t="shared" si="2"/>
        <v>5.0102955057087692</v>
      </c>
      <c r="AC14" s="4">
        <f t="shared" si="2"/>
        <v>6.3348586003250764</v>
      </c>
    </row>
    <row r="15" spans="1:29" ht="15.6">
      <c r="A15" s="1" t="s">
        <v>51</v>
      </c>
      <c r="B15" s="5" t="s">
        <v>52</v>
      </c>
      <c r="C15" s="6">
        <f t="shared" si="0"/>
        <v>10.817663696387957</v>
      </c>
      <c r="D15" s="6">
        <f t="shared" si="1"/>
        <v>2.2811979879093638</v>
      </c>
      <c r="E15" s="4">
        <v>11.4153335590885</v>
      </c>
      <c r="F15" s="4">
        <v>16.131657443944299</v>
      </c>
      <c r="G15" s="4">
        <v>8.70243705034237</v>
      </c>
      <c r="H15" s="4">
        <v>10.697922833922</v>
      </c>
      <c r="I15" s="4">
        <v>12.8335345657995</v>
      </c>
      <c r="J15" s="4">
        <v>8.96867793517848</v>
      </c>
      <c r="K15" s="4">
        <v>10.8866708685301</v>
      </c>
      <c r="L15" s="4">
        <v>9.0806680660995607</v>
      </c>
      <c r="M15" s="4">
        <v>10.393010012768499</v>
      </c>
      <c r="N15" s="4">
        <v>9.0667246282062592</v>
      </c>
      <c r="P15" s="10">
        <v>216</v>
      </c>
      <c r="Q15" s="10">
        <v>325000</v>
      </c>
      <c r="R15" s="4">
        <f t="shared" si="5"/>
        <v>16.276577320954104</v>
      </c>
      <c r="S15" s="4">
        <f t="shared" si="2"/>
        <v>3.4323580836599223</v>
      </c>
      <c r="T15" s="4">
        <f t="shared" si="6"/>
        <v>17.175849105110014</v>
      </c>
      <c r="U15" s="4">
        <f t="shared" si="7"/>
        <v>24.272169765193969</v>
      </c>
      <c r="V15" s="4">
        <f t="shared" si="8"/>
        <v>13.093944635931805</v>
      </c>
      <c r="W15" s="4">
        <f t="shared" si="2"/>
        <v>16.096411671410415</v>
      </c>
      <c r="X15" s="4">
        <f t="shared" si="2"/>
        <v>19.309716360577951</v>
      </c>
      <c r="Y15" s="4">
        <f t="shared" si="2"/>
        <v>13.494538559875027</v>
      </c>
      <c r="Z15" s="4">
        <f t="shared" si="2"/>
        <v>16.38040755681612</v>
      </c>
      <c r="AA15" s="4">
        <f t="shared" si="2"/>
        <v>13.663042229084986</v>
      </c>
      <c r="AB15" s="4">
        <f t="shared" si="2"/>
        <v>15.6376308062489</v>
      </c>
      <c r="AC15" s="4">
        <f t="shared" si="2"/>
        <v>13.642062519291825</v>
      </c>
    </row>
    <row r="16" spans="1:29" ht="15.6">
      <c r="A16" s="1" t="s">
        <v>54</v>
      </c>
      <c r="B16" s="5" t="s">
        <v>55</v>
      </c>
      <c r="C16" s="6">
        <f t="shared" si="0"/>
        <v>58.423208283105375</v>
      </c>
      <c r="D16" s="6">
        <f t="shared" si="1"/>
        <v>6.4164754174103136</v>
      </c>
      <c r="E16" s="4">
        <v>51.241185111050797</v>
      </c>
      <c r="F16" s="4">
        <v>56.686363041217199</v>
      </c>
      <c r="G16" s="4">
        <v>51.738479411956497</v>
      </c>
      <c r="H16" s="4">
        <v>63.850473956162404</v>
      </c>
      <c r="I16" s="4">
        <v>57.040199090501801</v>
      </c>
      <c r="J16" s="4">
        <v>71.731064821578499</v>
      </c>
      <c r="K16" s="4">
        <v>54.735893627543199</v>
      </c>
      <c r="L16" s="4">
        <v>53.491738588664099</v>
      </c>
      <c r="M16" s="4">
        <v>62.656393909807498</v>
      </c>
      <c r="N16" s="4">
        <v>61.060291272571703</v>
      </c>
      <c r="P16" s="10">
        <v>292</v>
      </c>
      <c r="Q16" s="10">
        <v>100000</v>
      </c>
      <c r="R16" s="4">
        <f t="shared" si="5"/>
        <v>20.007948042159374</v>
      </c>
      <c r="S16" s="4">
        <f t="shared" si="2"/>
        <v>2.1974230881542169</v>
      </c>
      <c r="T16" s="4">
        <f t="shared" si="6"/>
        <v>17.548351065428356</v>
      </c>
      <c r="U16" s="4">
        <f t="shared" si="7"/>
        <v>19.413138027814107</v>
      </c>
      <c r="V16" s="4">
        <f t="shared" si="8"/>
        <v>17.718657332861813</v>
      </c>
      <c r="W16" s="4">
        <f t="shared" si="2"/>
        <v>21.866600669918633</v>
      </c>
      <c r="X16" s="4">
        <f t="shared" si="2"/>
        <v>19.534314757021164</v>
      </c>
      <c r="Y16" s="4">
        <f t="shared" si="2"/>
        <v>24.565433158074828</v>
      </c>
      <c r="Z16" s="4">
        <f t="shared" si="2"/>
        <v>18.745169050528492</v>
      </c>
      <c r="AA16" s="4">
        <f t="shared" si="2"/>
        <v>18.319088557761678</v>
      </c>
      <c r="AB16" s="4">
        <f t="shared" si="2"/>
        <v>21.457669147194348</v>
      </c>
      <c r="AC16" s="4">
        <f t="shared" si="2"/>
        <v>20.91105865499031</v>
      </c>
    </row>
    <row r="17" spans="1:29" ht="15.6">
      <c r="A17" s="1" t="s">
        <v>57</v>
      </c>
      <c r="B17" s="5" t="s">
        <v>58</v>
      </c>
      <c r="C17" s="6">
        <f t="shared" si="0"/>
        <v>166.44555316978648</v>
      </c>
      <c r="D17" s="6">
        <f t="shared" si="1"/>
        <v>6.2046219551358845</v>
      </c>
      <c r="E17" s="4">
        <v>159.905899628366</v>
      </c>
      <c r="F17" s="4">
        <v>164.90151110094601</v>
      </c>
      <c r="G17" s="4">
        <v>169.07323303171901</v>
      </c>
      <c r="H17" s="4">
        <v>175.35302472167399</v>
      </c>
      <c r="I17" s="4">
        <v>169.73506645759801</v>
      </c>
      <c r="J17" s="4">
        <v>170.55200200624699</v>
      </c>
      <c r="K17" s="4">
        <v>159.86006519353299</v>
      </c>
      <c r="L17" s="4">
        <v>173.01896245334399</v>
      </c>
      <c r="M17" s="4">
        <v>165.616600574264</v>
      </c>
      <c r="N17" s="4">
        <v>156.43916653017399</v>
      </c>
      <c r="P17" s="10">
        <v>200</v>
      </c>
      <c r="Q17" s="10">
        <v>47000</v>
      </c>
      <c r="R17" s="4">
        <f t="shared" si="5"/>
        <v>39.114704994899824</v>
      </c>
      <c r="S17" s="4">
        <f t="shared" si="2"/>
        <v>1.4580861594569328</v>
      </c>
      <c r="T17" s="4">
        <f t="shared" si="6"/>
        <v>37.577886412666011</v>
      </c>
      <c r="U17" s="4">
        <f t="shared" si="7"/>
        <v>38.751855108722317</v>
      </c>
      <c r="V17" s="4">
        <f t="shared" si="8"/>
        <v>39.732209762453969</v>
      </c>
      <c r="W17" s="4">
        <f t="shared" si="2"/>
        <v>41.207960809593388</v>
      </c>
      <c r="X17" s="4">
        <f t="shared" si="2"/>
        <v>39.887740617535535</v>
      </c>
      <c r="Y17" s="4">
        <f t="shared" si="2"/>
        <v>40.079720471468043</v>
      </c>
      <c r="Z17" s="4">
        <f t="shared" si="2"/>
        <v>37.567115320480255</v>
      </c>
      <c r="AA17" s="4">
        <f t="shared" si="2"/>
        <v>40.659456176535841</v>
      </c>
      <c r="AB17" s="4">
        <f t="shared" si="2"/>
        <v>38.919901134952035</v>
      </c>
      <c r="AC17" s="4">
        <f t="shared" si="2"/>
        <v>36.763204134590886</v>
      </c>
    </row>
    <row r="18" spans="1:29" ht="15.6">
      <c r="A18" s="1" t="s">
        <v>60</v>
      </c>
      <c r="B18" s="5" t="s">
        <v>61</v>
      </c>
      <c r="C18" s="6">
        <f t="shared" si="0"/>
        <v>26.857828689293541</v>
      </c>
      <c r="D18" s="6">
        <f t="shared" si="1"/>
        <v>3.6023454393195666</v>
      </c>
      <c r="E18" s="4">
        <v>29.6743658321463</v>
      </c>
      <c r="F18" s="4">
        <v>32.709537114336797</v>
      </c>
      <c r="G18" s="4">
        <v>32.664800851584197</v>
      </c>
      <c r="H18" s="4">
        <v>23.586248247224201</v>
      </c>
      <c r="I18" s="4">
        <v>25.4128441418077</v>
      </c>
      <c r="J18" s="4">
        <v>23.323106099413</v>
      </c>
      <c r="K18" s="4">
        <v>25.2899598817692</v>
      </c>
      <c r="L18" s="4">
        <v>23.6438282647437</v>
      </c>
      <c r="M18" s="4">
        <v>25.192745418071301</v>
      </c>
      <c r="N18" s="4">
        <v>27.080851041839001</v>
      </c>
      <c r="P18" s="10">
        <v>437</v>
      </c>
      <c r="Q18" s="10">
        <v>300000</v>
      </c>
      <c r="R18" s="4">
        <f t="shared" si="5"/>
        <v>18.437868665418907</v>
      </c>
      <c r="S18" s="4">
        <f t="shared" si="2"/>
        <v>2.4730060224161785</v>
      </c>
      <c r="T18" s="4">
        <f t="shared" si="6"/>
        <v>20.371418191404786</v>
      </c>
      <c r="U18" s="4">
        <f t="shared" si="7"/>
        <v>22.455059803892539</v>
      </c>
      <c r="V18" s="4">
        <f t="shared" si="8"/>
        <v>22.424348410698535</v>
      </c>
      <c r="W18" s="4">
        <f t="shared" si="2"/>
        <v>16.191932435165356</v>
      </c>
      <c r="X18" s="4">
        <f t="shared" si="2"/>
        <v>17.445888426870276</v>
      </c>
      <c r="Y18" s="4">
        <f t="shared" si="2"/>
        <v>16.011285651770937</v>
      </c>
      <c r="Z18" s="4">
        <f t="shared" si="2"/>
        <v>17.361528522953687</v>
      </c>
      <c r="AA18" s="4">
        <f t="shared" si="2"/>
        <v>16.231461051311467</v>
      </c>
      <c r="AB18" s="4">
        <f t="shared" si="2"/>
        <v>17.294790904854437</v>
      </c>
      <c r="AC18" s="4">
        <f t="shared" si="2"/>
        <v>18.590973255267048</v>
      </c>
    </row>
    <row r="19" spans="1:29" ht="15.6">
      <c r="A19" s="1" t="s">
        <v>63</v>
      </c>
      <c r="B19" s="5" t="s">
        <v>64</v>
      </c>
      <c r="C19" s="6">
        <f t="shared" si="0"/>
        <v>31.479655920973197</v>
      </c>
      <c r="D19" s="6">
        <f t="shared" si="1"/>
        <v>2.8122889562321189</v>
      </c>
      <c r="E19" s="4">
        <v>29.681025752237002</v>
      </c>
      <c r="F19" s="4">
        <v>28.439542766697699</v>
      </c>
      <c r="G19" s="4">
        <v>35.374386328765702</v>
      </c>
      <c r="H19" s="4">
        <v>34.301025885804201</v>
      </c>
      <c r="I19" s="4">
        <v>31.427493664100499</v>
      </c>
      <c r="J19" s="4">
        <v>35.877986484551201</v>
      </c>
      <c r="K19" s="4">
        <v>28.507511074168701</v>
      </c>
      <c r="L19" s="4">
        <v>29.673735554407099</v>
      </c>
      <c r="M19" s="4">
        <v>29.5146281523173</v>
      </c>
      <c r="N19" s="4">
        <v>31.9992235466826</v>
      </c>
      <c r="P19" s="10">
        <v>97</v>
      </c>
      <c r="Q19" s="10">
        <v>105000</v>
      </c>
      <c r="R19" s="4">
        <f t="shared" si="5"/>
        <v>34.07591620311532</v>
      </c>
      <c r="S19" s="4">
        <f t="shared" si="2"/>
        <v>3.0442303134471391</v>
      </c>
      <c r="T19" s="4">
        <f t="shared" si="6"/>
        <v>32.128945401906037</v>
      </c>
      <c r="U19" s="4">
        <f t="shared" si="7"/>
        <v>30.785072067043902</v>
      </c>
      <c r="V19" s="4">
        <f t="shared" si="8"/>
        <v>38.291861489901024</v>
      </c>
      <c r="W19" s="4">
        <f t="shared" si="2"/>
        <v>37.129976474324131</v>
      </c>
      <c r="X19" s="4">
        <f t="shared" si="2"/>
        <v>34.019451904438682</v>
      </c>
      <c r="Y19" s="4">
        <f t="shared" si="2"/>
        <v>38.836995679153361</v>
      </c>
      <c r="Z19" s="4">
        <f t="shared" si="2"/>
        <v>30.858646008120761</v>
      </c>
      <c r="AA19" s="4">
        <f t="shared" si="2"/>
        <v>32.121053950646861</v>
      </c>
      <c r="AB19" s="4">
        <f t="shared" si="2"/>
        <v>31.948824288590888</v>
      </c>
      <c r="AC19" s="4">
        <f t="shared" si="2"/>
        <v>34.638334767027551</v>
      </c>
    </row>
    <row r="20" spans="1:29" ht="15.6">
      <c r="A20" s="1" t="s">
        <v>66</v>
      </c>
      <c r="B20" s="5" t="s">
        <v>67</v>
      </c>
      <c r="C20" s="6">
        <f t="shared" si="0"/>
        <v>262.1994662900604</v>
      </c>
      <c r="D20" s="6">
        <f t="shared" si="1"/>
        <v>53.291939361485504</v>
      </c>
      <c r="E20" s="4">
        <v>256.73289850318503</v>
      </c>
      <c r="F20" s="4">
        <v>327.63711230143701</v>
      </c>
      <c r="G20" s="4">
        <v>301.142996570474</v>
      </c>
      <c r="H20" s="4">
        <v>228.20644836850201</v>
      </c>
      <c r="I20" s="4">
        <v>292.85989286638102</v>
      </c>
      <c r="J20" s="4">
        <v>217.09932418293499</v>
      </c>
      <c r="K20" s="4">
        <v>217.748515551775</v>
      </c>
      <c r="L20" s="4">
        <v>215.33562391213999</v>
      </c>
      <c r="M20" s="4">
        <v>209.82743175148499</v>
      </c>
      <c r="N20" s="4">
        <v>355.40441889228998</v>
      </c>
      <c r="P20" s="10">
        <v>1629</v>
      </c>
      <c r="Q20" s="10">
        <v>90000</v>
      </c>
      <c r="R20" s="4">
        <f t="shared" si="5"/>
        <v>14.486158358566874</v>
      </c>
      <c r="S20" s="4">
        <f t="shared" si="5"/>
        <v>2.9443060420710223</v>
      </c>
      <c r="T20" s="4">
        <f t="shared" si="6"/>
        <v>14.184138038850001</v>
      </c>
      <c r="U20" s="4">
        <f t="shared" si="7"/>
        <v>18.101497917206462</v>
      </c>
      <c r="V20" s="4">
        <f t="shared" si="8"/>
        <v>16.63773461715326</v>
      </c>
      <c r="W20" s="4">
        <f t="shared" si="5"/>
        <v>12.608091070082983</v>
      </c>
      <c r="X20" s="4">
        <f t="shared" si="5"/>
        <v>16.180104578253097</v>
      </c>
      <c r="Y20" s="4">
        <f t="shared" si="5"/>
        <v>11.994437800162153</v>
      </c>
      <c r="Z20" s="4">
        <f t="shared" si="5"/>
        <v>12.030304726617404</v>
      </c>
      <c r="AA20" s="4">
        <f t="shared" si="5"/>
        <v>11.896995796250829</v>
      </c>
      <c r="AB20" s="4">
        <f t="shared" si="5"/>
        <v>11.592675787374862</v>
      </c>
      <c r="AC20" s="4">
        <f t="shared" si="5"/>
        <v>19.635603253717676</v>
      </c>
    </row>
    <row r="21" spans="1:29" ht="15.6">
      <c r="A21" s="1" t="s">
        <v>69</v>
      </c>
      <c r="B21" s="5" t="s">
        <v>70</v>
      </c>
      <c r="C21" s="6">
        <f t="shared" si="0"/>
        <v>31.422509607871099</v>
      </c>
      <c r="D21" s="6">
        <f t="shared" si="1"/>
        <v>0.6586532041889851</v>
      </c>
      <c r="E21" s="4">
        <v>31.281392160880699</v>
      </c>
      <c r="F21" s="4">
        <v>30.682794141722699</v>
      </c>
      <c r="G21" s="4">
        <v>30.654488934067501</v>
      </c>
      <c r="H21" s="4">
        <v>32.608569767896697</v>
      </c>
      <c r="I21" s="4">
        <v>31.195633444391</v>
      </c>
      <c r="J21" s="4">
        <v>32.123599203354999</v>
      </c>
      <c r="K21" s="4">
        <v>30.966240576631598</v>
      </c>
      <c r="L21" s="4">
        <v>32.160986867127498</v>
      </c>
      <c r="M21" s="4">
        <v>31.2990466348209</v>
      </c>
      <c r="N21" s="4">
        <v>31.252344347817399</v>
      </c>
      <c r="P21" s="10">
        <v>54</v>
      </c>
      <c r="Q21" s="10">
        <v>90000</v>
      </c>
      <c r="R21" s="4">
        <f t="shared" si="5"/>
        <v>52.370849346451834</v>
      </c>
      <c r="S21" s="4">
        <f t="shared" si="5"/>
        <v>1.0977553403149751</v>
      </c>
      <c r="T21" s="4">
        <f t="shared" si="6"/>
        <v>52.13565360146783</v>
      </c>
      <c r="U21" s="4">
        <f t="shared" si="7"/>
        <v>51.137990236204502</v>
      </c>
      <c r="V21" s="4">
        <f t="shared" si="8"/>
        <v>51.090814890112512</v>
      </c>
      <c r="W21" s="4">
        <f t="shared" si="5"/>
        <v>54.347616279827825</v>
      </c>
      <c r="X21" s="4">
        <f t="shared" si="5"/>
        <v>51.992722407318333</v>
      </c>
      <c r="Y21" s="4">
        <f t="shared" si="5"/>
        <v>53.53933200559166</v>
      </c>
      <c r="Z21" s="4">
        <f t="shared" si="5"/>
        <v>51.610400961052669</v>
      </c>
      <c r="AA21" s="4">
        <f t="shared" si="5"/>
        <v>53.601644778545833</v>
      </c>
      <c r="AB21" s="4">
        <f t="shared" si="5"/>
        <v>52.165077724701497</v>
      </c>
      <c r="AC21" s="4">
        <f t="shared" si="5"/>
        <v>52.08724057969566</v>
      </c>
    </row>
    <row r="22" spans="1:29" ht="15.6">
      <c r="A22" s="1" t="s">
        <v>72</v>
      </c>
      <c r="B22" s="5" t="s">
        <v>73</v>
      </c>
      <c r="C22" s="6">
        <f t="shared" si="0"/>
        <v>8.2816307917642984</v>
      </c>
      <c r="D22" s="6">
        <f t="shared" si="1"/>
        <v>6.9509548732889337E-2</v>
      </c>
      <c r="E22" s="4">
        <v>8.2608069026212902</v>
      </c>
      <c r="F22" s="4">
        <v>8.3034171763990106</v>
      </c>
      <c r="G22" s="4">
        <v>8.2100999893087607</v>
      </c>
      <c r="H22" s="4">
        <v>8.1650844263515303</v>
      </c>
      <c r="I22" s="4">
        <v>8.3949381138340193</v>
      </c>
      <c r="J22" s="4">
        <v>8.2521878501020591</v>
      </c>
      <c r="K22" s="4">
        <v>8.3608982824732507</v>
      </c>
      <c r="L22" s="4">
        <v>8.2801175673491603</v>
      </c>
      <c r="M22" s="4">
        <v>8.3365695603294707</v>
      </c>
      <c r="N22" s="4">
        <v>8.2521880488744408</v>
      </c>
      <c r="P22" s="10">
        <v>18</v>
      </c>
      <c r="Q22" s="10">
        <v>270000</v>
      </c>
      <c r="R22" s="4">
        <f t="shared" si="5"/>
        <v>124.22446187646447</v>
      </c>
      <c r="S22" s="4">
        <f t="shared" si="5"/>
        <v>1.04264323099334</v>
      </c>
      <c r="T22" s="4">
        <f t="shared" si="6"/>
        <v>123.91210353931935</v>
      </c>
      <c r="U22" s="4">
        <f t="shared" si="7"/>
        <v>124.55125764598517</v>
      </c>
      <c r="V22" s="4">
        <f t="shared" si="8"/>
        <v>123.15149983963141</v>
      </c>
      <c r="W22" s="4">
        <f t="shared" si="5"/>
        <v>122.47626639527294</v>
      </c>
      <c r="X22" s="4">
        <f t="shared" si="5"/>
        <v>125.92407170751029</v>
      </c>
      <c r="Y22" s="4">
        <f t="shared" si="5"/>
        <v>123.7828177515309</v>
      </c>
      <c r="Z22" s="4">
        <f t="shared" si="5"/>
        <v>125.41347423709877</v>
      </c>
      <c r="AA22" s="4">
        <f t="shared" si="5"/>
        <v>124.2017635102374</v>
      </c>
      <c r="AB22" s="4">
        <f t="shared" si="5"/>
        <v>125.04854340494205</v>
      </c>
      <c r="AC22" s="4">
        <f t="shared" si="5"/>
        <v>123.78282073311662</v>
      </c>
    </row>
    <row r="23" spans="1:29" ht="15.6">
      <c r="A23" s="1" t="s">
        <v>75</v>
      </c>
      <c r="B23" s="5" t="s">
        <v>76</v>
      </c>
      <c r="C23" s="6">
        <f t="shared" si="0"/>
        <v>7.6904079863827715</v>
      </c>
      <c r="D23" s="6">
        <f t="shared" si="1"/>
        <v>0.99716189911948572</v>
      </c>
      <c r="E23" s="4">
        <v>5.4150065348222496</v>
      </c>
      <c r="F23" s="4">
        <v>8.0583967224636908</v>
      </c>
      <c r="G23" s="4">
        <v>8.7322038192440008</v>
      </c>
      <c r="H23" s="4">
        <v>7.3911312915110203</v>
      </c>
      <c r="I23" s="4">
        <v>7.8667159584802304</v>
      </c>
      <c r="J23" s="4">
        <v>6.59332938890417</v>
      </c>
      <c r="K23" s="4">
        <v>7.9145783918532997</v>
      </c>
      <c r="L23" s="4">
        <v>8.2793714234814004</v>
      </c>
      <c r="M23" s="4">
        <v>8.4260489544550001</v>
      </c>
      <c r="N23" s="4">
        <v>8.2272973786126506</v>
      </c>
      <c r="P23" s="10">
        <v>65</v>
      </c>
      <c r="Q23" s="10">
        <v>70000</v>
      </c>
      <c r="R23" s="4">
        <f t="shared" si="5"/>
        <v>8.2819778314891384</v>
      </c>
      <c r="S23" s="4">
        <f t="shared" si="5"/>
        <v>1.0738666605902154</v>
      </c>
      <c r="T23" s="4">
        <f t="shared" si="6"/>
        <v>5.831545499039346</v>
      </c>
      <c r="U23" s="4">
        <f t="shared" si="7"/>
        <v>8.6782733934224368</v>
      </c>
      <c r="V23" s="4">
        <f t="shared" si="8"/>
        <v>9.4039118053396926</v>
      </c>
      <c r="W23" s="4">
        <f t="shared" si="5"/>
        <v>7.9596798523964836</v>
      </c>
      <c r="X23" s="4">
        <f t="shared" si="5"/>
        <v>8.4718479552864032</v>
      </c>
      <c r="Y23" s="4">
        <f t="shared" si="5"/>
        <v>7.1005085726660289</v>
      </c>
      <c r="Z23" s="4">
        <f t="shared" si="5"/>
        <v>8.5233921143035527</v>
      </c>
      <c r="AA23" s="4">
        <f t="shared" si="5"/>
        <v>8.9162461483645856</v>
      </c>
      <c r="AB23" s="4">
        <f t="shared" si="5"/>
        <v>9.0742065663361533</v>
      </c>
      <c r="AC23" s="4">
        <f t="shared" si="5"/>
        <v>8.8601664077367008</v>
      </c>
    </row>
    <row r="24" spans="1:29" ht="15.6">
      <c r="A24" s="1" t="s">
        <v>78</v>
      </c>
      <c r="B24" s="5" t="s">
        <v>79</v>
      </c>
      <c r="C24" s="6">
        <f t="shared" si="0"/>
        <v>2.1108574949449128</v>
      </c>
      <c r="D24" s="6">
        <f t="shared" si="1"/>
        <v>0.30583912508831207</v>
      </c>
      <c r="E24" s="4">
        <v>2.5519361145033099</v>
      </c>
      <c r="F24" s="4">
        <v>1.89064358598189</v>
      </c>
      <c r="G24" s="4">
        <v>1.85289724540351</v>
      </c>
      <c r="H24" s="4">
        <v>1.9384401864249401</v>
      </c>
      <c r="I24" s="4">
        <v>2.46248671311566</v>
      </c>
      <c r="J24" s="4">
        <v>2.6264853561445101</v>
      </c>
      <c r="K24" s="4">
        <v>1.88761030746404</v>
      </c>
      <c r="L24" s="4">
        <v>1.9624635273703099</v>
      </c>
      <c r="M24" s="4">
        <v>1.97828548469465</v>
      </c>
      <c r="N24" s="4">
        <v>1.9573264283463101</v>
      </c>
      <c r="P24" s="10">
        <v>22</v>
      </c>
      <c r="Q24" s="10">
        <v>160000</v>
      </c>
      <c r="R24" s="4">
        <f t="shared" si="5"/>
        <v>15.351690872326637</v>
      </c>
      <c r="S24" s="4">
        <f t="shared" si="5"/>
        <v>2.2242845460968153</v>
      </c>
      <c r="T24" s="4">
        <f t="shared" si="6"/>
        <v>18.559535378205894</v>
      </c>
      <c r="U24" s="4">
        <f t="shared" si="7"/>
        <v>13.750135170777384</v>
      </c>
      <c r="V24" s="4">
        <f t="shared" si="8"/>
        <v>13.475616330207346</v>
      </c>
      <c r="W24" s="4">
        <f t="shared" si="5"/>
        <v>14.0977468103632</v>
      </c>
      <c r="X24" s="4">
        <f t="shared" si="5"/>
        <v>17.908994277204798</v>
      </c>
      <c r="Y24" s="4">
        <f t="shared" si="5"/>
        <v>19.101711681050979</v>
      </c>
      <c r="Z24" s="4">
        <f t="shared" si="5"/>
        <v>13.728074963374837</v>
      </c>
      <c r="AA24" s="4">
        <f t="shared" si="5"/>
        <v>14.272462017238619</v>
      </c>
      <c r="AB24" s="4">
        <f t="shared" si="5"/>
        <v>14.387530797779272</v>
      </c>
      <c r="AC24" s="4">
        <f t="shared" si="5"/>
        <v>14.235101297064075</v>
      </c>
    </row>
    <row r="25" spans="1:29" ht="15.6">
      <c r="A25" s="1" t="s">
        <v>81</v>
      </c>
      <c r="B25" s="5" t="s">
        <v>82</v>
      </c>
      <c r="C25" s="6">
        <f t="shared" si="0"/>
        <v>24.554800208272805</v>
      </c>
      <c r="D25" s="6">
        <f t="shared" si="1"/>
        <v>7.0697645481475151</v>
      </c>
      <c r="E25" s="4">
        <v>22.100519445024698</v>
      </c>
      <c r="F25" s="4">
        <v>34.479411606085101</v>
      </c>
      <c r="G25" s="4">
        <v>27.735043777569601</v>
      </c>
      <c r="H25" s="4">
        <v>38.267023273861099</v>
      </c>
      <c r="I25" s="4">
        <v>18.766844042027099</v>
      </c>
      <c r="J25" s="4">
        <v>16.137732088914799</v>
      </c>
      <c r="K25" s="4">
        <v>18.650557004088299</v>
      </c>
      <c r="L25" s="4">
        <v>22.004780097055001</v>
      </c>
      <c r="M25" s="4">
        <v>23.6237182414263</v>
      </c>
      <c r="N25" s="4">
        <v>23.782372506676101</v>
      </c>
      <c r="P25" s="10">
        <v>400</v>
      </c>
      <c r="Q25" s="10">
        <v>53000</v>
      </c>
      <c r="R25" s="4">
        <f t="shared" si="5"/>
        <v>3.2535110275961467</v>
      </c>
      <c r="S25" s="4">
        <f t="shared" si="5"/>
        <v>0.93674380262954582</v>
      </c>
      <c r="T25" s="4">
        <f t="shared" si="6"/>
        <v>2.9283188264657727</v>
      </c>
      <c r="U25" s="4">
        <f t="shared" si="7"/>
        <v>4.5685220378062761</v>
      </c>
      <c r="V25" s="4">
        <f t="shared" si="8"/>
        <v>3.6748933005279723</v>
      </c>
      <c r="W25" s="4">
        <f t="shared" si="5"/>
        <v>5.0703805837865961</v>
      </c>
      <c r="X25" s="4">
        <f t="shared" si="5"/>
        <v>2.4866068355685904</v>
      </c>
      <c r="Y25" s="4">
        <f t="shared" si="5"/>
        <v>2.1382495017812113</v>
      </c>
      <c r="Z25" s="4">
        <f t="shared" si="5"/>
        <v>2.4711988030416991</v>
      </c>
      <c r="AA25" s="4">
        <f t="shared" si="5"/>
        <v>2.9156333628597877</v>
      </c>
      <c r="AB25" s="4">
        <f t="shared" si="5"/>
        <v>3.1301426669889847</v>
      </c>
      <c r="AC25" s="4">
        <f t="shared" si="5"/>
        <v>3.1511643571345829</v>
      </c>
    </row>
    <row r="26" spans="1:29" ht="15.6">
      <c r="A26" s="1" t="s">
        <v>84</v>
      </c>
      <c r="B26" s="5" t="s">
        <v>85</v>
      </c>
      <c r="C26" s="6">
        <f t="shared" si="0"/>
        <v>1.9622282616245357</v>
      </c>
      <c r="D26" s="6">
        <f t="shared" si="1"/>
        <v>0.40347199838497233</v>
      </c>
      <c r="E26" s="4">
        <v>2.0460913101008602</v>
      </c>
      <c r="F26" s="4">
        <v>2.0471385187870501</v>
      </c>
      <c r="G26" s="4">
        <v>1.54072755552072</v>
      </c>
      <c r="H26" s="4">
        <v>1.45998624941746</v>
      </c>
      <c r="I26" s="4">
        <v>2.31823110298838</v>
      </c>
      <c r="J26" s="4">
        <v>2.0493652275591598</v>
      </c>
      <c r="K26" s="4">
        <v>2.00286454742584</v>
      </c>
      <c r="L26" s="4">
        <v>2.6065192014262499</v>
      </c>
      <c r="M26" s="4">
        <v>1.3283203559569701</v>
      </c>
      <c r="N26" s="4">
        <v>2.2230385470626701</v>
      </c>
      <c r="P26" s="10">
        <v>640</v>
      </c>
      <c r="Q26" s="10">
        <v>480000</v>
      </c>
      <c r="R26" s="4">
        <f t="shared" si="5"/>
        <v>1.4716711962184017</v>
      </c>
      <c r="S26" s="4">
        <f t="shared" si="5"/>
        <v>0.30260399878872918</v>
      </c>
      <c r="T26" s="4">
        <f t="shared" si="6"/>
        <v>1.5345684825756449</v>
      </c>
      <c r="U26" s="4">
        <f t="shared" si="7"/>
        <v>1.5353538890902876</v>
      </c>
      <c r="V26" s="4">
        <f t="shared" si="8"/>
        <v>1.1555456666405401</v>
      </c>
      <c r="W26" s="4">
        <f t="shared" si="5"/>
        <v>1.0949896870630951</v>
      </c>
      <c r="X26" s="4">
        <f t="shared" si="5"/>
        <v>1.7386733272412851</v>
      </c>
      <c r="Y26" s="4">
        <f t="shared" si="5"/>
        <v>1.5370239206693699</v>
      </c>
      <c r="Z26" s="4">
        <f t="shared" si="5"/>
        <v>1.5021484105693801</v>
      </c>
      <c r="AA26" s="4">
        <f t="shared" si="5"/>
        <v>1.9548894010696873</v>
      </c>
      <c r="AB26" s="4">
        <f t="shared" si="5"/>
        <v>0.99624026696772749</v>
      </c>
      <c r="AC26" s="4">
        <f t="shared" si="5"/>
        <v>1.6672789102970025</v>
      </c>
    </row>
    <row r="27" spans="1:29" ht="15.6">
      <c r="A27" s="1" t="s">
        <v>87</v>
      </c>
      <c r="B27" s="5" t="s">
        <v>88</v>
      </c>
      <c r="C27" s="6">
        <f t="shared" si="0"/>
        <v>20.597006371434439</v>
      </c>
      <c r="D27" s="6">
        <f t="shared" si="1"/>
        <v>4.9063016151662211</v>
      </c>
      <c r="E27" s="4">
        <v>19.288099621680999</v>
      </c>
      <c r="F27" s="4">
        <v>29.815933388203799</v>
      </c>
      <c r="G27" s="4">
        <v>21.403681134811698</v>
      </c>
      <c r="H27" s="4">
        <v>15.025063158498901</v>
      </c>
      <c r="I27" s="4">
        <v>22.848431680800001</v>
      </c>
      <c r="J27" s="4">
        <v>20.2446264395527</v>
      </c>
      <c r="K27" s="4">
        <v>20.1334935834685</v>
      </c>
      <c r="L27" s="4">
        <v>26.472069372912699</v>
      </c>
      <c r="M27" s="4">
        <v>16.723140381951801</v>
      </c>
      <c r="N27" s="4">
        <v>14.0155249524633</v>
      </c>
      <c r="P27" s="10">
        <v>2500</v>
      </c>
      <c r="Q27" s="10">
        <v>120000</v>
      </c>
      <c r="R27" s="4">
        <f t="shared" si="5"/>
        <v>0.988656305828853</v>
      </c>
      <c r="S27" s="4">
        <f t="shared" si="5"/>
        <v>0.23550247752797865</v>
      </c>
      <c r="T27" s="4">
        <f t="shared" si="6"/>
        <v>0.92582878184068795</v>
      </c>
      <c r="U27" s="4">
        <f t="shared" si="7"/>
        <v>1.4311648026337822</v>
      </c>
      <c r="V27" s="4">
        <f t="shared" si="8"/>
        <v>1.0273766944709617</v>
      </c>
      <c r="W27" s="4">
        <f t="shared" si="5"/>
        <v>0.72120303160794719</v>
      </c>
      <c r="X27" s="4">
        <f t="shared" si="5"/>
        <v>1.0967247206784001</v>
      </c>
      <c r="Y27" s="4">
        <f t="shared" si="5"/>
        <v>0.97174206909852967</v>
      </c>
      <c r="Z27" s="4">
        <f t="shared" si="5"/>
        <v>0.96640769200648791</v>
      </c>
      <c r="AA27" s="4">
        <f t="shared" si="5"/>
        <v>1.2706593298998095</v>
      </c>
      <c r="AB27" s="4">
        <f t="shared" si="5"/>
        <v>0.80271073833368645</v>
      </c>
      <c r="AC27" s="4">
        <f t="shared" si="5"/>
        <v>0.67274519771823837</v>
      </c>
    </row>
    <row r="28" spans="1:29" ht="15.6">
      <c r="A28" s="1" t="s">
        <v>90</v>
      </c>
      <c r="B28" s="5" t="s">
        <v>91</v>
      </c>
      <c r="C28" s="6">
        <f t="shared" si="0"/>
        <v>1.515898581012606</v>
      </c>
      <c r="D28" s="6">
        <f t="shared" si="1"/>
        <v>0.33179996903396092</v>
      </c>
      <c r="E28" s="4">
        <v>1.13190865028526</v>
      </c>
      <c r="F28" s="4">
        <v>1.85923349646877</v>
      </c>
      <c r="G28" s="4">
        <v>1.5741302890413</v>
      </c>
      <c r="H28" s="4">
        <v>1.9068834877361001</v>
      </c>
      <c r="I28" s="4">
        <v>1.04851353299215</v>
      </c>
      <c r="J28" s="4">
        <v>1.2605887987156399</v>
      </c>
      <c r="K28" s="4">
        <v>1.8889384956211199</v>
      </c>
      <c r="L28" s="4">
        <v>1.78870907632053</v>
      </c>
      <c r="M28" s="4">
        <v>1.4422336982598201</v>
      </c>
      <c r="N28" s="4">
        <v>1.25784628468537</v>
      </c>
      <c r="P28" s="10">
        <v>1550</v>
      </c>
      <c r="Q28" s="10">
        <v>390000</v>
      </c>
      <c r="R28" s="4">
        <f t="shared" si="5"/>
        <v>0.38141964296446218</v>
      </c>
      <c r="S28" s="4">
        <f t="shared" si="5"/>
        <v>8.3485153498867579E-2</v>
      </c>
      <c r="T28" s="4">
        <f t="shared" si="6"/>
        <v>0.2848028216846783</v>
      </c>
      <c r="U28" s="4">
        <f t="shared" si="7"/>
        <v>0.46780713782117439</v>
      </c>
      <c r="V28" s="4">
        <f t="shared" si="8"/>
        <v>0.39607149208135933</v>
      </c>
      <c r="W28" s="4">
        <f t="shared" si="5"/>
        <v>0.47979649046263168</v>
      </c>
      <c r="X28" s="4">
        <f t="shared" si="5"/>
        <v>0.26381953410770226</v>
      </c>
      <c r="Y28" s="4">
        <f t="shared" si="5"/>
        <v>0.3171804074187739</v>
      </c>
      <c r="Z28" s="4">
        <f t="shared" si="5"/>
        <v>0.4752812988982173</v>
      </c>
      <c r="AA28" s="4">
        <f t="shared" si="5"/>
        <v>0.45006228371935914</v>
      </c>
      <c r="AB28" s="4">
        <f t="shared" si="5"/>
        <v>0.3628846079492451</v>
      </c>
      <c r="AC28" s="4">
        <f t="shared" si="5"/>
        <v>0.31649035550148019</v>
      </c>
    </row>
    <row r="29" spans="1:29" ht="15.6">
      <c r="A29" s="1" t="s">
        <v>94</v>
      </c>
      <c r="B29" s="5" t="s">
        <v>95</v>
      </c>
      <c r="C29" s="6">
        <f>AVERAGE(E29:N29)</f>
        <v>1.6942079392306357</v>
      </c>
      <c r="D29" s="6">
        <f t="shared" si="1"/>
        <v>0.36490144563233906</v>
      </c>
      <c r="E29" s="4">
        <v>1.8396765639505901</v>
      </c>
      <c r="F29" s="4">
        <v>1.7228724930856301</v>
      </c>
      <c r="G29" s="4">
        <v>1.3829683275472999</v>
      </c>
      <c r="H29" s="4">
        <v>2.01077935412061</v>
      </c>
      <c r="I29" s="4">
        <v>2.30897048631835</v>
      </c>
      <c r="J29" s="4">
        <v>2.0406710774817198</v>
      </c>
      <c r="K29" s="4">
        <v>1.1507655163281001</v>
      </c>
      <c r="L29" s="4">
        <v>1.50705381079918</v>
      </c>
      <c r="M29" s="4">
        <v>1.67204421712871</v>
      </c>
      <c r="N29" s="4">
        <v>1.3062775455461699</v>
      </c>
      <c r="P29" s="10">
        <v>9240</v>
      </c>
      <c r="Q29" s="11">
        <v>66000</v>
      </c>
      <c r="R29" s="4">
        <f t="shared" si="5"/>
        <v>1.2101485280218828E-2</v>
      </c>
      <c r="S29" s="4">
        <f t="shared" si="5"/>
        <v>2.6064388973738501E-3</v>
      </c>
      <c r="T29" s="4">
        <f t="shared" si="6"/>
        <v>1.3140546885361358E-2</v>
      </c>
      <c r="U29" s="4">
        <f t="shared" si="7"/>
        <v>1.2306232093468787E-2</v>
      </c>
      <c r="V29" s="4">
        <f t="shared" si="8"/>
        <v>9.878345196766428E-3</v>
      </c>
      <c r="W29" s="4">
        <f t="shared" si="5"/>
        <v>1.4362709672290074E-2</v>
      </c>
      <c r="X29" s="4">
        <f t="shared" si="5"/>
        <v>1.6492646330845358E-2</v>
      </c>
      <c r="Y29" s="4">
        <f t="shared" si="5"/>
        <v>1.4576221982012284E-2</v>
      </c>
      <c r="Z29" s="4">
        <f t="shared" si="5"/>
        <v>8.2197536880578587E-3</v>
      </c>
      <c r="AA29" s="4">
        <f t="shared" si="5"/>
        <v>1.0764670077137002E-2</v>
      </c>
      <c r="AB29" s="4">
        <f t="shared" si="5"/>
        <v>1.1943172979490786E-2</v>
      </c>
      <c r="AC29" s="4">
        <f t="shared" si="5"/>
        <v>9.3305538967583569E-3</v>
      </c>
    </row>
    <row r="31" spans="1:29" ht="15.6">
      <c r="A31" s="4" t="s">
        <v>187</v>
      </c>
      <c r="B31" s="4">
        <f>C3/(400-B1)</f>
        <v>0.24399409655275467</v>
      </c>
      <c r="D31" s="4" t="s">
        <v>188</v>
      </c>
      <c r="E31" s="4">
        <f>C3/B31</f>
        <v>160</v>
      </c>
      <c r="Q31" s="4" t="s">
        <v>189</v>
      </c>
      <c r="R31" s="4">
        <f>SUM(R4:R29)</f>
        <v>11503.392295158937</v>
      </c>
      <c r="T31" s="4">
        <f t="shared" ref="T31:AC31" si="9">SUM(T4:T29)</f>
        <v>11503.392295158954</v>
      </c>
      <c r="U31" s="4">
        <f t="shared" si="9"/>
        <v>11503.39229515893</v>
      </c>
      <c r="V31" s="4">
        <f t="shared" si="9"/>
        <v>11503.392295158925</v>
      </c>
      <c r="W31" s="4">
        <f t="shared" si="9"/>
        <v>11503.392295158967</v>
      </c>
      <c r="X31" s="4">
        <f t="shared" si="9"/>
        <v>11503.392295158928</v>
      </c>
      <c r="Y31" s="4">
        <f t="shared" si="9"/>
        <v>11503.392295158947</v>
      </c>
      <c r="Z31" s="4">
        <f t="shared" si="9"/>
        <v>11503.392295158943</v>
      </c>
      <c r="AA31" s="4">
        <f t="shared" si="9"/>
        <v>11503.392295158937</v>
      </c>
      <c r="AB31" s="4">
        <f t="shared" si="9"/>
        <v>11503.392295158941</v>
      </c>
      <c r="AC31" s="4">
        <f t="shared" si="9"/>
        <v>11503.392295158932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8F8C-166F-4FC5-9AA3-626358A096A0}">
  <dimension ref="A1:AC31"/>
  <sheetViews>
    <sheetView zoomScale="90" zoomScaleNormal="90" workbookViewId="0">
      <selection activeCell="A31" sqref="A31:E31"/>
    </sheetView>
  </sheetViews>
  <sheetFormatPr defaultColWidth="9.140625" defaultRowHeight="14.45"/>
  <cols>
    <col min="1" max="3" width="9.140625" style="4"/>
    <col min="4" max="4" width="12.42578125" style="4" bestFit="1" customWidth="1"/>
    <col min="5" max="18" width="9.140625" style="4"/>
    <col min="19" max="19" width="8.7109375" style="4" customWidth="1"/>
    <col min="20" max="16384" width="9.140625" style="4"/>
  </cols>
  <sheetData>
    <row r="1" spans="1:29">
      <c r="A1" s="4" t="s">
        <v>181</v>
      </c>
      <c r="B1" s="4">
        <v>260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40.483131614197639</v>
      </c>
      <c r="D3" s="6">
        <f>STDEV(E3:N3)</f>
        <v>1.2097598351424944E-3</v>
      </c>
      <c r="E3" s="4">
        <v>40.482209453535503</v>
      </c>
      <c r="F3" s="4">
        <v>40.482071195731898</v>
      </c>
      <c r="G3" s="4">
        <v>40.482609776228202</v>
      </c>
      <c r="H3" s="4">
        <v>40.481484572618001</v>
      </c>
      <c r="I3" s="4">
        <v>40.482520701425301</v>
      </c>
      <c r="J3" s="4">
        <v>40.485558171115997</v>
      </c>
      <c r="K3" s="4">
        <v>40.483748230761002</v>
      </c>
      <c r="L3" s="4">
        <v>40.4831689225323</v>
      </c>
      <c r="M3" s="4">
        <v>40.484250375615197</v>
      </c>
      <c r="N3" s="4">
        <v>40.483694742413</v>
      </c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9" si="0">AVERAGE(E4:N4)</f>
        <v>196.1984372281465</v>
      </c>
      <c r="D4" s="6">
        <f t="shared" ref="D4:D29" si="1">STDEV(E4:N4)</f>
        <v>5.7089747801347297E-2</v>
      </c>
      <c r="E4" s="4">
        <v>196.21952969397901</v>
      </c>
      <c r="F4" s="4">
        <v>196.17961156960399</v>
      </c>
      <c r="G4" s="4">
        <v>196.222629423374</v>
      </c>
      <c r="H4" s="4">
        <v>196.256978853617</v>
      </c>
      <c r="I4" s="4">
        <v>196.20535413910901</v>
      </c>
      <c r="J4" s="4">
        <v>196.12193220241201</v>
      </c>
      <c r="K4" s="4">
        <v>196.224006221553</v>
      </c>
      <c r="L4" s="4">
        <v>196.28390982003901</v>
      </c>
      <c r="M4" s="4">
        <v>196.098700231923</v>
      </c>
      <c r="N4" s="4">
        <v>196.17172012585499</v>
      </c>
      <c r="P4" s="8">
        <v>16</v>
      </c>
      <c r="Q4" s="8">
        <v>588000</v>
      </c>
      <c r="R4" s="4">
        <f>C4/$P4*$Q4/1000</f>
        <v>7210.2925681343841</v>
      </c>
      <c r="S4" s="4">
        <f t="shared" ref="S4:AC19" si="2">D4/$P4*$Q4/1000</f>
        <v>2.0980482316995133</v>
      </c>
      <c r="T4" s="4">
        <f t="shared" si="2"/>
        <v>7211.0677162537286</v>
      </c>
      <c r="U4" s="4">
        <f t="shared" si="2"/>
        <v>7209.6007251829469</v>
      </c>
      <c r="V4" s="4">
        <f t="shared" si="2"/>
        <v>7211.1816313089939</v>
      </c>
      <c r="W4" s="4">
        <f t="shared" si="2"/>
        <v>7212.4439728704247</v>
      </c>
      <c r="X4" s="4">
        <f t="shared" si="2"/>
        <v>7210.5467646122552</v>
      </c>
      <c r="Y4" s="4">
        <f t="shared" si="2"/>
        <v>7207.4810084386409</v>
      </c>
      <c r="Z4" s="4">
        <f t="shared" si="2"/>
        <v>7211.2322286420722</v>
      </c>
      <c r="AA4" s="4">
        <f t="shared" si="2"/>
        <v>7213.4336858864335</v>
      </c>
      <c r="AB4" s="4">
        <f t="shared" si="2"/>
        <v>7206.6272335231706</v>
      </c>
      <c r="AC4" s="4">
        <f t="shared" si="2"/>
        <v>7209.3107146251705</v>
      </c>
    </row>
    <row r="5" spans="1:29" ht="15.6">
      <c r="A5" s="5" t="s">
        <v>22</v>
      </c>
      <c r="B5" s="5" t="s">
        <v>23</v>
      </c>
      <c r="C5" s="6">
        <f t="shared" si="0"/>
        <v>2326.2444908256125</v>
      </c>
      <c r="D5" s="6">
        <f t="shared" si="1"/>
        <v>65.801992922828703</v>
      </c>
      <c r="E5" s="4">
        <v>2337.7840752898401</v>
      </c>
      <c r="F5" s="4">
        <v>2419.8696268528201</v>
      </c>
      <c r="G5" s="4">
        <v>2302.25737216064</v>
      </c>
      <c r="H5" s="4">
        <v>2296.0355379532398</v>
      </c>
      <c r="I5" s="4">
        <v>2266.0773314010098</v>
      </c>
      <c r="J5" s="4">
        <v>2335.6978221309</v>
      </c>
      <c r="K5" s="4">
        <v>2298.71237250999</v>
      </c>
      <c r="L5" s="4">
        <v>2234.4164672000602</v>
      </c>
      <c r="M5" s="4">
        <v>2320.2630576317902</v>
      </c>
      <c r="N5" s="4">
        <v>2451.3312451258398</v>
      </c>
      <c r="P5" s="9">
        <v>540</v>
      </c>
      <c r="Q5" s="9">
        <v>45000</v>
      </c>
      <c r="R5" s="4">
        <f t="shared" ref="R5:AC29" si="3">C5/$P5*$Q5/1000</f>
        <v>193.85370756880107</v>
      </c>
      <c r="S5" s="4">
        <f t="shared" si="2"/>
        <v>5.4834994102357255</v>
      </c>
      <c r="T5" s="4">
        <f t="shared" si="2"/>
        <v>194.81533960748666</v>
      </c>
      <c r="U5" s="4">
        <f t="shared" si="2"/>
        <v>201.655802237735</v>
      </c>
      <c r="V5" s="4">
        <f t="shared" si="2"/>
        <v>191.85478101338668</v>
      </c>
      <c r="W5" s="4">
        <f t="shared" si="2"/>
        <v>191.33629482943667</v>
      </c>
      <c r="X5" s="4">
        <f t="shared" si="2"/>
        <v>188.83977761675084</v>
      </c>
      <c r="Y5" s="4">
        <f t="shared" si="2"/>
        <v>194.64148517757499</v>
      </c>
      <c r="Z5" s="4">
        <f t="shared" si="2"/>
        <v>191.5593643758325</v>
      </c>
      <c r="AA5" s="4">
        <f t="shared" si="2"/>
        <v>186.20137226667168</v>
      </c>
      <c r="AB5" s="4">
        <f t="shared" si="2"/>
        <v>193.35525480264917</v>
      </c>
      <c r="AC5" s="4">
        <f t="shared" si="2"/>
        <v>204.27760376048664</v>
      </c>
    </row>
    <row r="6" spans="1:29" ht="15.6">
      <c r="A6" s="5" t="s">
        <v>25</v>
      </c>
      <c r="B6" s="5" t="s">
        <v>26</v>
      </c>
      <c r="C6" s="6">
        <f t="shared" si="0"/>
        <v>130.43219469854449</v>
      </c>
      <c r="D6" s="6">
        <f t="shared" si="1"/>
        <v>1.3331917102528485</v>
      </c>
      <c r="E6" s="4">
        <v>132.11936890625901</v>
      </c>
      <c r="F6" s="4">
        <v>129.23995004504599</v>
      </c>
      <c r="G6" s="4">
        <v>130.52260732348901</v>
      </c>
      <c r="H6" s="4">
        <v>129.76772781084199</v>
      </c>
      <c r="I6" s="4">
        <v>130.97014479995099</v>
      </c>
      <c r="J6" s="4">
        <v>130.028057180274</v>
      </c>
      <c r="K6" s="4">
        <v>129.23487936162999</v>
      </c>
      <c r="L6" s="4">
        <v>129.03372858954799</v>
      </c>
      <c r="M6" s="4">
        <v>133.153317099194</v>
      </c>
      <c r="N6" s="4">
        <v>130.25216586921201</v>
      </c>
      <c r="P6" s="9">
        <v>50</v>
      </c>
      <c r="Q6" s="9">
        <v>180000</v>
      </c>
      <c r="R6" s="4">
        <f t="shared" si="3"/>
        <v>469.55590091476017</v>
      </c>
      <c r="S6" s="4">
        <f t="shared" si="2"/>
        <v>4.799490156910255</v>
      </c>
      <c r="T6" s="4">
        <f t="shared" si="2"/>
        <v>475.62972806253242</v>
      </c>
      <c r="U6" s="4">
        <f t="shared" si="2"/>
        <v>465.26382016216559</v>
      </c>
      <c r="V6" s="4">
        <f t="shared" si="2"/>
        <v>469.88138636456046</v>
      </c>
      <c r="W6" s="4">
        <f t="shared" si="2"/>
        <v>467.16382011903113</v>
      </c>
      <c r="X6" s="4">
        <f t="shared" si="2"/>
        <v>471.49252127982356</v>
      </c>
      <c r="Y6" s="4">
        <f t="shared" si="2"/>
        <v>468.10100584898646</v>
      </c>
      <c r="Z6" s="4">
        <f t="shared" si="2"/>
        <v>465.24556570186792</v>
      </c>
      <c r="AA6" s="4">
        <f t="shared" si="2"/>
        <v>464.52142292237272</v>
      </c>
      <c r="AB6" s="4">
        <f t="shared" si="2"/>
        <v>479.35194155709843</v>
      </c>
      <c r="AC6" s="4">
        <f t="shared" si="2"/>
        <v>468.90779712916321</v>
      </c>
    </row>
    <row r="7" spans="1:29" ht="15.6">
      <c r="A7" s="1" t="s">
        <v>28</v>
      </c>
      <c r="B7" s="5" t="s">
        <v>29</v>
      </c>
      <c r="C7" s="6">
        <f t="shared" si="0"/>
        <v>927.20464348054554</v>
      </c>
      <c r="D7" s="6">
        <f t="shared" si="1"/>
        <v>20.192317301986812</v>
      </c>
      <c r="E7" s="4">
        <v>909.47170431595896</v>
      </c>
      <c r="F7" s="4">
        <v>922.27798185380698</v>
      </c>
      <c r="G7" s="4">
        <v>925.025214114189</v>
      </c>
      <c r="H7" s="4">
        <v>928.10237661958399</v>
      </c>
      <c r="I7" s="4">
        <v>936.83365894743395</v>
      </c>
      <c r="J7" s="4">
        <v>965.10340830789698</v>
      </c>
      <c r="K7" s="4">
        <v>938.46424151400902</v>
      </c>
      <c r="L7" s="4">
        <v>940.24257663389801</v>
      </c>
      <c r="M7" s="4">
        <v>889.97651275035196</v>
      </c>
      <c r="N7" s="4">
        <v>916.54875974832703</v>
      </c>
      <c r="P7" s="10">
        <v>65</v>
      </c>
      <c r="Q7" s="10">
        <v>70000</v>
      </c>
      <c r="R7" s="4">
        <f t="shared" si="3"/>
        <v>998.52807759443351</v>
      </c>
      <c r="S7" s="4">
        <f t="shared" si="2"/>
        <v>21.745572479062719</v>
      </c>
      <c r="T7" s="4">
        <f t="shared" si="2"/>
        <v>979.4310661864173</v>
      </c>
      <c r="U7" s="4">
        <f t="shared" si="2"/>
        <v>993.22244199640761</v>
      </c>
      <c r="V7" s="4">
        <f t="shared" si="2"/>
        <v>996.18099981528042</v>
      </c>
      <c r="W7" s="4">
        <f t="shared" si="2"/>
        <v>999.49486712878274</v>
      </c>
      <c r="X7" s="4">
        <f t="shared" si="2"/>
        <v>1008.897786558775</v>
      </c>
      <c r="Y7" s="4">
        <f t="shared" si="2"/>
        <v>1039.342132023889</v>
      </c>
      <c r="Z7" s="4">
        <f t="shared" si="2"/>
        <v>1010.6537985535482</v>
      </c>
      <c r="AA7" s="4">
        <f t="shared" si="2"/>
        <v>1012.5689286826594</v>
      </c>
      <c r="AB7" s="4">
        <f t="shared" si="2"/>
        <v>958.43624450037908</v>
      </c>
      <c r="AC7" s="4">
        <f t="shared" si="2"/>
        <v>987.05251049819833</v>
      </c>
    </row>
    <row r="8" spans="1:29" ht="15.6">
      <c r="A8" s="1" t="s">
        <v>31</v>
      </c>
      <c r="B8" s="5" t="s">
        <v>32</v>
      </c>
      <c r="C8" s="6">
        <f t="shared" si="0"/>
        <v>101.58866303857124</v>
      </c>
      <c r="D8" s="6">
        <f t="shared" si="1"/>
        <v>2.7058297998049623</v>
      </c>
      <c r="E8" s="4">
        <v>97.504558160111998</v>
      </c>
      <c r="F8" s="4">
        <v>100.823986596911</v>
      </c>
      <c r="G8" s="4">
        <v>102.781202682873</v>
      </c>
      <c r="H8" s="4">
        <v>100.149868268943</v>
      </c>
      <c r="I8" s="4">
        <v>103.56291423257299</v>
      </c>
      <c r="J8" s="4">
        <v>99.237531546573607</v>
      </c>
      <c r="K8" s="4">
        <v>102.53549980141899</v>
      </c>
      <c r="L8" s="4">
        <v>101.060175649394</v>
      </c>
      <c r="M8" s="4">
        <v>107.414397527311</v>
      </c>
      <c r="N8" s="4">
        <v>100.816495919603</v>
      </c>
      <c r="P8" s="10">
        <v>22</v>
      </c>
      <c r="Q8" s="10">
        <v>160000</v>
      </c>
      <c r="R8" s="4">
        <f t="shared" si="3"/>
        <v>738.82664028051806</v>
      </c>
      <c r="S8" s="4">
        <f t="shared" si="2"/>
        <v>19.678762180399726</v>
      </c>
      <c r="T8" s="4">
        <f t="shared" si="2"/>
        <v>709.12405934626895</v>
      </c>
      <c r="U8" s="4">
        <f t="shared" si="2"/>
        <v>733.26535706844368</v>
      </c>
      <c r="V8" s="4">
        <f t="shared" si="2"/>
        <v>747.49965587544</v>
      </c>
      <c r="W8" s="4">
        <f t="shared" si="2"/>
        <v>728.36267831958537</v>
      </c>
      <c r="X8" s="4">
        <f t="shared" si="2"/>
        <v>753.18483078234908</v>
      </c>
      <c r="Y8" s="4">
        <f t="shared" si="2"/>
        <v>721.72750215689905</v>
      </c>
      <c r="Z8" s="4">
        <f t="shared" si="2"/>
        <v>745.71272582850179</v>
      </c>
      <c r="AA8" s="4">
        <f t="shared" si="2"/>
        <v>734.9830956319563</v>
      </c>
      <c r="AB8" s="4">
        <f t="shared" si="2"/>
        <v>781.19561838044365</v>
      </c>
      <c r="AC8" s="4">
        <f t="shared" si="2"/>
        <v>733.21087941529447</v>
      </c>
    </row>
    <row r="9" spans="1:29" ht="15.6">
      <c r="A9" s="1" t="s">
        <v>186</v>
      </c>
      <c r="B9" s="5" t="s">
        <v>35</v>
      </c>
      <c r="C9" s="6">
        <f t="shared" si="0"/>
        <v>366.45031212354752</v>
      </c>
      <c r="D9" s="6">
        <f t="shared" si="1"/>
        <v>6.1110911579313303</v>
      </c>
      <c r="E9" s="4">
        <v>378.74309478358902</v>
      </c>
      <c r="F9" s="4">
        <v>361.91051033371002</v>
      </c>
      <c r="G9" s="4">
        <v>362.79274004009102</v>
      </c>
      <c r="H9" s="4">
        <v>373.78296926719702</v>
      </c>
      <c r="I9" s="4">
        <v>367.71736605400997</v>
      </c>
      <c r="J9" s="4">
        <v>362.665929050388</v>
      </c>
      <c r="K9" s="4">
        <v>365.42654273596003</v>
      </c>
      <c r="L9" s="4">
        <v>366.07247572928998</v>
      </c>
      <c r="M9" s="4">
        <v>367.79131071483198</v>
      </c>
      <c r="N9" s="4">
        <v>357.60018252640799</v>
      </c>
      <c r="P9" s="10">
        <v>69</v>
      </c>
      <c r="Q9" s="10">
        <v>160000</v>
      </c>
      <c r="R9" s="4">
        <f t="shared" si="3"/>
        <v>849.73985419953055</v>
      </c>
      <c r="S9" s="4">
        <f t="shared" si="2"/>
        <v>14.170646163319027</v>
      </c>
      <c r="T9" s="4">
        <f t="shared" si="2"/>
        <v>878.24485746919186</v>
      </c>
      <c r="U9" s="4">
        <f t="shared" si="2"/>
        <v>839.21277758541441</v>
      </c>
      <c r="V9" s="4">
        <f t="shared" si="2"/>
        <v>841.25852762919669</v>
      </c>
      <c r="W9" s="4">
        <f t="shared" si="2"/>
        <v>866.74311714132648</v>
      </c>
      <c r="X9" s="4">
        <f t="shared" si="2"/>
        <v>852.67795027016803</v>
      </c>
      <c r="Y9" s="4">
        <f t="shared" si="2"/>
        <v>840.96447316031993</v>
      </c>
      <c r="Z9" s="4">
        <f t="shared" si="2"/>
        <v>847.36589619932749</v>
      </c>
      <c r="AA9" s="4">
        <f t="shared" si="2"/>
        <v>848.86371183603478</v>
      </c>
      <c r="AB9" s="4">
        <f t="shared" si="2"/>
        <v>852.84941615033495</v>
      </c>
      <c r="AC9" s="4">
        <f t="shared" si="2"/>
        <v>829.21781455398957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10">
        <v>65</v>
      </c>
      <c r="Q10" s="10">
        <v>70000</v>
      </c>
      <c r="R10" s="4">
        <f t="shared" si="3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177.50146479269208</v>
      </c>
      <c r="D11" s="6">
        <f t="shared" si="1"/>
        <v>9.3553041220769906</v>
      </c>
      <c r="E11" s="4">
        <v>183.655272645938</v>
      </c>
      <c r="F11" s="4">
        <v>190.72334209453999</v>
      </c>
      <c r="G11" s="4">
        <v>166.63827457194699</v>
      </c>
      <c r="H11" s="4">
        <v>177.66674731309701</v>
      </c>
      <c r="I11" s="4">
        <v>161.951739757524</v>
      </c>
      <c r="J11" s="4">
        <v>175.475717047518</v>
      </c>
      <c r="K11" s="4">
        <v>181.59014280674899</v>
      </c>
      <c r="L11" s="4">
        <v>167.95422560939301</v>
      </c>
      <c r="M11" s="4">
        <v>184.95897592314699</v>
      </c>
      <c r="N11" s="4">
        <v>184.40021015706799</v>
      </c>
      <c r="P11" s="10">
        <v>81</v>
      </c>
      <c r="Q11" s="10">
        <v>66000</v>
      </c>
      <c r="R11" s="4">
        <f t="shared" si="3"/>
        <v>144.63082316441577</v>
      </c>
      <c r="S11" s="4">
        <f t="shared" si="2"/>
        <v>7.6228403957664366</v>
      </c>
      <c r="T11" s="4">
        <f t="shared" si="2"/>
        <v>149.64503697076429</v>
      </c>
      <c r="U11" s="4">
        <f t="shared" si="2"/>
        <v>155.40420466962519</v>
      </c>
      <c r="V11" s="4">
        <f t="shared" si="2"/>
        <v>135.77933483640126</v>
      </c>
      <c r="W11" s="4">
        <f t="shared" si="2"/>
        <v>144.76549781067163</v>
      </c>
      <c r="X11" s="4">
        <f t="shared" si="2"/>
        <v>131.96067683946399</v>
      </c>
      <c r="Y11" s="4">
        <f t="shared" si="2"/>
        <v>142.98021389057021</v>
      </c>
      <c r="Z11" s="4">
        <f t="shared" si="2"/>
        <v>147.96233858327696</v>
      </c>
      <c r="AA11" s="4">
        <f t="shared" si="2"/>
        <v>136.8515912372832</v>
      </c>
      <c r="AB11" s="4">
        <f t="shared" si="2"/>
        <v>150.7073137151568</v>
      </c>
      <c r="AC11" s="4">
        <f t="shared" si="2"/>
        <v>150.25202309094428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10">
        <v>69</v>
      </c>
      <c r="Q12" s="10">
        <v>160000</v>
      </c>
      <c r="R12" s="4">
        <f t="shared" si="3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0</v>
      </c>
      <c r="X12" s="4">
        <f t="shared" si="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3506.7312652184837</v>
      </c>
      <c r="D13" s="6">
        <f t="shared" si="1"/>
        <v>82.426220834651531</v>
      </c>
      <c r="E13" s="4">
        <v>3526.3181582430602</v>
      </c>
      <c r="F13" s="4">
        <v>3489.5280948878599</v>
      </c>
      <c r="G13" s="4">
        <v>3582.3450698361999</v>
      </c>
      <c r="H13" s="4">
        <v>3433.1845675538898</v>
      </c>
      <c r="I13" s="4">
        <v>3397.2497375661801</v>
      </c>
      <c r="J13" s="4">
        <v>3535.9648285439198</v>
      </c>
      <c r="K13" s="4">
        <v>3420.2330101658799</v>
      </c>
      <c r="L13" s="4">
        <v>3605.2651046472502</v>
      </c>
      <c r="M13" s="4">
        <v>3445.6708280752</v>
      </c>
      <c r="N13" s="4">
        <v>3631.5532526654001</v>
      </c>
      <c r="P13" s="10">
        <v>615</v>
      </c>
      <c r="Q13" s="10">
        <v>96000</v>
      </c>
      <c r="R13" s="4">
        <f t="shared" si="3"/>
        <v>547.39219749751942</v>
      </c>
      <c r="S13" s="4">
        <f t="shared" si="2"/>
        <v>12.866532032726091</v>
      </c>
      <c r="T13" s="4">
        <f t="shared" si="2"/>
        <v>550.44966372574595</v>
      </c>
      <c r="U13" s="4">
        <f t="shared" si="2"/>
        <v>544.70682456786108</v>
      </c>
      <c r="V13" s="4">
        <f t="shared" si="2"/>
        <v>559.19532797443117</v>
      </c>
      <c r="W13" s="4">
        <f t="shared" si="2"/>
        <v>535.91173737426584</v>
      </c>
      <c r="X13" s="4">
        <f t="shared" si="2"/>
        <v>530.30239805911094</v>
      </c>
      <c r="Y13" s="4">
        <f t="shared" si="2"/>
        <v>551.95548543124596</v>
      </c>
      <c r="Z13" s="4">
        <f t="shared" si="2"/>
        <v>533.89003085516174</v>
      </c>
      <c r="AA13" s="4">
        <f t="shared" si="2"/>
        <v>562.77308950591225</v>
      </c>
      <c r="AB13" s="4">
        <f t="shared" si="2"/>
        <v>537.8608121873483</v>
      </c>
      <c r="AC13" s="4">
        <f t="shared" si="2"/>
        <v>566.87660529411119</v>
      </c>
    </row>
    <row r="14" spans="1:29" ht="15.6">
      <c r="A14" s="1" t="s">
        <v>48</v>
      </c>
      <c r="B14" s="5" t="s">
        <v>49</v>
      </c>
      <c r="C14" s="6">
        <f t="shared" si="0"/>
        <v>11.431876317293206</v>
      </c>
      <c r="D14" s="6">
        <f t="shared" si="1"/>
        <v>2.34448381209423</v>
      </c>
      <c r="E14" s="4">
        <v>10.249486016060899</v>
      </c>
      <c r="F14" s="4">
        <v>10.506141473510199</v>
      </c>
      <c r="G14" s="4">
        <v>13.5475421444392</v>
      </c>
      <c r="H14" s="4">
        <v>11.1826339628002</v>
      </c>
      <c r="I14" s="4">
        <v>11.198464724559001</v>
      </c>
      <c r="J14" s="4">
        <v>17.147088974390901</v>
      </c>
      <c r="K14" s="4">
        <v>10.3175400181802</v>
      </c>
      <c r="L14" s="4">
        <v>11.464990959396101</v>
      </c>
      <c r="M14" s="4">
        <v>9.53564904312762</v>
      </c>
      <c r="N14" s="4">
        <v>9.1692258564677491</v>
      </c>
      <c r="P14" s="10">
        <v>546</v>
      </c>
      <c r="Q14" s="10">
        <v>210000</v>
      </c>
      <c r="R14" s="4">
        <f t="shared" si="3"/>
        <v>4.3968755066512335</v>
      </c>
      <c r="S14" s="4">
        <f t="shared" si="2"/>
        <v>0.90172454311316541</v>
      </c>
      <c r="T14" s="4">
        <f t="shared" si="2"/>
        <v>3.9421100061772685</v>
      </c>
      <c r="U14" s="4">
        <f t="shared" si="2"/>
        <v>4.0408236436577694</v>
      </c>
      <c r="V14" s="4">
        <f t="shared" si="2"/>
        <v>5.2105931324766148</v>
      </c>
      <c r="W14" s="4">
        <f t="shared" si="2"/>
        <v>4.3010130626154615</v>
      </c>
      <c r="X14" s="4">
        <f t="shared" si="2"/>
        <v>4.3071018171380775</v>
      </c>
      <c r="Y14" s="4">
        <f t="shared" si="2"/>
        <v>6.5950342209195778</v>
      </c>
      <c r="Z14" s="4">
        <f t="shared" si="2"/>
        <v>3.9682846223769999</v>
      </c>
      <c r="AA14" s="4">
        <f t="shared" si="2"/>
        <v>4.4096119074600386</v>
      </c>
      <c r="AB14" s="4">
        <f t="shared" si="2"/>
        <v>3.667557324279854</v>
      </c>
      <c r="AC14" s="4">
        <f t="shared" si="2"/>
        <v>3.5266253294106722</v>
      </c>
    </row>
    <row r="15" spans="1:29" ht="15.6">
      <c r="A15" s="1" t="s">
        <v>51</v>
      </c>
      <c r="B15" s="5" t="s">
        <v>52</v>
      </c>
      <c r="C15" s="6">
        <f t="shared" si="0"/>
        <v>11.466543128484052</v>
      </c>
      <c r="D15" s="6">
        <f t="shared" si="1"/>
        <v>2.7264255630214658</v>
      </c>
      <c r="E15" s="4">
        <v>14.421429154937201</v>
      </c>
      <c r="F15" s="4">
        <v>17.404820112876202</v>
      </c>
      <c r="G15" s="4">
        <v>11.6800617335651</v>
      </c>
      <c r="H15" s="4">
        <v>11.454272057582299</v>
      </c>
      <c r="I15" s="4">
        <v>10.775237415824501</v>
      </c>
      <c r="J15" s="4">
        <v>7.2890462901466799</v>
      </c>
      <c r="K15" s="4">
        <v>9.8880078206375899</v>
      </c>
      <c r="L15" s="4">
        <v>10.733275363586699</v>
      </c>
      <c r="M15" s="4">
        <v>10.322320066343501</v>
      </c>
      <c r="N15" s="4">
        <v>10.696961269340701</v>
      </c>
      <c r="P15" s="10">
        <v>216</v>
      </c>
      <c r="Q15" s="10">
        <v>325000</v>
      </c>
      <c r="R15" s="4">
        <f t="shared" si="3"/>
        <v>17.252900540543134</v>
      </c>
      <c r="S15" s="4">
        <f t="shared" si="2"/>
        <v>4.1022606851017427</v>
      </c>
      <c r="T15" s="4">
        <f t="shared" si="2"/>
        <v>21.698909608123103</v>
      </c>
      <c r="U15" s="4">
        <f t="shared" si="2"/>
        <v>26.187808040207248</v>
      </c>
      <c r="V15" s="4">
        <f t="shared" si="2"/>
        <v>17.574166960225266</v>
      </c>
      <c r="W15" s="4">
        <f t="shared" si="2"/>
        <v>17.234437123677072</v>
      </c>
      <c r="X15" s="4">
        <f t="shared" si="2"/>
        <v>16.212741482143343</v>
      </c>
      <c r="Y15" s="4">
        <f t="shared" si="2"/>
        <v>10.967315019896624</v>
      </c>
      <c r="Z15" s="4">
        <f t="shared" si="2"/>
        <v>14.877789544940818</v>
      </c>
      <c r="AA15" s="4">
        <f t="shared" si="2"/>
        <v>16.149604135026284</v>
      </c>
      <c r="AB15" s="4">
        <f t="shared" si="2"/>
        <v>15.531268618340917</v>
      </c>
      <c r="AC15" s="4">
        <f t="shared" si="2"/>
        <v>16.094964872850589</v>
      </c>
    </row>
    <row r="16" spans="1:29" ht="15.6">
      <c r="A16" s="1" t="s">
        <v>54</v>
      </c>
      <c r="B16" s="5" t="s">
        <v>55</v>
      </c>
      <c r="C16" s="6">
        <f t="shared" si="0"/>
        <v>62.969882909774924</v>
      </c>
      <c r="D16" s="6">
        <f t="shared" si="1"/>
        <v>10.09948464616302</v>
      </c>
      <c r="E16" s="4">
        <v>56.2366738666041</v>
      </c>
      <c r="F16" s="4">
        <v>62.026995668931598</v>
      </c>
      <c r="G16" s="4">
        <v>56.457458449860603</v>
      </c>
      <c r="H16" s="4">
        <v>62.516454684018498</v>
      </c>
      <c r="I16" s="4">
        <v>86.817567951433603</v>
      </c>
      <c r="J16" s="4">
        <v>55.163876810290098</v>
      </c>
      <c r="K16" s="4">
        <v>68.282137124793195</v>
      </c>
      <c r="L16" s="4">
        <v>55.647978577276803</v>
      </c>
      <c r="M16" s="4">
        <v>55.610256922653299</v>
      </c>
      <c r="N16" s="4">
        <v>70.939429041887394</v>
      </c>
      <c r="P16" s="10">
        <v>292</v>
      </c>
      <c r="Q16" s="10">
        <v>100000</v>
      </c>
      <c r="R16" s="4">
        <f t="shared" si="3"/>
        <v>21.565028393758539</v>
      </c>
      <c r="S16" s="4">
        <f t="shared" si="2"/>
        <v>3.4587276185489797</v>
      </c>
      <c r="T16" s="4">
        <f t="shared" si="2"/>
        <v>19.259134885823322</v>
      </c>
      <c r="U16" s="4">
        <f t="shared" si="2"/>
        <v>21.242121804428628</v>
      </c>
      <c r="V16" s="4">
        <f t="shared" si="2"/>
        <v>19.334746044472809</v>
      </c>
      <c r="W16" s="4">
        <f t="shared" si="2"/>
        <v>21.409744754800858</v>
      </c>
      <c r="X16" s="4">
        <f t="shared" si="2"/>
        <v>29.73204381898411</v>
      </c>
      <c r="Y16" s="4">
        <f t="shared" si="2"/>
        <v>18.891738633660992</v>
      </c>
      <c r="Z16" s="4">
        <f t="shared" si="2"/>
        <v>23.384293535888084</v>
      </c>
      <c r="AA16" s="4">
        <f t="shared" si="2"/>
        <v>19.057526910026301</v>
      </c>
      <c r="AB16" s="4">
        <f t="shared" si="2"/>
        <v>19.044608535155238</v>
      </c>
      <c r="AC16" s="4">
        <f t="shared" si="2"/>
        <v>24.294325014344999</v>
      </c>
    </row>
    <row r="17" spans="1:29" ht="15.6">
      <c r="A17" s="1" t="s">
        <v>57</v>
      </c>
      <c r="B17" s="5" t="s">
        <v>58</v>
      </c>
      <c r="C17" s="6">
        <f t="shared" si="0"/>
        <v>170.90051970138319</v>
      </c>
      <c r="D17" s="6">
        <f t="shared" si="1"/>
        <v>7.9295531537335711</v>
      </c>
      <c r="E17" s="4">
        <v>178.804951259142</v>
      </c>
      <c r="F17" s="4">
        <v>181.514867872563</v>
      </c>
      <c r="G17" s="4">
        <v>166.81484954980399</v>
      </c>
      <c r="H17" s="4">
        <v>166.27610021150099</v>
      </c>
      <c r="I17" s="4">
        <v>164.37486581741601</v>
      </c>
      <c r="J17" s="4">
        <v>167.85708948723499</v>
      </c>
      <c r="K17" s="4">
        <v>166.72283554168399</v>
      </c>
      <c r="L17" s="4">
        <v>159.62348727647401</v>
      </c>
      <c r="M17" s="4">
        <v>174.01046391868999</v>
      </c>
      <c r="N17" s="4">
        <v>183.005686079323</v>
      </c>
      <c r="P17" s="10">
        <v>200</v>
      </c>
      <c r="Q17" s="10">
        <v>47000</v>
      </c>
      <c r="R17" s="4">
        <f t="shared" si="3"/>
        <v>40.161622129825048</v>
      </c>
      <c r="S17" s="4">
        <f t="shared" si="2"/>
        <v>1.8634449911273891</v>
      </c>
      <c r="T17" s="4">
        <f t="shared" si="2"/>
        <v>42.019163545898373</v>
      </c>
      <c r="U17" s="4">
        <f t="shared" si="2"/>
        <v>42.655993950052313</v>
      </c>
      <c r="V17" s="4">
        <f t="shared" si="2"/>
        <v>39.201489644203939</v>
      </c>
      <c r="W17" s="4">
        <f t="shared" si="2"/>
        <v>39.074883549702733</v>
      </c>
      <c r="X17" s="4">
        <f t="shared" si="2"/>
        <v>38.628093467092761</v>
      </c>
      <c r="Y17" s="4">
        <f t="shared" si="2"/>
        <v>39.44641602950022</v>
      </c>
      <c r="Z17" s="4">
        <f t="shared" si="2"/>
        <v>39.179866352295733</v>
      </c>
      <c r="AA17" s="4">
        <f t="shared" si="2"/>
        <v>37.511519509971393</v>
      </c>
      <c r="AB17" s="4">
        <f t="shared" si="2"/>
        <v>40.892459020892154</v>
      </c>
      <c r="AC17" s="4">
        <f t="shared" si="2"/>
        <v>43.006336228640905</v>
      </c>
    </row>
    <row r="18" spans="1:29" ht="15.6">
      <c r="A18" s="1" t="s">
        <v>60</v>
      </c>
      <c r="B18" s="5" t="s">
        <v>61</v>
      </c>
      <c r="C18" s="6">
        <f t="shared" si="0"/>
        <v>29.073581405904143</v>
      </c>
      <c r="D18" s="6">
        <f t="shared" si="1"/>
        <v>6.1269745111928238</v>
      </c>
      <c r="E18" s="4">
        <v>38.7356444156203</v>
      </c>
      <c r="F18" s="4">
        <v>32.063578832588398</v>
      </c>
      <c r="G18" s="4">
        <v>32.231906167290703</v>
      </c>
      <c r="H18" s="4">
        <v>23.4936246187903</v>
      </c>
      <c r="I18" s="4">
        <v>26.964870387864199</v>
      </c>
      <c r="J18" s="4">
        <v>25.048747304228701</v>
      </c>
      <c r="K18" s="4">
        <v>39.151263042551697</v>
      </c>
      <c r="L18" s="4">
        <v>23.059563103785301</v>
      </c>
      <c r="M18" s="4">
        <v>26.172412639562001</v>
      </c>
      <c r="N18" s="4">
        <v>23.814203546759799</v>
      </c>
      <c r="P18" s="10">
        <v>437</v>
      </c>
      <c r="Q18" s="10">
        <v>300000</v>
      </c>
      <c r="R18" s="4">
        <f t="shared" si="3"/>
        <v>19.958980370185909</v>
      </c>
      <c r="S18" s="4">
        <f t="shared" si="2"/>
        <v>4.2061609916655547</v>
      </c>
      <c r="T18" s="4">
        <f t="shared" si="2"/>
        <v>26.591975571364053</v>
      </c>
      <c r="U18" s="4">
        <f t="shared" si="2"/>
        <v>22.011610182554964</v>
      </c>
      <c r="V18" s="4">
        <f t="shared" si="2"/>
        <v>22.127166705233893</v>
      </c>
      <c r="W18" s="4">
        <f t="shared" si="2"/>
        <v>16.128346420222172</v>
      </c>
      <c r="X18" s="4">
        <f t="shared" si="2"/>
        <v>18.511352669014325</v>
      </c>
      <c r="Y18" s="4">
        <f t="shared" si="2"/>
        <v>17.195936364459062</v>
      </c>
      <c r="Z18" s="4">
        <f t="shared" si="2"/>
        <v>26.877297283216272</v>
      </c>
      <c r="AA18" s="4">
        <f t="shared" si="2"/>
        <v>15.830363686809132</v>
      </c>
      <c r="AB18" s="4">
        <f t="shared" si="2"/>
        <v>17.967331331507097</v>
      </c>
      <c r="AC18" s="4">
        <f t="shared" si="2"/>
        <v>16.348423487478122</v>
      </c>
    </row>
    <row r="19" spans="1:29" ht="15.6">
      <c r="A19" s="1" t="s">
        <v>63</v>
      </c>
      <c r="B19" s="5" t="s">
        <v>64</v>
      </c>
      <c r="C19" s="6">
        <f t="shared" si="0"/>
        <v>31.013115964343189</v>
      </c>
      <c r="D19" s="6">
        <f t="shared" si="1"/>
        <v>2.4122844261715772</v>
      </c>
      <c r="E19" s="4">
        <v>29.070236977738801</v>
      </c>
      <c r="F19" s="4">
        <v>29.099922909823299</v>
      </c>
      <c r="G19" s="4">
        <v>29.778745690048101</v>
      </c>
      <c r="H19" s="4">
        <v>35.919065672511302</v>
      </c>
      <c r="I19" s="4">
        <v>33.189668559092198</v>
      </c>
      <c r="J19" s="4">
        <v>29.083864170321299</v>
      </c>
      <c r="K19" s="4">
        <v>30.007959459431898</v>
      </c>
      <c r="L19" s="4">
        <v>30.130218957314298</v>
      </c>
      <c r="M19" s="4">
        <v>29.9983121271766</v>
      </c>
      <c r="N19" s="4">
        <v>33.853165119974101</v>
      </c>
      <c r="P19" s="10">
        <v>97</v>
      </c>
      <c r="Q19" s="10">
        <v>105000</v>
      </c>
      <c r="R19" s="4">
        <f t="shared" si="3"/>
        <v>33.570898724289023</v>
      </c>
      <c r="S19" s="4">
        <f t="shared" si="2"/>
        <v>2.6112357190517073</v>
      </c>
      <c r="T19" s="4">
        <f t="shared" si="2"/>
        <v>31.467782295490458</v>
      </c>
      <c r="U19" s="4">
        <f t="shared" si="2"/>
        <v>31.49991655187058</v>
      </c>
      <c r="V19" s="4">
        <f t="shared" si="2"/>
        <v>32.234724716031444</v>
      </c>
      <c r="W19" s="4">
        <f t="shared" si="2"/>
        <v>38.881462841378209</v>
      </c>
      <c r="X19" s="4">
        <f t="shared" si="2"/>
        <v>35.926960811388462</v>
      </c>
      <c r="Y19" s="4">
        <f t="shared" si="2"/>
        <v>31.482533380244707</v>
      </c>
      <c r="Z19" s="4">
        <f t="shared" si="2"/>
        <v>32.482842713818037</v>
      </c>
      <c r="AA19" s="4">
        <f t="shared" si="2"/>
        <v>32.615185469257746</v>
      </c>
      <c r="AB19" s="4">
        <f t="shared" si="2"/>
        <v>32.472399725294252</v>
      </c>
      <c r="AC19" s="4">
        <f t="shared" si="2"/>
        <v>36.645178738116293</v>
      </c>
    </row>
    <row r="20" spans="1:29" ht="15.6">
      <c r="A20" s="1" t="s">
        <v>66</v>
      </c>
      <c r="B20" s="5" t="s">
        <v>67</v>
      </c>
      <c r="C20" s="6">
        <f t="shared" si="0"/>
        <v>248.30953914794827</v>
      </c>
      <c r="D20" s="6">
        <f t="shared" si="1"/>
        <v>64.888121234332488</v>
      </c>
      <c r="E20" s="4">
        <v>219.999841250885</v>
      </c>
      <c r="F20" s="4">
        <v>223.311801493117</v>
      </c>
      <c r="G20" s="4">
        <v>223.09938338611099</v>
      </c>
      <c r="H20" s="4">
        <v>427.95569194393403</v>
      </c>
      <c r="I20" s="4">
        <v>218.76448542107099</v>
      </c>
      <c r="J20" s="4">
        <v>237.48724722401201</v>
      </c>
      <c r="K20" s="4">
        <v>215.597211227272</v>
      </c>
      <c r="L20" s="4">
        <v>225.05431594243399</v>
      </c>
      <c r="M20" s="4">
        <v>224.150666129488</v>
      </c>
      <c r="N20" s="4">
        <v>267.67474746115897</v>
      </c>
      <c r="P20" s="10">
        <v>1629</v>
      </c>
      <c r="Q20" s="10">
        <v>90000</v>
      </c>
      <c r="R20" s="4">
        <f t="shared" si="3"/>
        <v>13.718759068947421</v>
      </c>
      <c r="S20" s="4">
        <f t="shared" si="3"/>
        <v>3.5849790737200276</v>
      </c>
      <c r="T20" s="4">
        <f t="shared" si="3"/>
        <v>12.154687361927348</v>
      </c>
      <c r="U20" s="4">
        <f t="shared" si="3"/>
        <v>12.337668590779943</v>
      </c>
      <c r="V20" s="4">
        <f t="shared" si="3"/>
        <v>12.325932783763038</v>
      </c>
      <c r="W20" s="4">
        <f t="shared" si="3"/>
        <v>23.643960880880332</v>
      </c>
      <c r="X20" s="4">
        <f t="shared" si="3"/>
        <v>12.086435658622706</v>
      </c>
      <c r="Y20" s="4">
        <f t="shared" si="3"/>
        <v>13.120842388066961</v>
      </c>
      <c r="Z20" s="4">
        <f t="shared" si="3"/>
        <v>11.911448134103424</v>
      </c>
      <c r="AA20" s="4">
        <f t="shared" si="3"/>
        <v>12.433940107316795</v>
      </c>
      <c r="AB20" s="4">
        <f t="shared" si="3"/>
        <v>12.384014703286631</v>
      </c>
      <c r="AC20" s="4">
        <f t="shared" si="3"/>
        <v>14.788660080727013</v>
      </c>
    </row>
    <row r="21" spans="1:29" ht="15.6">
      <c r="A21" s="1" t="s">
        <v>69</v>
      </c>
      <c r="B21" s="5" t="s">
        <v>70</v>
      </c>
      <c r="C21" s="6">
        <f t="shared" si="0"/>
        <v>31.542013246587175</v>
      </c>
      <c r="D21" s="6">
        <f t="shared" si="1"/>
        <v>1.0272593508659758</v>
      </c>
      <c r="E21" s="4">
        <v>30.919715166024101</v>
      </c>
      <c r="F21" s="4">
        <v>32.077176852092101</v>
      </c>
      <c r="G21" s="4">
        <v>33.383440502808597</v>
      </c>
      <c r="H21" s="4">
        <v>30.5888168376812</v>
      </c>
      <c r="I21" s="4">
        <v>30.881930695953599</v>
      </c>
      <c r="J21" s="4">
        <v>31.309602978721902</v>
      </c>
      <c r="K21" s="4">
        <v>31.796094034326</v>
      </c>
      <c r="L21" s="4">
        <v>33.097235533277399</v>
      </c>
      <c r="M21" s="4">
        <v>30.877565382644701</v>
      </c>
      <c r="N21" s="4">
        <v>30.488554482342199</v>
      </c>
      <c r="P21" s="10">
        <v>54</v>
      </c>
      <c r="Q21" s="10">
        <v>90000</v>
      </c>
      <c r="R21" s="4">
        <f t="shared" si="3"/>
        <v>52.570022077645291</v>
      </c>
      <c r="S21" s="4">
        <f t="shared" si="3"/>
        <v>1.7120989181099597</v>
      </c>
      <c r="T21" s="4">
        <f t="shared" si="3"/>
        <v>51.532858610040172</v>
      </c>
      <c r="U21" s="4">
        <f t="shared" si="3"/>
        <v>53.4619614201535</v>
      </c>
      <c r="V21" s="4">
        <f t="shared" si="3"/>
        <v>55.639067504681002</v>
      </c>
      <c r="W21" s="4">
        <f t="shared" si="3"/>
        <v>50.981361396135334</v>
      </c>
      <c r="X21" s="4">
        <f t="shared" si="3"/>
        <v>51.469884493256004</v>
      </c>
      <c r="Y21" s="4">
        <f t="shared" si="3"/>
        <v>52.182671631203171</v>
      </c>
      <c r="Z21" s="4">
        <f t="shared" si="3"/>
        <v>52.993490057209996</v>
      </c>
      <c r="AA21" s="4">
        <f t="shared" si="3"/>
        <v>55.162059222129002</v>
      </c>
      <c r="AB21" s="4">
        <f t="shared" si="3"/>
        <v>51.462608971074509</v>
      </c>
      <c r="AC21" s="4">
        <f t="shared" si="3"/>
        <v>50.814257470570332</v>
      </c>
    </row>
    <row r="22" spans="1:29" ht="15.6">
      <c r="A22" s="1" t="s">
        <v>72</v>
      </c>
      <c r="B22" s="5" t="s">
        <v>73</v>
      </c>
      <c r="C22" s="6">
        <f t="shared" si="0"/>
        <v>7.8023028282139677</v>
      </c>
      <c r="D22" s="6">
        <f t="shared" si="1"/>
        <v>7.4714691098616851E-2</v>
      </c>
      <c r="E22" s="4">
        <v>7.7740703283489196</v>
      </c>
      <c r="F22" s="4">
        <v>7.8342533582732496</v>
      </c>
      <c r="G22" s="4">
        <v>7.7761704507337903</v>
      </c>
      <c r="H22" s="4">
        <v>7.7013271342962204</v>
      </c>
      <c r="I22" s="4">
        <v>7.9438595311065603</v>
      </c>
      <c r="J22" s="4">
        <v>7.7824840990465196</v>
      </c>
      <c r="K22" s="4">
        <v>7.7392581858780698</v>
      </c>
      <c r="L22" s="4">
        <v>7.7547011818957001</v>
      </c>
      <c r="M22" s="4">
        <v>7.9062357746795398</v>
      </c>
      <c r="N22" s="4">
        <v>7.8106682378811003</v>
      </c>
      <c r="P22" s="10">
        <v>18</v>
      </c>
      <c r="Q22" s="10">
        <v>270000</v>
      </c>
      <c r="R22" s="4">
        <f t="shared" si="3"/>
        <v>117.03454242320952</v>
      </c>
      <c r="S22" s="4">
        <f t="shared" si="3"/>
        <v>1.1207203664792529</v>
      </c>
      <c r="T22" s="4">
        <f t="shared" si="3"/>
        <v>116.6110549252338</v>
      </c>
      <c r="U22" s="4">
        <f t="shared" si="3"/>
        <v>117.51380037409874</v>
      </c>
      <c r="V22" s="4">
        <f t="shared" si="3"/>
        <v>116.64255676100686</v>
      </c>
      <c r="W22" s="4">
        <f t="shared" si="3"/>
        <v>115.51990701444331</v>
      </c>
      <c r="X22" s="4">
        <f t="shared" si="3"/>
        <v>119.1578929665984</v>
      </c>
      <c r="Y22" s="4">
        <f t="shared" si="3"/>
        <v>116.73726148569779</v>
      </c>
      <c r="Z22" s="4">
        <f t="shared" si="3"/>
        <v>116.08887278817103</v>
      </c>
      <c r="AA22" s="4">
        <f t="shared" si="3"/>
        <v>116.3205177284355</v>
      </c>
      <c r="AB22" s="4">
        <f t="shared" si="3"/>
        <v>118.59353662019309</v>
      </c>
      <c r="AC22" s="4">
        <f t="shared" si="3"/>
        <v>117.1600235682165</v>
      </c>
    </row>
    <row r="23" spans="1:29" ht="15.6">
      <c r="A23" s="1" t="s">
        <v>75</v>
      </c>
      <c r="B23" s="5" t="s">
        <v>76</v>
      </c>
      <c r="C23" s="6">
        <f t="shared" si="0"/>
        <v>8.4112172532189824</v>
      </c>
      <c r="D23" s="6">
        <f t="shared" si="1"/>
        <v>1.4652304091321895</v>
      </c>
      <c r="E23" s="4">
        <v>5.7684131158816303</v>
      </c>
      <c r="F23" s="4">
        <v>9.0919524410070895</v>
      </c>
      <c r="G23" s="4">
        <v>8.0270777321601905</v>
      </c>
      <c r="H23" s="4">
        <v>7.7878204897857604</v>
      </c>
      <c r="I23" s="4">
        <v>8.5197906812018402</v>
      </c>
      <c r="J23" s="4">
        <v>8.5432144943148494</v>
      </c>
      <c r="K23" s="4">
        <v>7.5517873708404402</v>
      </c>
      <c r="L23" s="4">
        <v>10.875268857805001</v>
      </c>
      <c r="M23" s="4">
        <v>7.5829980289924404</v>
      </c>
      <c r="N23" s="4">
        <v>10.3638493202006</v>
      </c>
      <c r="P23" s="10">
        <v>65</v>
      </c>
      <c r="Q23" s="10">
        <v>70000</v>
      </c>
      <c r="R23" s="4">
        <f t="shared" si="3"/>
        <v>9.0582339650050585</v>
      </c>
      <c r="S23" s="4">
        <f t="shared" si="3"/>
        <v>1.5779404406038964</v>
      </c>
      <c r="T23" s="4">
        <f t="shared" si="3"/>
        <v>6.2121372017186784</v>
      </c>
      <c r="U23" s="4">
        <f t="shared" si="3"/>
        <v>9.7913333980076356</v>
      </c>
      <c r="V23" s="4">
        <f t="shared" si="3"/>
        <v>8.6445452500186679</v>
      </c>
      <c r="W23" s="4">
        <f t="shared" si="3"/>
        <v>8.3868836043846642</v>
      </c>
      <c r="X23" s="4">
        <f t="shared" si="3"/>
        <v>9.175159195140445</v>
      </c>
      <c r="Y23" s="4">
        <f t="shared" si="3"/>
        <v>9.2003848400313757</v>
      </c>
      <c r="Z23" s="4">
        <f t="shared" si="3"/>
        <v>8.1326940916743204</v>
      </c>
      <c r="AA23" s="4">
        <f t="shared" si="3"/>
        <v>11.711828000713078</v>
      </c>
      <c r="AB23" s="4">
        <f t="shared" si="3"/>
        <v>8.166305569684166</v>
      </c>
      <c r="AC23" s="4">
        <f t="shared" si="3"/>
        <v>11.161068498677571</v>
      </c>
    </row>
    <row r="24" spans="1:29" ht="15.6">
      <c r="A24" s="1" t="s">
        <v>78</v>
      </c>
      <c r="B24" s="5" t="s">
        <v>79</v>
      </c>
      <c r="C24" s="6">
        <f t="shared" si="0"/>
        <v>2.130693571355144</v>
      </c>
      <c r="D24" s="6">
        <f t="shared" si="1"/>
        <v>0.19140354642961982</v>
      </c>
      <c r="E24" s="4">
        <v>2.36056303817091</v>
      </c>
      <c r="F24" s="4">
        <v>1.9366551463450301</v>
      </c>
      <c r="G24" s="4">
        <v>2.1923205480042598</v>
      </c>
      <c r="H24" s="4">
        <v>2.1427640196065001</v>
      </c>
      <c r="I24" s="4">
        <v>1.88392833551483</v>
      </c>
      <c r="J24" s="4">
        <v>2.01424474765567</v>
      </c>
      <c r="K24" s="4">
        <v>1.96250181538535</v>
      </c>
      <c r="L24" s="4">
        <v>2.2869181415157098</v>
      </c>
      <c r="M24" s="4">
        <v>2.45437291911231</v>
      </c>
      <c r="N24" s="4">
        <v>2.0726670022408702</v>
      </c>
      <c r="P24" s="10">
        <v>22</v>
      </c>
      <c r="Q24" s="10">
        <v>160000</v>
      </c>
      <c r="R24" s="4">
        <f t="shared" si="3"/>
        <v>15.49595324621923</v>
      </c>
      <c r="S24" s="4">
        <f t="shared" si="3"/>
        <v>1.3920257922154169</v>
      </c>
      <c r="T24" s="4">
        <f t="shared" si="3"/>
        <v>17.16773118669753</v>
      </c>
      <c r="U24" s="4">
        <f t="shared" si="3"/>
        <v>14.084764700691128</v>
      </c>
      <c r="V24" s="4">
        <f t="shared" si="3"/>
        <v>15.944149440030982</v>
      </c>
      <c r="W24" s="4">
        <f t="shared" si="3"/>
        <v>15.583738324410909</v>
      </c>
      <c r="X24" s="4">
        <f t="shared" si="3"/>
        <v>13.701296985562399</v>
      </c>
      <c r="Y24" s="4">
        <f t="shared" si="3"/>
        <v>14.649052710223053</v>
      </c>
      <c r="Z24" s="4">
        <f t="shared" si="3"/>
        <v>14.272740475529817</v>
      </c>
      <c r="AA24" s="4">
        <f t="shared" si="3"/>
        <v>16.632131938296073</v>
      </c>
      <c r="AB24" s="4">
        <f t="shared" si="3"/>
        <v>17.849984866271349</v>
      </c>
      <c r="AC24" s="4">
        <f t="shared" si="3"/>
        <v>15.073941834479058</v>
      </c>
    </row>
    <row r="25" spans="1:29" ht="15.6">
      <c r="A25" s="1" t="s">
        <v>81</v>
      </c>
      <c r="B25" s="5" t="s">
        <v>82</v>
      </c>
      <c r="C25" s="6">
        <f t="shared" si="0"/>
        <v>23.36923907831094</v>
      </c>
      <c r="D25" s="6">
        <f t="shared" si="1"/>
        <v>3.6687201103833531</v>
      </c>
      <c r="E25" s="4">
        <v>21.308861583731399</v>
      </c>
      <c r="F25" s="4">
        <v>28.267890547326601</v>
      </c>
      <c r="G25" s="4">
        <v>24.672873349574701</v>
      </c>
      <c r="H25" s="4">
        <v>25.135946420689699</v>
      </c>
      <c r="I25" s="4">
        <v>28.186936355101501</v>
      </c>
      <c r="J25" s="4">
        <v>23.1192896575246</v>
      </c>
      <c r="K25" s="4">
        <v>24.912019220833599</v>
      </c>
      <c r="L25" s="4">
        <v>18.715537147065199</v>
      </c>
      <c r="M25" s="4">
        <v>17.075173092762299</v>
      </c>
      <c r="N25" s="4">
        <v>22.297863408499801</v>
      </c>
      <c r="P25" s="10">
        <v>400</v>
      </c>
      <c r="Q25" s="10">
        <v>53000</v>
      </c>
      <c r="R25" s="4">
        <f t="shared" si="3"/>
        <v>3.0964241778761998</v>
      </c>
      <c r="S25" s="4">
        <f t="shared" si="3"/>
        <v>0.48610541462579426</v>
      </c>
      <c r="T25" s="4">
        <f t="shared" si="3"/>
        <v>2.8234241598444103</v>
      </c>
      <c r="U25" s="4">
        <f t="shared" si="3"/>
        <v>3.7454954975207748</v>
      </c>
      <c r="V25" s="4">
        <f t="shared" si="3"/>
        <v>3.2691557188186482</v>
      </c>
      <c r="W25" s="4">
        <f t="shared" si="3"/>
        <v>3.3305129007413847</v>
      </c>
      <c r="X25" s="4">
        <f t="shared" si="3"/>
        <v>3.7347690670509488</v>
      </c>
      <c r="Y25" s="4">
        <f t="shared" si="3"/>
        <v>3.0633058796220092</v>
      </c>
      <c r="Z25" s="4">
        <f t="shared" si="3"/>
        <v>3.3008425467604519</v>
      </c>
      <c r="AA25" s="4">
        <f t="shared" si="3"/>
        <v>2.4798086719861385</v>
      </c>
      <c r="AB25" s="4">
        <f t="shared" si="3"/>
        <v>2.2624604347910049</v>
      </c>
      <c r="AC25" s="4">
        <f t="shared" si="3"/>
        <v>2.9544669016262235</v>
      </c>
    </row>
    <row r="26" spans="1:29" ht="15.6">
      <c r="A26" s="1" t="s">
        <v>84</v>
      </c>
      <c r="B26" s="5" t="s">
        <v>85</v>
      </c>
      <c r="C26" s="6">
        <f t="shared" si="0"/>
        <v>1.740906329601271</v>
      </c>
      <c r="D26" s="6">
        <f>STDEV(E26:N26)</f>
        <v>0.34463064868494686</v>
      </c>
      <c r="E26" s="4">
        <v>2.3652143361753399</v>
      </c>
      <c r="F26" s="4">
        <v>1.75765085747568</v>
      </c>
      <c r="G26" s="4">
        <v>1.64470333304841</v>
      </c>
      <c r="H26" s="4">
        <v>1.84723499761747</v>
      </c>
      <c r="I26" s="4">
        <v>1.6640886832383499</v>
      </c>
      <c r="J26" s="4">
        <v>1.1998569673255599</v>
      </c>
      <c r="K26" s="4">
        <v>1.5263846508255801</v>
      </c>
      <c r="L26" s="4">
        <v>2.2338483967280101</v>
      </c>
      <c r="M26" s="4">
        <v>1.6901495313745001</v>
      </c>
      <c r="N26" s="4">
        <v>1.47993154220381</v>
      </c>
      <c r="P26" s="10">
        <v>640</v>
      </c>
      <c r="Q26" s="10">
        <v>480000</v>
      </c>
      <c r="R26" s="4">
        <f t="shared" si="3"/>
        <v>1.3056797472009534</v>
      </c>
      <c r="S26" s="4">
        <f t="shared" si="3"/>
        <v>0.25847298651371015</v>
      </c>
      <c r="T26" s="4">
        <f t="shared" si="3"/>
        <v>1.773910752131505</v>
      </c>
      <c r="U26" s="4">
        <f t="shared" si="3"/>
        <v>1.31823814310676</v>
      </c>
      <c r="V26" s="4">
        <f t="shared" si="3"/>
        <v>1.2335274997863075</v>
      </c>
      <c r="W26" s="4">
        <f t="shared" si="3"/>
        <v>1.3854262482131026</v>
      </c>
      <c r="X26" s="4">
        <f t="shared" si="3"/>
        <v>1.2480665124287624</v>
      </c>
      <c r="Y26" s="4">
        <f t="shared" si="3"/>
        <v>0.89989272549416988</v>
      </c>
      <c r="Z26" s="4">
        <f t="shared" si="3"/>
        <v>1.1447884881191852</v>
      </c>
      <c r="AA26" s="4">
        <f t="shared" si="3"/>
        <v>1.6753862975460077</v>
      </c>
      <c r="AB26" s="4">
        <f t="shared" si="3"/>
        <v>1.2676121485308751</v>
      </c>
      <c r="AC26" s="4">
        <f t="shared" si="3"/>
        <v>1.1099486566528576</v>
      </c>
    </row>
    <row r="27" spans="1:29" ht="15.6">
      <c r="A27" s="1" t="s">
        <v>87</v>
      </c>
      <c r="B27" s="5" t="s">
        <v>88</v>
      </c>
      <c r="C27" s="6">
        <f t="shared" si="0"/>
        <v>20.092005966056554</v>
      </c>
      <c r="D27" s="6">
        <f t="shared" si="1"/>
        <v>4.1241001847306098</v>
      </c>
      <c r="E27" s="4">
        <v>26.298325281378698</v>
      </c>
      <c r="F27" s="4">
        <v>16.7728085935181</v>
      </c>
      <c r="G27" s="4">
        <v>16.2232185190793</v>
      </c>
      <c r="H27" s="4">
        <v>18.095769108363498</v>
      </c>
      <c r="I27" s="4">
        <v>24.9633337364608</v>
      </c>
      <c r="J27" s="4">
        <v>26.2853926278597</v>
      </c>
      <c r="K27" s="4">
        <v>17.891611033894499</v>
      </c>
      <c r="L27" s="4">
        <v>16.144265814268302</v>
      </c>
      <c r="M27" s="4">
        <v>19.4328089552364</v>
      </c>
      <c r="N27" s="4">
        <v>18.812525990506298</v>
      </c>
      <c r="P27" s="10">
        <v>2500</v>
      </c>
      <c r="Q27" s="10">
        <v>120000</v>
      </c>
      <c r="R27" s="4">
        <f t="shared" si="3"/>
        <v>0.96441628637071475</v>
      </c>
      <c r="S27" s="4">
        <f t="shared" si="3"/>
        <v>0.19795680886706926</v>
      </c>
      <c r="T27" s="4">
        <f t="shared" si="3"/>
        <v>1.2623196135061776</v>
      </c>
      <c r="U27" s="4">
        <f t="shared" si="3"/>
        <v>0.80509481248886883</v>
      </c>
      <c r="V27" s="4">
        <f t="shared" si="3"/>
        <v>0.77871448891580641</v>
      </c>
      <c r="W27" s="4">
        <f t="shared" si="3"/>
        <v>0.86859691720144794</v>
      </c>
      <c r="X27" s="4">
        <f t="shared" si="3"/>
        <v>1.1982400193501184</v>
      </c>
      <c r="Y27" s="4">
        <f t="shared" si="3"/>
        <v>1.2616988461372658</v>
      </c>
      <c r="Z27" s="4">
        <f t="shared" si="3"/>
        <v>0.858797329626936</v>
      </c>
      <c r="AA27" s="4">
        <f t="shared" si="3"/>
        <v>0.77492475908487846</v>
      </c>
      <c r="AB27" s="4">
        <f t="shared" si="3"/>
        <v>0.93277482985134719</v>
      </c>
      <c r="AC27" s="4">
        <f t="shared" si="3"/>
        <v>0.90300124754430222</v>
      </c>
    </row>
    <row r="28" spans="1:29" ht="15.6">
      <c r="A28" s="1" t="s">
        <v>90</v>
      </c>
      <c r="B28" s="5" t="s">
        <v>91</v>
      </c>
      <c r="C28" s="6">
        <f t="shared" si="0"/>
        <v>1.612015350769304</v>
      </c>
      <c r="D28" s="6">
        <f t="shared" si="1"/>
        <v>0.24567751226946186</v>
      </c>
      <c r="E28" s="4">
        <v>1.76706298876951</v>
      </c>
      <c r="F28" s="4">
        <v>1.39681395802843</v>
      </c>
      <c r="G28" s="4">
        <v>1.5143303206991401</v>
      </c>
      <c r="H28" s="4">
        <v>1.6761817499804601</v>
      </c>
      <c r="I28" s="4">
        <v>1.5453736326377101</v>
      </c>
      <c r="J28" s="4">
        <v>1.9507517323385699</v>
      </c>
      <c r="K28" s="4">
        <v>1.1424456343463401</v>
      </c>
      <c r="L28" s="4">
        <v>1.62889159131715</v>
      </c>
      <c r="M28" s="4">
        <v>1.95117759782286</v>
      </c>
      <c r="N28" s="4">
        <v>1.54712430175287</v>
      </c>
      <c r="P28" s="10">
        <v>1550</v>
      </c>
      <c r="Q28" s="10">
        <v>390000</v>
      </c>
      <c r="R28" s="4">
        <f t="shared" si="3"/>
        <v>0.40560386245163133</v>
      </c>
      <c r="S28" s="4">
        <f t="shared" si="3"/>
        <v>6.1815632119412989E-2</v>
      </c>
      <c r="T28" s="4">
        <f t="shared" si="3"/>
        <v>0.44461584878716698</v>
      </c>
      <c r="U28" s="4">
        <f t="shared" si="3"/>
        <v>0.35145641524586307</v>
      </c>
      <c r="V28" s="4">
        <f t="shared" si="3"/>
        <v>0.38102504843397716</v>
      </c>
      <c r="W28" s="4">
        <f t="shared" si="3"/>
        <v>0.42174895644669647</v>
      </c>
      <c r="X28" s="4">
        <f t="shared" si="3"/>
        <v>0.38883594627658519</v>
      </c>
      <c r="Y28" s="4">
        <f t="shared" si="3"/>
        <v>0.49083430684647888</v>
      </c>
      <c r="Z28" s="4">
        <f t="shared" si="3"/>
        <v>0.28745406283553071</v>
      </c>
      <c r="AA28" s="4">
        <f t="shared" si="3"/>
        <v>0.40985014233141193</v>
      </c>
      <c r="AB28" s="4">
        <f t="shared" si="3"/>
        <v>0.49094146009736478</v>
      </c>
      <c r="AC28" s="4">
        <f t="shared" si="3"/>
        <v>0.38927643721523819</v>
      </c>
    </row>
    <row r="29" spans="1:29" ht="15.6">
      <c r="A29" s="1" t="s">
        <v>94</v>
      </c>
      <c r="B29" s="5" t="s">
        <v>95</v>
      </c>
      <c r="C29" s="6">
        <f t="shared" si="0"/>
        <v>2.3219398170211121</v>
      </c>
      <c r="D29" s="6">
        <f t="shared" si="1"/>
        <v>0.7036314510162428</v>
      </c>
      <c r="E29" s="4">
        <v>3.2216749691656101</v>
      </c>
      <c r="F29" s="4">
        <v>1.7155828888673801</v>
      </c>
      <c r="G29" s="4">
        <v>2.6724100406704401</v>
      </c>
      <c r="H29" s="4">
        <v>2.55997982580657</v>
      </c>
      <c r="I29" s="4">
        <v>1.4999922286684699</v>
      </c>
      <c r="J29" s="4">
        <v>1.96987963467417</v>
      </c>
      <c r="K29" s="4">
        <v>1.23821498867006</v>
      </c>
      <c r="L29" s="4">
        <v>2.9594184534582499</v>
      </c>
      <c r="M29" s="4">
        <v>3.1634656351143802</v>
      </c>
      <c r="N29" s="4">
        <v>2.2187795051157901</v>
      </c>
      <c r="P29" s="10">
        <v>9240</v>
      </c>
      <c r="Q29" s="11">
        <v>66000</v>
      </c>
      <c r="R29" s="4">
        <f t="shared" si="3"/>
        <v>1.6585284407293659E-2</v>
      </c>
      <c r="S29" s="4">
        <f t="shared" si="3"/>
        <v>5.0259389358303054E-3</v>
      </c>
      <c r="T29" s="4">
        <f t="shared" si="3"/>
        <v>2.3011964065468644E-2</v>
      </c>
      <c r="U29" s="4">
        <f t="shared" si="3"/>
        <v>1.2254163491909857E-2</v>
      </c>
      <c r="V29" s="4">
        <f t="shared" si="3"/>
        <v>1.9088643147646002E-2</v>
      </c>
      <c r="W29" s="4">
        <f t="shared" si="3"/>
        <v>1.828557018433264E-2</v>
      </c>
      <c r="X29" s="4">
        <f t="shared" si="3"/>
        <v>1.0714230204774786E-2</v>
      </c>
      <c r="Y29" s="4">
        <f t="shared" si="3"/>
        <v>1.4070568819101214E-2</v>
      </c>
      <c r="Z29" s="4">
        <f t="shared" si="3"/>
        <v>8.8443927762147153E-3</v>
      </c>
      <c r="AA29" s="4">
        <f t="shared" si="3"/>
        <v>2.1138703238987498E-2</v>
      </c>
      <c r="AB29" s="4">
        <f t="shared" si="3"/>
        <v>2.2596183107959859E-2</v>
      </c>
      <c r="AC29" s="4">
        <f t="shared" si="3"/>
        <v>1.5848425036541356E-2</v>
      </c>
    </row>
    <row r="31" spans="1:29" ht="15.6">
      <c r="A31" s="4" t="s">
        <v>187</v>
      </c>
      <c r="B31" s="4">
        <f>C3/(400-B1)</f>
        <v>0.28916522581569742</v>
      </c>
      <c r="D31" s="4" t="s">
        <v>188</v>
      </c>
      <c r="E31" s="4">
        <f>C3/B31</f>
        <v>140</v>
      </c>
      <c r="Q31" s="4" t="s">
        <v>189</v>
      </c>
      <c r="R31" s="4">
        <f>SUM(R4:R29)</f>
        <v>11503.39229515895</v>
      </c>
      <c r="T31" s="4">
        <f t="shared" ref="T31:AC31" si="4">SUM(T4:T29)</f>
        <v>11503.392295158963</v>
      </c>
      <c r="U31" s="4">
        <f t="shared" si="4"/>
        <v>11503.392295158957</v>
      </c>
      <c r="V31" s="4">
        <f t="shared" si="4"/>
        <v>11503.392295158937</v>
      </c>
      <c r="W31" s="4">
        <f t="shared" si="4"/>
        <v>11503.392295158963</v>
      </c>
      <c r="X31" s="4">
        <f t="shared" si="4"/>
        <v>11503.392295158945</v>
      </c>
      <c r="Y31" s="4">
        <f t="shared" si="4"/>
        <v>11503.39229515895</v>
      </c>
      <c r="Z31" s="4">
        <f t="shared" si="4"/>
        <v>11503.39229515893</v>
      </c>
      <c r="AA31" s="4">
        <f t="shared" si="4"/>
        <v>11503.392295158957</v>
      </c>
      <c r="AB31" s="4">
        <f t="shared" si="4"/>
        <v>11503.392295158936</v>
      </c>
      <c r="AC31" s="4">
        <f t="shared" si="4"/>
        <v>11503.392295158945</v>
      </c>
    </row>
  </sheetData>
  <mergeCells count="2">
    <mergeCell ref="C1:N1"/>
    <mergeCell ref="R1:A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DCE1-50FE-401E-92EC-74F76E9B6671}">
  <dimension ref="A1:AC57"/>
  <sheetViews>
    <sheetView zoomScale="70" zoomScaleNormal="70" workbookViewId="0">
      <selection activeCell="A31" sqref="A31:E31"/>
    </sheetView>
  </sheetViews>
  <sheetFormatPr defaultColWidth="9.140625" defaultRowHeight="14.45"/>
  <cols>
    <col min="1" max="1" width="19.28515625" style="4" customWidth="1"/>
    <col min="2" max="18" width="9.140625" style="4"/>
    <col min="19" max="19" width="8.7109375" style="4" customWidth="1"/>
    <col min="20" max="16384" width="9.140625" style="4"/>
  </cols>
  <sheetData>
    <row r="1" spans="1:29">
      <c r="A1" s="4" t="s">
        <v>181</v>
      </c>
      <c r="B1" s="4">
        <v>280</v>
      </c>
      <c r="C1" s="15" t="s">
        <v>182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R1" s="15" t="s">
        <v>183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6">
      <c r="A2" s="5" t="s">
        <v>0</v>
      </c>
      <c r="B2" s="5"/>
      <c r="C2" s="5" t="s">
        <v>184</v>
      </c>
      <c r="D2" s="5" t="s">
        <v>185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P2" s="4" t="s">
        <v>12</v>
      </c>
      <c r="Q2" s="4" t="s">
        <v>13</v>
      </c>
      <c r="R2" s="5" t="s">
        <v>184</v>
      </c>
      <c r="S2" s="5" t="s">
        <v>185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</row>
    <row r="3" spans="1:29" ht="16.149999999999999" thickBot="1">
      <c r="A3" s="5"/>
      <c r="B3" s="5" t="s">
        <v>15</v>
      </c>
      <c r="C3" s="6">
        <f>AVERAGE(E3:N3)</f>
        <v>41.77097310989042</v>
      </c>
      <c r="D3" s="6">
        <f>STDEV(E3:N3)</f>
        <v>1.3739355985266804E-3</v>
      </c>
      <c r="E3" s="4">
        <v>41.769643600194499</v>
      </c>
      <c r="F3" s="4">
        <v>41.770145740121201</v>
      </c>
      <c r="G3" s="4">
        <v>41.772640663587303</v>
      </c>
      <c r="H3" s="4">
        <v>41.7689635952228</v>
      </c>
      <c r="I3" s="4">
        <v>41.7700842566191</v>
      </c>
      <c r="J3" s="4">
        <v>41.771145433348103</v>
      </c>
      <c r="K3" s="4">
        <v>41.7735187322942</v>
      </c>
      <c r="L3" s="4">
        <v>41.7714087372511</v>
      </c>
      <c r="M3" s="4">
        <v>41.771407300728598</v>
      </c>
      <c r="N3" s="4">
        <v>41.770773039537303</v>
      </c>
      <c r="P3" s="4" t="s">
        <v>16</v>
      </c>
      <c r="Q3" s="4" t="s">
        <v>17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6">
      <c r="A4" s="5" t="s">
        <v>19</v>
      </c>
      <c r="B4" s="5" t="s">
        <v>20</v>
      </c>
      <c r="C4" s="6">
        <f t="shared" ref="C4:C29" si="0">AVERAGE(E4:N4)</f>
        <v>191.03613344181753</v>
      </c>
      <c r="D4" s="6">
        <f t="shared" ref="D4:D28" si="1">STDEV(E4:N4)</f>
        <v>8.3941141380713555E-2</v>
      </c>
      <c r="E4" s="4">
        <v>190.99412934527101</v>
      </c>
      <c r="F4" s="4">
        <v>191.149630112322</v>
      </c>
      <c r="G4" s="4">
        <v>191.03357412</v>
      </c>
      <c r="H4" s="4">
        <v>191.057300319863</v>
      </c>
      <c r="I4" s="4">
        <v>190.937117861487</v>
      </c>
      <c r="J4" s="4">
        <v>191.07432889799401</v>
      </c>
      <c r="K4" s="4">
        <v>190.865537588801</v>
      </c>
      <c r="L4" s="4">
        <v>191.10753655726401</v>
      </c>
      <c r="M4" s="4">
        <v>191.05683518111201</v>
      </c>
      <c r="N4" s="4">
        <v>191.085344434061</v>
      </c>
      <c r="P4" s="8">
        <v>16</v>
      </c>
      <c r="Q4" s="8">
        <v>588000</v>
      </c>
      <c r="R4" s="4">
        <f>C4/$P4*$Q4/1000</f>
        <v>7020.5779039867939</v>
      </c>
      <c r="S4" s="4">
        <f t="shared" ref="S4:AC19" si="2">D4/$P4*$Q4/1000</f>
        <v>3.0848369457412232</v>
      </c>
      <c r="T4" s="4">
        <f t="shared" si="2"/>
        <v>7019.0342534387091</v>
      </c>
      <c r="U4" s="4">
        <f t="shared" ref="U4" si="3">F4/$P4*$Q4/1000</f>
        <v>7024.748906627834</v>
      </c>
      <c r="V4" s="4">
        <f t="shared" ref="V4" si="4">G4/$P4*$Q4/1000</f>
        <v>7020.4838489100002</v>
      </c>
      <c r="W4" s="4">
        <f t="shared" ref="W4" si="5">H4/$P4*$Q4/1000</f>
        <v>7021.3557867549662</v>
      </c>
      <c r="X4" s="4">
        <f t="shared" ref="X4" si="6">I4/$P4*$Q4/1000</f>
        <v>7016.9390814096469</v>
      </c>
      <c r="Y4" s="4">
        <f t="shared" si="2"/>
        <v>7021.9815870012799</v>
      </c>
      <c r="Z4" s="4">
        <f t="shared" si="2"/>
        <v>7014.3085063884373</v>
      </c>
      <c r="AA4" s="4">
        <f t="shared" si="2"/>
        <v>7023.2019684794523</v>
      </c>
      <c r="AB4" s="4">
        <f t="shared" si="2"/>
        <v>7021.338692905867</v>
      </c>
      <c r="AC4" s="4">
        <f t="shared" si="2"/>
        <v>7022.3864079517416</v>
      </c>
    </row>
    <row r="5" spans="1:29" ht="15.6">
      <c r="A5" s="5" t="s">
        <v>22</v>
      </c>
      <c r="B5" s="5" t="s">
        <v>23</v>
      </c>
      <c r="C5" s="6">
        <f t="shared" si="0"/>
        <v>2367.6226041094783</v>
      </c>
      <c r="D5" s="6">
        <f t="shared" si="1"/>
        <v>92.222383263448648</v>
      </c>
      <c r="E5" s="4">
        <v>2200.96249345769</v>
      </c>
      <c r="F5" s="4">
        <v>2375.3005593901898</v>
      </c>
      <c r="G5" s="4">
        <v>2398.1177274830802</v>
      </c>
      <c r="H5" s="4">
        <v>2250.54458962218</v>
      </c>
      <c r="I5" s="4">
        <v>2445.4016892618301</v>
      </c>
      <c r="J5" s="4">
        <v>2320.63719683524</v>
      </c>
      <c r="K5" s="4">
        <v>2425.6666278703301</v>
      </c>
      <c r="L5" s="4">
        <v>2485.0657990897398</v>
      </c>
      <c r="M5" s="4">
        <v>2450.04248055991</v>
      </c>
      <c r="N5" s="4">
        <v>2324.48687752459</v>
      </c>
      <c r="P5" s="9">
        <v>540</v>
      </c>
      <c r="Q5" s="9">
        <v>45000</v>
      </c>
      <c r="R5" s="4">
        <f t="shared" ref="R5:AC29" si="7">C5/$P5*$Q5/1000</f>
        <v>197.30188367578987</v>
      </c>
      <c r="S5" s="4">
        <f t="shared" si="2"/>
        <v>7.6851986052873871</v>
      </c>
      <c r="T5" s="4">
        <f t="shared" ref="T5:T29" si="8">E5/$P5*$Q5/1000</f>
        <v>183.41354112147417</v>
      </c>
      <c r="U5" s="4">
        <f t="shared" ref="U5:U29" si="9">F5/$P5*$Q5/1000</f>
        <v>197.94171328251579</v>
      </c>
      <c r="V5" s="4">
        <f t="shared" ref="V5:V29" si="10">G5/$P5*$Q5/1000</f>
        <v>199.84314395692337</v>
      </c>
      <c r="W5" s="4">
        <f t="shared" ref="W5:W29" si="11">H5/$P5*$Q5/1000</f>
        <v>187.54538246851502</v>
      </c>
      <c r="X5" s="4">
        <f t="shared" ref="X5:X29" si="12">I5/$P5*$Q5/1000</f>
        <v>203.78347410515249</v>
      </c>
      <c r="Y5" s="4">
        <f t="shared" si="2"/>
        <v>193.38643306960336</v>
      </c>
      <c r="Z5" s="4">
        <f t="shared" si="2"/>
        <v>202.13888565586083</v>
      </c>
      <c r="AA5" s="4">
        <f t="shared" si="2"/>
        <v>207.08881659081166</v>
      </c>
      <c r="AB5" s="4">
        <f t="shared" si="2"/>
        <v>204.17020671332583</v>
      </c>
      <c r="AC5" s="4">
        <f t="shared" si="2"/>
        <v>193.70723979371581</v>
      </c>
    </row>
    <row r="6" spans="1:29" ht="15.6">
      <c r="A6" s="5" t="s">
        <v>25</v>
      </c>
      <c r="B6" s="5" t="s">
        <v>26</v>
      </c>
      <c r="C6" s="6">
        <f t="shared" si="0"/>
        <v>131.3686535050962</v>
      </c>
      <c r="D6" s="6">
        <f t="shared" si="1"/>
        <v>1.3037269341736784</v>
      </c>
      <c r="E6" s="4">
        <v>129.998489960368</v>
      </c>
      <c r="F6" s="4">
        <v>132.967126237158</v>
      </c>
      <c r="G6" s="4">
        <v>133.25311260855099</v>
      </c>
      <c r="H6" s="4">
        <v>130.06963100526201</v>
      </c>
      <c r="I6" s="4">
        <v>132.04027030325901</v>
      </c>
      <c r="J6" s="4">
        <v>131.74751478306001</v>
      </c>
      <c r="K6" s="4">
        <v>129.195159948238</v>
      </c>
      <c r="L6" s="4">
        <v>131.33309375050499</v>
      </c>
      <c r="M6" s="4">
        <v>131.18976416690299</v>
      </c>
      <c r="N6" s="4">
        <v>131.89237228765799</v>
      </c>
      <c r="P6" s="9">
        <v>50</v>
      </c>
      <c r="Q6" s="9">
        <v>180000</v>
      </c>
      <c r="R6" s="4">
        <f t="shared" si="7"/>
        <v>472.92715261834638</v>
      </c>
      <c r="S6" s="4">
        <f t="shared" si="2"/>
        <v>4.6934169630252418</v>
      </c>
      <c r="T6" s="4">
        <f t="shared" si="8"/>
        <v>467.99456385732481</v>
      </c>
      <c r="U6" s="4">
        <f t="shared" si="9"/>
        <v>478.68165445376883</v>
      </c>
      <c r="V6" s="4">
        <f t="shared" si="10"/>
        <v>479.71120539078356</v>
      </c>
      <c r="W6" s="4">
        <f t="shared" si="11"/>
        <v>468.25067161894322</v>
      </c>
      <c r="X6" s="4">
        <f t="shared" si="12"/>
        <v>475.34497309173241</v>
      </c>
      <c r="Y6" s="4">
        <f t="shared" si="2"/>
        <v>474.29105321901608</v>
      </c>
      <c r="Z6" s="4">
        <f t="shared" si="2"/>
        <v>465.10257581365681</v>
      </c>
      <c r="AA6" s="4">
        <f t="shared" si="2"/>
        <v>472.79913750181794</v>
      </c>
      <c r="AB6" s="4">
        <f t="shared" si="2"/>
        <v>472.28315100085075</v>
      </c>
      <c r="AC6" s="4">
        <f t="shared" si="2"/>
        <v>474.8125402355688</v>
      </c>
    </row>
    <row r="7" spans="1:29" ht="15.6">
      <c r="A7" s="1" t="s">
        <v>28</v>
      </c>
      <c r="B7" s="5" t="s">
        <v>29</v>
      </c>
      <c r="C7" s="6">
        <f t="shared" si="0"/>
        <v>1005.3900118322097</v>
      </c>
      <c r="D7" s="6">
        <f t="shared" si="1"/>
        <v>18.269587064451482</v>
      </c>
      <c r="E7" s="4">
        <v>984.150581614771</v>
      </c>
      <c r="F7" s="4">
        <v>991.43144175049099</v>
      </c>
      <c r="G7" s="4">
        <v>1010.04105222449</v>
      </c>
      <c r="H7" s="4">
        <v>994.723513627903</v>
      </c>
      <c r="I7" s="4">
        <v>980.93089816484201</v>
      </c>
      <c r="J7" s="4">
        <v>1023.63785589243</v>
      </c>
      <c r="K7" s="4">
        <v>1018.25135212125</v>
      </c>
      <c r="L7" s="4">
        <v>1034.2238491488299</v>
      </c>
      <c r="M7" s="4">
        <v>996.46096025611905</v>
      </c>
      <c r="N7" s="4">
        <v>1020.04861352097</v>
      </c>
      <c r="P7" s="10">
        <v>65</v>
      </c>
      <c r="Q7" s="10">
        <v>70000</v>
      </c>
      <c r="R7" s="4">
        <f t="shared" si="7"/>
        <v>1082.727705050072</v>
      </c>
      <c r="S7" s="4">
        <f t="shared" si="2"/>
        <v>19.674939915563137</v>
      </c>
      <c r="T7" s="4">
        <f t="shared" si="8"/>
        <v>1059.8544725082149</v>
      </c>
      <c r="U7" s="4">
        <f t="shared" si="9"/>
        <v>1067.6953988082212</v>
      </c>
      <c r="V7" s="4">
        <f t="shared" si="10"/>
        <v>1087.7365177802199</v>
      </c>
      <c r="W7" s="4">
        <f t="shared" si="11"/>
        <v>1071.2407069838955</v>
      </c>
      <c r="X7" s="4">
        <f t="shared" si="12"/>
        <v>1056.387121100599</v>
      </c>
      <c r="Y7" s="4">
        <f t="shared" si="2"/>
        <v>1102.3792294226171</v>
      </c>
      <c r="Z7" s="4">
        <f t="shared" si="2"/>
        <v>1096.5783792075001</v>
      </c>
      <c r="AA7" s="4">
        <f t="shared" si="2"/>
        <v>1113.7795298525862</v>
      </c>
      <c r="AB7" s="4">
        <f t="shared" si="2"/>
        <v>1073.1118033527437</v>
      </c>
      <c r="AC7" s="4">
        <f t="shared" si="2"/>
        <v>1098.5138914841216</v>
      </c>
    </row>
    <row r="8" spans="1:29" ht="15.6">
      <c r="A8" s="1" t="s">
        <v>31</v>
      </c>
      <c r="B8" s="5" t="s">
        <v>32</v>
      </c>
      <c r="C8" s="6">
        <f t="shared" si="0"/>
        <v>106.1066583503123</v>
      </c>
      <c r="D8" s="6">
        <f t="shared" si="1"/>
        <v>3.5731288072070839</v>
      </c>
      <c r="E8" s="4">
        <v>109.144828717027</v>
      </c>
      <c r="F8" s="4">
        <v>104.67151057811201</v>
      </c>
      <c r="G8" s="4">
        <v>109.18490771082899</v>
      </c>
      <c r="H8" s="4">
        <v>112.448500654398</v>
      </c>
      <c r="I8" s="4">
        <v>107.751173808887</v>
      </c>
      <c r="J8" s="4">
        <v>104.04847089419501</v>
      </c>
      <c r="K8" s="4">
        <v>106.765381108661</v>
      </c>
      <c r="L8" s="4">
        <v>100.68861372041501</v>
      </c>
      <c r="M8" s="4">
        <v>103.380205487187</v>
      </c>
      <c r="N8" s="4">
        <v>102.982990823412</v>
      </c>
      <c r="P8" s="10">
        <v>22</v>
      </c>
      <c r="Q8" s="10">
        <v>160000</v>
      </c>
      <c r="R8" s="4">
        <f t="shared" si="7"/>
        <v>771.68478800227138</v>
      </c>
      <c r="S8" s="4">
        <f t="shared" si="2"/>
        <v>25.986391325142431</v>
      </c>
      <c r="T8" s="4">
        <f t="shared" si="8"/>
        <v>793.78057248746916</v>
      </c>
      <c r="U8" s="4">
        <f t="shared" si="9"/>
        <v>761.24734965899631</v>
      </c>
      <c r="V8" s="4">
        <f t="shared" si="10"/>
        <v>794.0720560787563</v>
      </c>
      <c r="W8" s="4">
        <f t="shared" si="11"/>
        <v>817.80727748653089</v>
      </c>
      <c r="X8" s="4">
        <f t="shared" si="12"/>
        <v>783.64490042826912</v>
      </c>
      <c r="Y8" s="4">
        <f t="shared" si="2"/>
        <v>756.7161519577819</v>
      </c>
      <c r="Z8" s="4">
        <f t="shared" si="2"/>
        <v>776.47549897208012</v>
      </c>
      <c r="AA8" s="4">
        <f t="shared" si="2"/>
        <v>732.28082705756356</v>
      </c>
      <c r="AB8" s="4">
        <f t="shared" si="2"/>
        <v>751.85603990681454</v>
      </c>
      <c r="AC8" s="4">
        <f t="shared" si="2"/>
        <v>748.96720598845093</v>
      </c>
    </row>
    <row r="9" spans="1:29" ht="15.6">
      <c r="A9" s="1" t="s">
        <v>186</v>
      </c>
      <c r="B9" s="5" t="s">
        <v>35</v>
      </c>
      <c r="C9" s="6">
        <f t="shared" si="0"/>
        <v>386.44714587508935</v>
      </c>
      <c r="D9" s="6">
        <f t="shared" si="1"/>
        <v>10.703116363199243</v>
      </c>
      <c r="E9" s="4">
        <v>396.82157027375803</v>
      </c>
      <c r="F9" s="4">
        <v>379.224818553619</v>
      </c>
      <c r="G9" s="4">
        <v>372.47213897401798</v>
      </c>
      <c r="H9" s="4">
        <v>379.14740413880298</v>
      </c>
      <c r="I9" s="4">
        <v>380.24540270627602</v>
      </c>
      <c r="J9" s="4">
        <v>400.50002094134902</v>
      </c>
      <c r="K9" s="4">
        <v>394.63456244714001</v>
      </c>
      <c r="L9" s="4">
        <v>386.58766361801497</v>
      </c>
      <c r="M9" s="4">
        <v>400.02340888276899</v>
      </c>
      <c r="N9" s="4">
        <v>374.81446821514601</v>
      </c>
      <c r="P9" s="10">
        <v>69</v>
      </c>
      <c r="Q9" s="10">
        <v>160000</v>
      </c>
      <c r="R9" s="4">
        <f t="shared" si="7"/>
        <v>896.10932376832307</v>
      </c>
      <c r="S9" s="4">
        <f t="shared" si="2"/>
        <v>24.818820552346068</v>
      </c>
      <c r="T9" s="4">
        <f t="shared" si="8"/>
        <v>920.1659600550912</v>
      </c>
      <c r="U9" s="4">
        <f t="shared" si="9"/>
        <v>879.36189809534835</v>
      </c>
      <c r="V9" s="4">
        <f t="shared" si="10"/>
        <v>863.70351066438957</v>
      </c>
      <c r="W9" s="4">
        <f t="shared" si="11"/>
        <v>879.1823864088185</v>
      </c>
      <c r="X9" s="4">
        <f t="shared" si="12"/>
        <v>881.72847004353855</v>
      </c>
      <c r="Y9" s="4">
        <f t="shared" si="2"/>
        <v>928.69570073356306</v>
      </c>
      <c r="Z9" s="4">
        <f t="shared" si="2"/>
        <v>915.09463755858553</v>
      </c>
      <c r="AA9" s="4">
        <f t="shared" si="2"/>
        <v>896.43516201278828</v>
      </c>
      <c r="AB9" s="4">
        <f t="shared" si="2"/>
        <v>927.59051335134848</v>
      </c>
      <c r="AC9" s="4">
        <f t="shared" si="2"/>
        <v>869.1349987597589</v>
      </c>
    </row>
    <row r="10" spans="1:29" ht="15.6">
      <c r="A10" s="1" t="s">
        <v>28</v>
      </c>
      <c r="B10" s="5" t="s">
        <v>37</v>
      </c>
      <c r="C10" s="6">
        <f t="shared" si="0"/>
        <v>0</v>
      </c>
      <c r="D10" s="6">
        <f t="shared" si="1"/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P10" s="10">
        <v>65</v>
      </c>
      <c r="Q10" s="10">
        <v>70000</v>
      </c>
      <c r="R10" s="4">
        <f t="shared" si="7"/>
        <v>0</v>
      </c>
      <c r="S10" s="4">
        <f t="shared" si="2"/>
        <v>0</v>
      </c>
      <c r="T10" s="4">
        <f t="shared" si="8"/>
        <v>0</v>
      </c>
      <c r="U10" s="4">
        <f t="shared" si="9"/>
        <v>0</v>
      </c>
      <c r="V10" s="4">
        <f t="shared" si="10"/>
        <v>0</v>
      </c>
      <c r="W10" s="4">
        <f t="shared" si="11"/>
        <v>0</v>
      </c>
      <c r="X10" s="4">
        <f t="shared" si="12"/>
        <v>0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</row>
    <row r="11" spans="1:29" ht="15.6">
      <c r="A11" s="1" t="s">
        <v>39</v>
      </c>
      <c r="B11" s="5" t="s">
        <v>40</v>
      </c>
      <c r="C11" s="6">
        <f t="shared" si="0"/>
        <v>188.44721059454318</v>
      </c>
      <c r="D11" s="6">
        <f t="shared" si="1"/>
        <v>11.798661585033782</v>
      </c>
      <c r="E11" s="4">
        <v>191.449686625933</v>
      </c>
      <c r="F11" s="4">
        <v>191.166976268105</v>
      </c>
      <c r="G11" s="4">
        <v>178.16729249844099</v>
      </c>
      <c r="H11" s="4">
        <v>174.051364997435</v>
      </c>
      <c r="I11" s="4">
        <v>181.79533317703601</v>
      </c>
      <c r="J11" s="4">
        <v>194.19458646914799</v>
      </c>
      <c r="K11" s="4">
        <v>185.01168955565299</v>
      </c>
      <c r="L11" s="4">
        <v>185.46341731956599</v>
      </c>
      <c r="M11" s="4">
        <v>186.08891544698901</v>
      </c>
      <c r="N11" s="4">
        <v>217.08284358712601</v>
      </c>
      <c r="P11" s="10">
        <v>81</v>
      </c>
      <c r="Q11" s="10">
        <v>66000</v>
      </c>
      <c r="R11" s="4">
        <f t="shared" si="7"/>
        <v>153.54957900296111</v>
      </c>
      <c r="S11" s="4">
        <f t="shared" si="2"/>
        <v>9.6137242544719701</v>
      </c>
      <c r="T11" s="4">
        <f t="shared" si="8"/>
        <v>155.99604095446395</v>
      </c>
      <c r="U11" s="4">
        <f t="shared" si="9"/>
        <v>155.76568436660409</v>
      </c>
      <c r="V11" s="4">
        <f t="shared" si="10"/>
        <v>145.17334944317415</v>
      </c>
      <c r="W11" s="4">
        <f t="shared" si="11"/>
        <v>141.81963073865074</v>
      </c>
      <c r="X11" s="4">
        <f t="shared" si="12"/>
        <v>148.12953073684417</v>
      </c>
      <c r="Y11" s="4">
        <f t="shared" si="2"/>
        <v>158.23262601189836</v>
      </c>
      <c r="Z11" s="4">
        <f t="shared" si="2"/>
        <v>150.75026556386538</v>
      </c>
      <c r="AA11" s="4">
        <f t="shared" si="2"/>
        <v>151.11834003816486</v>
      </c>
      <c r="AB11" s="4">
        <f t="shared" si="2"/>
        <v>151.62800517902809</v>
      </c>
      <c r="AC11" s="4">
        <f t="shared" si="2"/>
        <v>176.88231699691747</v>
      </c>
    </row>
    <row r="12" spans="1:29" ht="15.6">
      <c r="A12" s="1" t="s">
        <v>186</v>
      </c>
      <c r="B12" s="5" t="s">
        <v>43</v>
      </c>
      <c r="C12" s="6">
        <f t="shared" si="0"/>
        <v>0</v>
      </c>
      <c r="D12" s="6">
        <f t="shared" si="1"/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P12" s="10">
        <v>69</v>
      </c>
      <c r="Q12" s="10">
        <v>160000</v>
      </c>
      <c r="R12" s="4">
        <f t="shared" si="7"/>
        <v>0</v>
      </c>
      <c r="S12" s="4">
        <f t="shared" si="2"/>
        <v>0</v>
      </c>
      <c r="T12" s="4">
        <f t="shared" si="8"/>
        <v>0</v>
      </c>
      <c r="U12" s="4">
        <f t="shared" si="9"/>
        <v>0</v>
      </c>
      <c r="V12" s="4">
        <f t="shared" si="10"/>
        <v>0</v>
      </c>
      <c r="W12" s="4">
        <f t="shared" si="11"/>
        <v>0</v>
      </c>
      <c r="X12" s="4">
        <f t="shared" si="12"/>
        <v>0</v>
      </c>
      <c r="Y12" s="4">
        <f t="shared" si="2"/>
        <v>0</v>
      </c>
      <c r="Z12" s="4">
        <f t="shared" si="2"/>
        <v>0</v>
      </c>
      <c r="AA12" s="4">
        <f t="shared" si="2"/>
        <v>0</v>
      </c>
      <c r="AB12" s="4">
        <f t="shared" si="2"/>
        <v>0</v>
      </c>
      <c r="AC12" s="4">
        <f t="shared" si="2"/>
        <v>0</v>
      </c>
    </row>
    <row r="13" spans="1:29" ht="15.6">
      <c r="A13" s="1" t="s">
        <v>45</v>
      </c>
      <c r="B13" s="5" t="s">
        <v>46</v>
      </c>
      <c r="C13" s="6">
        <f t="shared" si="0"/>
        <v>3634.8531394552424</v>
      </c>
      <c r="D13" s="6">
        <f t="shared" si="1"/>
        <v>116.9015359295386</v>
      </c>
      <c r="E13" s="4">
        <v>3565.4850072251202</v>
      </c>
      <c r="F13" s="4">
        <v>3818.3276239072802</v>
      </c>
      <c r="G13" s="4">
        <v>3721.5413779845799</v>
      </c>
      <c r="H13" s="4">
        <v>3636.2714647482298</v>
      </c>
      <c r="I13" s="4">
        <v>3745.9257189350301</v>
      </c>
      <c r="J13" s="4">
        <v>3407.1247435996602</v>
      </c>
      <c r="K13" s="4">
        <v>3540.9790956533302</v>
      </c>
      <c r="L13" s="4">
        <v>3655.2295412468302</v>
      </c>
      <c r="M13" s="4">
        <v>3586.9638474194098</v>
      </c>
      <c r="N13" s="4">
        <v>3670.6829738329602</v>
      </c>
      <c r="P13" s="10">
        <v>615</v>
      </c>
      <c r="Q13" s="10">
        <v>96000</v>
      </c>
      <c r="R13" s="4">
        <f t="shared" si="7"/>
        <v>567.3917095735012</v>
      </c>
      <c r="S13" s="4">
        <f t="shared" si="2"/>
        <v>18.248044632903586</v>
      </c>
      <c r="T13" s="4">
        <f t="shared" si="8"/>
        <v>556.5635133229456</v>
      </c>
      <c r="U13" s="4">
        <f t="shared" si="9"/>
        <v>596.03162909772175</v>
      </c>
      <c r="V13" s="4">
        <f t="shared" si="10"/>
        <v>580.92353217320272</v>
      </c>
      <c r="W13" s="4">
        <f t="shared" si="11"/>
        <v>567.61310669240663</v>
      </c>
      <c r="X13" s="4">
        <f t="shared" si="12"/>
        <v>584.72986832156573</v>
      </c>
      <c r="Y13" s="4">
        <f t="shared" si="2"/>
        <v>531.84386241555671</v>
      </c>
      <c r="Z13" s="4">
        <f t="shared" si="2"/>
        <v>552.7382002971051</v>
      </c>
      <c r="AA13" s="4">
        <f t="shared" si="2"/>
        <v>570.57241619462718</v>
      </c>
      <c r="AB13" s="4">
        <f t="shared" si="2"/>
        <v>559.91630788985913</v>
      </c>
      <c r="AC13" s="4">
        <f t="shared" si="2"/>
        <v>572.98465933002308</v>
      </c>
    </row>
    <row r="14" spans="1:29" ht="15.6">
      <c r="A14" s="1" t="s">
        <v>48</v>
      </c>
      <c r="B14" s="5" t="s">
        <v>49</v>
      </c>
      <c r="C14" s="6">
        <f t="shared" si="0"/>
        <v>13.900369659195908</v>
      </c>
      <c r="D14" s="6">
        <f t="shared" si="1"/>
        <v>3.237044733965202</v>
      </c>
      <c r="E14" s="4">
        <v>12.6019083571378</v>
      </c>
      <c r="F14" s="4">
        <v>11.0536312600325</v>
      </c>
      <c r="G14" s="4">
        <v>15.121859407958301</v>
      </c>
      <c r="H14" s="4">
        <v>13.5735142133047</v>
      </c>
      <c r="I14" s="4">
        <v>10.955030657747001</v>
      </c>
      <c r="J14" s="4">
        <v>15.275621665119001</v>
      </c>
      <c r="K14" s="4">
        <v>12.9443390225325</v>
      </c>
      <c r="L14" s="4">
        <v>10.611022676902699</v>
      </c>
      <c r="M14" s="4">
        <v>21.557544262525301</v>
      </c>
      <c r="N14" s="4">
        <v>15.3092250686993</v>
      </c>
      <c r="P14" s="10">
        <v>546</v>
      </c>
      <c r="Q14" s="10">
        <v>210000</v>
      </c>
      <c r="R14" s="4">
        <f t="shared" si="7"/>
        <v>5.3462960227676568</v>
      </c>
      <c r="S14" s="4">
        <f t="shared" si="2"/>
        <v>1.2450172053712316</v>
      </c>
      <c r="T14" s="4">
        <f t="shared" si="8"/>
        <v>4.8468878296683844</v>
      </c>
      <c r="U14" s="4">
        <f t="shared" si="9"/>
        <v>4.2513966384740378</v>
      </c>
      <c r="V14" s="4">
        <f t="shared" si="10"/>
        <v>5.8160997722916541</v>
      </c>
      <c r="W14" s="4">
        <f t="shared" si="11"/>
        <v>5.2205823897325772</v>
      </c>
      <c r="X14" s="4">
        <f t="shared" si="12"/>
        <v>4.2134733299026932</v>
      </c>
      <c r="Y14" s="4">
        <f t="shared" si="2"/>
        <v>5.8752391019688464</v>
      </c>
      <c r="Z14" s="4">
        <f t="shared" si="2"/>
        <v>4.978591931743269</v>
      </c>
      <c r="AA14" s="4">
        <f t="shared" si="2"/>
        <v>4.0811625680394998</v>
      </c>
      <c r="AB14" s="4">
        <f t="shared" si="2"/>
        <v>8.2913631778943468</v>
      </c>
      <c r="AC14" s="4">
        <f t="shared" si="2"/>
        <v>5.8881634879612692</v>
      </c>
    </row>
    <row r="15" spans="1:29" ht="15.6">
      <c r="A15" s="1" t="s">
        <v>51</v>
      </c>
      <c r="B15" s="5" t="s">
        <v>52</v>
      </c>
      <c r="C15" s="6">
        <f t="shared" si="0"/>
        <v>11.390838079911219</v>
      </c>
      <c r="D15" s="6">
        <f t="shared" si="1"/>
        <v>2.2587499684716748</v>
      </c>
      <c r="E15" s="4">
        <v>13.4471224024017</v>
      </c>
      <c r="F15" s="4">
        <v>15.1924218473503</v>
      </c>
      <c r="G15" s="4">
        <v>9.2738067683682299</v>
      </c>
      <c r="H15" s="4">
        <v>13.294771320530399</v>
      </c>
      <c r="I15" s="4">
        <v>11.2677478127244</v>
      </c>
      <c r="J15" s="4">
        <v>11.899711564549801</v>
      </c>
      <c r="K15" s="4">
        <v>7.9394278495255897</v>
      </c>
      <c r="L15" s="4">
        <v>10.7679474625574</v>
      </c>
      <c r="M15" s="4">
        <v>8.88912325586106</v>
      </c>
      <c r="N15" s="4">
        <v>11.9363005152433</v>
      </c>
      <c r="P15" s="10">
        <v>216</v>
      </c>
      <c r="Q15" s="10">
        <v>325000</v>
      </c>
      <c r="R15" s="4">
        <f t="shared" si="7"/>
        <v>17.138992481347902</v>
      </c>
      <c r="S15" s="4">
        <f t="shared" si="2"/>
        <v>3.3985821284874738</v>
      </c>
      <c r="T15" s="4">
        <f t="shared" si="8"/>
        <v>20.232938799909967</v>
      </c>
      <c r="U15" s="4">
        <f t="shared" si="9"/>
        <v>22.858968057355774</v>
      </c>
      <c r="V15" s="4">
        <f t="shared" si="10"/>
        <v>13.953644443146642</v>
      </c>
      <c r="W15" s="4">
        <f t="shared" si="11"/>
        <v>20.003706848020276</v>
      </c>
      <c r="X15" s="4">
        <f t="shared" si="12"/>
        <v>16.953787218219581</v>
      </c>
      <c r="Y15" s="4">
        <f t="shared" si="2"/>
        <v>17.904658604067986</v>
      </c>
      <c r="Z15" s="4">
        <f t="shared" si="2"/>
        <v>11.945898384702854</v>
      </c>
      <c r="AA15" s="4">
        <f t="shared" si="2"/>
        <v>16.20177280245905</v>
      </c>
      <c r="AB15" s="4">
        <f t="shared" si="2"/>
        <v>13.374838232198353</v>
      </c>
      <c r="AC15" s="4">
        <f t="shared" si="2"/>
        <v>17.959711423398485</v>
      </c>
    </row>
    <row r="16" spans="1:29" ht="15.6">
      <c r="A16" s="1" t="s">
        <v>54</v>
      </c>
      <c r="B16" s="5" t="s">
        <v>55</v>
      </c>
      <c r="C16" s="6">
        <f t="shared" si="0"/>
        <v>62.06088761952789</v>
      </c>
      <c r="D16" s="6">
        <f t="shared" si="1"/>
        <v>8.7793396227982434</v>
      </c>
      <c r="E16" s="4">
        <v>58.102737695010802</v>
      </c>
      <c r="F16" s="4">
        <v>52.364218222133999</v>
      </c>
      <c r="G16" s="4">
        <v>59.549113407670099</v>
      </c>
      <c r="H16" s="4">
        <v>78.781963645911006</v>
      </c>
      <c r="I16" s="4">
        <v>58.140171614888303</v>
      </c>
      <c r="J16" s="4">
        <v>57.582898985318998</v>
      </c>
      <c r="K16" s="4">
        <v>59.0433065899688</v>
      </c>
      <c r="L16" s="4">
        <v>56.579931760294301</v>
      </c>
      <c r="M16" s="4">
        <v>63.524751148363897</v>
      </c>
      <c r="N16" s="4">
        <v>76.939783125718705</v>
      </c>
      <c r="P16" s="10">
        <v>292</v>
      </c>
      <c r="Q16" s="10">
        <v>100000</v>
      </c>
      <c r="R16" s="4">
        <f t="shared" si="7"/>
        <v>21.253728636824622</v>
      </c>
      <c r="S16" s="4">
        <f t="shared" si="2"/>
        <v>3.0066231584925491</v>
      </c>
      <c r="T16" s="4">
        <f t="shared" si="8"/>
        <v>19.898197840757124</v>
      </c>
      <c r="U16" s="4">
        <f t="shared" si="9"/>
        <v>17.9329514459363</v>
      </c>
      <c r="V16" s="4">
        <f t="shared" si="10"/>
        <v>20.393531988928117</v>
      </c>
      <c r="W16" s="4">
        <f t="shared" si="11"/>
        <v>26.980124536270893</v>
      </c>
      <c r="X16" s="4">
        <f t="shared" si="12"/>
        <v>19.91101767633161</v>
      </c>
      <c r="Y16" s="4">
        <f t="shared" si="2"/>
        <v>19.720170885383219</v>
      </c>
      <c r="Z16" s="4">
        <f t="shared" si="2"/>
        <v>20.22031047601671</v>
      </c>
      <c r="AA16" s="4">
        <f t="shared" si="2"/>
        <v>19.376688959004898</v>
      </c>
      <c r="AB16" s="4">
        <f t="shared" si="2"/>
        <v>21.755051763138322</v>
      </c>
      <c r="AC16" s="4">
        <f t="shared" si="2"/>
        <v>26.349240796479009</v>
      </c>
    </row>
    <row r="17" spans="1:29" ht="15.6">
      <c r="A17" s="1" t="s">
        <v>57</v>
      </c>
      <c r="B17" s="5" t="s">
        <v>58</v>
      </c>
      <c r="C17" s="6">
        <f t="shared" si="0"/>
        <v>168.63519323195231</v>
      </c>
      <c r="D17" s="6">
        <f t="shared" si="1"/>
        <v>7.1701036225170824</v>
      </c>
      <c r="E17" s="4">
        <v>160.206668223294</v>
      </c>
      <c r="F17" s="4">
        <v>171.29105305742701</v>
      </c>
      <c r="G17" s="4">
        <v>169.04148825702401</v>
      </c>
      <c r="H17" s="4">
        <v>156.807450215535</v>
      </c>
      <c r="I17" s="4">
        <v>178.76372472537</v>
      </c>
      <c r="J17" s="4">
        <v>163.40767539301501</v>
      </c>
      <c r="K17" s="4">
        <v>168.65127286371299</v>
      </c>
      <c r="L17" s="4">
        <v>175.93749616151501</v>
      </c>
      <c r="M17" s="4">
        <v>176.06863015114001</v>
      </c>
      <c r="N17" s="4">
        <v>166.17647327149001</v>
      </c>
      <c r="P17" s="10">
        <v>200</v>
      </c>
      <c r="Q17" s="10">
        <v>47000</v>
      </c>
      <c r="R17" s="4">
        <f t="shared" si="7"/>
        <v>39.629270409508791</v>
      </c>
      <c r="S17" s="4">
        <f t="shared" si="2"/>
        <v>1.6849743512915143</v>
      </c>
      <c r="T17" s="4">
        <f t="shared" si="8"/>
        <v>37.648567032474091</v>
      </c>
      <c r="U17" s="4">
        <f t="shared" si="9"/>
        <v>40.253397468495344</v>
      </c>
      <c r="V17" s="4">
        <f t="shared" si="10"/>
        <v>39.72474974040064</v>
      </c>
      <c r="W17" s="4">
        <f t="shared" si="11"/>
        <v>36.849750800650725</v>
      </c>
      <c r="X17" s="4">
        <f t="shared" si="12"/>
        <v>42.009475310461944</v>
      </c>
      <c r="Y17" s="4">
        <f t="shared" si="2"/>
        <v>38.400803717358535</v>
      </c>
      <c r="Z17" s="4">
        <f t="shared" si="2"/>
        <v>39.633049122972551</v>
      </c>
      <c r="AA17" s="4">
        <f t="shared" si="2"/>
        <v>41.345311597956034</v>
      </c>
      <c r="AB17" s="4">
        <f t="shared" si="2"/>
        <v>41.376128085517898</v>
      </c>
      <c r="AC17" s="4">
        <f t="shared" si="2"/>
        <v>39.051471218800152</v>
      </c>
    </row>
    <row r="18" spans="1:29" ht="15.6">
      <c r="A18" s="1" t="s">
        <v>60</v>
      </c>
      <c r="B18" s="5" t="s">
        <v>61</v>
      </c>
      <c r="C18" s="6">
        <f t="shared" si="0"/>
        <v>26.230948753935831</v>
      </c>
      <c r="D18" s="6">
        <f t="shared" si="1"/>
        <v>2.163732518475995</v>
      </c>
      <c r="E18" s="4">
        <v>28.518460861637099</v>
      </c>
      <c r="F18" s="4">
        <v>24.9751548920378</v>
      </c>
      <c r="G18" s="4">
        <v>24.386980780098199</v>
      </c>
      <c r="H18" s="4">
        <v>28.390722687634799</v>
      </c>
      <c r="I18" s="4">
        <v>30.367024608489299</v>
      </c>
      <c r="J18" s="4">
        <v>23.690254468612299</v>
      </c>
      <c r="K18" s="4">
        <v>26.446848829839599</v>
      </c>
      <c r="L18" s="4">
        <v>24.840913688914501</v>
      </c>
      <c r="M18" s="4">
        <v>25.0675130011298</v>
      </c>
      <c r="N18" s="4">
        <v>25.6256137209649</v>
      </c>
      <c r="P18" s="10">
        <v>437</v>
      </c>
      <c r="Q18" s="10">
        <v>300000</v>
      </c>
      <c r="R18" s="4">
        <f t="shared" si="7"/>
        <v>18.007516307049769</v>
      </c>
      <c r="S18" s="4">
        <f t="shared" si="2"/>
        <v>1.4853998982672734</v>
      </c>
      <c r="T18" s="4">
        <f t="shared" si="8"/>
        <v>19.57789075169595</v>
      </c>
      <c r="U18" s="4">
        <f t="shared" si="9"/>
        <v>17.145415257691852</v>
      </c>
      <c r="V18" s="4">
        <f t="shared" si="10"/>
        <v>16.741634402813407</v>
      </c>
      <c r="W18" s="4">
        <f t="shared" si="11"/>
        <v>19.490198641396887</v>
      </c>
      <c r="X18" s="4">
        <f t="shared" si="12"/>
        <v>20.846927648848485</v>
      </c>
      <c r="Y18" s="4">
        <f t="shared" si="2"/>
        <v>16.263332587148032</v>
      </c>
      <c r="Z18" s="4">
        <f t="shared" si="2"/>
        <v>18.155731462132447</v>
      </c>
      <c r="AA18" s="4">
        <f t="shared" si="2"/>
        <v>17.053258825341764</v>
      </c>
      <c r="AB18" s="4">
        <f t="shared" si="2"/>
        <v>17.208818993910615</v>
      </c>
      <c r="AC18" s="4">
        <f t="shared" si="2"/>
        <v>17.591954499518238</v>
      </c>
    </row>
    <row r="19" spans="1:29" ht="15.6">
      <c r="A19" s="1" t="s">
        <v>63</v>
      </c>
      <c r="B19" s="5" t="s">
        <v>64</v>
      </c>
      <c r="C19" s="6">
        <f t="shared" si="0"/>
        <v>30.636776573690991</v>
      </c>
      <c r="D19" s="6">
        <f t="shared" si="1"/>
        <v>2.0301982300934123</v>
      </c>
      <c r="E19" s="4">
        <v>33.378132941539803</v>
      </c>
      <c r="F19" s="4">
        <v>30.405017535165001</v>
      </c>
      <c r="G19" s="4">
        <v>29.252583731635202</v>
      </c>
      <c r="H19" s="4">
        <v>29.967242632113599</v>
      </c>
      <c r="I19" s="4">
        <v>34.838337275477301</v>
      </c>
      <c r="J19" s="4">
        <v>28.579176938693301</v>
      </c>
      <c r="K19" s="4">
        <v>29.3593321315536</v>
      </c>
      <c r="L19" s="4">
        <v>31.254469697765401</v>
      </c>
      <c r="M19" s="4">
        <v>28.836032595548399</v>
      </c>
      <c r="N19" s="4">
        <v>30.497440257418301</v>
      </c>
      <c r="P19" s="10">
        <v>97</v>
      </c>
      <c r="Q19" s="10">
        <v>105000</v>
      </c>
      <c r="R19" s="4">
        <f t="shared" si="7"/>
        <v>33.163521033376846</v>
      </c>
      <c r="S19" s="4">
        <f t="shared" si="2"/>
        <v>2.1976372593794666</v>
      </c>
      <c r="T19" s="4">
        <f t="shared" si="8"/>
        <v>36.130968648058548</v>
      </c>
      <c r="U19" s="4">
        <f t="shared" si="9"/>
        <v>32.912647847343557</v>
      </c>
      <c r="V19" s="4">
        <f t="shared" si="10"/>
        <v>31.665167956924702</v>
      </c>
      <c r="W19" s="4">
        <f t="shared" si="11"/>
        <v>32.438767797648744</v>
      </c>
      <c r="X19" s="4">
        <f t="shared" si="12"/>
        <v>37.711602205413577</v>
      </c>
      <c r="Y19" s="4">
        <f t="shared" si="2"/>
        <v>30.936222459410278</v>
      </c>
      <c r="Z19" s="4">
        <f t="shared" si="2"/>
        <v>31.78072034858895</v>
      </c>
      <c r="AA19" s="4">
        <f t="shared" si="2"/>
        <v>33.832157920261515</v>
      </c>
      <c r="AB19" s="4">
        <f t="shared" si="2"/>
        <v>31.214262087964762</v>
      </c>
      <c r="AC19" s="4">
        <f t="shared" si="2"/>
        <v>33.012693062153836</v>
      </c>
    </row>
    <row r="20" spans="1:29" ht="15.6">
      <c r="A20" s="1" t="s">
        <v>66</v>
      </c>
      <c r="B20" s="5" t="s">
        <v>67</v>
      </c>
      <c r="C20" s="6">
        <f t="shared" si="0"/>
        <v>263.5319859706658</v>
      </c>
      <c r="D20" s="6">
        <f t="shared" si="1"/>
        <v>33.629944307389451</v>
      </c>
      <c r="E20" s="4">
        <v>277.70512845593998</v>
      </c>
      <c r="F20" s="4">
        <v>294.64277544500197</v>
      </c>
      <c r="G20" s="4">
        <v>252.74114944744699</v>
      </c>
      <c r="H20" s="4">
        <v>288.74387913344799</v>
      </c>
      <c r="I20" s="4">
        <v>313.12118059113698</v>
      </c>
      <c r="J20" s="4">
        <v>220.11738611078999</v>
      </c>
      <c r="K20" s="4">
        <v>232.89718022660199</v>
      </c>
      <c r="L20" s="4">
        <v>254.14148482481099</v>
      </c>
      <c r="M20" s="4">
        <v>286.33373760780199</v>
      </c>
      <c r="N20" s="4">
        <v>214.87595786367899</v>
      </c>
      <c r="P20" s="10">
        <v>1629</v>
      </c>
      <c r="Q20" s="10">
        <v>90000</v>
      </c>
      <c r="R20" s="4">
        <f t="shared" si="7"/>
        <v>14.559778230423523</v>
      </c>
      <c r="S20" s="4">
        <f t="shared" si="7"/>
        <v>1.8580079727839476</v>
      </c>
      <c r="T20" s="4">
        <f t="shared" si="8"/>
        <v>15.34282477657127</v>
      </c>
      <c r="U20" s="4">
        <f t="shared" si="9"/>
        <v>16.278606378176903</v>
      </c>
      <c r="V20" s="4">
        <f t="shared" si="10"/>
        <v>13.963599416986023</v>
      </c>
      <c r="W20" s="4">
        <f t="shared" si="11"/>
        <v>15.952700504610386</v>
      </c>
      <c r="X20" s="4">
        <f t="shared" si="12"/>
        <v>17.299512739841823</v>
      </c>
      <c r="Y20" s="4">
        <f t="shared" si="7"/>
        <v>12.16118155308232</v>
      </c>
      <c r="Z20" s="4">
        <f t="shared" si="7"/>
        <v>12.867247526331601</v>
      </c>
      <c r="AA20" s="4">
        <f t="shared" si="7"/>
        <v>14.040966012420496</v>
      </c>
      <c r="AB20" s="4">
        <f t="shared" si="7"/>
        <v>15.819543514243204</v>
      </c>
      <c r="AC20" s="4">
        <f t="shared" si="7"/>
        <v>11.871599881971212</v>
      </c>
    </row>
    <row r="21" spans="1:29" ht="15.6">
      <c r="A21" s="1" t="s">
        <v>69</v>
      </c>
      <c r="B21" s="5" t="s">
        <v>70</v>
      </c>
      <c r="C21" s="6">
        <f t="shared" si="0"/>
        <v>31.394294242892926</v>
      </c>
      <c r="D21" s="6">
        <f t="shared" si="1"/>
        <v>1.0788353322830255</v>
      </c>
      <c r="E21" s="4">
        <v>32.745901122872503</v>
      </c>
      <c r="F21" s="4">
        <v>30.432350589898199</v>
      </c>
      <c r="G21" s="4">
        <v>30.677823806221301</v>
      </c>
      <c r="H21" s="4">
        <v>30.695306134352101</v>
      </c>
      <c r="I21" s="4">
        <v>31.161187839804501</v>
      </c>
      <c r="J21" s="4">
        <v>31.022472810547999</v>
      </c>
      <c r="K21" s="4">
        <v>31.468753241560499</v>
      </c>
      <c r="L21" s="4">
        <v>30.623181473825301</v>
      </c>
      <c r="M21" s="4">
        <v>33.826798996679202</v>
      </c>
      <c r="N21" s="4">
        <v>31.2891664131676</v>
      </c>
      <c r="P21" s="10">
        <v>54</v>
      </c>
      <c r="Q21" s="10">
        <v>90000</v>
      </c>
      <c r="R21" s="4">
        <f t="shared" si="7"/>
        <v>52.323823738154886</v>
      </c>
      <c r="S21" s="4">
        <f t="shared" si="7"/>
        <v>1.7980588871383758</v>
      </c>
      <c r="T21" s="4">
        <f t="shared" si="8"/>
        <v>54.57650187145417</v>
      </c>
      <c r="U21" s="4">
        <f t="shared" si="9"/>
        <v>50.720584316496996</v>
      </c>
      <c r="V21" s="4">
        <f t="shared" si="10"/>
        <v>51.129706343702175</v>
      </c>
      <c r="W21" s="4">
        <f t="shared" si="11"/>
        <v>51.158843557253505</v>
      </c>
      <c r="X21" s="4">
        <f t="shared" si="12"/>
        <v>51.935313066340839</v>
      </c>
      <c r="Y21" s="4">
        <f t="shared" si="7"/>
        <v>51.704121350913333</v>
      </c>
      <c r="Z21" s="4">
        <f t="shared" si="7"/>
        <v>52.447922069267491</v>
      </c>
      <c r="AA21" s="4">
        <f t="shared" si="7"/>
        <v>51.038635789708842</v>
      </c>
      <c r="AB21" s="4">
        <f t="shared" si="7"/>
        <v>56.377998327798672</v>
      </c>
      <c r="AC21" s="4">
        <f t="shared" si="7"/>
        <v>52.148610688612663</v>
      </c>
    </row>
    <row r="22" spans="1:29" ht="15.6">
      <c r="A22" s="1" t="s">
        <v>72</v>
      </c>
      <c r="B22" s="5" t="s">
        <v>73</v>
      </c>
      <c r="C22" s="6">
        <f t="shared" si="0"/>
        <v>7.3237454247022296</v>
      </c>
      <c r="D22" s="6">
        <f t="shared" si="1"/>
        <v>6.4396336149016478E-2</v>
      </c>
      <c r="E22" s="4">
        <v>7.2916435042258501</v>
      </c>
      <c r="F22" s="4">
        <v>7.3341088759171003</v>
      </c>
      <c r="G22" s="4">
        <v>7.3705305865264696</v>
      </c>
      <c r="H22" s="4">
        <v>7.2864887673143999</v>
      </c>
      <c r="I22" s="4">
        <v>7.2976324097995597</v>
      </c>
      <c r="J22" s="4">
        <v>7.4872798351971097</v>
      </c>
      <c r="K22" s="4">
        <v>7.3188433055680102</v>
      </c>
      <c r="L22" s="4">
        <v>7.2818728568275697</v>
      </c>
      <c r="M22" s="4">
        <v>7.2717158932848598</v>
      </c>
      <c r="N22" s="4">
        <v>7.2973382123613799</v>
      </c>
      <c r="P22" s="10">
        <v>18</v>
      </c>
      <c r="Q22" s="10">
        <v>270000</v>
      </c>
      <c r="R22" s="4">
        <f t="shared" si="7"/>
        <v>109.85618137053343</v>
      </c>
      <c r="S22" s="4">
        <f t="shared" si="7"/>
        <v>0.96594504223524713</v>
      </c>
      <c r="T22" s="4">
        <f t="shared" si="8"/>
        <v>109.37465256338774</v>
      </c>
      <c r="U22" s="4">
        <f t="shared" si="9"/>
        <v>110.01163313875649</v>
      </c>
      <c r="V22" s="4">
        <f t="shared" si="10"/>
        <v>110.55795879789706</v>
      </c>
      <c r="W22" s="4">
        <f t="shared" si="11"/>
        <v>109.29733150971599</v>
      </c>
      <c r="X22" s="4">
        <f t="shared" si="12"/>
        <v>109.46448614699339</v>
      </c>
      <c r="Y22" s="4">
        <f t="shared" si="7"/>
        <v>112.30919752795664</v>
      </c>
      <c r="Z22" s="4">
        <f t="shared" si="7"/>
        <v>109.78264958352015</v>
      </c>
      <c r="AA22" s="4">
        <f t="shared" si="7"/>
        <v>109.22809285241355</v>
      </c>
      <c r="AB22" s="4">
        <f t="shared" si="7"/>
        <v>109.07573839927291</v>
      </c>
      <c r="AC22" s="4">
        <f t="shared" si="7"/>
        <v>109.4600731854207</v>
      </c>
    </row>
    <row r="23" spans="1:29" ht="15.6">
      <c r="A23" s="1" t="s">
        <v>75</v>
      </c>
      <c r="B23" s="5" t="s">
        <v>76</v>
      </c>
      <c r="C23" s="6">
        <f t="shared" si="0"/>
        <v>8.5727803490244874</v>
      </c>
      <c r="D23" s="6">
        <f t="shared" si="1"/>
        <v>1.7603258277002252</v>
      </c>
      <c r="E23" s="4">
        <v>7.2584038796982604</v>
      </c>
      <c r="F23" s="4">
        <v>8.6910314326961799</v>
      </c>
      <c r="G23" s="4">
        <v>6.3185259761717498</v>
      </c>
      <c r="H23" s="4">
        <v>9.9259953735203794</v>
      </c>
      <c r="I23" s="4">
        <v>11.4640492864892</v>
      </c>
      <c r="J23" s="4">
        <v>9.6294947362467607</v>
      </c>
      <c r="K23" s="4">
        <v>7.6342311033146197</v>
      </c>
      <c r="L23" s="4">
        <v>8.6760552742419108</v>
      </c>
      <c r="M23" s="4">
        <v>6.0216024990786101</v>
      </c>
      <c r="N23" s="4">
        <v>10.108413928787201</v>
      </c>
      <c r="P23" s="10">
        <v>65</v>
      </c>
      <c r="Q23" s="10">
        <v>70000</v>
      </c>
      <c r="R23" s="4">
        <f t="shared" si="7"/>
        <v>9.2322249912571408</v>
      </c>
      <c r="S23" s="4">
        <f t="shared" si="7"/>
        <v>1.8957355067540886</v>
      </c>
      <c r="T23" s="4">
        <f t="shared" si="8"/>
        <v>7.8167426396750495</v>
      </c>
      <c r="U23" s="4">
        <f t="shared" si="9"/>
        <v>9.3595723121343468</v>
      </c>
      <c r="V23" s="4">
        <f t="shared" si="10"/>
        <v>6.8045664358772688</v>
      </c>
      <c r="W23" s="4">
        <f t="shared" si="11"/>
        <v>10.689533479175795</v>
      </c>
      <c r="X23" s="4">
        <f t="shared" si="12"/>
        <v>12.345899231603752</v>
      </c>
      <c r="Y23" s="4">
        <f t="shared" si="7"/>
        <v>10.370225100573434</v>
      </c>
      <c r="Z23" s="4">
        <f t="shared" si="7"/>
        <v>8.2214796497234364</v>
      </c>
      <c r="AA23" s="4">
        <f t="shared" si="7"/>
        <v>9.3434441414912897</v>
      </c>
      <c r="AB23" s="4">
        <f t="shared" si="7"/>
        <v>6.4848026913154264</v>
      </c>
      <c r="AC23" s="4">
        <f t="shared" si="7"/>
        <v>10.885984231001601</v>
      </c>
    </row>
    <row r="24" spans="1:29" ht="15.6">
      <c r="A24" s="1" t="s">
        <v>78</v>
      </c>
      <c r="B24" s="5" t="s">
        <v>79</v>
      </c>
      <c r="C24" s="6">
        <f t="shared" si="0"/>
        <v>2.0040296972432792</v>
      </c>
      <c r="D24" s="6">
        <f t="shared" si="1"/>
        <v>0.13902246888859165</v>
      </c>
      <c r="E24" s="4">
        <v>2.13756337334042</v>
      </c>
      <c r="F24" s="4">
        <v>1.9704154904129501</v>
      </c>
      <c r="G24" s="4">
        <v>1.9924599176501301</v>
      </c>
      <c r="H24" s="4">
        <v>1.9978455834442399</v>
      </c>
      <c r="I24" s="4">
        <v>1.8567859824858499</v>
      </c>
      <c r="J24" s="4">
        <v>1.86878241333857</v>
      </c>
      <c r="K24" s="4">
        <v>1.7929031474472401</v>
      </c>
      <c r="L24" s="4">
        <v>2.1589756146174999</v>
      </c>
      <c r="M24" s="4">
        <v>2.0505542529781602</v>
      </c>
      <c r="N24" s="4">
        <v>2.2140111967177298</v>
      </c>
      <c r="P24" s="10">
        <v>22</v>
      </c>
      <c r="Q24" s="10">
        <v>160000</v>
      </c>
      <c r="R24" s="4">
        <f t="shared" si="7"/>
        <v>14.574761434496574</v>
      </c>
      <c r="S24" s="4">
        <f t="shared" si="7"/>
        <v>1.0110725010079391</v>
      </c>
      <c r="T24" s="4">
        <f t="shared" si="8"/>
        <v>15.545915442475781</v>
      </c>
      <c r="U24" s="4">
        <f t="shared" si="9"/>
        <v>14.330294475730545</v>
      </c>
      <c r="V24" s="4">
        <f t="shared" si="10"/>
        <v>14.490617582910037</v>
      </c>
      <c r="W24" s="4">
        <f t="shared" si="11"/>
        <v>14.529786061412652</v>
      </c>
      <c r="X24" s="4">
        <f t="shared" si="12"/>
        <v>13.503898054442544</v>
      </c>
      <c r="Y24" s="4">
        <f t="shared" si="7"/>
        <v>13.591144824280509</v>
      </c>
      <c r="Z24" s="4">
        <f t="shared" si="7"/>
        <v>13.039295617798111</v>
      </c>
      <c r="AA24" s="4">
        <f t="shared" si="7"/>
        <v>15.701640833581818</v>
      </c>
      <c r="AB24" s="4">
        <f t="shared" si="7"/>
        <v>14.913121839841166</v>
      </c>
      <c r="AC24" s="4">
        <f t="shared" si="7"/>
        <v>16.101899612492581</v>
      </c>
    </row>
    <row r="25" spans="1:29" ht="15.6">
      <c r="A25" s="1" t="s">
        <v>81</v>
      </c>
      <c r="B25" s="5" t="s">
        <v>82</v>
      </c>
      <c r="C25" s="6">
        <f t="shared" si="0"/>
        <v>23.803526521810603</v>
      </c>
      <c r="D25" s="6">
        <f t="shared" si="1"/>
        <v>3.8322673959920035</v>
      </c>
      <c r="E25" s="4">
        <v>25.950536860508802</v>
      </c>
      <c r="F25" s="4">
        <v>25.074833954499098</v>
      </c>
      <c r="G25" s="4">
        <v>28.765980901175102</v>
      </c>
      <c r="H25" s="4">
        <v>24.683940670685999</v>
      </c>
      <c r="I25" s="4">
        <v>24.657681132251</v>
      </c>
      <c r="J25" s="4">
        <v>23.414548442861701</v>
      </c>
      <c r="K25" s="4">
        <v>28.591823053288</v>
      </c>
      <c r="L25" s="4">
        <v>16.891561117741499</v>
      </c>
      <c r="M25" s="4">
        <v>19.821776040090199</v>
      </c>
      <c r="N25" s="4">
        <v>20.182583045004598</v>
      </c>
      <c r="P25" s="10">
        <v>400</v>
      </c>
      <c r="Q25" s="10">
        <v>53000</v>
      </c>
      <c r="R25" s="4">
        <f t="shared" si="7"/>
        <v>3.1539672641399048</v>
      </c>
      <c r="S25" s="4">
        <f t="shared" si="7"/>
        <v>0.50777542996894043</v>
      </c>
      <c r="T25" s="4">
        <f t="shared" si="8"/>
        <v>3.4384461340174157</v>
      </c>
      <c r="U25" s="4">
        <f t="shared" si="9"/>
        <v>3.3224154989711305</v>
      </c>
      <c r="V25" s="4">
        <f t="shared" si="10"/>
        <v>3.8114924694057013</v>
      </c>
      <c r="W25" s="4">
        <f t="shared" si="11"/>
        <v>3.2706221388658951</v>
      </c>
      <c r="X25" s="4">
        <f t="shared" si="12"/>
        <v>3.2671427500232575</v>
      </c>
      <c r="Y25" s="4">
        <f t="shared" si="7"/>
        <v>3.1024276686791756</v>
      </c>
      <c r="Z25" s="4">
        <f t="shared" si="7"/>
        <v>3.7884165545606603</v>
      </c>
      <c r="AA25" s="4">
        <f t="shared" si="7"/>
        <v>2.2381318481007488</v>
      </c>
      <c r="AB25" s="4">
        <f t="shared" si="7"/>
        <v>2.6263853253119516</v>
      </c>
      <c r="AC25" s="4">
        <f t="shared" si="7"/>
        <v>2.6741922534631093</v>
      </c>
    </row>
    <row r="26" spans="1:29" ht="15.6">
      <c r="A26" s="1" t="s">
        <v>84</v>
      </c>
      <c r="B26" s="5" t="s">
        <v>85</v>
      </c>
      <c r="C26" s="6">
        <f>AVERAGE(E26:N26)</f>
        <v>2.0304133059712988</v>
      </c>
      <c r="D26" s="6">
        <f t="shared" si="1"/>
        <v>0.39520088626880068</v>
      </c>
      <c r="E26" s="4">
        <v>1.38686575851581</v>
      </c>
      <c r="F26" s="4">
        <v>1.8371943366218899</v>
      </c>
      <c r="G26" s="4">
        <v>1.6939842956678499</v>
      </c>
      <c r="H26" s="4">
        <v>1.8254985254976801</v>
      </c>
      <c r="I26" s="4">
        <v>2.6706563701957702</v>
      </c>
      <c r="J26" s="4">
        <v>2.25089580236954</v>
      </c>
      <c r="K26" s="4">
        <v>2.5473892284030599</v>
      </c>
      <c r="L26" s="4">
        <v>1.9461246734290201</v>
      </c>
      <c r="M26" s="4">
        <v>1.8959671218058101</v>
      </c>
      <c r="N26" s="4">
        <v>2.24955694720656</v>
      </c>
      <c r="P26" s="10">
        <v>640</v>
      </c>
      <c r="Q26" s="10">
        <v>480000</v>
      </c>
      <c r="R26" s="4">
        <f t="shared" si="7"/>
        <v>1.522809979478474</v>
      </c>
      <c r="S26" s="4">
        <f t="shared" si="7"/>
        <v>0.29640066470160054</v>
      </c>
      <c r="T26" s="4">
        <f t="shared" si="8"/>
        <v>1.0401493188868576</v>
      </c>
      <c r="U26" s="4">
        <f t="shared" si="9"/>
        <v>1.3778957524664175</v>
      </c>
      <c r="V26" s="4">
        <f t="shared" si="10"/>
        <v>1.2704882217508875</v>
      </c>
      <c r="W26" s="4">
        <f t="shared" si="11"/>
        <v>1.3691238941232602</v>
      </c>
      <c r="X26" s="4">
        <f t="shared" si="12"/>
        <v>2.0029922776468276</v>
      </c>
      <c r="Y26" s="4">
        <f t="shared" si="7"/>
        <v>1.6881718517771549</v>
      </c>
      <c r="Z26" s="4">
        <f t="shared" si="7"/>
        <v>1.9105419213022947</v>
      </c>
      <c r="AA26" s="4">
        <f t="shared" si="7"/>
        <v>1.4595935050717648</v>
      </c>
      <c r="AB26" s="4">
        <f t="shared" si="7"/>
        <v>1.4219753413543574</v>
      </c>
      <c r="AC26" s="4">
        <f t="shared" si="7"/>
        <v>1.6871677104049199</v>
      </c>
    </row>
    <row r="27" spans="1:29" ht="15.6">
      <c r="A27" s="1" t="s">
        <v>87</v>
      </c>
      <c r="B27" s="5" t="s">
        <v>88</v>
      </c>
      <c r="C27" s="6">
        <f t="shared" si="0"/>
        <v>19.526288466225399</v>
      </c>
      <c r="D27" s="6">
        <f t="shared" si="1"/>
        <v>3.2637991920316196</v>
      </c>
      <c r="E27" s="4">
        <v>17.687349221245402</v>
      </c>
      <c r="F27" s="4">
        <v>15.968029214583201</v>
      </c>
      <c r="G27" s="4">
        <v>22.451012653227</v>
      </c>
      <c r="H27" s="4">
        <v>19.5852272536663</v>
      </c>
      <c r="I27" s="4">
        <v>16.259021991561401</v>
      </c>
      <c r="J27" s="4">
        <v>25.249047795676599</v>
      </c>
      <c r="K27" s="4">
        <v>16.015043636097499</v>
      </c>
      <c r="L27" s="4">
        <v>18.242323765476002</v>
      </c>
      <c r="M27" s="4">
        <v>23.036925432702599</v>
      </c>
      <c r="N27" s="4">
        <v>20.768903698018001</v>
      </c>
      <c r="P27" s="10">
        <v>2500</v>
      </c>
      <c r="Q27" s="10">
        <v>120000</v>
      </c>
      <c r="R27" s="4">
        <f t="shared" si="7"/>
        <v>0.93726184637881915</v>
      </c>
      <c r="S27" s="4">
        <f t="shared" si="7"/>
        <v>0.15666236121751775</v>
      </c>
      <c r="T27" s="4">
        <f t="shared" si="8"/>
        <v>0.8489927626197793</v>
      </c>
      <c r="U27" s="4">
        <f t="shared" si="9"/>
        <v>0.7664654022999936</v>
      </c>
      <c r="V27" s="4">
        <f t="shared" si="10"/>
        <v>1.0776486073548959</v>
      </c>
      <c r="W27" s="4">
        <f t="shared" si="11"/>
        <v>0.9400909081759824</v>
      </c>
      <c r="X27" s="4">
        <f t="shared" si="12"/>
        <v>0.78043305559494713</v>
      </c>
      <c r="Y27" s="4">
        <f t="shared" si="7"/>
        <v>1.211954294192477</v>
      </c>
      <c r="Z27" s="4">
        <f t="shared" si="7"/>
        <v>0.76872209453267992</v>
      </c>
      <c r="AA27" s="4">
        <f t="shared" si="7"/>
        <v>0.8756315407428481</v>
      </c>
      <c r="AB27" s="4">
        <f t="shared" si="7"/>
        <v>1.1057724207697246</v>
      </c>
      <c r="AC27" s="4">
        <f t="shared" si="7"/>
        <v>0.99690737750486391</v>
      </c>
    </row>
    <row r="28" spans="1:29" ht="15.6">
      <c r="A28" s="1" t="s">
        <v>90</v>
      </c>
      <c r="B28" s="5" t="s">
        <v>91</v>
      </c>
      <c r="C28" s="6">
        <f t="shared" si="0"/>
        <v>1.626342061796948</v>
      </c>
      <c r="D28" s="6">
        <f t="shared" si="1"/>
        <v>0.52824527575636815</v>
      </c>
      <c r="E28" s="4">
        <v>1.0250754457181801</v>
      </c>
      <c r="F28" s="4">
        <v>1.52013453894172</v>
      </c>
      <c r="G28" s="4">
        <v>1.3309298586613001</v>
      </c>
      <c r="H28" s="4">
        <v>1.4762502988998401</v>
      </c>
      <c r="I28" s="4">
        <v>1.7735729087246599</v>
      </c>
      <c r="J28" s="4">
        <v>2.4338419862726499</v>
      </c>
      <c r="K28" s="4">
        <v>2.5985398332118699</v>
      </c>
      <c r="L28" s="4">
        <v>1.14441312228507</v>
      </c>
      <c r="M28" s="4">
        <v>1.7401339455166001</v>
      </c>
      <c r="N28" s="4">
        <v>1.22052867973759</v>
      </c>
      <c r="P28" s="10">
        <v>1550</v>
      </c>
      <c r="Q28" s="10">
        <v>390000</v>
      </c>
      <c r="R28" s="4">
        <f t="shared" si="7"/>
        <v>0.40920864780697408</v>
      </c>
      <c r="S28" s="4">
        <f t="shared" si="7"/>
        <v>0.1329133274483765</v>
      </c>
      <c r="T28" s="4">
        <f t="shared" si="8"/>
        <v>0.25792220892263884</v>
      </c>
      <c r="U28" s="4">
        <f t="shared" si="9"/>
        <v>0.38248546463694888</v>
      </c>
      <c r="V28" s="4">
        <f t="shared" si="10"/>
        <v>0.33487912572768197</v>
      </c>
      <c r="W28" s="4">
        <f t="shared" si="11"/>
        <v>0.37144362359415334</v>
      </c>
      <c r="X28" s="4">
        <f t="shared" si="12"/>
        <v>0.44625382864684993</v>
      </c>
      <c r="Y28" s="4">
        <f t="shared" si="7"/>
        <v>0.61238604815892483</v>
      </c>
      <c r="Z28" s="4">
        <f t="shared" si="7"/>
        <v>0.65382615158234136</v>
      </c>
      <c r="AA28" s="4">
        <f t="shared" si="7"/>
        <v>0.28794910818785635</v>
      </c>
      <c r="AB28" s="4">
        <f t="shared" si="7"/>
        <v>0.43784015403320897</v>
      </c>
      <c r="AC28" s="4">
        <f t="shared" si="7"/>
        <v>0.30710076457913554</v>
      </c>
    </row>
    <row r="29" spans="1:29" ht="15.6">
      <c r="A29" s="1" t="s">
        <v>94</v>
      </c>
      <c r="B29" s="5" t="s">
        <v>95</v>
      </c>
      <c r="C29" s="6">
        <f t="shared" si="0"/>
        <v>1.8069922275513011</v>
      </c>
      <c r="D29" s="6">
        <f>STDEV(E29:N29)</f>
        <v>0.28603589331704221</v>
      </c>
      <c r="E29" s="4">
        <v>1.64903097402695</v>
      </c>
      <c r="F29" s="4">
        <v>1.86638381577763</v>
      </c>
      <c r="G29" s="4">
        <v>1.3083637500623899</v>
      </c>
      <c r="H29" s="4">
        <v>2.0635041810688399</v>
      </c>
      <c r="I29" s="4">
        <v>1.77259337809312</v>
      </c>
      <c r="J29" s="4">
        <v>2.0179253761793698</v>
      </c>
      <c r="K29" s="4">
        <v>1.5319929926639799</v>
      </c>
      <c r="L29" s="4">
        <v>1.6322776889799799</v>
      </c>
      <c r="M29" s="4">
        <v>1.9508306365180801</v>
      </c>
      <c r="N29" s="4">
        <v>2.2770194821426699</v>
      </c>
      <c r="P29" s="10">
        <v>9240</v>
      </c>
      <c r="Q29" s="11">
        <v>66000</v>
      </c>
      <c r="R29" s="4">
        <f t="shared" si="7"/>
        <v>1.2907087339652151E-2</v>
      </c>
      <c r="S29" s="4">
        <f t="shared" si="7"/>
        <v>2.0431135236931588E-3</v>
      </c>
      <c r="T29" s="4">
        <f t="shared" si="8"/>
        <v>1.1778792671621073E-2</v>
      </c>
      <c r="U29" s="4">
        <f t="shared" si="9"/>
        <v>1.3331312969840216E-2</v>
      </c>
      <c r="V29" s="4">
        <f t="shared" si="10"/>
        <v>9.3454553575885013E-3</v>
      </c>
      <c r="W29" s="4">
        <f t="shared" si="11"/>
        <v>1.4739315579063142E-2</v>
      </c>
      <c r="X29" s="4">
        <f t="shared" si="12"/>
        <v>1.2661381272093713E-2</v>
      </c>
      <c r="Y29" s="4">
        <f t="shared" si="7"/>
        <v>1.4413752686995499E-2</v>
      </c>
      <c r="Z29" s="4">
        <f t="shared" si="7"/>
        <v>1.0942807090456998E-2</v>
      </c>
      <c r="AA29" s="4">
        <f t="shared" si="7"/>
        <v>1.1659126349857002E-2</v>
      </c>
      <c r="AB29" s="4">
        <f t="shared" si="7"/>
        <v>1.3934504546557714E-2</v>
      </c>
      <c r="AC29" s="4">
        <f t="shared" si="7"/>
        <v>1.6264424872447641E-2</v>
      </c>
    </row>
    <row r="31" spans="1:29" ht="15.6">
      <c r="A31" s="4" t="s">
        <v>187</v>
      </c>
      <c r="B31" s="4">
        <f>C3/(400-B1)</f>
        <v>0.34809144258242014</v>
      </c>
      <c r="D31" s="4" t="s">
        <v>188</v>
      </c>
      <c r="E31" s="4">
        <f>C3/B31</f>
        <v>120.00000000000001</v>
      </c>
      <c r="Q31" s="4" t="s">
        <v>189</v>
      </c>
      <c r="R31" s="4">
        <f>SUM(R4:R29)</f>
        <v>11503.392295158945</v>
      </c>
      <c r="T31" s="4">
        <f t="shared" ref="T31:AC31" si="13">SUM(T4:T29)</f>
        <v>11503.392295158941</v>
      </c>
      <c r="U31" s="4">
        <f t="shared" si="13"/>
        <v>11503.392295158947</v>
      </c>
      <c r="V31" s="4">
        <f t="shared" si="13"/>
        <v>11503.392295158923</v>
      </c>
      <c r="W31" s="4">
        <f t="shared" si="13"/>
        <v>11503.39229515895</v>
      </c>
      <c r="X31" s="4">
        <f t="shared" si="13"/>
        <v>11503.392295158934</v>
      </c>
      <c r="Y31" s="4">
        <f t="shared" si="13"/>
        <v>11503.392295158956</v>
      </c>
      <c r="Z31" s="4">
        <f t="shared" si="13"/>
        <v>11503.392295158959</v>
      </c>
      <c r="AA31" s="4">
        <f t="shared" si="13"/>
        <v>11503.392295158945</v>
      </c>
      <c r="AB31" s="4">
        <f t="shared" si="13"/>
        <v>11503.392295158945</v>
      </c>
      <c r="AC31" s="4">
        <f t="shared" si="13"/>
        <v>11503.392295158932</v>
      </c>
    </row>
    <row r="33" spans="1:5" ht="15.6">
      <c r="A33" s="4" t="s">
        <v>190</v>
      </c>
      <c r="B33" s="5" t="s">
        <v>191</v>
      </c>
      <c r="C33" t="s">
        <v>192</v>
      </c>
      <c r="D33" t="s">
        <v>193</v>
      </c>
      <c r="E33" t="s">
        <v>194</v>
      </c>
    </row>
    <row r="34" spans="1:5">
      <c r="A34" t="s">
        <v>28</v>
      </c>
      <c r="B34">
        <v>113.52923079999999</v>
      </c>
      <c r="C34">
        <v>1071.7621300000001</v>
      </c>
      <c r="D34">
        <f t="shared" ref="D34:D57" si="14">C34-B34</f>
        <v>958.23289920000002</v>
      </c>
      <c r="E34">
        <f t="shared" ref="E34:E57" si="15">D34/B34*100</f>
        <v>844.04068665635668</v>
      </c>
    </row>
    <row r="35" spans="1:5">
      <c r="A35" t="s">
        <v>39</v>
      </c>
      <c r="B35">
        <v>22.84333333</v>
      </c>
      <c r="C35">
        <v>152.31169159999999</v>
      </c>
      <c r="D35">
        <f t="shared" si="14"/>
        <v>129.46835826999998</v>
      </c>
      <c r="E35">
        <f t="shared" si="15"/>
        <v>566.76648893430115</v>
      </c>
    </row>
    <row r="36" spans="1:5">
      <c r="A36" t="s">
        <v>45</v>
      </c>
      <c r="B36">
        <v>146.26325850000001</v>
      </c>
      <c r="C36">
        <v>577.83955820000006</v>
      </c>
      <c r="D36">
        <f t="shared" si="14"/>
        <v>431.57629970000005</v>
      </c>
      <c r="E36">
        <f t="shared" si="15"/>
        <v>295.06815595797764</v>
      </c>
    </row>
    <row r="37" spans="1:5">
      <c r="A37" t="s">
        <v>81</v>
      </c>
      <c r="B37">
        <v>0.96274499999999996</v>
      </c>
      <c r="C37">
        <v>3.5241180339999998</v>
      </c>
      <c r="D37">
        <f t="shared" si="14"/>
        <v>2.5613730339999998</v>
      </c>
      <c r="E37">
        <f t="shared" si="15"/>
        <v>266.04895730437448</v>
      </c>
    </row>
    <row r="38" spans="1:5">
      <c r="A38" s="4" t="s">
        <v>19</v>
      </c>
      <c r="B38">
        <v>3087</v>
      </c>
      <c r="C38">
        <v>7021.4223359999996</v>
      </c>
      <c r="D38">
        <f t="shared" si="14"/>
        <v>3934.4223359999996</v>
      </c>
      <c r="E38">
        <f t="shared" si="15"/>
        <v>127.4513228377065</v>
      </c>
    </row>
    <row r="39" spans="1:5">
      <c r="A39" t="s">
        <v>195</v>
      </c>
      <c r="B39">
        <v>456.8072727</v>
      </c>
      <c r="C39">
        <v>783.03332609999995</v>
      </c>
      <c r="D39">
        <f t="shared" si="14"/>
        <v>326.22605339999996</v>
      </c>
      <c r="E39">
        <f t="shared" si="15"/>
        <v>71.414373828116155</v>
      </c>
    </row>
    <row r="40" spans="1:5">
      <c r="A40" t="s">
        <v>196</v>
      </c>
      <c r="B40">
        <v>626.12869569999998</v>
      </c>
      <c r="C40">
        <v>887.74378960000001</v>
      </c>
      <c r="D40">
        <f t="shared" si="14"/>
        <v>261.61509390000003</v>
      </c>
      <c r="E40">
        <f t="shared" si="15"/>
        <v>41.782958630816196</v>
      </c>
    </row>
    <row r="41" spans="1:5">
      <c r="A41" t="s">
        <v>90</v>
      </c>
      <c r="B41">
        <v>0.264193548</v>
      </c>
      <c r="C41">
        <v>0.32509559999999998</v>
      </c>
      <c r="D41">
        <f t="shared" si="14"/>
        <v>6.0902051999999984E-2</v>
      </c>
      <c r="E41">
        <f t="shared" si="15"/>
        <v>23.05205878835466</v>
      </c>
    </row>
    <row r="42" spans="1:5">
      <c r="A42" t="s">
        <v>75</v>
      </c>
      <c r="B42">
        <v>7.2821538459999999</v>
      </c>
      <c r="C42">
        <v>7.9936271290000001</v>
      </c>
      <c r="D42">
        <f t="shared" si="14"/>
        <v>0.71147328300000012</v>
      </c>
      <c r="E42">
        <f t="shared" si="15"/>
        <v>9.7700940964163223</v>
      </c>
    </row>
    <row r="43" spans="1:5">
      <c r="A43" t="s">
        <v>22</v>
      </c>
      <c r="B43">
        <v>217.21700000000001</v>
      </c>
      <c r="C43">
        <v>193.7327995</v>
      </c>
      <c r="D43">
        <f t="shared" si="14"/>
        <v>-23.484200500000014</v>
      </c>
      <c r="E43">
        <f t="shared" si="15"/>
        <v>-10.811400811170401</v>
      </c>
    </row>
    <row r="44" spans="1:5">
      <c r="A44" t="s">
        <v>48</v>
      </c>
      <c r="B44">
        <v>6.469615385</v>
      </c>
      <c r="C44">
        <v>4.9714614130000001</v>
      </c>
      <c r="D44">
        <f t="shared" si="14"/>
        <v>-1.4981539719999999</v>
      </c>
      <c r="E44">
        <f t="shared" si="15"/>
        <v>-23.156770269118553</v>
      </c>
    </row>
    <row r="45" spans="1:5">
      <c r="A45" t="s">
        <v>87</v>
      </c>
      <c r="B45">
        <v>1.67832</v>
      </c>
      <c r="C45">
        <v>0.89770225699999995</v>
      </c>
      <c r="D45">
        <f t="shared" si="14"/>
        <v>-0.78061774300000009</v>
      </c>
      <c r="E45">
        <f t="shared" si="15"/>
        <v>-46.511853698937038</v>
      </c>
    </row>
    <row r="46" spans="1:5">
      <c r="A46" t="s">
        <v>78</v>
      </c>
      <c r="B46">
        <v>29.323636359999998</v>
      </c>
      <c r="C46">
        <v>14.788942499999999</v>
      </c>
      <c r="D46">
        <f t="shared" si="14"/>
        <v>-14.534693859999999</v>
      </c>
      <c r="E46">
        <f t="shared" si="15"/>
        <v>-49.566478323358936</v>
      </c>
    </row>
    <row r="47" spans="1:5">
      <c r="A47" t="s">
        <v>84</v>
      </c>
      <c r="B47">
        <v>2.6302500000000002</v>
      </c>
      <c r="C47">
        <v>1.2295110979999999</v>
      </c>
      <c r="D47">
        <f t="shared" si="14"/>
        <v>-1.4007389020000003</v>
      </c>
      <c r="E47">
        <f t="shared" si="15"/>
        <v>-53.254972036878634</v>
      </c>
    </row>
    <row r="48" spans="1:5">
      <c r="A48" t="s">
        <v>57</v>
      </c>
      <c r="B48">
        <v>84.620445000000004</v>
      </c>
      <c r="C48">
        <v>39.208904750000002</v>
      </c>
      <c r="D48">
        <f t="shared" si="14"/>
        <v>-45.411540250000002</v>
      </c>
      <c r="E48">
        <f t="shared" si="15"/>
        <v>-53.664974522410034</v>
      </c>
    </row>
    <row r="49" spans="1:5">
      <c r="A49" t="s">
        <v>66</v>
      </c>
      <c r="B49">
        <v>34.840276240000001</v>
      </c>
      <c r="C49">
        <v>15.19501019</v>
      </c>
      <c r="D49">
        <f t="shared" si="14"/>
        <v>-19.645266050000004</v>
      </c>
      <c r="E49">
        <f t="shared" si="15"/>
        <v>-56.386654097321255</v>
      </c>
    </row>
    <row r="50" spans="1:5">
      <c r="A50" t="s">
        <v>197</v>
      </c>
      <c r="B50">
        <v>1257.606</v>
      </c>
      <c r="C50">
        <v>475.46247460000001</v>
      </c>
      <c r="D50">
        <f t="shared" si="14"/>
        <v>-782.14352540000004</v>
      </c>
      <c r="E50">
        <f t="shared" si="15"/>
        <v>-62.193049762803298</v>
      </c>
    </row>
    <row r="51" spans="1:5">
      <c r="A51" t="s">
        <v>198</v>
      </c>
      <c r="B51">
        <v>62.971167049999998</v>
      </c>
      <c r="C51">
        <v>17.8216468</v>
      </c>
      <c r="D51">
        <f t="shared" si="14"/>
        <v>-45.149520249999995</v>
      </c>
      <c r="E51">
        <f t="shared" si="15"/>
        <v>-71.698719215654108</v>
      </c>
    </row>
    <row r="52" spans="1:5">
      <c r="A52" t="s">
        <v>94</v>
      </c>
      <c r="B52">
        <v>4.5449999999999997E-2</v>
      </c>
      <c r="C52">
        <v>1.1485186999999999E-2</v>
      </c>
      <c r="D52">
        <f t="shared" si="14"/>
        <v>-3.3964812999999996E-2</v>
      </c>
      <c r="E52">
        <f t="shared" si="15"/>
        <v>-74.730061606160618</v>
      </c>
    </row>
    <row r="53" spans="1:5">
      <c r="A53" t="s">
        <v>69</v>
      </c>
      <c r="B53">
        <v>288.29500000000002</v>
      </c>
      <c r="C53">
        <v>52.142264179999998</v>
      </c>
      <c r="D53">
        <f t="shared" si="14"/>
        <v>-236.15273582000003</v>
      </c>
      <c r="E53">
        <f t="shared" si="15"/>
        <v>-81.913573187186742</v>
      </c>
    </row>
    <row r="54" spans="1:5">
      <c r="A54" t="s">
        <v>63</v>
      </c>
      <c r="B54">
        <v>225.47829899999999</v>
      </c>
      <c r="C54">
        <v>33.569594819999999</v>
      </c>
      <c r="D54">
        <f t="shared" si="14"/>
        <v>-191.90870418</v>
      </c>
      <c r="E54">
        <f t="shared" si="15"/>
        <v>-85.111828956985349</v>
      </c>
    </row>
    <row r="55" spans="1:5">
      <c r="A55" t="s">
        <v>199</v>
      </c>
      <c r="B55">
        <v>2357.46</v>
      </c>
      <c r="C55">
        <v>109.9814148</v>
      </c>
      <c r="D55">
        <f t="shared" si="14"/>
        <v>-2247.4785852</v>
      </c>
      <c r="E55">
        <f t="shared" si="15"/>
        <v>-95.334749484614804</v>
      </c>
    </row>
    <row r="56" spans="1:5">
      <c r="A56" t="s">
        <v>51</v>
      </c>
      <c r="B56">
        <v>473.95833329999999</v>
      </c>
      <c r="C56">
        <v>19.01518377</v>
      </c>
      <c r="D56">
        <f t="shared" si="14"/>
        <v>-454.94314952999997</v>
      </c>
      <c r="E56">
        <f t="shared" si="15"/>
        <v>-95.988005182311241</v>
      </c>
    </row>
    <row r="57" spans="1:5">
      <c r="A57" t="s">
        <v>54</v>
      </c>
      <c r="B57">
        <v>1130.979452</v>
      </c>
      <c r="C57">
        <v>19.40822709</v>
      </c>
      <c r="D57">
        <f t="shared" si="14"/>
        <v>-1111.57122491</v>
      </c>
      <c r="E57">
        <f t="shared" si="15"/>
        <v>-98.283945207344047</v>
      </c>
    </row>
  </sheetData>
  <autoFilter ref="A33:E57" xr:uid="{2818DCE1-50FE-401E-92EC-74F76E9B6671}">
    <sortState xmlns:xlrd2="http://schemas.microsoft.com/office/spreadsheetml/2017/richdata2" ref="A34:E57">
      <sortCondition descending="1" ref="E33:E57"/>
    </sortState>
  </autoFilter>
  <mergeCells count="2">
    <mergeCell ref="C1:N1"/>
    <mergeCell ref="R1:AC1"/>
  </mergeCells>
  <conditionalFormatting sqref="E34:E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IGB</dc:creator>
  <cp:keywords/>
  <dc:description/>
  <cp:lastModifiedBy>yuwangcn@illinois.edu</cp:lastModifiedBy>
  <cp:revision/>
  <dcterms:created xsi:type="dcterms:W3CDTF">2022-10-18T13:46:06Z</dcterms:created>
  <dcterms:modified xsi:type="dcterms:W3CDTF">2022-11-28T20:37:09Z</dcterms:modified>
  <cp:category/>
  <cp:contentStatus/>
</cp:coreProperties>
</file>