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livelancsac-my.sharepoint.com/personal/vijayak2_lancaster_ac_uk/Documents/Code/C3-metabolic-and-leaf-model-svijayakumar_dev_3.0(rice)/Outputs/rice_params/"/>
    </mc:Choice>
  </mc:AlternateContent>
  <xr:revisionPtr revIDLastSave="191" documentId="13_ncr:1_{43CBE53A-70B1-45A0-8E06-CB58DEC5EEEA}" xr6:coauthVersionLast="47" xr6:coauthVersionMax="47" xr10:uidLastSave="{EC6F967F-577A-4E7E-84CD-DD1EE0505BC9}"/>
  <bookViews>
    <workbookView xWindow="-120" yWindow="-120" windowWidth="29040" windowHeight="15840" tabRatio="540" activeTab="1" xr2:uid="{00000000-000D-0000-FFFF-FFFF00000000}"/>
  </bookViews>
  <sheets>
    <sheet name="129" sheetId="22" r:id="rId1"/>
    <sheet name="130" sheetId="2" r:id="rId2"/>
    <sheet name="140" sheetId="41" r:id="rId3"/>
    <sheet name="150" sheetId="3" r:id="rId4"/>
    <sheet name="160" sheetId="42" r:id="rId5"/>
    <sheet name="170" sheetId="27" r:id="rId6"/>
    <sheet name="180" sheetId="43" r:id="rId7"/>
    <sheet name="190" sheetId="28" r:id="rId8"/>
    <sheet name="200" sheetId="44" r:id="rId9"/>
    <sheet name="210" sheetId="29" r:id="rId10"/>
    <sheet name="220" sheetId="45" r:id="rId11"/>
    <sheet name="230" sheetId="30" r:id="rId12"/>
    <sheet name="240" sheetId="46" r:id="rId13"/>
    <sheet name="250" sheetId="31" r:id="rId14"/>
    <sheet name="260" sheetId="47" r:id="rId15"/>
    <sheet name="270" sheetId="32" r:id="rId16"/>
    <sheet name="280" sheetId="48" r:id="rId17"/>
    <sheet name="290" sheetId="33" r:id="rId18"/>
    <sheet name="300" sheetId="49" r:id="rId19"/>
    <sheet name="310" sheetId="34" r:id="rId20"/>
    <sheet name="320" sheetId="50" r:id="rId21"/>
    <sheet name="330" sheetId="35" r:id="rId22"/>
    <sheet name="340" sheetId="51" r:id="rId23"/>
    <sheet name="350" sheetId="36" r:id="rId24"/>
    <sheet name="360" sheetId="40" r:id="rId25"/>
    <sheet name="370" sheetId="37" r:id="rId26"/>
    <sheet name="380" sheetId="52" r:id="rId27"/>
    <sheet name="400" sheetId="53" r:id="rId28"/>
    <sheet name="420" sheetId="15" r:id="rId29"/>
    <sheet name="600" sheetId="38" r:id="rId30"/>
  </sheets>
  <definedNames>
    <definedName name="_xlnm._FilterDatabase" localSheetId="1" hidden="1">'130'!$A$32:$F$55</definedName>
    <definedName name="_xlnm._FilterDatabase" localSheetId="2" hidden="1">'140'!$A$34:$H$34</definedName>
    <definedName name="_xlnm._FilterDatabase" localSheetId="13" hidden="1">'250'!$A$32:$F$55</definedName>
    <definedName name="_xlnm._FilterDatabase" localSheetId="14" hidden="1">'260'!$A$34:$G$34</definedName>
    <definedName name="_xlnm._FilterDatabase" localSheetId="15" hidden="1">'270'!$A$34:$G$34</definedName>
    <definedName name="_xlnm._FilterDatabase" localSheetId="24" hidden="1">'360'!$A$32:$F$55</definedName>
    <definedName name="_xlnm._FilterDatabase" localSheetId="27" hidden="1">'400'!$A$34:$G$34</definedName>
    <definedName name="_xlnm._FilterDatabase" localSheetId="28" hidden="1">'420'!$A$34:$G$34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9" i="2" l="1"/>
  <c r="AI5" i="2"/>
  <c r="AI30" i="38"/>
  <c r="AH30" i="38"/>
  <c r="AG30" i="38"/>
  <c r="AF30" i="38"/>
  <c r="AE30" i="38"/>
  <c r="AD30" i="38"/>
  <c r="AC30" i="38"/>
  <c r="AB30" i="38"/>
  <c r="AA30" i="38"/>
  <c r="V30" i="38" s="1"/>
  <c r="Z30" i="38"/>
  <c r="Y30" i="38"/>
  <c r="W30" i="38"/>
  <c r="X30" i="38" s="1"/>
  <c r="H30" i="38"/>
  <c r="G30" i="38"/>
  <c r="F30" i="38"/>
  <c r="AH29" i="38"/>
  <c r="AG29" i="38"/>
  <c r="AF29" i="38"/>
  <c r="AE29" i="38"/>
  <c r="AD29" i="38"/>
  <c r="AC29" i="38"/>
  <c r="AB29" i="38"/>
  <c r="AA29" i="38"/>
  <c r="Z29" i="38"/>
  <c r="Y29" i="38"/>
  <c r="H29" i="38"/>
  <c r="G29" i="38"/>
  <c r="F29" i="38"/>
  <c r="AI29" i="38" s="1"/>
  <c r="AH28" i="38"/>
  <c r="AG28" i="38"/>
  <c r="AF28" i="38"/>
  <c r="AE28" i="38"/>
  <c r="AD28" i="38"/>
  <c r="AC28" i="38"/>
  <c r="AB28" i="38"/>
  <c r="AA28" i="38"/>
  <c r="Z28" i="38"/>
  <c r="Y28" i="38"/>
  <c r="X28" i="38"/>
  <c r="W28" i="38"/>
  <c r="V28" i="38"/>
  <c r="H28" i="38"/>
  <c r="G28" i="38"/>
  <c r="F28" i="38"/>
  <c r="AI28" i="38" s="1"/>
  <c r="AI27" i="38"/>
  <c r="AK27" i="38" s="1"/>
  <c r="AH27" i="38"/>
  <c r="AG27" i="38"/>
  <c r="AF27" i="38"/>
  <c r="AE27" i="38"/>
  <c r="AD27" i="38"/>
  <c r="AC27" i="38"/>
  <c r="V27" i="38" s="1"/>
  <c r="AB27" i="38"/>
  <c r="AA27" i="38"/>
  <c r="Z27" i="38"/>
  <c r="Y27" i="38"/>
  <c r="W27" i="38"/>
  <c r="X27" i="38" s="1"/>
  <c r="H27" i="38"/>
  <c r="G27" i="38"/>
  <c r="F27" i="38"/>
  <c r="AI26" i="38"/>
  <c r="AH26" i="38"/>
  <c r="AG26" i="38"/>
  <c r="AF26" i="38"/>
  <c r="AE26" i="38"/>
  <c r="AD26" i="38"/>
  <c r="AC26" i="38"/>
  <c r="AB26" i="38"/>
  <c r="AA26" i="38"/>
  <c r="Z26" i="38"/>
  <c r="Y26" i="38"/>
  <c r="H26" i="38"/>
  <c r="G26" i="38"/>
  <c r="F26" i="38"/>
  <c r="AH25" i="38"/>
  <c r="AG25" i="38"/>
  <c r="AF25" i="38"/>
  <c r="AE25" i="38"/>
  <c r="AD25" i="38"/>
  <c r="AC25" i="38"/>
  <c r="AB25" i="38"/>
  <c r="AA25" i="38"/>
  <c r="Z25" i="38"/>
  <c r="Y25" i="38"/>
  <c r="H25" i="38"/>
  <c r="G25" i="38"/>
  <c r="F25" i="38"/>
  <c r="AI25" i="38" s="1"/>
  <c r="AI24" i="38"/>
  <c r="AH24" i="38"/>
  <c r="AG24" i="38"/>
  <c r="AF24" i="38"/>
  <c r="AE24" i="38"/>
  <c r="AD24" i="38"/>
  <c r="AC24" i="38"/>
  <c r="AB24" i="38"/>
  <c r="AA24" i="38"/>
  <c r="Z24" i="38"/>
  <c r="Y24" i="38"/>
  <c r="W24" i="38" s="1"/>
  <c r="X24" i="38" s="1"/>
  <c r="H24" i="38"/>
  <c r="G24" i="38"/>
  <c r="F24" i="38"/>
  <c r="AH23" i="38"/>
  <c r="AG23" i="38"/>
  <c r="AF23" i="38"/>
  <c r="AE23" i="38"/>
  <c r="AD23" i="38"/>
  <c r="AC23" i="38"/>
  <c r="AB23" i="38"/>
  <c r="AA23" i="38"/>
  <c r="Z23" i="38"/>
  <c r="Y23" i="38"/>
  <c r="H23" i="38"/>
  <c r="G23" i="38"/>
  <c r="F23" i="38"/>
  <c r="AI23" i="38" s="1"/>
  <c r="AH22" i="38"/>
  <c r="AG22" i="38"/>
  <c r="AF22" i="38"/>
  <c r="AE22" i="38"/>
  <c r="AD22" i="38"/>
  <c r="AC22" i="38"/>
  <c r="AB22" i="38"/>
  <c r="AA22" i="38"/>
  <c r="Z22" i="38"/>
  <c r="Y22" i="38"/>
  <c r="H22" i="38"/>
  <c r="G22" i="38"/>
  <c r="F22" i="38"/>
  <c r="AI22" i="38" s="1"/>
  <c r="AI21" i="38"/>
  <c r="AH21" i="38"/>
  <c r="AG21" i="38"/>
  <c r="AF21" i="38"/>
  <c r="AE21" i="38"/>
  <c r="AD21" i="38"/>
  <c r="AC21" i="38"/>
  <c r="AB21" i="38"/>
  <c r="AA21" i="38"/>
  <c r="Z21" i="38"/>
  <c r="Y21" i="38"/>
  <c r="W21" i="38" s="1"/>
  <c r="X21" i="38" s="1"/>
  <c r="H21" i="38"/>
  <c r="G21" i="38"/>
  <c r="F21" i="38"/>
  <c r="AI20" i="38"/>
  <c r="AH20" i="38"/>
  <c r="AG20" i="38"/>
  <c r="AF20" i="38"/>
  <c r="AE20" i="38"/>
  <c r="AD20" i="38"/>
  <c r="AC20" i="38"/>
  <c r="AB20" i="38"/>
  <c r="AA20" i="38"/>
  <c r="Z20" i="38"/>
  <c r="W20" i="38" s="1"/>
  <c r="X20" i="38" s="1"/>
  <c r="Y20" i="38"/>
  <c r="V20" i="38"/>
  <c r="H20" i="38"/>
  <c r="G20" i="38"/>
  <c r="F20" i="38"/>
  <c r="AH19" i="38"/>
  <c r="AG19" i="38"/>
  <c r="AF19" i="38"/>
  <c r="AE19" i="38"/>
  <c r="AD19" i="38"/>
  <c r="AC19" i="38"/>
  <c r="AB19" i="38"/>
  <c r="AA19" i="38"/>
  <c r="Z19" i="38"/>
  <c r="Y19" i="38"/>
  <c r="H19" i="38"/>
  <c r="G19" i="38"/>
  <c r="F19" i="38"/>
  <c r="AI19" i="38" s="1"/>
  <c r="AI18" i="38"/>
  <c r="AH18" i="38"/>
  <c r="AG18" i="38"/>
  <c r="AF18" i="38"/>
  <c r="AE18" i="38"/>
  <c r="AD18" i="38"/>
  <c r="AC18" i="38"/>
  <c r="AB18" i="38"/>
  <c r="AA18" i="38"/>
  <c r="Z18" i="38"/>
  <c r="Y18" i="38"/>
  <c r="V18" i="38" s="1"/>
  <c r="W18" i="38"/>
  <c r="X18" i="38" s="1"/>
  <c r="H18" i="38"/>
  <c r="G18" i="38"/>
  <c r="F18" i="38"/>
  <c r="AH17" i="38"/>
  <c r="AG17" i="38"/>
  <c r="AF17" i="38"/>
  <c r="AE17" i="38"/>
  <c r="AD17" i="38"/>
  <c r="AC17" i="38"/>
  <c r="AB17" i="38"/>
  <c r="AA17" i="38"/>
  <c r="Z17" i="38"/>
  <c r="Y17" i="38"/>
  <c r="H17" i="38"/>
  <c r="G17" i="38"/>
  <c r="F17" i="38"/>
  <c r="AI17" i="38" s="1"/>
  <c r="AH16" i="38"/>
  <c r="AG16" i="38"/>
  <c r="AF16" i="38"/>
  <c r="AE16" i="38"/>
  <c r="AD16" i="38"/>
  <c r="AC16" i="38"/>
  <c r="AB16" i="38"/>
  <c r="AA16" i="38"/>
  <c r="Z16" i="38"/>
  <c r="Y16" i="38"/>
  <c r="F16" i="38"/>
  <c r="AK15" i="38"/>
  <c r="AI15" i="38"/>
  <c r="AH15" i="38"/>
  <c r="AG15" i="38"/>
  <c r="AF15" i="38"/>
  <c r="AE15" i="38"/>
  <c r="AD15" i="38"/>
  <c r="AC15" i="38"/>
  <c r="AB15" i="38"/>
  <c r="AA15" i="38"/>
  <c r="Z15" i="38"/>
  <c r="W15" i="38" s="1"/>
  <c r="X15" i="38" s="1"/>
  <c r="Y15" i="38"/>
  <c r="V15" i="38"/>
  <c r="AL15" i="38" s="1"/>
  <c r="H15" i="38"/>
  <c r="G15" i="38"/>
  <c r="F15" i="38"/>
  <c r="AH14" i="38"/>
  <c r="AG14" i="38"/>
  <c r="AF14" i="38"/>
  <c r="AE14" i="38"/>
  <c r="AD14" i="38"/>
  <c r="AC14" i="38"/>
  <c r="AB14" i="38"/>
  <c r="AA14" i="38"/>
  <c r="Z14" i="38"/>
  <c r="Y14" i="38"/>
  <c r="H14" i="38"/>
  <c r="G14" i="38"/>
  <c r="F14" i="38"/>
  <c r="AI14" i="38" s="1"/>
  <c r="AH13" i="38"/>
  <c r="AG13" i="38"/>
  <c r="AF13" i="38"/>
  <c r="AE13" i="38"/>
  <c r="AD13" i="38"/>
  <c r="AC13" i="38"/>
  <c r="AB13" i="38"/>
  <c r="AA13" i="38"/>
  <c r="Z13" i="38"/>
  <c r="Y13" i="38"/>
  <c r="V13" i="38" s="1"/>
  <c r="AK13" i="38" s="1"/>
  <c r="W13" i="38"/>
  <c r="X13" i="38" s="1"/>
  <c r="F13" i="38"/>
  <c r="AH12" i="38"/>
  <c r="AG12" i="38"/>
  <c r="AF12" i="38"/>
  <c r="AE12" i="38"/>
  <c r="AD12" i="38"/>
  <c r="AC12" i="38"/>
  <c r="AB12" i="38"/>
  <c r="AA12" i="38"/>
  <c r="Z12" i="38"/>
  <c r="Y12" i="38"/>
  <c r="H12" i="38"/>
  <c r="G12" i="38"/>
  <c r="F12" i="38"/>
  <c r="AI12" i="38" s="1"/>
  <c r="AH11" i="38"/>
  <c r="AG11" i="38"/>
  <c r="AF11" i="38"/>
  <c r="AE11" i="38"/>
  <c r="AD11" i="38"/>
  <c r="AC11" i="38"/>
  <c r="AB11" i="38"/>
  <c r="AA11" i="38"/>
  <c r="Z11" i="38"/>
  <c r="Y11" i="38"/>
  <c r="W11" i="38" s="1"/>
  <c r="X11" i="38"/>
  <c r="F11" i="38"/>
  <c r="AH10" i="38"/>
  <c r="AG10" i="38"/>
  <c r="AF10" i="38"/>
  <c r="AE10" i="38"/>
  <c r="AD10" i="38"/>
  <c r="AC10" i="38"/>
  <c r="AB10" i="38"/>
  <c r="AA10" i="38"/>
  <c r="Z10" i="38"/>
  <c r="Y10" i="38"/>
  <c r="H10" i="38"/>
  <c r="G10" i="38"/>
  <c r="F10" i="38"/>
  <c r="AI10" i="38" s="1"/>
  <c r="AI9" i="38"/>
  <c r="AH9" i="38"/>
  <c r="AG9" i="38"/>
  <c r="AF9" i="38"/>
  <c r="AE9" i="38"/>
  <c r="AD9" i="38"/>
  <c r="AC9" i="38"/>
  <c r="AB9" i="38"/>
  <c r="AA9" i="38"/>
  <c r="Z9" i="38"/>
  <c r="Y9" i="38"/>
  <c r="W9" i="38"/>
  <c r="X9" i="38" s="1"/>
  <c r="H9" i="38"/>
  <c r="G9" i="38"/>
  <c r="F9" i="38"/>
  <c r="AH8" i="38"/>
  <c r="AG8" i="38"/>
  <c r="AF8" i="38"/>
  <c r="AE8" i="38"/>
  <c r="AD8" i="38"/>
  <c r="AC8" i="38"/>
  <c r="AB8" i="38"/>
  <c r="AA8" i="38"/>
  <c r="Z8" i="38"/>
  <c r="Y8" i="38"/>
  <c r="H8" i="38"/>
  <c r="G8" i="38"/>
  <c r="F8" i="38"/>
  <c r="AI8" i="38" s="1"/>
  <c r="AH7" i="38"/>
  <c r="AG7" i="38"/>
  <c r="AF7" i="38"/>
  <c r="AE7" i="38"/>
  <c r="AD7" i="38"/>
  <c r="AC7" i="38"/>
  <c r="AB7" i="38"/>
  <c r="AA7" i="38"/>
  <c r="Z7" i="38"/>
  <c r="Y7" i="38"/>
  <c r="H7" i="38"/>
  <c r="G7" i="38"/>
  <c r="F7" i="38"/>
  <c r="AI7" i="38" s="1"/>
  <c r="AI6" i="38"/>
  <c r="AH6" i="38"/>
  <c r="AG6" i="38"/>
  <c r="AF6" i="38"/>
  <c r="AE6" i="38"/>
  <c r="AD6" i="38"/>
  <c r="AC6" i="38"/>
  <c r="AB6" i="38"/>
  <c r="AA6" i="38"/>
  <c r="Z6" i="38"/>
  <c r="Y6" i="38"/>
  <c r="W6" i="38" s="1"/>
  <c r="X6" i="38" s="1"/>
  <c r="H6" i="38"/>
  <c r="G6" i="38"/>
  <c r="F6" i="38"/>
  <c r="AI5" i="38"/>
  <c r="AH5" i="38"/>
  <c r="AH32" i="38" s="1"/>
  <c r="AG5" i="38"/>
  <c r="AG32" i="38" s="1"/>
  <c r="AF5" i="38"/>
  <c r="AE5" i="38"/>
  <c r="AD5" i="38"/>
  <c r="AC5" i="38"/>
  <c r="AB5" i="38"/>
  <c r="AA5" i="38"/>
  <c r="Z5" i="38"/>
  <c r="Y5" i="38"/>
  <c r="H5" i="38"/>
  <c r="G5" i="38"/>
  <c r="F5" i="38"/>
  <c r="H4" i="38"/>
  <c r="G4" i="38"/>
  <c r="AH30" i="15"/>
  <c r="AG30" i="15"/>
  <c r="AF30" i="15"/>
  <c r="W30" i="15" s="1"/>
  <c r="X30" i="15" s="1"/>
  <c r="AE30" i="15"/>
  <c r="AD30" i="15"/>
  <c r="AC30" i="15"/>
  <c r="AB30" i="15"/>
  <c r="AA30" i="15"/>
  <c r="Z30" i="15"/>
  <c r="Y30" i="15"/>
  <c r="H30" i="15"/>
  <c r="G30" i="15"/>
  <c r="F30" i="15"/>
  <c r="AI30" i="15" s="1"/>
  <c r="AH29" i="15"/>
  <c r="AG29" i="15"/>
  <c r="AF29" i="15"/>
  <c r="AE29" i="15"/>
  <c r="AD29" i="15"/>
  <c r="AC29" i="15"/>
  <c r="AB29" i="15"/>
  <c r="V29" i="15" s="1"/>
  <c r="AA29" i="15"/>
  <c r="Z29" i="15"/>
  <c r="W29" i="15" s="1"/>
  <c r="X29" i="15" s="1"/>
  <c r="Y29" i="15"/>
  <c r="H29" i="15"/>
  <c r="G29" i="15"/>
  <c r="F29" i="15"/>
  <c r="AI29" i="15" s="1"/>
  <c r="AL28" i="15"/>
  <c r="AI28" i="15"/>
  <c r="AH28" i="15"/>
  <c r="AG28" i="15"/>
  <c r="AF28" i="15"/>
  <c r="AE28" i="15"/>
  <c r="AD28" i="15"/>
  <c r="AC28" i="15"/>
  <c r="AB28" i="15"/>
  <c r="AA28" i="15"/>
  <c r="Z28" i="15"/>
  <c r="V28" i="15" s="1"/>
  <c r="Y28" i="15"/>
  <c r="W28" i="15" s="1"/>
  <c r="X28" i="15" s="1"/>
  <c r="H28" i="15"/>
  <c r="G28" i="15"/>
  <c r="F28" i="15"/>
  <c r="AI27" i="15"/>
  <c r="AH27" i="15"/>
  <c r="AG27" i="15"/>
  <c r="AF27" i="15"/>
  <c r="AE27" i="15"/>
  <c r="AD27" i="15"/>
  <c r="AC27" i="15"/>
  <c r="AB27" i="15"/>
  <c r="AA27" i="15"/>
  <c r="Z27" i="15"/>
  <c r="Y27" i="15"/>
  <c r="H27" i="15"/>
  <c r="G27" i="15"/>
  <c r="F27" i="15"/>
  <c r="AI26" i="15"/>
  <c r="AH26" i="15"/>
  <c r="AG26" i="15"/>
  <c r="AF26" i="15"/>
  <c r="AE26" i="15"/>
  <c r="AD26" i="15"/>
  <c r="AC26" i="15"/>
  <c r="AB26" i="15"/>
  <c r="AA26" i="15"/>
  <c r="Z26" i="15"/>
  <c r="Y26" i="15"/>
  <c r="H26" i="15"/>
  <c r="G26" i="15"/>
  <c r="F26" i="15"/>
  <c r="AI25" i="15"/>
  <c r="AH25" i="15"/>
  <c r="AG25" i="15"/>
  <c r="AF25" i="15"/>
  <c r="AE25" i="15"/>
  <c r="AD25" i="15"/>
  <c r="AC25" i="15"/>
  <c r="AB25" i="15"/>
  <c r="AA25" i="15"/>
  <c r="Z25" i="15"/>
  <c r="Y25" i="15"/>
  <c r="W25" i="15"/>
  <c r="X25" i="15" s="1"/>
  <c r="H25" i="15"/>
  <c r="G25" i="15"/>
  <c r="F25" i="15"/>
  <c r="AH24" i="15"/>
  <c r="AG24" i="15"/>
  <c r="AF24" i="15"/>
  <c r="AE24" i="15"/>
  <c r="AD24" i="15"/>
  <c r="AC24" i="15"/>
  <c r="AB24" i="15"/>
  <c r="AA24" i="15"/>
  <c r="Z24" i="15"/>
  <c r="Y24" i="15"/>
  <c r="W24" i="15"/>
  <c r="X24" i="15" s="1"/>
  <c r="V24" i="15"/>
  <c r="H24" i="15"/>
  <c r="G24" i="15"/>
  <c r="F24" i="15"/>
  <c r="AI24" i="15" s="1"/>
  <c r="AH23" i="15"/>
  <c r="AG23" i="15"/>
  <c r="AF23" i="15"/>
  <c r="AE23" i="15"/>
  <c r="AD23" i="15"/>
  <c r="AC23" i="15"/>
  <c r="AB23" i="15"/>
  <c r="AA23" i="15"/>
  <c r="Z23" i="15"/>
  <c r="W23" i="15" s="1"/>
  <c r="X23" i="15" s="1"/>
  <c r="Y23" i="15"/>
  <c r="H23" i="15"/>
  <c r="G23" i="15"/>
  <c r="F23" i="15"/>
  <c r="AI23" i="15" s="1"/>
  <c r="AI22" i="15"/>
  <c r="AH22" i="15"/>
  <c r="AG22" i="15"/>
  <c r="AF22" i="15"/>
  <c r="AE22" i="15"/>
  <c r="AD22" i="15"/>
  <c r="AC22" i="15"/>
  <c r="AB22" i="15"/>
  <c r="AA22" i="15"/>
  <c r="Z22" i="15"/>
  <c r="Y22" i="15"/>
  <c r="H22" i="15"/>
  <c r="G22" i="15"/>
  <c r="F22" i="15"/>
  <c r="AI21" i="15"/>
  <c r="AH21" i="15"/>
  <c r="AG21" i="15"/>
  <c r="AF21" i="15"/>
  <c r="AE21" i="15"/>
  <c r="AD21" i="15"/>
  <c r="AC21" i="15"/>
  <c r="V21" i="15" s="1"/>
  <c r="AB21" i="15"/>
  <c r="AA21" i="15"/>
  <c r="Z21" i="15"/>
  <c r="Y21" i="15"/>
  <c r="W21" i="15" s="1"/>
  <c r="X21" i="15" s="1"/>
  <c r="H21" i="15"/>
  <c r="G21" i="15"/>
  <c r="F21" i="15"/>
  <c r="AI20" i="15"/>
  <c r="AH20" i="15"/>
  <c r="AG20" i="15"/>
  <c r="AF20" i="15"/>
  <c r="AE20" i="15"/>
  <c r="AD20" i="15"/>
  <c r="AC20" i="15"/>
  <c r="AB20" i="15"/>
  <c r="AA20" i="15"/>
  <c r="Z20" i="15"/>
  <c r="Y20" i="15"/>
  <c r="H20" i="15"/>
  <c r="G20" i="15"/>
  <c r="F20" i="15"/>
  <c r="AI19" i="15"/>
  <c r="AH19" i="15"/>
  <c r="AG19" i="15"/>
  <c r="AF19" i="15"/>
  <c r="AE19" i="15"/>
  <c r="AD19" i="15"/>
  <c r="AC19" i="15"/>
  <c r="AB19" i="15"/>
  <c r="AA19" i="15"/>
  <c r="Z19" i="15"/>
  <c r="W19" i="15" s="1"/>
  <c r="X19" i="15" s="1"/>
  <c r="Y19" i="15"/>
  <c r="H19" i="15"/>
  <c r="G19" i="15"/>
  <c r="F19" i="15"/>
  <c r="AH18" i="15"/>
  <c r="AG18" i="15"/>
  <c r="AF18" i="15"/>
  <c r="AE18" i="15"/>
  <c r="AD18" i="15"/>
  <c r="AC18" i="15"/>
  <c r="AB18" i="15"/>
  <c r="AA18" i="15"/>
  <c r="Z18" i="15"/>
  <c r="Y18" i="15"/>
  <c r="W18" i="15"/>
  <c r="X18" i="15" s="1"/>
  <c r="V18" i="15"/>
  <c r="H18" i="15"/>
  <c r="G18" i="15"/>
  <c r="F18" i="15"/>
  <c r="AI18" i="15" s="1"/>
  <c r="AH17" i="15"/>
  <c r="AG17" i="15"/>
  <c r="AF17" i="15"/>
  <c r="AE17" i="15"/>
  <c r="AD17" i="15"/>
  <c r="AC17" i="15"/>
  <c r="AB17" i="15"/>
  <c r="AA17" i="15"/>
  <c r="Z17" i="15"/>
  <c r="W17" i="15" s="1"/>
  <c r="X17" i="15" s="1"/>
  <c r="Y17" i="15"/>
  <c r="H17" i="15"/>
  <c r="G17" i="15"/>
  <c r="F17" i="15"/>
  <c r="AI17" i="15" s="1"/>
  <c r="AH16" i="15"/>
  <c r="AG16" i="15"/>
  <c r="V16" i="15" s="1"/>
  <c r="AF16" i="15"/>
  <c r="AE16" i="15"/>
  <c r="AD16" i="15"/>
  <c r="AC16" i="15"/>
  <c r="AB16" i="15"/>
  <c r="AA16" i="15"/>
  <c r="Z16" i="15"/>
  <c r="W16" i="15" s="1"/>
  <c r="X16" i="15" s="1"/>
  <c r="Y16" i="15"/>
  <c r="F16" i="15"/>
  <c r="AI15" i="15"/>
  <c r="AH15" i="15"/>
  <c r="AG15" i="15"/>
  <c r="AF15" i="15"/>
  <c r="AE15" i="15"/>
  <c r="AD15" i="15"/>
  <c r="AC15" i="15"/>
  <c r="AB15" i="15"/>
  <c r="AA15" i="15"/>
  <c r="Z15" i="15"/>
  <c r="Y15" i="15"/>
  <c r="H15" i="15"/>
  <c r="G15" i="15"/>
  <c r="F15" i="15"/>
  <c r="AI14" i="15"/>
  <c r="AH14" i="15"/>
  <c r="AG14" i="15"/>
  <c r="AF14" i="15"/>
  <c r="AE14" i="15"/>
  <c r="AD14" i="15"/>
  <c r="AC14" i="15"/>
  <c r="AB14" i="15"/>
  <c r="AA14" i="15"/>
  <c r="Z14" i="15"/>
  <c r="W14" i="15" s="1"/>
  <c r="X14" i="15" s="1"/>
  <c r="Y14" i="15"/>
  <c r="H14" i="15"/>
  <c r="G14" i="15"/>
  <c r="F14" i="15"/>
  <c r="AH13" i="15"/>
  <c r="AG13" i="15"/>
  <c r="AF13" i="15"/>
  <c r="AE13" i="15"/>
  <c r="AD13" i="15"/>
  <c r="V13" i="15" s="1"/>
  <c r="AC13" i="15"/>
  <c r="AB13" i="15"/>
  <c r="W13" i="15" s="1"/>
  <c r="X13" i="15" s="1"/>
  <c r="AA13" i="15"/>
  <c r="Z13" i="15"/>
  <c r="Y13" i="15"/>
  <c r="F13" i="15"/>
  <c r="AI12" i="15"/>
  <c r="AH12" i="15"/>
  <c r="AG12" i="15"/>
  <c r="AF12" i="15"/>
  <c r="AE12" i="15"/>
  <c r="AD12" i="15"/>
  <c r="AC12" i="15"/>
  <c r="AB12" i="15"/>
  <c r="AA12" i="15"/>
  <c r="Z12" i="15"/>
  <c r="Y12" i="15"/>
  <c r="H12" i="15"/>
  <c r="G12" i="15"/>
  <c r="F12" i="15"/>
  <c r="AH11" i="15"/>
  <c r="AG11" i="15"/>
  <c r="AF11" i="15"/>
  <c r="AE11" i="15"/>
  <c r="AD11" i="15"/>
  <c r="AC11" i="15"/>
  <c r="AB11" i="15"/>
  <c r="AA11" i="15"/>
  <c r="Z11" i="15"/>
  <c r="Y11" i="15"/>
  <c r="F11" i="15"/>
  <c r="AI10" i="15"/>
  <c r="AH10" i="15"/>
  <c r="AG10" i="15"/>
  <c r="AF10" i="15"/>
  <c r="AE10" i="15"/>
  <c r="AD10" i="15"/>
  <c r="AC10" i="15"/>
  <c r="AB10" i="15"/>
  <c r="AA10" i="15"/>
  <c r="Z10" i="15"/>
  <c r="Y10" i="15"/>
  <c r="V10" i="15" s="1"/>
  <c r="AJ10" i="15" s="1"/>
  <c r="W10" i="15"/>
  <c r="X10" i="15" s="1"/>
  <c r="H10" i="15"/>
  <c r="G10" i="15"/>
  <c r="F10" i="15"/>
  <c r="AH9" i="15"/>
  <c r="AG9" i="15"/>
  <c r="AF9" i="15"/>
  <c r="V9" i="15" s="1"/>
  <c r="AE9" i="15"/>
  <c r="AD9" i="15"/>
  <c r="AC9" i="15"/>
  <c r="AB9" i="15"/>
  <c r="AA9" i="15"/>
  <c r="Z9" i="15"/>
  <c r="Y9" i="15"/>
  <c r="W9" i="15"/>
  <c r="X9" i="15" s="1"/>
  <c r="H9" i="15"/>
  <c r="G9" i="15"/>
  <c r="F9" i="15"/>
  <c r="AI9" i="15" s="1"/>
  <c r="AH8" i="15"/>
  <c r="AG8" i="15"/>
  <c r="AF8" i="15"/>
  <c r="AE8" i="15"/>
  <c r="AD8" i="15"/>
  <c r="AC8" i="15"/>
  <c r="AB8" i="15"/>
  <c r="AA8" i="15"/>
  <c r="Z8" i="15"/>
  <c r="Y8" i="15"/>
  <c r="H8" i="15"/>
  <c r="G8" i="15"/>
  <c r="F8" i="15"/>
  <c r="AI8" i="15" s="1"/>
  <c r="AI7" i="15"/>
  <c r="AH7" i="15"/>
  <c r="AG7" i="15"/>
  <c r="AF7" i="15"/>
  <c r="AE7" i="15"/>
  <c r="AD7" i="15"/>
  <c r="AC7" i="15"/>
  <c r="AB7" i="15"/>
  <c r="AA7" i="15"/>
  <c r="Z7" i="15"/>
  <c r="Y7" i="15"/>
  <c r="H7" i="15"/>
  <c r="G7" i="15"/>
  <c r="F7" i="15"/>
  <c r="AI6" i="15"/>
  <c r="AH6" i="15"/>
  <c r="AG6" i="15"/>
  <c r="AF6" i="15"/>
  <c r="AF32" i="15" s="1"/>
  <c r="AE6" i="15"/>
  <c r="AE32" i="15" s="1"/>
  <c r="AD6" i="15"/>
  <c r="AC6" i="15"/>
  <c r="V6" i="15" s="1"/>
  <c r="AB6" i="15"/>
  <c r="AA6" i="15"/>
  <c r="Z6" i="15"/>
  <c r="Y6" i="15"/>
  <c r="W6" i="15" s="1"/>
  <c r="X6" i="15" s="1"/>
  <c r="H6" i="15"/>
  <c r="G6" i="15"/>
  <c r="F6" i="15"/>
  <c r="AI5" i="15"/>
  <c r="AH5" i="15"/>
  <c r="AG5" i="15"/>
  <c r="AF5" i="15"/>
  <c r="AE5" i="15"/>
  <c r="AD5" i="15"/>
  <c r="AC5" i="15"/>
  <c r="AB5" i="15"/>
  <c r="AA5" i="15"/>
  <c r="Z5" i="15"/>
  <c r="Y5" i="15"/>
  <c r="H5" i="15"/>
  <c r="G5" i="15"/>
  <c r="F5" i="15"/>
  <c r="H4" i="15"/>
  <c r="G4" i="15"/>
  <c r="AI30" i="53"/>
  <c r="AH30" i="53"/>
  <c r="AG30" i="53"/>
  <c r="AF30" i="53"/>
  <c r="AE30" i="53"/>
  <c r="AD30" i="53"/>
  <c r="AC30" i="53"/>
  <c r="AB30" i="53"/>
  <c r="AA30" i="53"/>
  <c r="Z30" i="53"/>
  <c r="Y30" i="53"/>
  <c r="H30" i="53"/>
  <c r="G30" i="53"/>
  <c r="F30" i="53"/>
  <c r="AI29" i="53"/>
  <c r="AH29" i="53"/>
  <c r="AG29" i="53"/>
  <c r="AF29" i="53"/>
  <c r="AE29" i="53"/>
  <c r="V29" i="53" s="1"/>
  <c r="AD29" i="53"/>
  <c r="AC29" i="53"/>
  <c r="AB29" i="53"/>
  <c r="AA29" i="53"/>
  <c r="Z29" i="53"/>
  <c r="Y29" i="53"/>
  <c r="H29" i="53"/>
  <c r="G29" i="53"/>
  <c r="F29" i="53"/>
  <c r="AH28" i="53"/>
  <c r="AG28" i="53"/>
  <c r="AF28" i="53"/>
  <c r="AE28" i="53"/>
  <c r="AD28" i="53"/>
  <c r="AC28" i="53"/>
  <c r="AB28" i="53"/>
  <c r="AA28" i="53"/>
  <c r="Z28" i="53"/>
  <c r="Y28" i="53"/>
  <c r="H28" i="53"/>
  <c r="G28" i="53"/>
  <c r="F28" i="53"/>
  <c r="AI28" i="53" s="1"/>
  <c r="AI27" i="53"/>
  <c r="AH27" i="53"/>
  <c r="AG27" i="53"/>
  <c r="AF27" i="53"/>
  <c r="AE27" i="53"/>
  <c r="AD27" i="53"/>
  <c r="AC27" i="53"/>
  <c r="W27" i="53" s="1"/>
  <c r="X27" i="53" s="1"/>
  <c r="AB27" i="53"/>
  <c r="AA27" i="53"/>
  <c r="Z27" i="53"/>
  <c r="Y27" i="53"/>
  <c r="H27" i="53"/>
  <c r="G27" i="53"/>
  <c r="F27" i="53"/>
  <c r="AH26" i="53"/>
  <c r="AG26" i="53"/>
  <c r="AF26" i="53"/>
  <c r="AE26" i="53"/>
  <c r="AD26" i="53"/>
  <c r="AC26" i="53"/>
  <c r="AB26" i="53"/>
  <c r="AA26" i="53"/>
  <c r="Z26" i="53"/>
  <c r="Y26" i="53"/>
  <c r="W26" i="53" s="1"/>
  <c r="X26" i="53" s="1"/>
  <c r="H26" i="53"/>
  <c r="G26" i="53"/>
  <c r="F26" i="53"/>
  <c r="AI26" i="53" s="1"/>
  <c r="AH25" i="53"/>
  <c r="AG25" i="53"/>
  <c r="AF25" i="53"/>
  <c r="AE25" i="53"/>
  <c r="AD25" i="53"/>
  <c r="AC25" i="53"/>
  <c r="AB25" i="53"/>
  <c r="AA25" i="53"/>
  <c r="Z25" i="53"/>
  <c r="Y25" i="53"/>
  <c r="V25" i="53"/>
  <c r="H25" i="53"/>
  <c r="G25" i="53"/>
  <c r="F25" i="53"/>
  <c r="AI25" i="53" s="1"/>
  <c r="AI24" i="53"/>
  <c r="AH24" i="53"/>
  <c r="AG24" i="53"/>
  <c r="AF24" i="53"/>
  <c r="AE24" i="53"/>
  <c r="AD24" i="53"/>
  <c r="AC24" i="53"/>
  <c r="AB24" i="53"/>
  <c r="AA24" i="53"/>
  <c r="Z24" i="53"/>
  <c r="Y24" i="53"/>
  <c r="W24" i="53" s="1"/>
  <c r="X24" i="53" s="1"/>
  <c r="H24" i="53"/>
  <c r="G24" i="53"/>
  <c r="F24" i="53"/>
  <c r="AI23" i="53"/>
  <c r="AH23" i="53"/>
  <c r="AG23" i="53"/>
  <c r="AF23" i="53"/>
  <c r="AE23" i="53"/>
  <c r="AD23" i="53"/>
  <c r="AC23" i="53"/>
  <c r="AB23" i="53"/>
  <c r="AA23" i="53"/>
  <c r="Z23" i="53"/>
  <c r="W23" i="53" s="1"/>
  <c r="X23" i="53" s="1"/>
  <c r="Y23" i="53"/>
  <c r="V23" i="53"/>
  <c r="AL23" i="53" s="1"/>
  <c r="H23" i="53"/>
  <c r="G23" i="53"/>
  <c r="F23" i="53"/>
  <c r="AH22" i="53"/>
  <c r="AG22" i="53"/>
  <c r="AF22" i="53"/>
  <c r="AE22" i="53"/>
  <c r="AD22" i="53"/>
  <c r="AC22" i="53"/>
  <c r="AB22" i="53"/>
  <c r="AA22" i="53"/>
  <c r="Z22" i="53"/>
  <c r="Y22" i="53"/>
  <c r="W22" i="53" s="1"/>
  <c r="X22" i="53" s="1"/>
  <c r="H22" i="53"/>
  <c r="G22" i="53"/>
  <c r="F22" i="53"/>
  <c r="AI22" i="53" s="1"/>
  <c r="AI21" i="53"/>
  <c r="AH21" i="53"/>
  <c r="AG21" i="53"/>
  <c r="AF21" i="53"/>
  <c r="AE21" i="53"/>
  <c r="AD21" i="53"/>
  <c r="AC21" i="53"/>
  <c r="AB21" i="53"/>
  <c r="AA21" i="53"/>
  <c r="Z21" i="53"/>
  <c r="Y21" i="53"/>
  <c r="W21" i="53" s="1"/>
  <c r="X21" i="53" s="1"/>
  <c r="H21" i="53"/>
  <c r="G21" i="53"/>
  <c r="F21" i="53"/>
  <c r="AH20" i="53"/>
  <c r="AG20" i="53"/>
  <c r="AF20" i="53"/>
  <c r="AE20" i="53"/>
  <c r="AD20" i="53"/>
  <c r="AC20" i="53"/>
  <c r="AB20" i="53"/>
  <c r="AA20" i="53"/>
  <c r="Z20" i="53"/>
  <c r="Y20" i="53"/>
  <c r="W20" i="53"/>
  <c r="X20" i="53" s="1"/>
  <c r="V20" i="53"/>
  <c r="H20" i="53"/>
  <c r="G20" i="53"/>
  <c r="F20" i="53"/>
  <c r="AI20" i="53" s="1"/>
  <c r="AH19" i="53"/>
  <c r="AG19" i="53"/>
  <c r="AF19" i="53"/>
  <c r="AE19" i="53"/>
  <c r="AD19" i="53"/>
  <c r="AC19" i="53"/>
  <c r="AB19" i="53"/>
  <c r="W19" i="53" s="1"/>
  <c r="X19" i="53" s="1"/>
  <c r="AA19" i="53"/>
  <c r="Z19" i="53"/>
  <c r="Y19" i="53"/>
  <c r="V19" i="53"/>
  <c r="H19" i="53"/>
  <c r="G19" i="53"/>
  <c r="F19" i="53"/>
  <c r="AI19" i="53" s="1"/>
  <c r="AI18" i="53"/>
  <c r="AH18" i="53"/>
  <c r="AG18" i="53"/>
  <c r="AF18" i="53"/>
  <c r="AE18" i="53"/>
  <c r="AD18" i="53"/>
  <c r="AC18" i="53"/>
  <c r="AB18" i="53"/>
  <c r="AA18" i="53"/>
  <c r="Z18" i="53"/>
  <c r="Y18" i="53"/>
  <c r="W18" i="53" s="1"/>
  <c r="X18" i="53" s="1"/>
  <c r="H18" i="53"/>
  <c r="G18" i="53"/>
  <c r="F18" i="53"/>
  <c r="AI17" i="53"/>
  <c r="AH17" i="53"/>
  <c r="AG17" i="53"/>
  <c r="AF17" i="53"/>
  <c r="AE17" i="53"/>
  <c r="AD17" i="53"/>
  <c r="AC17" i="53"/>
  <c r="AB17" i="53"/>
  <c r="AA17" i="53"/>
  <c r="Z17" i="53"/>
  <c r="Y17" i="53"/>
  <c r="V17" i="53"/>
  <c r="AL17" i="53" s="1"/>
  <c r="H17" i="53"/>
  <c r="G17" i="53"/>
  <c r="F17" i="53"/>
  <c r="AH16" i="53"/>
  <c r="AG16" i="53"/>
  <c r="AF16" i="53"/>
  <c r="AE16" i="53"/>
  <c r="AD16" i="53"/>
  <c r="AC16" i="53"/>
  <c r="AB16" i="53"/>
  <c r="AA16" i="53"/>
  <c r="Z16" i="53"/>
  <c r="Y16" i="53"/>
  <c r="F16" i="53"/>
  <c r="AH15" i="53"/>
  <c r="AG15" i="53"/>
  <c r="AF15" i="53"/>
  <c r="AE15" i="53"/>
  <c r="AD15" i="53"/>
  <c r="AC15" i="53"/>
  <c r="AB15" i="53"/>
  <c r="AA15" i="53"/>
  <c r="Z15" i="53"/>
  <c r="Z32" i="53" s="1"/>
  <c r="Y15" i="53"/>
  <c r="Y32" i="53" s="1"/>
  <c r="H15" i="53"/>
  <c r="G15" i="53"/>
  <c r="F15" i="53"/>
  <c r="AI15" i="53" s="1"/>
  <c r="AH14" i="53"/>
  <c r="AG14" i="53"/>
  <c r="AF14" i="53"/>
  <c r="AE14" i="53"/>
  <c r="AD14" i="53"/>
  <c r="AC14" i="53"/>
  <c r="AB14" i="53"/>
  <c r="AA14" i="53"/>
  <c r="Z14" i="53"/>
  <c r="Y14" i="53"/>
  <c r="V14" i="53"/>
  <c r="H14" i="53"/>
  <c r="G14" i="53"/>
  <c r="F14" i="53"/>
  <c r="AI14" i="53" s="1"/>
  <c r="AH13" i="53"/>
  <c r="AG13" i="53"/>
  <c r="AF13" i="53"/>
  <c r="AE13" i="53"/>
  <c r="AD13" i="53"/>
  <c r="AC13" i="53"/>
  <c r="AB13" i="53"/>
  <c r="AA13" i="53"/>
  <c r="Z13" i="53"/>
  <c r="Y13" i="53"/>
  <c r="F13" i="53"/>
  <c r="AH12" i="53"/>
  <c r="AG12" i="53"/>
  <c r="AF12" i="53"/>
  <c r="AE12" i="53"/>
  <c r="AD12" i="53"/>
  <c r="AC12" i="53"/>
  <c r="AB12" i="53"/>
  <c r="AA12" i="53"/>
  <c r="Z12" i="53"/>
  <c r="Y12" i="53"/>
  <c r="H12" i="53"/>
  <c r="G12" i="53"/>
  <c r="F12" i="53"/>
  <c r="AI12" i="53" s="1"/>
  <c r="AH11" i="53"/>
  <c r="AG11" i="53"/>
  <c r="AF11" i="53"/>
  <c r="AE11" i="53"/>
  <c r="AD11" i="53"/>
  <c r="AC11" i="53"/>
  <c r="AB11" i="53"/>
  <c r="AA11" i="53"/>
  <c r="Z11" i="53"/>
  <c r="Y11" i="53"/>
  <c r="W11" i="53"/>
  <c r="X11" i="53" s="1"/>
  <c r="F11" i="53"/>
  <c r="AH10" i="53"/>
  <c r="AG10" i="53"/>
  <c r="AF10" i="53"/>
  <c r="AE10" i="53"/>
  <c r="AD10" i="53"/>
  <c r="AC10" i="53"/>
  <c r="AB10" i="53"/>
  <c r="W10" i="53" s="1"/>
  <c r="X10" i="53" s="1"/>
  <c r="AA10" i="53"/>
  <c r="Z10" i="53"/>
  <c r="Y10" i="53"/>
  <c r="V10" i="53"/>
  <c r="H10" i="53"/>
  <c r="G10" i="53"/>
  <c r="F10" i="53"/>
  <c r="AI10" i="53" s="1"/>
  <c r="AI9" i="53"/>
  <c r="AH9" i="53"/>
  <c r="AG9" i="53"/>
  <c r="AF9" i="53"/>
  <c r="AE9" i="53"/>
  <c r="AD9" i="53"/>
  <c r="AC9" i="53"/>
  <c r="AB9" i="53"/>
  <c r="AA9" i="53"/>
  <c r="Z9" i="53"/>
  <c r="Y9" i="53"/>
  <c r="W9" i="53" s="1"/>
  <c r="X9" i="53" s="1"/>
  <c r="H9" i="53"/>
  <c r="G9" i="53"/>
  <c r="F9" i="53"/>
  <c r="AI8" i="53"/>
  <c r="AH8" i="53"/>
  <c r="AG8" i="53"/>
  <c r="AF8" i="53"/>
  <c r="AE8" i="53"/>
  <c r="V8" i="53" s="1"/>
  <c r="AD8" i="53"/>
  <c r="AC8" i="53"/>
  <c r="AB8" i="53"/>
  <c r="AA8" i="53"/>
  <c r="Z8" i="53"/>
  <c r="Y8" i="53"/>
  <c r="H8" i="53"/>
  <c r="G8" i="53"/>
  <c r="F8" i="53"/>
  <c r="AH7" i="53"/>
  <c r="AG7" i="53"/>
  <c r="AF7" i="53"/>
  <c r="AE7" i="53"/>
  <c r="AD7" i="53"/>
  <c r="AC7" i="53"/>
  <c r="AB7" i="53"/>
  <c r="AA7" i="53"/>
  <c r="Z7" i="53"/>
  <c r="Y7" i="53"/>
  <c r="H7" i="53"/>
  <c r="G7" i="53"/>
  <c r="F7" i="53"/>
  <c r="AI7" i="53" s="1"/>
  <c r="AI32" i="53" s="1"/>
  <c r="AI6" i="53"/>
  <c r="AH6" i="53"/>
  <c r="AG6" i="53"/>
  <c r="AF6" i="53"/>
  <c r="AE6" i="53"/>
  <c r="AD6" i="53"/>
  <c r="AC6" i="53"/>
  <c r="AB6" i="53"/>
  <c r="AA6" i="53"/>
  <c r="Z6" i="53"/>
  <c r="Y6" i="53"/>
  <c r="W6" i="53" s="1"/>
  <c r="X6" i="53" s="1"/>
  <c r="H6" i="53"/>
  <c r="G6" i="53"/>
  <c r="F6" i="53"/>
  <c r="AH5" i="53"/>
  <c r="AG5" i="53"/>
  <c r="AF5" i="53"/>
  <c r="AF32" i="53" s="1"/>
  <c r="AE5" i="53"/>
  <c r="AD5" i="53"/>
  <c r="AC5" i="53"/>
  <c r="AB5" i="53"/>
  <c r="AA5" i="53"/>
  <c r="Z5" i="53"/>
  <c r="Y5" i="53"/>
  <c r="H5" i="53"/>
  <c r="G5" i="53"/>
  <c r="F5" i="53"/>
  <c r="AI5" i="53" s="1"/>
  <c r="H4" i="53"/>
  <c r="G4" i="53"/>
  <c r="AI30" i="52"/>
  <c r="AH30" i="52"/>
  <c r="AG30" i="52"/>
  <c r="AF30" i="52"/>
  <c r="AE30" i="52"/>
  <c r="AD30" i="52"/>
  <c r="AC30" i="52"/>
  <c r="V30" i="52" s="1"/>
  <c r="AB30" i="52"/>
  <c r="AA30" i="52"/>
  <c r="Z30" i="52"/>
  <c r="Y30" i="52"/>
  <c r="H30" i="52"/>
  <c r="G30" i="52"/>
  <c r="F30" i="52"/>
  <c r="AI29" i="52"/>
  <c r="AH29" i="52"/>
  <c r="AG29" i="52"/>
  <c r="AF29" i="52"/>
  <c r="AE29" i="52"/>
  <c r="AD29" i="52"/>
  <c r="AC29" i="52"/>
  <c r="AB29" i="52"/>
  <c r="AA29" i="52"/>
  <c r="Z29" i="52"/>
  <c r="Y29" i="52"/>
  <c r="H29" i="52"/>
  <c r="G29" i="52"/>
  <c r="F29" i="52"/>
  <c r="AI28" i="52"/>
  <c r="AH28" i="52"/>
  <c r="AG28" i="52"/>
  <c r="AF28" i="52"/>
  <c r="AE28" i="52"/>
  <c r="AD28" i="52"/>
  <c r="AC28" i="52"/>
  <c r="AB28" i="52"/>
  <c r="AA28" i="52"/>
  <c r="Z28" i="52"/>
  <c r="Y28" i="52"/>
  <c r="W28" i="52" s="1"/>
  <c r="X28" i="52" s="1"/>
  <c r="H28" i="52"/>
  <c r="G28" i="52"/>
  <c r="F28" i="52"/>
  <c r="AH27" i="52"/>
  <c r="AG27" i="52"/>
  <c r="AF27" i="52"/>
  <c r="AE27" i="52"/>
  <c r="AD27" i="52"/>
  <c r="W27" i="52" s="1"/>
  <c r="X27" i="52" s="1"/>
  <c r="AC27" i="52"/>
  <c r="AB27" i="52"/>
  <c r="AA27" i="52"/>
  <c r="Z27" i="52"/>
  <c r="Y27" i="52"/>
  <c r="H27" i="52"/>
  <c r="G27" i="52"/>
  <c r="F27" i="52"/>
  <c r="AI27" i="52" s="1"/>
  <c r="AH26" i="52"/>
  <c r="AG26" i="52"/>
  <c r="AF26" i="52"/>
  <c r="AE26" i="52"/>
  <c r="AD26" i="52"/>
  <c r="AC26" i="52"/>
  <c r="AB26" i="52"/>
  <c r="AA26" i="52"/>
  <c r="Z26" i="52"/>
  <c r="Y26" i="52"/>
  <c r="H26" i="52"/>
  <c r="G26" i="52"/>
  <c r="F26" i="52"/>
  <c r="AI26" i="52" s="1"/>
  <c r="AI25" i="52"/>
  <c r="AH25" i="52"/>
  <c r="AG25" i="52"/>
  <c r="AF25" i="52"/>
  <c r="AE25" i="52"/>
  <c r="AD25" i="52"/>
  <c r="AC25" i="52"/>
  <c r="AB25" i="52"/>
  <c r="AA25" i="52"/>
  <c r="Z25" i="52"/>
  <c r="V25" i="52" s="1"/>
  <c r="Y25" i="52"/>
  <c r="W25" i="52" s="1"/>
  <c r="X25" i="52" s="1"/>
  <c r="H25" i="52"/>
  <c r="G25" i="52"/>
  <c r="F25" i="52"/>
  <c r="AI24" i="52"/>
  <c r="AH24" i="52"/>
  <c r="AG24" i="52"/>
  <c r="AF24" i="52"/>
  <c r="AE24" i="52"/>
  <c r="V24" i="52" s="1"/>
  <c r="AD24" i="52"/>
  <c r="AC24" i="52"/>
  <c r="AB24" i="52"/>
  <c r="AA24" i="52"/>
  <c r="Z24" i="52"/>
  <c r="Y24" i="52"/>
  <c r="H24" i="52"/>
  <c r="G24" i="52"/>
  <c r="F24" i="52"/>
  <c r="AI23" i="52"/>
  <c r="AH23" i="52"/>
  <c r="AG23" i="52"/>
  <c r="AF23" i="52"/>
  <c r="AE23" i="52"/>
  <c r="AD23" i="52"/>
  <c r="AC23" i="52"/>
  <c r="AB23" i="52"/>
  <c r="AA23" i="52"/>
  <c r="Z23" i="52"/>
  <c r="Y23" i="52"/>
  <c r="H23" i="52"/>
  <c r="G23" i="52"/>
  <c r="F23" i="52"/>
  <c r="AI22" i="52"/>
  <c r="AH22" i="52"/>
  <c r="AG22" i="52"/>
  <c r="AF22" i="52"/>
  <c r="AE22" i="52"/>
  <c r="AD22" i="52"/>
  <c r="AC22" i="52"/>
  <c r="AB22" i="52"/>
  <c r="AA22" i="52"/>
  <c r="Z22" i="52"/>
  <c r="Y22" i="52"/>
  <c r="W22" i="52"/>
  <c r="X22" i="52" s="1"/>
  <c r="H22" i="52"/>
  <c r="G22" i="52"/>
  <c r="F22" i="52"/>
  <c r="AH21" i="52"/>
  <c r="AG21" i="52"/>
  <c r="AF21" i="52"/>
  <c r="V21" i="52" s="1"/>
  <c r="AE21" i="52"/>
  <c r="AD21" i="52"/>
  <c r="W21" i="52" s="1"/>
  <c r="X21" i="52" s="1"/>
  <c r="AC21" i="52"/>
  <c r="AB21" i="52"/>
  <c r="AA21" i="52"/>
  <c r="Z21" i="52"/>
  <c r="Y21" i="52"/>
  <c r="H21" i="52"/>
  <c r="G21" i="52"/>
  <c r="F21" i="52"/>
  <c r="AI21" i="52" s="1"/>
  <c r="AH20" i="52"/>
  <c r="AG20" i="52"/>
  <c r="AF20" i="52"/>
  <c r="AE20" i="52"/>
  <c r="AD20" i="52"/>
  <c r="AC20" i="52"/>
  <c r="AB20" i="52"/>
  <c r="AA20" i="52"/>
  <c r="Z20" i="52"/>
  <c r="W20" i="52" s="1"/>
  <c r="X20" i="52" s="1"/>
  <c r="Y20" i="52"/>
  <c r="V20" i="52"/>
  <c r="H20" i="52"/>
  <c r="G20" i="52"/>
  <c r="F20" i="52"/>
  <c r="AI20" i="52" s="1"/>
  <c r="AI19" i="52"/>
  <c r="AH19" i="52"/>
  <c r="AG19" i="52"/>
  <c r="V19" i="52" s="1"/>
  <c r="AF19" i="52"/>
  <c r="AE19" i="52"/>
  <c r="AD19" i="52"/>
  <c r="AC19" i="52"/>
  <c r="AB19" i="52"/>
  <c r="AA19" i="52"/>
  <c r="Z19" i="52"/>
  <c r="Y19" i="52"/>
  <c r="W19" i="52" s="1"/>
  <c r="X19" i="52" s="1"/>
  <c r="H19" i="52"/>
  <c r="G19" i="52"/>
  <c r="F19" i="52"/>
  <c r="AI18" i="52"/>
  <c r="AH18" i="52"/>
  <c r="AG18" i="52"/>
  <c r="AF18" i="52"/>
  <c r="V18" i="52" s="1"/>
  <c r="AE18" i="52"/>
  <c r="AD18" i="52"/>
  <c r="AC18" i="52"/>
  <c r="AB18" i="52"/>
  <c r="AA18" i="52"/>
  <c r="Z18" i="52"/>
  <c r="Y18" i="52"/>
  <c r="H18" i="52"/>
  <c r="G18" i="52"/>
  <c r="F18" i="52"/>
  <c r="AI17" i="52"/>
  <c r="AH17" i="52"/>
  <c r="AG17" i="52"/>
  <c r="AF17" i="52"/>
  <c r="AE17" i="52"/>
  <c r="AD17" i="52"/>
  <c r="AC17" i="52"/>
  <c r="AB17" i="52"/>
  <c r="AA17" i="52"/>
  <c r="Z17" i="52"/>
  <c r="Y17" i="52"/>
  <c r="H17" i="52"/>
  <c r="G17" i="52"/>
  <c r="F17" i="52"/>
  <c r="AH16" i="52"/>
  <c r="AG16" i="52"/>
  <c r="AF16" i="52"/>
  <c r="AE16" i="52"/>
  <c r="AD16" i="52"/>
  <c r="AC16" i="52"/>
  <c r="AB16" i="52"/>
  <c r="AA16" i="52"/>
  <c r="Z16" i="52"/>
  <c r="Y16" i="52"/>
  <c r="W16" i="52" s="1"/>
  <c r="X16" i="52" s="1"/>
  <c r="F16" i="52"/>
  <c r="AK15" i="52"/>
  <c r="AH15" i="52"/>
  <c r="AG15" i="52"/>
  <c r="AF15" i="52"/>
  <c r="AE15" i="52"/>
  <c r="AD15" i="52"/>
  <c r="AC15" i="52"/>
  <c r="AB15" i="52"/>
  <c r="AA15" i="52"/>
  <c r="Z15" i="52"/>
  <c r="W15" i="52" s="1"/>
  <c r="X15" i="52" s="1"/>
  <c r="Y15" i="52"/>
  <c r="V15" i="52"/>
  <c r="H15" i="52"/>
  <c r="G15" i="52"/>
  <c r="F15" i="52"/>
  <c r="AI15" i="52" s="1"/>
  <c r="AI14" i="52"/>
  <c r="AH14" i="52"/>
  <c r="AG14" i="52"/>
  <c r="AF14" i="52"/>
  <c r="AE14" i="52"/>
  <c r="AD14" i="52"/>
  <c r="AC14" i="52"/>
  <c r="AB14" i="52"/>
  <c r="AA14" i="52"/>
  <c r="Z14" i="52"/>
  <c r="V14" i="52" s="1"/>
  <c r="Y14" i="52"/>
  <c r="H14" i="52"/>
  <c r="G14" i="52"/>
  <c r="F14" i="52"/>
  <c r="AH13" i="52"/>
  <c r="AG13" i="52"/>
  <c r="AF13" i="52"/>
  <c r="AE13" i="52"/>
  <c r="AD13" i="52"/>
  <c r="AC13" i="52"/>
  <c r="AB13" i="52"/>
  <c r="AA13" i="52"/>
  <c r="Z13" i="52"/>
  <c r="Y13" i="52"/>
  <c r="F13" i="52"/>
  <c r="AI12" i="52"/>
  <c r="AH12" i="52"/>
  <c r="W12" i="52" s="1"/>
  <c r="X12" i="52" s="1"/>
  <c r="AG12" i="52"/>
  <c r="AF12" i="52"/>
  <c r="AE12" i="52"/>
  <c r="AD12" i="52"/>
  <c r="AC12" i="52"/>
  <c r="AB12" i="52"/>
  <c r="AA12" i="52"/>
  <c r="Z12" i="52"/>
  <c r="Y12" i="52"/>
  <c r="H12" i="52"/>
  <c r="G12" i="52"/>
  <c r="F12" i="52"/>
  <c r="AH11" i="52"/>
  <c r="AG11" i="52"/>
  <c r="AF11" i="52"/>
  <c r="AE11" i="52"/>
  <c r="AD11" i="52"/>
  <c r="AC11" i="52"/>
  <c r="AB11" i="52"/>
  <c r="W11" i="52" s="1"/>
  <c r="AA11" i="52"/>
  <c r="Z11" i="52"/>
  <c r="Y11" i="52"/>
  <c r="X11" i="52"/>
  <c r="V11" i="52"/>
  <c r="F11" i="52"/>
  <c r="AK10" i="52"/>
  <c r="AI10" i="52"/>
  <c r="AH10" i="52"/>
  <c r="AG10" i="52"/>
  <c r="AF10" i="52"/>
  <c r="AE10" i="52"/>
  <c r="AD10" i="52"/>
  <c r="AC10" i="52"/>
  <c r="AB10" i="52"/>
  <c r="AA10" i="52"/>
  <c r="Z10" i="52"/>
  <c r="Y10" i="52"/>
  <c r="V10" i="52"/>
  <c r="AL10" i="52" s="1"/>
  <c r="H10" i="52"/>
  <c r="G10" i="52"/>
  <c r="F10" i="52"/>
  <c r="AI9" i="52"/>
  <c r="AH9" i="52"/>
  <c r="AG9" i="52"/>
  <c r="AF9" i="52"/>
  <c r="AE9" i="52"/>
  <c r="V9" i="52" s="1"/>
  <c r="AD9" i="52"/>
  <c r="AC9" i="52"/>
  <c r="AB9" i="52"/>
  <c r="AA9" i="52"/>
  <c r="Z9" i="52"/>
  <c r="W9" i="52" s="1"/>
  <c r="X9" i="52" s="1"/>
  <c r="Y9" i="52"/>
  <c r="H9" i="52"/>
  <c r="G9" i="52"/>
  <c r="F9" i="52"/>
  <c r="AI8" i="52"/>
  <c r="AH8" i="52"/>
  <c r="AG8" i="52"/>
  <c r="AF8" i="52"/>
  <c r="AE8" i="52"/>
  <c r="AE32" i="52" s="1"/>
  <c r="AD8" i="52"/>
  <c r="AC8" i="52"/>
  <c r="AC32" i="52" s="1"/>
  <c r="AB8" i="52"/>
  <c r="AA8" i="52"/>
  <c r="AA32" i="52" s="1"/>
  <c r="Z8" i="52"/>
  <c r="Y8" i="52"/>
  <c r="H8" i="52"/>
  <c r="G8" i="52"/>
  <c r="F8" i="52"/>
  <c r="AI7" i="52"/>
  <c r="AH7" i="52"/>
  <c r="AG7" i="52"/>
  <c r="AF7" i="52"/>
  <c r="AE7" i="52"/>
  <c r="AD7" i="52"/>
  <c r="AC7" i="52"/>
  <c r="AB7" i="52"/>
  <c r="AA7" i="52"/>
  <c r="Z7" i="52"/>
  <c r="W7" i="52" s="1"/>
  <c r="X7" i="52" s="1"/>
  <c r="Y7" i="52"/>
  <c r="H7" i="52"/>
  <c r="G7" i="52"/>
  <c r="F7" i="52"/>
  <c r="AH6" i="52"/>
  <c r="AG6" i="52"/>
  <c r="AF6" i="52"/>
  <c r="AE6" i="52"/>
  <c r="AD6" i="52"/>
  <c r="W6" i="52" s="1"/>
  <c r="X6" i="52" s="1"/>
  <c r="AC6" i="52"/>
  <c r="AB6" i="52"/>
  <c r="AA6" i="52"/>
  <c r="Z6" i="52"/>
  <c r="Y6" i="52"/>
  <c r="H6" i="52"/>
  <c r="G6" i="52"/>
  <c r="F6" i="52"/>
  <c r="AI6" i="52" s="1"/>
  <c r="AH5" i="52"/>
  <c r="AG5" i="52"/>
  <c r="AF5" i="52"/>
  <c r="AE5" i="52"/>
  <c r="AD5" i="52"/>
  <c r="AC5" i="52"/>
  <c r="AB5" i="52"/>
  <c r="AA5" i="52"/>
  <c r="Z5" i="52"/>
  <c r="Y5" i="52"/>
  <c r="H5" i="52"/>
  <c r="G5" i="52"/>
  <c r="F5" i="52"/>
  <c r="AI5" i="52" s="1"/>
  <c r="H4" i="52"/>
  <c r="G4" i="52"/>
  <c r="AI30" i="37"/>
  <c r="AH30" i="37"/>
  <c r="AG30" i="37"/>
  <c r="AF30" i="37"/>
  <c r="AE30" i="37"/>
  <c r="AD30" i="37"/>
  <c r="AC30" i="37"/>
  <c r="AB30" i="37"/>
  <c r="AA30" i="37"/>
  <c r="Z30" i="37"/>
  <c r="Y30" i="37"/>
  <c r="W30" i="37" s="1"/>
  <c r="X30" i="37" s="1"/>
  <c r="H30" i="37"/>
  <c r="G30" i="37"/>
  <c r="F30" i="37"/>
  <c r="AH29" i="37"/>
  <c r="AG29" i="37"/>
  <c r="AF29" i="37"/>
  <c r="AE29" i="37"/>
  <c r="AD29" i="37"/>
  <c r="AC29" i="37"/>
  <c r="AB29" i="37"/>
  <c r="AA29" i="37"/>
  <c r="Z29" i="37"/>
  <c r="Y29" i="37"/>
  <c r="W29" i="37" s="1"/>
  <c r="X29" i="37" s="1"/>
  <c r="V29" i="37"/>
  <c r="H29" i="37"/>
  <c r="G29" i="37"/>
  <c r="F29" i="37"/>
  <c r="AI29" i="37" s="1"/>
  <c r="AH28" i="37"/>
  <c r="AG28" i="37"/>
  <c r="AF28" i="37"/>
  <c r="V28" i="37" s="1"/>
  <c r="AE28" i="37"/>
  <c r="AD28" i="37"/>
  <c r="AC28" i="37"/>
  <c r="AB28" i="37"/>
  <c r="AA28" i="37"/>
  <c r="Z28" i="37"/>
  <c r="Y28" i="37"/>
  <c r="H28" i="37"/>
  <c r="G28" i="37"/>
  <c r="F28" i="37"/>
  <c r="AI28" i="37" s="1"/>
  <c r="AI27" i="37"/>
  <c r="AH27" i="37"/>
  <c r="AG27" i="37"/>
  <c r="AF27" i="37"/>
  <c r="AE27" i="37"/>
  <c r="AD27" i="37"/>
  <c r="AC27" i="37"/>
  <c r="AB27" i="37"/>
  <c r="AA27" i="37"/>
  <c r="Z27" i="37"/>
  <c r="Y27" i="37"/>
  <c r="H27" i="37"/>
  <c r="G27" i="37"/>
  <c r="F27" i="37"/>
  <c r="AI26" i="37"/>
  <c r="AH26" i="37"/>
  <c r="AG26" i="37"/>
  <c r="AF26" i="37"/>
  <c r="AE26" i="37"/>
  <c r="AD26" i="37"/>
  <c r="AC26" i="37"/>
  <c r="AB26" i="37"/>
  <c r="AA26" i="37"/>
  <c r="Z26" i="37"/>
  <c r="W26" i="37" s="1"/>
  <c r="X26" i="37" s="1"/>
  <c r="Y26" i="37"/>
  <c r="V26" i="37"/>
  <c r="AL26" i="37" s="1"/>
  <c r="H26" i="37"/>
  <c r="G26" i="37"/>
  <c r="F26" i="37"/>
  <c r="AJ25" i="37"/>
  <c r="AH25" i="37"/>
  <c r="AG25" i="37"/>
  <c r="AF25" i="37"/>
  <c r="AE25" i="37"/>
  <c r="AD25" i="37"/>
  <c r="AC25" i="37"/>
  <c r="AB25" i="37"/>
  <c r="AA25" i="37"/>
  <c r="V25" i="37" s="1"/>
  <c r="Z25" i="37"/>
  <c r="Y25" i="37"/>
  <c r="H25" i="37"/>
  <c r="G25" i="37"/>
  <c r="F25" i="37"/>
  <c r="AI25" i="37" s="1"/>
  <c r="AI24" i="37"/>
  <c r="AH24" i="37"/>
  <c r="AG24" i="37"/>
  <c r="AF24" i="37"/>
  <c r="AE24" i="37"/>
  <c r="AD24" i="37"/>
  <c r="AC24" i="37"/>
  <c r="AB24" i="37"/>
  <c r="AA24" i="37"/>
  <c r="Z24" i="37"/>
  <c r="Y24" i="37"/>
  <c r="W24" i="37" s="1"/>
  <c r="X24" i="37" s="1"/>
  <c r="H24" i="37"/>
  <c r="G24" i="37"/>
  <c r="F24" i="37"/>
  <c r="AH23" i="37"/>
  <c r="AG23" i="37"/>
  <c r="AF23" i="37"/>
  <c r="AE23" i="37"/>
  <c r="AD23" i="37"/>
  <c r="AC23" i="37"/>
  <c r="AB23" i="37"/>
  <c r="AA23" i="37"/>
  <c r="Z23" i="37"/>
  <c r="Y23" i="37"/>
  <c r="W23" i="37" s="1"/>
  <c r="X23" i="37" s="1"/>
  <c r="H23" i="37"/>
  <c r="G23" i="37"/>
  <c r="F23" i="37"/>
  <c r="AI23" i="37" s="1"/>
  <c r="AH22" i="37"/>
  <c r="AG22" i="37"/>
  <c r="AF22" i="37"/>
  <c r="V22" i="37" s="1"/>
  <c r="AE22" i="37"/>
  <c r="AD22" i="37"/>
  <c r="AC22" i="37"/>
  <c r="AB22" i="37"/>
  <c r="AA22" i="37"/>
  <c r="Z22" i="37"/>
  <c r="Y22" i="37"/>
  <c r="H22" i="37"/>
  <c r="G22" i="37"/>
  <c r="F22" i="37"/>
  <c r="AI22" i="37" s="1"/>
  <c r="AI21" i="37"/>
  <c r="AH21" i="37"/>
  <c r="AG21" i="37"/>
  <c r="AF21" i="37"/>
  <c r="AE21" i="37"/>
  <c r="AD21" i="37"/>
  <c r="AC21" i="37"/>
  <c r="AB21" i="37"/>
  <c r="AA21" i="37"/>
  <c r="Z21" i="37"/>
  <c r="Y21" i="37"/>
  <c r="H21" i="37"/>
  <c r="G21" i="37"/>
  <c r="F21" i="37"/>
  <c r="AI20" i="37"/>
  <c r="AH20" i="37"/>
  <c r="AG20" i="37"/>
  <c r="AF20" i="37"/>
  <c r="AE20" i="37"/>
  <c r="V20" i="37" s="1"/>
  <c r="AD20" i="37"/>
  <c r="AC20" i="37"/>
  <c r="AB20" i="37"/>
  <c r="AA20" i="37"/>
  <c r="Z20" i="37"/>
  <c r="W20" i="37" s="1"/>
  <c r="Y20" i="37"/>
  <c r="X20" i="37"/>
  <c r="H20" i="37"/>
  <c r="G20" i="37"/>
  <c r="F20" i="37"/>
  <c r="AH19" i="37"/>
  <c r="AG19" i="37"/>
  <c r="AF19" i="37"/>
  <c r="AE19" i="37"/>
  <c r="AD19" i="37"/>
  <c r="AC19" i="37"/>
  <c r="AB19" i="37"/>
  <c r="AA19" i="37"/>
  <c r="Z19" i="37"/>
  <c r="Y19" i="37"/>
  <c r="H19" i="37"/>
  <c r="G19" i="37"/>
  <c r="F19" i="37"/>
  <c r="AI19" i="37" s="1"/>
  <c r="AI18" i="37"/>
  <c r="AH18" i="37"/>
  <c r="AG18" i="37"/>
  <c r="AF18" i="37"/>
  <c r="AE18" i="37"/>
  <c r="AD18" i="37"/>
  <c r="AC18" i="37"/>
  <c r="AB18" i="37"/>
  <c r="AA18" i="37"/>
  <c r="Z18" i="37"/>
  <c r="Y18" i="37"/>
  <c r="W18" i="37" s="1"/>
  <c r="X18" i="37" s="1"/>
  <c r="H18" i="37"/>
  <c r="G18" i="37"/>
  <c r="F18" i="37"/>
  <c r="AH17" i="37"/>
  <c r="AG17" i="37"/>
  <c r="AF17" i="37"/>
  <c r="AE17" i="37"/>
  <c r="AD17" i="37"/>
  <c r="AC17" i="37"/>
  <c r="AB17" i="37"/>
  <c r="AA17" i="37"/>
  <c r="Z17" i="37"/>
  <c r="Y17" i="37"/>
  <c r="V17" i="37" s="1"/>
  <c r="W17" i="37"/>
  <c r="X17" i="37" s="1"/>
  <c r="H17" i="37"/>
  <c r="G17" i="37"/>
  <c r="F17" i="37"/>
  <c r="AI17" i="37" s="1"/>
  <c r="AH16" i="37"/>
  <c r="AG16" i="37"/>
  <c r="AF16" i="37"/>
  <c r="AE16" i="37"/>
  <c r="AD16" i="37"/>
  <c r="AC16" i="37"/>
  <c r="AB16" i="37"/>
  <c r="AA16" i="37"/>
  <c r="Z16" i="37"/>
  <c r="V16" i="37" s="1"/>
  <c r="Y16" i="37"/>
  <c r="F16" i="37"/>
  <c r="AI15" i="37"/>
  <c r="AH15" i="37"/>
  <c r="AG15" i="37"/>
  <c r="AF15" i="37"/>
  <c r="AE15" i="37"/>
  <c r="V15" i="37" s="1"/>
  <c r="AD15" i="37"/>
  <c r="AC15" i="37"/>
  <c r="AB15" i="37"/>
  <c r="AA15" i="37"/>
  <c r="Z15" i="37"/>
  <c r="Y15" i="37"/>
  <c r="H15" i="37"/>
  <c r="G15" i="37"/>
  <c r="F15" i="37"/>
  <c r="AH14" i="37"/>
  <c r="AG14" i="37"/>
  <c r="AF14" i="37"/>
  <c r="AE14" i="37"/>
  <c r="AD14" i="37"/>
  <c r="V14" i="37" s="1"/>
  <c r="AC14" i="37"/>
  <c r="AB14" i="37"/>
  <c r="AA14" i="37"/>
  <c r="Z14" i="37"/>
  <c r="Y14" i="37"/>
  <c r="W14" i="37" s="1"/>
  <c r="X14" i="37" s="1"/>
  <c r="H14" i="37"/>
  <c r="G14" i="37"/>
  <c r="F14" i="37"/>
  <c r="AI14" i="37" s="1"/>
  <c r="AH13" i="37"/>
  <c r="AG13" i="37"/>
  <c r="AF13" i="37"/>
  <c r="AE13" i="37"/>
  <c r="AD13" i="37"/>
  <c r="AC13" i="37"/>
  <c r="AB13" i="37"/>
  <c r="AA13" i="37"/>
  <c r="Z13" i="37"/>
  <c r="Y13" i="37"/>
  <c r="W13" i="37" s="1"/>
  <c r="X13" i="37" s="1"/>
  <c r="F13" i="37"/>
  <c r="AH12" i="37"/>
  <c r="AG12" i="37"/>
  <c r="AF12" i="37"/>
  <c r="AE12" i="37"/>
  <c r="AD12" i="37"/>
  <c r="AC12" i="37"/>
  <c r="AB12" i="37"/>
  <c r="AA12" i="37"/>
  <c r="Z12" i="37"/>
  <c r="Y12" i="37"/>
  <c r="H12" i="37"/>
  <c r="G12" i="37"/>
  <c r="F12" i="37"/>
  <c r="AI12" i="37" s="1"/>
  <c r="AH11" i="37"/>
  <c r="AG11" i="37"/>
  <c r="AF11" i="37"/>
  <c r="AE11" i="37"/>
  <c r="AD11" i="37"/>
  <c r="AC11" i="37"/>
  <c r="AB11" i="37"/>
  <c r="AA11" i="37"/>
  <c r="Z11" i="37"/>
  <c r="Y11" i="37"/>
  <c r="W11" i="37" s="1"/>
  <c r="X11" i="37" s="1"/>
  <c r="V11" i="37"/>
  <c r="AL11" i="37" s="1"/>
  <c r="F11" i="37"/>
  <c r="AH10" i="37"/>
  <c r="AG10" i="37"/>
  <c r="AF10" i="37"/>
  <c r="V10" i="37" s="1"/>
  <c r="AE10" i="37"/>
  <c r="AD10" i="37"/>
  <c r="AC10" i="37"/>
  <c r="AB10" i="37"/>
  <c r="AA10" i="37"/>
  <c r="Z10" i="37"/>
  <c r="Y10" i="37"/>
  <c r="H10" i="37"/>
  <c r="G10" i="37"/>
  <c r="F10" i="37"/>
  <c r="AI10" i="37" s="1"/>
  <c r="AI9" i="37"/>
  <c r="AH9" i="37"/>
  <c r="AG9" i="37"/>
  <c r="AF9" i="37"/>
  <c r="AE9" i="37"/>
  <c r="AD9" i="37"/>
  <c r="AC9" i="37"/>
  <c r="AB9" i="37"/>
  <c r="AA9" i="37"/>
  <c r="Z9" i="37"/>
  <c r="Y9" i="37"/>
  <c r="H9" i="37"/>
  <c r="G9" i="37"/>
  <c r="F9" i="37"/>
  <c r="AH8" i="37"/>
  <c r="AG8" i="37"/>
  <c r="AF8" i="37"/>
  <c r="AF32" i="37" s="1"/>
  <c r="AE8" i="37"/>
  <c r="AD8" i="37"/>
  <c r="AC8" i="37"/>
  <c r="AB8" i="37"/>
  <c r="AA8" i="37"/>
  <c r="Z8" i="37"/>
  <c r="W8" i="37" s="1"/>
  <c r="X8" i="37" s="1"/>
  <c r="Y8" i="37"/>
  <c r="Y32" i="37" s="1"/>
  <c r="H8" i="37"/>
  <c r="G8" i="37"/>
  <c r="F8" i="37"/>
  <c r="AI8" i="37" s="1"/>
  <c r="AI32" i="37" s="1"/>
  <c r="AH7" i="37"/>
  <c r="V7" i="37" s="1"/>
  <c r="AG7" i="37"/>
  <c r="AF7" i="37"/>
  <c r="AE7" i="37"/>
  <c r="AD7" i="37"/>
  <c r="AC7" i="37"/>
  <c r="AB7" i="37"/>
  <c r="AA7" i="37"/>
  <c r="Z7" i="37"/>
  <c r="Y7" i="37"/>
  <c r="H7" i="37"/>
  <c r="G7" i="37"/>
  <c r="F7" i="37"/>
  <c r="AI7" i="37" s="1"/>
  <c r="AI6" i="37"/>
  <c r="AH6" i="37"/>
  <c r="AG6" i="37"/>
  <c r="AF6" i="37"/>
  <c r="AE6" i="37"/>
  <c r="AD6" i="37"/>
  <c r="AC6" i="37"/>
  <c r="AB6" i="37"/>
  <c r="AA6" i="37"/>
  <c r="Z6" i="37"/>
  <c r="Y6" i="37"/>
  <c r="H6" i="37"/>
  <c r="G6" i="37"/>
  <c r="F6" i="37"/>
  <c r="AI5" i="37"/>
  <c r="AH5" i="37"/>
  <c r="AH32" i="37" s="1"/>
  <c r="AG5" i="37"/>
  <c r="AF5" i="37"/>
  <c r="AE5" i="37"/>
  <c r="AD5" i="37"/>
  <c r="AC5" i="37"/>
  <c r="AB5" i="37"/>
  <c r="AB32" i="37" s="1"/>
  <c r="AA5" i="37"/>
  <c r="Z5" i="37"/>
  <c r="Y5" i="37"/>
  <c r="V5" i="37"/>
  <c r="H5" i="37"/>
  <c r="G5" i="37"/>
  <c r="F5" i="37"/>
  <c r="H4" i="37"/>
  <c r="G4" i="37"/>
  <c r="I58" i="40"/>
  <c r="L58" i="40" s="1"/>
  <c r="L56" i="40"/>
  <c r="I56" i="40"/>
  <c r="K56" i="40" s="1"/>
  <c r="I55" i="40"/>
  <c r="I53" i="40"/>
  <c r="I52" i="40"/>
  <c r="L52" i="40" s="1"/>
  <c r="L51" i="40"/>
  <c r="K51" i="40"/>
  <c r="J51" i="40"/>
  <c r="I49" i="40"/>
  <c r="K42" i="40"/>
  <c r="L42" i="40" s="1"/>
  <c r="I42" i="40"/>
  <c r="J42" i="40" s="1"/>
  <c r="I41" i="40"/>
  <c r="I40" i="40"/>
  <c r="K40" i="40" s="1"/>
  <c r="L40" i="40" s="1"/>
  <c r="K39" i="40"/>
  <c r="L39" i="40" s="1"/>
  <c r="J39" i="40"/>
  <c r="K36" i="40"/>
  <c r="L36" i="40" s="1"/>
  <c r="I36" i="40"/>
  <c r="J36" i="40" s="1"/>
  <c r="AI30" i="40"/>
  <c r="AH30" i="40"/>
  <c r="AG30" i="40"/>
  <c r="AF30" i="40"/>
  <c r="AE30" i="40"/>
  <c r="AD30" i="40"/>
  <c r="AC30" i="40"/>
  <c r="AB30" i="40"/>
  <c r="AA30" i="40"/>
  <c r="Z30" i="40"/>
  <c r="Y30" i="40"/>
  <c r="H30" i="40"/>
  <c r="G30" i="40"/>
  <c r="F30" i="40"/>
  <c r="AI29" i="40"/>
  <c r="AH29" i="40"/>
  <c r="AG29" i="40"/>
  <c r="AF29" i="40"/>
  <c r="AE29" i="40"/>
  <c r="AD29" i="40"/>
  <c r="AC29" i="40"/>
  <c r="AB29" i="40"/>
  <c r="AA29" i="40"/>
  <c r="V29" i="40" s="1"/>
  <c r="Z29" i="40"/>
  <c r="Y29" i="40"/>
  <c r="H29" i="40"/>
  <c r="G29" i="40"/>
  <c r="F29" i="40"/>
  <c r="I57" i="40" s="1"/>
  <c r="L57" i="40" s="1"/>
  <c r="AI28" i="40"/>
  <c r="AH28" i="40"/>
  <c r="AG28" i="40"/>
  <c r="AF28" i="40"/>
  <c r="AE28" i="40"/>
  <c r="AD28" i="40"/>
  <c r="AC28" i="40"/>
  <c r="AB28" i="40"/>
  <c r="AA28" i="40"/>
  <c r="Z28" i="40"/>
  <c r="Y28" i="40"/>
  <c r="W28" i="40"/>
  <c r="X28" i="40" s="1"/>
  <c r="V28" i="40"/>
  <c r="H28" i="40"/>
  <c r="G28" i="40"/>
  <c r="F28" i="40"/>
  <c r="AH27" i="40"/>
  <c r="AG27" i="40"/>
  <c r="AF27" i="40"/>
  <c r="AE27" i="40"/>
  <c r="AD27" i="40"/>
  <c r="W27" i="40" s="1"/>
  <c r="X27" i="40" s="1"/>
  <c r="AC27" i="40"/>
  <c r="AB27" i="40"/>
  <c r="AA27" i="40"/>
  <c r="Z27" i="40"/>
  <c r="Y27" i="40"/>
  <c r="H27" i="40"/>
  <c r="G27" i="40"/>
  <c r="F27" i="40"/>
  <c r="AI27" i="40" s="1"/>
  <c r="AH26" i="40"/>
  <c r="AG26" i="40"/>
  <c r="AF26" i="40"/>
  <c r="AE26" i="40"/>
  <c r="AD26" i="40"/>
  <c r="AC26" i="40"/>
  <c r="AB26" i="40"/>
  <c r="AA26" i="40"/>
  <c r="Z26" i="40"/>
  <c r="Y26" i="40"/>
  <c r="V26" i="40" s="1"/>
  <c r="AL26" i="40" s="1"/>
  <c r="H26" i="40"/>
  <c r="G26" i="40"/>
  <c r="F26" i="40"/>
  <c r="AI26" i="40" s="1"/>
  <c r="AH25" i="40"/>
  <c r="AG25" i="40"/>
  <c r="AF25" i="40"/>
  <c r="AE25" i="40"/>
  <c r="AD25" i="40"/>
  <c r="AC25" i="40"/>
  <c r="AB25" i="40"/>
  <c r="AA25" i="40"/>
  <c r="Z25" i="40"/>
  <c r="Y25" i="40"/>
  <c r="W25" i="40" s="1"/>
  <c r="X25" i="40" s="1"/>
  <c r="V25" i="40"/>
  <c r="H25" i="40"/>
  <c r="G25" i="40"/>
  <c r="F25" i="40"/>
  <c r="AI25" i="40" s="1"/>
  <c r="AI24" i="40"/>
  <c r="AH24" i="40"/>
  <c r="AG24" i="40"/>
  <c r="AF24" i="40"/>
  <c r="AE24" i="40"/>
  <c r="AD24" i="40"/>
  <c r="AC24" i="40"/>
  <c r="AB24" i="40"/>
  <c r="AA24" i="40"/>
  <c r="Z24" i="40"/>
  <c r="Y24" i="40"/>
  <c r="V24" i="40" s="1"/>
  <c r="H24" i="40"/>
  <c r="G24" i="40"/>
  <c r="F24" i="40"/>
  <c r="AI23" i="40"/>
  <c r="AH23" i="40"/>
  <c r="AG23" i="40"/>
  <c r="AF23" i="40"/>
  <c r="AE23" i="40"/>
  <c r="AD23" i="40"/>
  <c r="AC23" i="40"/>
  <c r="AB23" i="40"/>
  <c r="AA23" i="40"/>
  <c r="Z23" i="40"/>
  <c r="Y23" i="40"/>
  <c r="H23" i="40"/>
  <c r="G23" i="40"/>
  <c r="F23" i="40"/>
  <c r="I51" i="40" s="1"/>
  <c r="AI22" i="40"/>
  <c r="AH22" i="40"/>
  <c r="AG22" i="40"/>
  <c r="AF22" i="40"/>
  <c r="AE22" i="40"/>
  <c r="AD22" i="40"/>
  <c r="AC22" i="40"/>
  <c r="AB22" i="40"/>
  <c r="AA22" i="40"/>
  <c r="W22" i="40" s="1"/>
  <c r="X22" i="40" s="1"/>
  <c r="Z22" i="40"/>
  <c r="Y22" i="40"/>
  <c r="H22" i="40"/>
  <c r="G22" i="40"/>
  <c r="F22" i="40"/>
  <c r="I50" i="40" s="1"/>
  <c r="L50" i="40" s="1"/>
  <c r="AH21" i="40"/>
  <c r="AG21" i="40"/>
  <c r="AF21" i="40"/>
  <c r="AE21" i="40"/>
  <c r="AD21" i="40"/>
  <c r="AC21" i="40"/>
  <c r="AB21" i="40"/>
  <c r="AA21" i="40"/>
  <c r="V21" i="40" s="1"/>
  <c r="AL21" i="40" s="1"/>
  <c r="Z21" i="40"/>
  <c r="Y21" i="40"/>
  <c r="H21" i="40"/>
  <c r="G21" i="40"/>
  <c r="F21" i="40"/>
  <c r="AI21" i="40" s="1"/>
  <c r="AH20" i="40"/>
  <c r="AG20" i="40"/>
  <c r="AF20" i="40"/>
  <c r="AE20" i="40"/>
  <c r="AD20" i="40"/>
  <c r="AC20" i="40"/>
  <c r="AB20" i="40"/>
  <c r="AA20" i="40"/>
  <c r="Z20" i="40"/>
  <c r="Y20" i="40"/>
  <c r="W20" i="40" s="1"/>
  <c r="X20" i="40" s="1"/>
  <c r="H20" i="40"/>
  <c r="G20" i="40"/>
  <c r="F20" i="40"/>
  <c r="AI20" i="40" s="1"/>
  <c r="AH19" i="40"/>
  <c r="AG19" i="40"/>
  <c r="AF19" i="40"/>
  <c r="AE19" i="40"/>
  <c r="AD19" i="40"/>
  <c r="AC19" i="40"/>
  <c r="AB19" i="40"/>
  <c r="AA19" i="40"/>
  <c r="Z19" i="40"/>
  <c r="Y19" i="40"/>
  <c r="W19" i="40"/>
  <c r="X19" i="40" s="1"/>
  <c r="V19" i="40"/>
  <c r="H19" i="40"/>
  <c r="G19" i="40"/>
  <c r="F19" i="40"/>
  <c r="I47" i="40" s="1"/>
  <c r="AH18" i="40"/>
  <c r="AG18" i="40"/>
  <c r="AF18" i="40"/>
  <c r="AE18" i="40"/>
  <c r="AD18" i="40"/>
  <c r="AC18" i="40"/>
  <c r="AB18" i="40"/>
  <c r="AA18" i="40"/>
  <c r="Z18" i="40"/>
  <c r="Y18" i="40"/>
  <c r="H18" i="40"/>
  <c r="G18" i="40"/>
  <c r="F18" i="40"/>
  <c r="AI18" i="40" s="1"/>
  <c r="AI17" i="40"/>
  <c r="AH17" i="40"/>
  <c r="AG17" i="40"/>
  <c r="AF17" i="40"/>
  <c r="AE17" i="40"/>
  <c r="AD17" i="40"/>
  <c r="AC17" i="40"/>
  <c r="AB17" i="40"/>
  <c r="AA17" i="40"/>
  <c r="Z17" i="40"/>
  <c r="V17" i="40" s="1"/>
  <c r="Y17" i="40"/>
  <c r="H17" i="40"/>
  <c r="G17" i="40"/>
  <c r="F17" i="40"/>
  <c r="I45" i="40" s="1"/>
  <c r="L45" i="40" s="1"/>
  <c r="AH16" i="40"/>
  <c r="AG16" i="40"/>
  <c r="AF16" i="40"/>
  <c r="AE16" i="40"/>
  <c r="AD16" i="40"/>
  <c r="AC16" i="40"/>
  <c r="AB16" i="40"/>
  <c r="AA16" i="40"/>
  <c r="Z16" i="40"/>
  <c r="Y16" i="40"/>
  <c r="W16" i="40"/>
  <c r="X16" i="40" s="1"/>
  <c r="V16" i="40"/>
  <c r="AL16" i="40" s="1"/>
  <c r="F16" i="40"/>
  <c r="I44" i="40" s="1"/>
  <c r="AH15" i="40"/>
  <c r="AG15" i="40"/>
  <c r="AF15" i="40"/>
  <c r="AE15" i="40"/>
  <c r="AD15" i="40"/>
  <c r="AC15" i="40"/>
  <c r="W15" i="40" s="1"/>
  <c r="X15" i="40" s="1"/>
  <c r="AB15" i="40"/>
  <c r="AA15" i="40"/>
  <c r="Z15" i="40"/>
  <c r="Y15" i="40"/>
  <c r="H15" i="40"/>
  <c r="G15" i="40"/>
  <c r="F15" i="40"/>
  <c r="AI15" i="40" s="1"/>
  <c r="AI14" i="40"/>
  <c r="AH14" i="40"/>
  <c r="AG14" i="40"/>
  <c r="AF14" i="40"/>
  <c r="AE14" i="40"/>
  <c r="AD14" i="40"/>
  <c r="W14" i="40" s="1"/>
  <c r="X14" i="40" s="1"/>
  <c r="AC14" i="40"/>
  <c r="AB14" i="40"/>
  <c r="AA14" i="40"/>
  <c r="Z14" i="40"/>
  <c r="Y14" i="40"/>
  <c r="H14" i="40"/>
  <c r="G14" i="40"/>
  <c r="F14" i="40"/>
  <c r="AH13" i="40"/>
  <c r="AG13" i="40"/>
  <c r="AF13" i="40"/>
  <c r="AE13" i="40"/>
  <c r="AD13" i="40"/>
  <c r="AC13" i="40"/>
  <c r="AB13" i="40"/>
  <c r="AA13" i="40"/>
  <c r="Z13" i="40"/>
  <c r="Y13" i="40"/>
  <c r="F13" i="40"/>
  <c r="AI12" i="40"/>
  <c r="AH12" i="40"/>
  <c r="AG12" i="40"/>
  <c r="AF12" i="40"/>
  <c r="AE12" i="40"/>
  <c r="AD12" i="40"/>
  <c r="AC12" i="40"/>
  <c r="AB12" i="40"/>
  <c r="AA12" i="40"/>
  <c r="W12" i="40" s="1"/>
  <c r="X12" i="40" s="1"/>
  <c r="Z12" i="40"/>
  <c r="Y12" i="40"/>
  <c r="H12" i="40"/>
  <c r="G12" i="40"/>
  <c r="F12" i="40"/>
  <c r="AH11" i="40"/>
  <c r="AG11" i="40"/>
  <c r="AF11" i="40"/>
  <c r="AE11" i="40"/>
  <c r="AD11" i="40"/>
  <c r="AC11" i="40"/>
  <c r="AB11" i="40"/>
  <c r="AA11" i="40"/>
  <c r="Z11" i="40"/>
  <c r="Y11" i="40"/>
  <c r="F11" i="40"/>
  <c r="I39" i="40" s="1"/>
  <c r="AH10" i="40"/>
  <c r="AG10" i="40"/>
  <c r="AF10" i="40"/>
  <c r="AE10" i="40"/>
  <c r="AD10" i="40"/>
  <c r="AC10" i="40"/>
  <c r="AB10" i="40"/>
  <c r="AA10" i="40"/>
  <c r="Z10" i="40"/>
  <c r="Y10" i="40"/>
  <c r="V10" i="40" s="1"/>
  <c r="W10" i="40"/>
  <c r="X10" i="40" s="1"/>
  <c r="H10" i="40"/>
  <c r="G10" i="40"/>
  <c r="F10" i="40"/>
  <c r="I38" i="40" s="1"/>
  <c r="AI9" i="40"/>
  <c r="AH9" i="40"/>
  <c r="AG9" i="40"/>
  <c r="AF9" i="40"/>
  <c r="AE9" i="40"/>
  <c r="AD9" i="40"/>
  <c r="AC9" i="40"/>
  <c r="AB9" i="40"/>
  <c r="AA9" i="40"/>
  <c r="Z9" i="40"/>
  <c r="W9" i="40" s="1"/>
  <c r="X9" i="40" s="1"/>
  <c r="Y9" i="40"/>
  <c r="H9" i="40"/>
  <c r="G9" i="40"/>
  <c r="F9" i="40"/>
  <c r="I37" i="40" s="1"/>
  <c r="AM8" i="40"/>
  <c r="AI8" i="40"/>
  <c r="AH8" i="40"/>
  <c r="AG8" i="40"/>
  <c r="AF8" i="40"/>
  <c r="AE8" i="40"/>
  <c r="AD8" i="40"/>
  <c r="AC8" i="40"/>
  <c r="AB8" i="40"/>
  <c r="AA8" i="40"/>
  <c r="Z8" i="40"/>
  <c r="W8" i="40" s="1"/>
  <c r="X8" i="40" s="1"/>
  <c r="Y8" i="40"/>
  <c r="H8" i="40"/>
  <c r="G8" i="40"/>
  <c r="F8" i="40"/>
  <c r="AH7" i="40"/>
  <c r="AG7" i="40"/>
  <c r="AF7" i="40"/>
  <c r="AE7" i="40"/>
  <c r="AD7" i="40"/>
  <c r="AC7" i="40"/>
  <c r="AB7" i="40"/>
  <c r="AA7" i="40"/>
  <c r="Z7" i="40"/>
  <c r="AB32" i="40" s="1"/>
  <c r="Y7" i="40"/>
  <c r="H7" i="40"/>
  <c r="G7" i="40"/>
  <c r="F7" i="40"/>
  <c r="I35" i="40" s="1"/>
  <c r="AH6" i="40"/>
  <c r="AG6" i="40"/>
  <c r="AF6" i="40"/>
  <c r="AE6" i="40"/>
  <c r="AD6" i="40"/>
  <c r="AC6" i="40"/>
  <c r="AB6" i="40"/>
  <c r="W6" i="40" s="1"/>
  <c r="X6" i="40" s="1"/>
  <c r="AA6" i="40"/>
  <c r="Z6" i="40"/>
  <c r="Y6" i="40"/>
  <c r="H6" i="40"/>
  <c r="G6" i="40"/>
  <c r="F6" i="40"/>
  <c r="AI6" i="40" s="1"/>
  <c r="AI5" i="40"/>
  <c r="AH5" i="40"/>
  <c r="AG5" i="40"/>
  <c r="AI32" i="40" s="1"/>
  <c r="AF5" i="40"/>
  <c r="AH32" i="40" s="1"/>
  <c r="AE5" i="40"/>
  <c r="AG32" i="40" s="1"/>
  <c r="AD5" i="40"/>
  <c r="AF32" i="40" s="1"/>
  <c r="AC5" i="40"/>
  <c r="AB5" i="40"/>
  <c r="AA5" i="40"/>
  <c r="Z5" i="40"/>
  <c r="Y5" i="40"/>
  <c r="H5" i="40"/>
  <c r="G5" i="40"/>
  <c r="F5" i="40"/>
  <c r="I33" i="40" s="1"/>
  <c r="K33" i="40" s="1"/>
  <c r="H4" i="40"/>
  <c r="G4" i="40"/>
  <c r="AI30" i="36"/>
  <c r="AH30" i="36"/>
  <c r="AG30" i="36"/>
  <c r="AF30" i="36"/>
  <c r="AE30" i="36"/>
  <c r="AD30" i="36"/>
  <c r="AC30" i="36"/>
  <c r="AB30" i="36"/>
  <c r="AA30" i="36"/>
  <c r="Z30" i="36"/>
  <c r="Y30" i="36"/>
  <c r="W30" i="36" s="1"/>
  <c r="X30" i="36" s="1"/>
  <c r="H30" i="36"/>
  <c r="G30" i="36"/>
  <c r="F30" i="36"/>
  <c r="AH29" i="36"/>
  <c r="AG29" i="36"/>
  <c r="AF29" i="36"/>
  <c r="AE29" i="36"/>
  <c r="AD29" i="36"/>
  <c r="AC29" i="36"/>
  <c r="AB29" i="36"/>
  <c r="AA29" i="36"/>
  <c r="Z29" i="36"/>
  <c r="Y29" i="36"/>
  <c r="V29" i="36" s="1"/>
  <c r="H29" i="36"/>
  <c r="G29" i="36"/>
  <c r="F29" i="36"/>
  <c r="AI29" i="36" s="1"/>
  <c r="AH28" i="36"/>
  <c r="AG28" i="36"/>
  <c r="AF28" i="36"/>
  <c r="AE28" i="36"/>
  <c r="AD28" i="36"/>
  <c r="AC28" i="36"/>
  <c r="AB28" i="36"/>
  <c r="AA28" i="36"/>
  <c r="Z28" i="36"/>
  <c r="V28" i="36" s="1"/>
  <c r="Y28" i="36"/>
  <c r="H28" i="36"/>
  <c r="G28" i="36"/>
  <c r="F28" i="36"/>
  <c r="AI28" i="36" s="1"/>
  <c r="AI27" i="36"/>
  <c r="AH27" i="36"/>
  <c r="AG27" i="36"/>
  <c r="AF27" i="36"/>
  <c r="AE27" i="36"/>
  <c r="AD27" i="36"/>
  <c r="AC27" i="36"/>
  <c r="AB27" i="36"/>
  <c r="AA27" i="36"/>
  <c r="Z27" i="36"/>
  <c r="V27" i="36" s="1"/>
  <c r="Y27" i="36"/>
  <c r="H27" i="36"/>
  <c r="G27" i="36"/>
  <c r="F27" i="36"/>
  <c r="AI26" i="36"/>
  <c r="AH26" i="36"/>
  <c r="AG26" i="36"/>
  <c r="AF26" i="36"/>
  <c r="AE26" i="36"/>
  <c r="AD26" i="36"/>
  <c r="AC26" i="36"/>
  <c r="V26" i="36" s="1"/>
  <c r="AB26" i="36"/>
  <c r="AA26" i="36"/>
  <c r="Z26" i="36"/>
  <c r="Y26" i="36"/>
  <c r="H26" i="36"/>
  <c r="G26" i="36"/>
  <c r="F26" i="36"/>
  <c r="AI25" i="36"/>
  <c r="AH25" i="36"/>
  <c r="AG25" i="36"/>
  <c r="AF25" i="36"/>
  <c r="AE25" i="36"/>
  <c r="AD25" i="36"/>
  <c r="AC25" i="36"/>
  <c r="AB25" i="36"/>
  <c r="AA25" i="36"/>
  <c r="Z25" i="36"/>
  <c r="Y25" i="36"/>
  <c r="W25" i="36" s="1"/>
  <c r="X25" i="36" s="1"/>
  <c r="H25" i="36"/>
  <c r="G25" i="36"/>
  <c r="F25" i="36"/>
  <c r="AI24" i="36"/>
  <c r="AH24" i="36"/>
  <c r="AG24" i="36"/>
  <c r="AF24" i="36"/>
  <c r="AE24" i="36"/>
  <c r="AD24" i="36"/>
  <c r="AC24" i="36"/>
  <c r="AB24" i="36"/>
  <c r="AA24" i="36"/>
  <c r="Z24" i="36"/>
  <c r="Y24" i="36"/>
  <c r="W24" i="36" s="1"/>
  <c r="X24" i="36" s="1"/>
  <c r="H24" i="36"/>
  <c r="G24" i="36"/>
  <c r="F24" i="36"/>
  <c r="AH23" i="36"/>
  <c r="AG23" i="36"/>
  <c r="V23" i="36" s="1"/>
  <c r="AF23" i="36"/>
  <c r="AE23" i="36"/>
  <c r="AD23" i="36"/>
  <c r="AC23" i="36"/>
  <c r="AB23" i="36"/>
  <c r="AA23" i="36"/>
  <c r="Z23" i="36"/>
  <c r="W23" i="36" s="1"/>
  <c r="X23" i="36" s="1"/>
  <c r="Y23" i="36"/>
  <c r="H23" i="36"/>
  <c r="G23" i="36"/>
  <c r="F23" i="36"/>
  <c r="AI23" i="36" s="1"/>
  <c r="AH22" i="36"/>
  <c r="AG22" i="36"/>
  <c r="AF22" i="36"/>
  <c r="AE22" i="36"/>
  <c r="AD22" i="36"/>
  <c r="AC22" i="36"/>
  <c r="AB22" i="36"/>
  <c r="AA22" i="36"/>
  <c r="Z22" i="36"/>
  <c r="Y22" i="36"/>
  <c r="V22" i="36" s="1"/>
  <c r="H22" i="36"/>
  <c r="G22" i="36"/>
  <c r="F22" i="36"/>
  <c r="AI22" i="36" s="1"/>
  <c r="AI21" i="36"/>
  <c r="AH21" i="36"/>
  <c r="AG21" i="36"/>
  <c r="AF21" i="36"/>
  <c r="AE21" i="36"/>
  <c r="AD21" i="36"/>
  <c r="AC21" i="36"/>
  <c r="AB21" i="36"/>
  <c r="AA21" i="36"/>
  <c r="Z21" i="36"/>
  <c r="Y21" i="36"/>
  <c r="V21" i="36"/>
  <c r="AL21" i="36" s="1"/>
  <c r="H21" i="36"/>
  <c r="G21" i="36"/>
  <c r="F21" i="36"/>
  <c r="AI20" i="36"/>
  <c r="AH20" i="36"/>
  <c r="AG20" i="36"/>
  <c r="AF20" i="36"/>
  <c r="AE20" i="36"/>
  <c r="AD20" i="36"/>
  <c r="AC20" i="36"/>
  <c r="AB20" i="36"/>
  <c r="AA20" i="36"/>
  <c r="Z20" i="36"/>
  <c r="Y20" i="36"/>
  <c r="V20" i="36"/>
  <c r="AL20" i="36" s="1"/>
  <c r="H20" i="36"/>
  <c r="G20" i="36"/>
  <c r="F20" i="36"/>
  <c r="AI19" i="36"/>
  <c r="AH19" i="36"/>
  <c r="AG19" i="36"/>
  <c r="AF19" i="36"/>
  <c r="AE19" i="36"/>
  <c r="AD19" i="36"/>
  <c r="AC19" i="36"/>
  <c r="AB19" i="36"/>
  <c r="AA19" i="36"/>
  <c r="Z19" i="36"/>
  <c r="V19" i="36" s="1"/>
  <c r="Y19" i="36"/>
  <c r="H19" i="36"/>
  <c r="G19" i="36"/>
  <c r="F19" i="36"/>
  <c r="AI18" i="36"/>
  <c r="AH18" i="36"/>
  <c r="AG18" i="36"/>
  <c r="AF18" i="36"/>
  <c r="AE18" i="36"/>
  <c r="AD18" i="36"/>
  <c r="AC18" i="36"/>
  <c r="AB18" i="36"/>
  <c r="AA18" i="36"/>
  <c r="V18" i="36" s="1"/>
  <c r="Z18" i="36"/>
  <c r="W18" i="36" s="1"/>
  <c r="X18" i="36" s="1"/>
  <c r="Y18" i="36"/>
  <c r="H18" i="36"/>
  <c r="G18" i="36"/>
  <c r="F18" i="36"/>
  <c r="AH17" i="36"/>
  <c r="AG17" i="36"/>
  <c r="AF17" i="36"/>
  <c r="AE17" i="36"/>
  <c r="AD17" i="36"/>
  <c r="AC17" i="36"/>
  <c r="AB17" i="36"/>
  <c r="AA17" i="36"/>
  <c r="Z17" i="36"/>
  <c r="Y17" i="36"/>
  <c r="W17" i="36" s="1"/>
  <c r="X17" i="36" s="1"/>
  <c r="H17" i="36"/>
  <c r="G17" i="36"/>
  <c r="F17" i="36"/>
  <c r="AI17" i="36" s="1"/>
  <c r="AH16" i="36"/>
  <c r="AG16" i="36"/>
  <c r="AF16" i="36"/>
  <c r="AE16" i="36"/>
  <c r="AD16" i="36"/>
  <c r="AC16" i="36"/>
  <c r="AB16" i="36"/>
  <c r="AA16" i="36"/>
  <c r="Z16" i="36"/>
  <c r="Y16" i="36"/>
  <c r="W16" i="36"/>
  <c r="X16" i="36" s="1"/>
  <c r="F16" i="36"/>
  <c r="AI15" i="36"/>
  <c r="AH15" i="36"/>
  <c r="AG15" i="36"/>
  <c r="AF15" i="36"/>
  <c r="AE15" i="36"/>
  <c r="AD15" i="36"/>
  <c r="AC15" i="36"/>
  <c r="AB15" i="36"/>
  <c r="AA15" i="36"/>
  <c r="Z15" i="36"/>
  <c r="V15" i="36" s="1"/>
  <c r="Y15" i="36"/>
  <c r="H15" i="36"/>
  <c r="G15" i="36"/>
  <c r="F15" i="36"/>
  <c r="AI14" i="36"/>
  <c r="AH14" i="36"/>
  <c r="AG14" i="36"/>
  <c r="AF14" i="36"/>
  <c r="AE14" i="36"/>
  <c r="AD14" i="36"/>
  <c r="AC14" i="36"/>
  <c r="AB14" i="36"/>
  <c r="AA14" i="36"/>
  <c r="Z14" i="36"/>
  <c r="Y14" i="36"/>
  <c r="V14" i="36" s="1"/>
  <c r="H14" i="36"/>
  <c r="G14" i="36"/>
  <c r="F14" i="36"/>
  <c r="AH13" i="36"/>
  <c r="AG13" i="36"/>
  <c r="AF13" i="36"/>
  <c r="AE13" i="36"/>
  <c r="AD13" i="36"/>
  <c r="AC13" i="36"/>
  <c r="AB13" i="36"/>
  <c r="AA13" i="36"/>
  <c r="Z13" i="36"/>
  <c r="W13" i="36" s="1"/>
  <c r="X13" i="36" s="1"/>
  <c r="Y13" i="36"/>
  <c r="F13" i="36"/>
  <c r="AH12" i="36"/>
  <c r="AG12" i="36"/>
  <c r="AF12" i="36"/>
  <c r="AE12" i="36"/>
  <c r="AD12" i="36"/>
  <c r="AC12" i="36"/>
  <c r="AB12" i="36"/>
  <c r="V12" i="36" s="1"/>
  <c r="AA12" i="36"/>
  <c r="Z12" i="36"/>
  <c r="Y12" i="36"/>
  <c r="H12" i="36"/>
  <c r="G12" i="36"/>
  <c r="F12" i="36"/>
  <c r="AI12" i="36" s="1"/>
  <c r="AH11" i="36"/>
  <c r="AG11" i="36"/>
  <c r="AF11" i="36"/>
  <c r="AF32" i="36" s="1"/>
  <c r="AE11" i="36"/>
  <c r="AD11" i="36"/>
  <c r="AC11" i="36"/>
  <c r="AB11" i="36"/>
  <c r="AA11" i="36"/>
  <c r="Z11" i="36"/>
  <c r="W11" i="36" s="1"/>
  <c r="X11" i="36" s="1"/>
  <c r="Y11" i="36"/>
  <c r="F11" i="36"/>
  <c r="AI10" i="36"/>
  <c r="AH10" i="36"/>
  <c r="AG10" i="36"/>
  <c r="AF10" i="36"/>
  <c r="AE10" i="36"/>
  <c r="AD10" i="36"/>
  <c r="AC10" i="36"/>
  <c r="AB10" i="36"/>
  <c r="AA10" i="36"/>
  <c r="V10" i="36" s="1"/>
  <c r="Z10" i="36"/>
  <c r="Y10" i="36"/>
  <c r="H10" i="36"/>
  <c r="G10" i="36"/>
  <c r="F10" i="36"/>
  <c r="AI9" i="36"/>
  <c r="AH9" i="36"/>
  <c r="AG9" i="36"/>
  <c r="AF9" i="36"/>
  <c r="AE9" i="36"/>
  <c r="AD9" i="36"/>
  <c r="AC9" i="36"/>
  <c r="AB9" i="36"/>
  <c r="AA9" i="36"/>
  <c r="Z9" i="36"/>
  <c r="V9" i="36" s="1"/>
  <c r="Y9" i="36"/>
  <c r="W9" i="36"/>
  <c r="X9" i="36" s="1"/>
  <c r="H9" i="36"/>
  <c r="G9" i="36"/>
  <c r="F9" i="36"/>
  <c r="AH8" i="36"/>
  <c r="AG8" i="36"/>
  <c r="AF8" i="36"/>
  <c r="AE8" i="36"/>
  <c r="AD8" i="36"/>
  <c r="AC8" i="36"/>
  <c r="AB8" i="36"/>
  <c r="AA8" i="36"/>
  <c r="Z8" i="36"/>
  <c r="Y8" i="36"/>
  <c r="W8" i="36" s="1"/>
  <c r="X8" i="36" s="1"/>
  <c r="H8" i="36"/>
  <c r="G8" i="36"/>
  <c r="F8" i="36"/>
  <c r="AI8" i="36" s="1"/>
  <c r="AH7" i="36"/>
  <c r="AG7" i="36"/>
  <c r="AF7" i="36"/>
  <c r="AE7" i="36"/>
  <c r="AD7" i="36"/>
  <c r="AC7" i="36"/>
  <c r="AB7" i="36"/>
  <c r="AA7" i="36"/>
  <c r="Z7" i="36"/>
  <c r="Y7" i="36"/>
  <c r="W7" i="36" s="1"/>
  <c r="X7" i="36" s="1"/>
  <c r="H7" i="36"/>
  <c r="G7" i="36"/>
  <c r="F7" i="36"/>
  <c r="AI7" i="36" s="1"/>
  <c r="AH6" i="36"/>
  <c r="AG6" i="36"/>
  <c r="AF6" i="36"/>
  <c r="AE6" i="36"/>
  <c r="AD6" i="36"/>
  <c r="AD32" i="36" s="1"/>
  <c r="AC6" i="36"/>
  <c r="AB6" i="36"/>
  <c r="AA6" i="36"/>
  <c r="Z6" i="36"/>
  <c r="Y6" i="36"/>
  <c r="Y32" i="36" s="1"/>
  <c r="W6" i="36"/>
  <c r="X6" i="36" s="1"/>
  <c r="H6" i="36"/>
  <c r="G6" i="36"/>
  <c r="F6" i="36"/>
  <c r="AI6" i="36" s="1"/>
  <c r="AH5" i="36"/>
  <c r="AH32" i="36" s="1"/>
  <c r="AG5" i="36"/>
  <c r="AG32" i="36" s="1"/>
  <c r="AF5" i="36"/>
  <c r="AE5" i="36"/>
  <c r="AD5" i="36"/>
  <c r="AC5" i="36"/>
  <c r="AB5" i="36"/>
  <c r="AA5" i="36"/>
  <c r="Z5" i="36"/>
  <c r="V5" i="36" s="1"/>
  <c r="Y5" i="36"/>
  <c r="H5" i="36"/>
  <c r="G5" i="36"/>
  <c r="F5" i="36"/>
  <c r="AI5" i="36" s="1"/>
  <c r="H4" i="36"/>
  <c r="G4" i="36"/>
  <c r="AH30" i="51"/>
  <c r="AG30" i="51"/>
  <c r="AF30" i="51"/>
  <c r="AE30" i="51"/>
  <c r="AD30" i="51"/>
  <c r="AC30" i="51"/>
  <c r="AB30" i="51"/>
  <c r="AA30" i="51"/>
  <c r="Z30" i="51"/>
  <c r="Y30" i="51"/>
  <c r="V30" i="51" s="1"/>
  <c r="W30" i="51"/>
  <c r="X30" i="51" s="1"/>
  <c r="H30" i="51"/>
  <c r="G30" i="51"/>
  <c r="F30" i="51"/>
  <c r="AI30" i="51" s="1"/>
  <c r="AH29" i="51"/>
  <c r="AG29" i="51"/>
  <c r="AF29" i="51"/>
  <c r="AE29" i="51"/>
  <c r="AD29" i="51"/>
  <c r="AC29" i="51"/>
  <c r="AB29" i="51"/>
  <c r="AA29" i="51"/>
  <c r="Z29" i="51"/>
  <c r="Y29" i="51"/>
  <c r="V29" i="51" s="1"/>
  <c r="H29" i="51"/>
  <c r="G29" i="51"/>
  <c r="F29" i="51"/>
  <c r="AI29" i="51" s="1"/>
  <c r="AL28" i="51"/>
  <c r="AJ28" i="51"/>
  <c r="AI28" i="51"/>
  <c r="AH28" i="51"/>
  <c r="AG28" i="51"/>
  <c r="AF28" i="51"/>
  <c r="AE28" i="51"/>
  <c r="AD28" i="51"/>
  <c r="AC28" i="51"/>
  <c r="AB28" i="51"/>
  <c r="AA28" i="51"/>
  <c r="Z28" i="51"/>
  <c r="Y28" i="51"/>
  <c r="W28" i="51"/>
  <c r="X28" i="51" s="1"/>
  <c r="V28" i="51"/>
  <c r="AK28" i="51" s="1"/>
  <c r="H28" i="51"/>
  <c r="G28" i="51"/>
  <c r="F28" i="51"/>
  <c r="AI27" i="51"/>
  <c r="AH27" i="51"/>
  <c r="AG27" i="51"/>
  <c r="AF27" i="51"/>
  <c r="AE27" i="51"/>
  <c r="AD27" i="51"/>
  <c r="AC27" i="51"/>
  <c r="AB27" i="51"/>
  <c r="AA27" i="51"/>
  <c r="V27" i="51" s="1"/>
  <c r="Z27" i="51"/>
  <c r="Y27" i="51"/>
  <c r="H27" i="51"/>
  <c r="G27" i="51"/>
  <c r="F27" i="51"/>
  <c r="AI26" i="51"/>
  <c r="AH26" i="51"/>
  <c r="AG26" i="51"/>
  <c r="AF26" i="51"/>
  <c r="AE26" i="51"/>
  <c r="AD26" i="51"/>
  <c r="AC26" i="51"/>
  <c r="AB26" i="51"/>
  <c r="AA26" i="51"/>
  <c r="Z26" i="51"/>
  <c r="Y26" i="51"/>
  <c r="W26" i="51" s="1"/>
  <c r="X26" i="51" s="1"/>
  <c r="H26" i="51"/>
  <c r="G26" i="51"/>
  <c r="F26" i="51"/>
  <c r="AH25" i="51"/>
  <c r="AG25" i="51"/>
  <c r="AF25" i="51"/>
  <c r="AE25" i="51"/>
  <c r="AD25" i="51"/>
  <c r="AC25" i="51"/>
  <c r="AB25" i="51"/>
  <c r="AA25" i="51"/>
  <c r="Z25" i="51"/>
  <c r="Y25" i="51"/>
  <c r="W25" i="51"/>
  <c r="X25" i="51" s="1"/>
  <c r="V25" i="51"/>
  <c r="H25" i="51"/>
  <c r="G25" i="51"/>
  <c r="F25" i="51"/>
  <c r="AI25" i="51" s="1"/>
  <c r="AH24" i="51"/>
  <c r="AG24" i="51"/>
  <c r="AF24" i="51"/>
  <c r="AE24" i="51"/>
  <c r="W24" i="51" s="1"/>
  <c r="X24" i="51" s="1"/>
  <c r="AD24" i="51"/>
  <c r="AC24" i="51"/>
  <c r="AB24" i="51"/>
  <c r="AA24" i="51"/>
  <c r="Z24" i="51"/>
  <c r="Y24" i="51"/>
  <c r="H24" i="51"/>
  <c r="G24" i="51"/>
  <c r="F24" i="51"/>
  <c r="AI24" i="51" s="1"/>
  <c r="AI23" i="51"/>
  <c r="AH23" i="51"/>
  <c r="AG23" i="51"/>
  <c r="AF23" i="51"/>
  <c r="AE23" i="51"/>
  <c r="AD23" i="51"/>
  <c r="AC23" i="51"/>
  <c r="AB23" i="51"/>
  <c r="AA23" i="51"/>
  <c r="W23" i="51" s="1"/>
  <c r="X23" i="51" s="1"/>
  <c r="Z23" i="51"/>
  <c r="Y23" i="51"/>
  <c r="H23" i="51"/>
  <c r="G23" i="51"/>
  <c r="F23" i="51"/>
  <c r="AI22" i="51"/>
  <c r="AH22" i="51"/>
  <c r="AG22" i="51"/>
  <c r="AF22" i="51"/>
  <c r="AE22" i="51"/>
  <c r="AD22" i="51"/>
  <c r="AC22" i="51"/>
  <c r="AB22" i="51"/>
  <c r="W22" i="51" s="1"/>
  <c r="X22" i="51" s="1"/>
  <c r="AA22" i="51"/>
  <c r="Z22" i="51"/>
  <c r="Y22" i="51"/>
  <c r="H22" i="51"/>
  <c r="G22" i="51"/>
  <c r="F22" i="51"/>
  <c r="AI21" i="51"/>
  <c r="AH21" i="51"/>
  <c r="AG21" i="51"/>
  <c r="AF21" i="51"/>
  <c r="AE21" i="51"/>
  <c r="V21" i="51" s="1"/>
  <c r="AD21" i="51"/>
  <c r="AC21" i="51"/>
  <c r="AB21" i="51"/>
  <c r="AA21" i="51"/>
  <c r="Z21" i="51"/>
  <c r="Y21" i="51"/>
  <c r="W21" i="51" s="1"/>
  <c r="X21" i="51" s="1"/>
  <c r="H21" i="51"/>
  <c r="G21" i="51"/>
  <c r="F21" i="51"/>
  <c r="AI20" i="51"/>
  <c r="AH20" i="51"/>
  <c r="AG20" i="51"/>
  <c r="AF20" i="51"/>
  <c r="AE20" i="51"/>
  <c r="AD20" i="51"/>
  <c r="AC20" i="51"/>
  <c r="AB20" i="51"/>
  <c r="AA20" i="51"/>
  <c r="Z20" i="51"/>
  <c r="W20" i="51" s="1"/>
  <c r="X20" i="51" s="1"/>
  <c r="Y20" i="51"/>
  <c r="H20" i="51"/>
  <c r="G20" i="51"/>
  <c r="F20" i="51"/>
  <c r="AJ19" i="51"/>
  <c r="AI19" i="51"/>
  <c r="AH19" i="51"/>
  <c r="AG19" i="51"/>
  <c r="AF19" i="51"/>
  <c r="AE19" i="51"/>
  <c r="AD19" i="51"/>
  <c r="AC19" i="51"/>
  <c r="AB19" i="51"/>
  <c r="AA19" i="51"/>
  <c r="Z19" i="51"/>
  <c r="Y19" i="51"/>
  <c r="W19" i="51"/>
  <c r="X19" i="51" s="1"/>
  <c r="V19" i="51"/>
  <c r="AK19" i="51" s="1"/>
  <c r="H19" i="51"/>
  <c r="G19" i="51"/>
  <c r="F19" i="51"/>
  <c r="AH18" i="51"/>
  <c r="AG18" i="51"/>
  <c r="AF18" i="51"/>
  <c r="AE18" i="51"/>
  <c r="AD18" i="51"/>
  <c r="AC18" i="51"/>
  <c r="AB18" i="51"/>
  <c r="AA18" i="51"/>
  <c r="Z18" i="51"/>
  <c r="Y18" i="51"/>
  <c r="H18" i="51"/>
  <c r="G18" i="51"/>
  <c r="F18" i="51"/>
  <c r="AI18" i="51" s="1"/>
  <c r="AI17" i="51"/>
  <c r="AH17" i="51"/>
  <c r="AG17" i="51"/>
  <c r="AF17" i="51"/>
  <c r="AE17" i="51"/>
  <c r="AD17" i="51"/>
  <c r="AC17" i="51"/>
  <c r="AB17" i="51"/>
  <c r="AA17" i="51"/>
  <c r="Z17" i="51"/>
  <c r="Y17" i="51"/>
  <c r="W17" i="51" s="1"/>
  <c r="X17" i="51" s="1"/>
  <c r="H17" i="51"/>
  <c r="G17" i="51"/>
  <c r="F17" i="51"/>
  <c r="AH16" i="51"/>
  <c r="AG16" i="51"/>
  <c r="AF16" i="51"/>
  <c r="AE16" i="51"/>
  <c r="AD16" i="51"/>
  <c r="AC16" i="51"/>
  <c r="AB16" i="51"/>
  <c r="AA16" i="51"/>
  <c r="Z16" i="51"/>
  <c r="W16" i="51" s="1"/>
  <c r="X16" i="51" s="1"/>
  <c r="Y16" i="51"/>
  <c r="F16" i="51"/>
  <c r="AI15" i="51"/>
  <c r="AH15" i="51"/>
  <c r="AG15" i="51"/>
  <c r="AF15" i="51"/>
  <c r="AE15" i="51"/>
  <c r="AD15" i="51"/>
  <c r="AC15" i="51"/>
  <c r="AB15" i="51"/>
  <c r="AA15" i="51"/>
  <c r="Z15" i="51"/>
  <c r="Y15" i="51"/>
  <c r="W15" i="51" s="1"/>
  <c r="X15" i="51" s="1"/>
  <c r="H15" i="51"/>
  <c r="G15" i="51"/>
  <c r="F15" i="51"/>
  <c r="AI14" i="51"/>
  <c r="AH14" i="51"/>
  <c r="AG14" i="51"/>
  <c r="AF14" i="51"/>
  <c r="AE14" i="51"/>
  <c r="AD14" i="51"/>
  <c r="AC14" i="51"/>
  <c r="AB14" i="51"/>
  <c r="AA14" i="51"/>
  <c r="Z14" i="51"/>
  <c r="Y14" i="51"/>
  <c r="H14" i="51"/>
  <c r="G14" i="51"/>
  <c r="F14" i="51"/>
  <c r="AH13" i="51"/>
  <c r="AG13" i="51"/>
  <c r="AF13" i="51"/>
  <c r="AE13" i="51"/>
  <c r="AD13" i="51"/>
  <c r="AC13" i="51"/>
  <c r="AB13" i="51"/>
  <c r="AA13" i="51"/>
  <c r="Z13" i="51"/>
  <c r="Y13" i="51"/>
  <c r="W13" i="51"/>
  <c r="X13" i="51" s="1"/>
  <c r="V13" i="51"/>
  <c r="F13" i="51"/>
  <c r="AH12" i="51"/>
  <c r="AG12" i="51"/>
  <c r="AF12" i="51"/>
  <c r="AE12" i="51"/>
  <c r="AD12" i="51"/>
  <c r="AC12" i="51"/>
  <c r="AB12" i="51"/>
  <c r="W12" i="51" s="1"/>
  <c r="X12" i="51" s="1"/>
  <c r="AA12" i="51"/>
  <c r="Z12" i="51"/>
  <c r="Y12" i="51"/>
  <c r="V12" i="51"/>
  <c r="H12" i="51"/>
  <c r="G12" i="51"/>
  <c r="F12" i="51"/>
  <c r="AI12" i="51" s="1"/>
  <c r="AH11" i="51"/>
  <c r="AG11" i="51"/>
  <c r="AF11" i="51"/>
  <c r="AE11" i="51"/>
  <c r="AD11" i="51"/>
  <c r="AC11" i="51"/>
  <c r="AB11" i="51"/>
  <c r="AA11" i="51"/>
  <c r="Z11" i="51"/>
  <c r="Y11" i="51"/>
  <c r="F11" i="51"/>
  <c r="AI10" i="51"/>
  <c r="AH10" i="51"/>
  <c r="AG10" i="51"/>
  <c r="AF10" i="51"/>
  <c r="AE10" i="51"/>
  <c r="AD10" i="51"/>
  <c r="AC10" i="51"/>
  <c r="AB10" i="51"/>
  <c r="AA10" i="51"/>
  <c r="Z10" i="51"/>
  <c r="Y10" i="51"/>
  <c r="V10" i="51" s="1"/>
  <c r="H10" i="51"/>
  <c r="G10" i="51"/>
  <c r="F10" i="51"/>
  <c r="AH9" i="51"/>
  <c r="AG9" i="51"/>
  <c r="AF9" i="51"/>
  <c r="AE9" i="51"/>
  <c r="AD9" i="51"/>
  <c r="AC9" i="51"/>
  <c r="AB9" i="51"/>
  <c r="AA9" i="51"/>
  <c r="Z9" i="51"/>
  <c r="Y9" i="51"/>
  <c r="V9" i="51" s="1"/>
  <c r="W9" i="51"/>
  <c r="X9" i="51" s="1"/>
  <c r="H9" i="51"/>
  <c r="G9" i="51"/>
  <c r="F9" i="51"/>
  <c r="AI9" i="51" s="1"/>
  <c r="AI8" i="51"/>
  <c r="AH8" i="51"/>
  <c r="AG8" i="51"/>
  <c r="AF8" i="51"/>
  <c r="AE8" i="51"/>
  <c r="AD8" i="51"/>
  <c r="AC8" i="51"/>
  <c r="AB8" i="51"/>
  <c r="AA8" i="51"/>
  <c r="Z8" i="51"/>
  <c r="Y8" i="51"/>
  <c r="W8" i="51" s="1"/>
  <c r="X8" i="51" s="1"/>
  <c r="H8" i="51"/>
  <c r="G8" i="51"/>
  <c r="F8" i="51"/>
  <c r="AI7" i="51"/>
  <c r="AH7" i="51"/>
  <c r="AG7" i="51"/>
  <c r="AF7" i="51"/>
  <c r="AE7" i="51"/>
  <c r="W7" i="51" s="1"/>
  <c r="X7" i="51" s="1"/>
  <c r="AD7" i="51"/>
  <c r="AC7" i="51"/>
  <c r="AB7" i="51"/>
  <c r="AA7" i="51"/>
  <c r="Z7" i="51"/>
  <c r="Y7" i="51"/>
  <c r="H7" i="51"/>
  <c r="G7" i="51"/>
  <c r="F7" i="51"/>
  <c r="AI6" i="51"/>
  <c r="AH6" i="51"/>
  <c r="AH32" i="51" s="1"/>
  <c r="AG6" i="51"/>
  <c r="AF6" i="51"/>
  <c r="AE6" i="51"/>
  <c r="AD6" i="51"/>
  <c r="AC6" i="51"/>
  <c r="AB6" i="51"/>
  <c r="AA6" i="51"/>
  <c r="Z6" i="51"/>
  <c r="Y6" i="51"/>
  <c r="H6" i="51"/>
  <c r="G6" i="51"/>
  <c r="F6" i="51"/>
  <c r="AI5" i="51"/>
  <c r="AH5" i="51"/>
  <c r="AG5" i="51"/>
  <c r="AF5" i="51"/>
  <c r="AE5" i="51"/>
  <c r="AD5" i="51"/>
  <c r="AD32" i="51" s="1"/>
  <c r="AC5" i="51"/>
  <c r="AC32" i="51" s="1"/>
  <c r="AB5" i="51"/>
  <c r="AA5" i="51"/>
  <c r="Z5" i="51"/>
  <c r="Z32" i="51" s="1"/>
  <c r="Y5" i="51"/>
  <c r="W5" i="51"/>
  <c r="X5" i="51" s="1"/>
  <c r="H5" i="51"/>
  <c r="G5" i="51"/>
  <c r="F5" i="51"/>
  <c r="H4" i="51"/>
  <c r="G4" i="51"/>
  <c r="AI30" i="35"/>
  <c r="AH30" i="35"/>
  <c r="AG30" i="35"/>
  <c r="AF30" i="35"/>
  <c r="AE30" i="35"/>
  <c r="AD30" i="35"/>
  <c r="V30" i="35" s="1"/>
  <c r="AC30" i="35"/>
  <c r="AB30" i="35"/>
  <c r="AA30" i="35"/>
  <c r="Z30" i="35"/>
  <c r="Y30" i="35"/>
  <c r="H30" i="35"/>
  <c r="G30" i="35"/>
  <c r="F30" i="35"/>
  <c r="AI29" i="35"/>
  <c r="AH29" i="35"/>
  <c r="AG29" i="35"/>
  <c r="AF29" i="35"/>
  <c r="AE29" i="35"/>
  <c r="AD29" i="35"/>
  <c r="AC29" i="35"/>
  <c r="AB29" i="35"/>
  <c r="AA29" i="35"/>
  <c r="Z29" i="35"/>
  <c r="Y29" i="35"/>
  <c r="H29" i="35"/>
  <c r="G29" i="35"/>
  <c r="F29" i="35"/>
  <c r="AH28" i="35"/>
  <c r="AG28" i="35"/>
  <c r="AF28" i="35"/>
  <c r="AE28" i="35"/>
  <c r="AD28" i="35"/>
  <c r="AC28" i="35"/>
  <c r="AB28" i="35"/>
  <c r="AA28" i="35"/>
  <c r="Z28" i="35"/>
  <c r="V28" i="35" s="1"/>
  <c r="Y28" i="35"/>
  <c r="H28" i="35"/>
  <c r="G28" i="35"/>
  <c r="F28" i="35"/>
  <c r="AI28" i="35" s="1"/>
  <c r="AI27" i="35"/>
  <c r="AH27" i="35"/>
  <c r="AG27" i="35"/>
  <c r="AF27" i="35"/>
  <c r="AE27" i="35"/>
  <c r="AD27" i="35"/>
  <c r="W27" i="35" s="1"/>
  <c r="X27" i="35" s="1"/>
  <c r="AC27" i="35"/>
  <c r="AB27" i="35"/>
  <c r="AA27" i="35"/>
  <c r="Z27" i="35"/>
  <c r="Y27" i="35"/>
  <c r="H27" i="35"/>
  <c r="G27" i="35"/>
  <c r="F27" i="35"/>
  <c r="AI26" i="35"/>
  <c r="AH26" i="35"/>
  <c r="AG26" i="35"/>
  <c r="AF26" i="35"/>
  <c r="AE26" i="35"/>
  <c r="AD26" i="35"/>
  <c r="AC26" i="35"/>
  <c r="AB26" i="35"/>
  <c r="AA26" i="35"/>
  <c r="Z26" i="35"/>
  <c r="Y26" i="35"/>
  <c r="W26" i="35" s="1"/>
  <c r="X26" i="35" s="1"/>
  <c r="H26" i="35"/>
  <c r="G26" i="35"/>
  <c r="F26" i="35"/>
  <c r="AH25" i="35"/>
  <c r="AG25" i="35"/>
  <c r="AF25" i="35"/>
  <c r="AE25" i="35"/>
  <c r="AD25" i="35"/>
  <c r="AC25" i="35"/>
  <c r="AB25" i="35"/>
  <c r="AA25" i="35"/>
  <c r="Z25" i="35"/>
  <c r="Y25" i="35"/>
  <c r="H25" i="35"/>
  <c r="G25" i="35"/>
  <c r="F25" i="35"/>
  <c r="AI25" i="35" s="1"/>
  <c r="AH24" i="35"/>
  <c r="AG24" i="35"/>
  <c r="AF24" i="35"/>
  <c r="AE24" i="35"/>
  <c r="AD24" i="35"/>
  <c r="AC24" i="35"/>
  <c r="AB24" i="35"/>
  <c r="AA24" i="35"/>
  <c r="Z24" i="35"/>
  <c r="Y24" i="35"/>
  <c r="W24" i="35"/>
  <c r="X24" i="35" s="1"/>
  <c r="V24" i="35"/>
  <c r="H24" i="35"/>
  <c r="G24" i="35"/>
  <c r="F24" i="35"/>
  <c r="AI24" i="35" s="1"/>
  <c r="AH23" i="35"/>
  <c r="AG23" i="35"/>
  <c r="AF23" i="35"/>
  <c r="AE23" i="35"/>
  <c r="AD23" i="35"/>
  <c r="AC23" i="35"/>
  <c r="AB23" i="35"/>
  <c r="AA23" i="35"/>
  <c r="Z23" i="35"/>
  <c r="W23" i="35" s="1"/>
  <c r="X23" i="35" s="1"/>
  <c r="Y23" i="35"/>
  <c r="H23" i="35"/>
  <c r="G23" i="35"/>
  <c r="F23" i="35"/>
  <c r="AI23" i="35" s="1"/>
  <c r="AI22" i="35"/>
  <c r="AH22" i="35"/>
  <c r="AG22" i="35"/>
  <c r="AF22" i="35"/>
  <c r="AE22" i="35"/>
  <c r="AD22" i="35"/>
  <c r="AC22" i="35"/>
  <c r="AB22" i="35"/>
  <c r="V22" i="35" s="1"/>
  <c r="AA22" i="35"/>
  <c r="Z22" i="35"/>
  <c r="Y22" i="35"/>
  <c r="H22" i="35"/>
  <c r="G22" i="35"/>
  <c r="F22" i="35"/>
  <c r="AL21" i="35"/>
  <c r="AI21" i="35"/>
  <c r="AH21" i="35"/>
  <c r="AG21" i="35"/>
  <c r="AF21" i="35"/>
  <c r="AE21" i="35"/>
  <c r="W21" i="35" s="1"/>
  <c r="X21" i="35" s="1"/>
  <c r="AD21" i="35"/>
  <c r="AC21" i="35"/>
  <c r="V21" i="35" s="1"/>
  <c r="AB21" i="35"/>
  <c r="AA21" i="35"/>
  <c r="Z21" i="35"/>
  <c r="Y21" i="35"/>
  <c r="H21" i="35"/>
  <c r="G21" i="35"/>
  <c r="F21" i="35"/>
  <c r="AH20" i="35"/>
  <c r="AG20" i="35"/>
  <c r="AF20" i="35"/>
  <c r="AE20" i="35"/>
  <c r="AD20" i="35"/>
  <c r="AC20" i="35"/>
  <c r="AB20" i="35"/>
  <c r="AA20" i="35"/>
  <c r="Z20" i="35"/>
  <c r="Y20" i="35"/>
  <c r="H20" i="35"/>
  <c r="G20" i="35"/>
  <c r="F20" i="35"/>
  <c r="AI20" i="35" s="1"/>
  <c r="AH19" i="35"/>
  <c r="AG19" i="35"/>
  <c r="AF19" i="35"/>
  <c r="AE19" i="35"/>
  <c r="AD19" i="35"/>
  <c r="AC19" i="35"/>
  <c r="AB19" i="35"/>
  <c r="AA19" i="35"/>
  <c r="Z19" i="35"/>
  <c r="Y19" i="35"/>
  <c r="H19" i="35"/>
  <c r="G19" i="35"/>
  <c r="F19" i="35"/>
  <c r="AI19" i="35" s="1"/>
  <c r="AH18" i="35"/>
  <c r="AG18" i="35"/>
  <c r="AF18" i="35"/>
  <c r="AE18" i="35"/>
  <c r="W18" i="35" s="1"/>
  <c r="X18" i="35" s="1"/>
  <c r="AD18" i="35"/>
  <c r="AC18" i="35"/>
  <c r="AB18" i="35"/>
  <c r="AA18" i="35"/>
  <c r="Z18" i="35"/>
  <c r="Y18" i="35"/>
  <c r="V18" i="35"/>
  <c r="H18" i="35"/>
  <c r="G18" i="35"/>
  <c r="F18" i="35"/>
  <c r="AI18" i="35" s="1"/>
  <c r="AI17" i="35"/>
  <c r="AH17" i="35"/>
  <c r="AG17" i="35"/>
  <c r="AF17" i="35"/>
  <c r="AE17" i="35"/>
  <c r="AD17" i="35"/>
  <c r="AC17" i="35"/>
  <c r="AB17" i="35"/>
  <c r="AA17" i="35"/>
  <c r="Z17" i="35"/>
  <c r="W17" i="35" s="1"/>
  <c r="X17" i="35" s="1"/>
  <c r="Y17" i="35"/>
  <c r="H17" i="35"/>
  <c r="G17" i="35"/>
  <c r="F17" i="35"/>
  <c r="AH16" i="35"/>
  <c r="AG16" i="35"/>
  <c r="AF16" i="35"/>
  <c r="AE16" i="35"/>
  <c r="AD16" i="35"/>
  <c r="AC16" i="35"/>
  <c r="AB16" i="35"/>
  <c r="AA16" i="35"/>
  <c r="Z16" i="35"/>
  <c r="Y16" i="35"/>
  <c r="W16" i="35" s="1"/>
  <c r="X16" i="35" s="1"/>
  <c r="F16" i="35"/>
  <c r="AH15" i="35"/>
  <c r="AG15" i="35"/>
  <c r="AF15" i="35"/>
  <c r="AE15" i="35"/>
  <c r="AD15" i="35"/>
  <c r="AC15" i="35"/>
  <c r="AB15" i="35"/>
  <c r="AA15" i="35"/>
  <c r="Z15" i="35"/>
  <c r="Y15" i="35"/>
  <c r="W15" i="35"/>
  <c r="X15" i="35" s="1"/>
  <c r="V15" i="35"/>
  <c r="H15" i="35"/>
  <c r="G15" i="35"/>
  <c r="F15" i="35"/>
  <c r="AI15" i="35" s="1"/>
  <c r="AI14" i="35"/>
  <c r="AH14" i="35"/>
  <c r="AG14" i="35"/>
  <c r="AF14" i="35"/>
  <c r="AE14" i="35"/>
  <c r="AD14" i="35"/>
  <c r="AC14" i="35"/>
  <c r="AB14" i="35"/>
  <c r="AA14" i="35"/>
  <c r="Z14" i="35"/>
  <c r="Y14" i="35"/>
  <c r="H14" i="35"/>
  <c r="G14" i="35"/>
  <c r="F14" i="35"/>
  <c r="AH13" i="35"/>
  <c r="AG13" i="35"/>
  <c r="AF13" i="35"/>
  <c r="AE13" i="35"/>
  <c r="AD13" i="35"/>
  <c r="AC13" i="35"/>
  <c r="AB13" i="35"/>
  <c r="AA13" i="35"/>
  <c r="Z13" i="35"/>
  <c r="W13" i="35" s="1"/>
  <c r="X13" i="35" s="1"/>
  <c r="Y13" i="35"/>
  <c r="F13" i="35"/>
  <c r="AI12" i="35"/>
  <c r="AH12" i="35"/>
  <c r="AG12" i="35"/>
  <c r="AF12" i="35"/>
  <c r="AE12" i="35"/>
  <c r="AD12" i="35"/>
  <c r="AC12" i="35"/>
  <c r="AB12" i="35"/>
  <c r="AA12" i="35"/>
  <c r="Z12" i="35"/>
  <c r="Y12" i="35"/>
  <c r="H12" i="35"/>
  <c r="G12" i="35"/>
  <c r="F12" i="35"/>
  <c r="AH11" i="35"/>
  <c r="AG11" i="35"/>
  <c r="AF11" i="35"/>
  <c r="AE11" i="35"/>
  <c r="AD11" i="35"/>
  <c r="AC11" i="35"/>
  <c r="AB11" i="35"/>
  <c r="W11" i="35" s="1"/>
  <c r="X11" i="35" s="1"/>
  <c r="AA11" i="35"/>
  <c r="Z11" i="35"/>
  <c r="Y11" i="35"/>
  <c r="F11" i="35"/>
  <c r="AH10" i="35"/>
  <c r="AG10" i="35"/>
  <c r="AF10" i="35"/>
  <c r="AE10" i="35"/>
  <c r="AD10" i="35"/>
  <c r="AC10" i="35"/>
  <c r="AB10" i="35"/>
  <c r="AA10" i="35"/>
  <c r="Z10" i="35"/>
  <c r="Y10" i="35"/>
  <c r="W10" i="35" s="1"/>
  <c r="X10" i="35" s="1"/>
  <c r="V10" i="35"/>
  <c r="H10" i="35"/>
  <c r="G10" i="35"/>
  <c r="F10" i="35"/>
  <c r="AI10" i="35" s="1"/>
  <c r="AI9" i="35"/>
  <c r="AH9" i="35"/>
  <c r="AG9" i="35"/>
  <c r="AF9" i="35"/>
  <c r="AE9" i="35"/>
  <c r="AD9" i="35"/>
  <c r="AC9" i="35"/>
  <c r="AB9" i="35"/>
  <c r="AA9" i="35"/>
  <c r="Z9" i="35"/>
  <c r="W9" i="35" s="1"/>
  <c r="X9" i="35" s="1"/>
  <c r="Y9" i="35"/>
  <c r="H9" i="35"/>
  <c r="G9" i="35"/>
  <c r="F9" i="35"/>
  <c r="AI8" i="35"/>
  <c r="AH8" i="35"/>
  <c r="AG8" i="35"/>
  <c r="AF8" i="35"/>
  <c r="AE8" i="35"/>
  <c r="AD8" i="35"/>
  <c r="AC8" i="35"/>
  <c r="V8" i="35" s="1"/>
  <c r="AJ8" i="35" s="1"/>
  <c r="AB8" i="35"/>
  <c r="AA8" i="35"/>
  <c r="Z8" i="35"/>
  <c r="Y8" i="35"/>
  <c r="H8" i="35"/>
  <c r="G8" i="35"/>
  <c r="F8" i="35"/>
  <c r="AH7" i="35"/>
  <c r="AG7" i="35"/>
  <c r="AF7" i="35"/>
  <c r="AE7" i="35"/>
  <c r="AD7" i="35"/>
  <c r="AC7" i="35"/>
  <c r="AB7" i="35"/>
  <c r="AA7" i="35"/>
  <c r="Z7" i="35"/>
  <c r="Y7" i="35"/>
  <c r="H7" i="35"/>
  <c r="G7" i="35"/>
  <c r="F7" i="35"/>
  <c r="AI7" i="35" s="1"/>
  <c r="AH6" i="35"/>
  <c r="AG6" i="35"/>
  <c r="AF6" i="35"/>
  <c r="AE6" i="35"/>
  <c r="AE32" i="35" s="1"/>
  <c r="AD6" i="35"/>
  <c r="AC6" i="35"/>
  <c r="AB6" i="35"/>
  <c r="AA6" i="35"/>
  <c r="Z6" i="35"/>
  <c r="Y6" i="35"/>
  <c r="H6" i="35"/>
  <c r="G6" i="35"/>
  <c r="F6" i="35"/>
  <c r="AI6" i="35" s="1"/>
  <c r="AH5" i="35"/>
  <c r="AH32" i="35" s="1"/>
  <c r="AG5" i="35"/>
  <c r="AF5" i="35"/>
  <c r="AE5" i="35"/>
  <c r="AD5" i="35"/>
  <c r="AD32" i="35" s="1"/>
  <c r="AC5" i="35"/>
  <c r="AB5" i="35"/>
  <c r="AA5" i="35"/>
  <c r="Z5" i="35"/>
  <c r="Y5" i="35"/>
  <c r="W5" i="35"/>
  <c r="X5" i="35" s="1"/>
  <c r="H5" i="35"/>
  <c r="G5" i="35"/>
  <c r="F5" i="35"/>
  <c r="AI5" i="35" s="1"/>
  <c r="H4" i="35"/>
  <c r="G4" i="35"/>
  <c r="AI30" i="50"/>
  <c r="AH30" i="50"/>
  <c r="AG30" i="50"/>
  <c r="AF30" i="50"/>
  <c r="AE30" i="50"/>
  <c r="AD30" i="50"/>
  <c r="AC30" i="50"/>
  <c r="AB30" i="50"/>
  <c r="AA30" i="50"/>
  <c r="Z30" i="50"/>
  <c r="Y30" i="50"/>
  <c r="H30" i="50"/>
  <c r="G30" i="50"/>
  <c r="F30" i="50"/>
  <c r="AI29" i="50"/>
  <c r="AH29" i="50"/>
  <c r="AG29" i="50"/>
  <c r="AF29" i="50"/>
  <c r="AE29" i="50"/>
  <c r="AD29" i="50"/>
  <c r="AC29" i="50"/>
  <c r="AB29" i="50"/>
  <c r="AA29" i="50"/>
  <c r="Z29" i="50"/>
  <c r="Y29" i="50"/>
  <c r="H29" i="50"/>
  <c r="G29" i="50"/>
  <c r="F29" i="50"/>
  <c r="AH28" i="50"/>
  <c r="AG28" i="50"/>
  <c r="AF28" i="50"/>
  <c r="AE28" i="50"/>
  <c r="AD28" i="50"/>
  <c r="AC28" i="50"/>
  <c r="AB28" i="50"/>
  <c r="AA28" i="50"/>
  <c r="Z28" i="50"/>
  <c r="Y28" i="50"/>
  <c r="W28" i="50"/>
  <c r="X28" i="50" s="1"/>
  <c r="V28" i="50"/>
  <c r="H28" i="50"/>
  <c r="G28" i="50"/>
  <c r="F28" i="50"/>
  <c r="AI28" i="50" s="1"/>
  <c r="AH27" i="50"/>
  <c r="AG27" i="50"/>
  <c r="AF27" i="50"/>
  <c r="AE27" i="50"/>
  <c r="AD27" i="50"/>
  <c r="AC27" i="50"/>
  <c r="AB27" i="50"/>
  <c r="AA27" i="50"/>
  <c r="W27" i="50" s="1"/>
  <c r="Z27" i="50"/>
  <c r="Y27" i="50"/>
  <c r="X27" i="50"/>
  <c r="H27" i="50"/>
  <c r="G27" i="50"/>
  <c r="F27" i="50"/>
  <c r="AI27" i="50" s="1"/>
  <c r="AH26" i="50"/>
  <c r="AG26" i="50"/>
  <c r="AF26" i="50"/>
  <c r="W26" i="50" s="1"/>
  <c r="X26" i="50" s="1"/>
  <c r="AE26" i="50"/>
  <c r="AD26" i="50"/>
  <c r="AC26" i="50"/>
  <c r="AB26" i="50"/>
  <c r="AA26" i="50"/>
  <c r="Z26" i="50"/>
  <c r="Y26" i="50"/>
  <c r="H26" i="50"/>
  <c r="G26" i="50"/>
  <c r="F26" i="50"/>
  <c r="AI26" i="50" s="1"/>
  <c r="AH25" i="50"/>
  <c r="AG25" i="50"/>
  <c r="AF25" i="50"/>
  <c r="AE25" i="50"/>
  <c r="AD25" i="50"/>
  <c r="AC25" i="50"/>
  <c r="AB25" i="50"/>
  <c r="AA25" i="50"/>
  <c r="Z25" i="50"/>
  <c r="Y25" i="50"/>
  <c r="H25" i="50"/>
  <c r="G25" i="50"/>
  <c r="F25" i="50"/>
  <c r="AI25" i="50" s="1"/>
  <c r="AH24" i="50"/>
  <c r="AG24" i="50"/>
  <c r="AF24" i="50"/>
  <c r="AE24" i="50"/>
  <c r="AD24" i="50"/>
  <c r="AC24" i="50"/>
  <c r="AB24" i="50"/>
  <c r="AA24" i="50"/>
  <c r="Z24" i="50"/>
  <c r="Y24" i="50"/>
  <c r="H24" i="50"/>
  <c r="G24" i="50"/>
  <c r="F24" i="50"/>
  <c r="AI24" i="50" s="1"/>
  <c r="AH23" i="50"/>
  <c r="AG23" i="50"/>
  <c r="AF23" i="50"/>
  <c r="AE23" i="50"/>
  <c r="AD23" i="50"/>
  <c r="AC23" i="50"/>
  <c r="AB23" i="50"/>
  <c r="AA23" i="50"/>
  <c r="Z23" i="50"/>
  <c r="Y23" i="50"/>
  <c r="W23" i="50"/>
  <c r="X23" i="50" s="1"/>
  <c r="V23" i="50"/>
  <c r="H23" i="50"/>
  <c r="G23" i="50"/>
  <c r="F23" i="50"/>
  <c r="AI23" i="50" s="1"/>
  <c r="AH22" i="50"/>
  <c r="AG22" i="50"/>
  <c r="AF22" i="50"/>
  <c r="AE22" i="50"/>
  <c r="AD22" i="50"/>
  <c r="AC22" i="50"/>
  <c r="AB22" i="50"/>
  <c r="AA22" i="50"/>
  <c r="Z22" i="50"/>
  <c r="Y22" i="50"/>
  <c r="H22" i="50"/>
  <c r="G22" i="50"/>
  <c r="F22" i="50"/>
  <c r="AI22" i="50" s="1"/>
  <c r="AI21" i="50"/>
  <c r="AH21" i="50"/>
  <c r="AG21" i="50"/>
  <c r="AF21" i="50"/>
  <c r="AE21" i="50"/>
  <c r="AD21" i="50"/>
  <c r="AC21" i="50"/>
  <c r="AB21" i="50"/>
  <c r="AA21" i="50"/>
  <c r="Z21" i="50"/>
  <c r="Y21" i="50"/>
  <c r="H21" i="50"/>
  <c r="G21" i="50"/>
  <c r="F21" i="50"/>
  <c r="AI20" i="50"/>
  <c r="AH20" i="50"/>
  <c r="AG20" i="50"/>
  <c r="AF20" i="50"/>
  <c r="AE20" i="50"/>
  <c r="AD20" i="50"/>
  <c r="AC20" i="50"/>
  <c r="AB20" i="50"/>
  <c r="AA20" i="50"/>
  <c r="Z20" i="50"/>
  <c r="Y20" i="50"/>
  <c r="W20" i="50" s="1"/>
  <c r="X20" i="50" s="1"/>
  <c r="H20" i="50"/>
  <c r="G20" i="50"/>
  <c r="F20" i="50"/>
  <c r="AI19" i="50"/>
  <c r="AH19" i="50"/>
  <c r="AG19" i="50"/>
  <c r="AF19" i="50"/>
  <c r="AE19" i="50"/>
  <c r="AD19" i="50"/>
  <c r="AC19" i="50"/>
  <c r="AB19" i="50"/>
  <c r="AA19" i="50"/>
  <c r="Z19" i="50"/>
  <c r="Y19" i="50"/>
  <c r="H19" i="50"/>
  <c r="G19" i="50"/>
  <c r="F19" i="50"/>
  <c r="AH18" i="50"/>
  <c r="AG18" i="50"/>
  <c r="AF18" i="50"/>
  <c r="AE18" i="50"/>
  <c r="AD18" i="50"/>
  <c r="AC18" i="50"/>
  <c r="AB18" i="50"/>
  <c r="AA18" i="50"/>
  <c r="Z18" i="50"/>
  <c r="Y18" i="50"/>
  <c r="H18" i="50"/>
  <c r="G18" i="50"/>
  <c r="F18" i="50"/>
  <c r="AI18" i="50" s="1"/>
  <c r="AH17" i="50"/>
  <c r="AG17" i="50"/>
  <c r="AF17" i="50"/>
  <c r="AE17" i="50"/>
  <c r="AD17" i="50"/>
  <c r="AC17" i="50"/>
  <c r="W17" i="50" s="1"/>
  <c r="X17" i="50" s="1"/>
  <c r="AB17" i="50"/>
  <c r="AA17" i="50"/>
  <c r="Z17" i="50"/>
  <c r="Y17" i="50"/>
  <c r="H17" i="50"/>
  <c r="G17" i="50"/>
  <c r="F17" i="50"/>
  <c r="AI17" i="50" s="1"/>
  <c r="AK16" i="50"/>
  <c r="AH16" i="50"/>
  <c r="AG16" i="50"/>
  <c r="AF16" i="50"/>
  <c r="AE16" i="50"/>
  <c r="AD16" i="50"/>
  <c r="AC16" i="50"/>
  <c r="AB16" i="50"/>
  <c r="AA16" i="50"/>
  <c r="Z16" i="50"/>
  <c r="Y16" i="50"/>
  <c r="V16" i="50" s="1"/>
  <c r="AL16" i="50" s="1"/>
  <c r="W16" i="50"/>
  <c r="X16" i="50" s="1"/>
  <c r="F16" i="50"/>
  <c r="AI15" i="50"/>
  <c r="AH15" i="50"/>
  <c r="AG15" i="50"/>
  <c r="AF15" i="50"/>
  <c r="AE15" i="50"/>
  <c r="AD15" i="50"/>
  <c r="AC15" i="50"/>
  <c r="AB15" i="50"/>
  <c r="AA15" i="50"/>
  <c r="Z15" i="50"/>
  <c r="Y15" i="50"/>
  <c r="H15" i="50"/>
  <c r="G15" i="50"/>
  <c r="F15" i="50"/>
  <c r="AI14" i="50"/>
  <c r="AH14" i="50"/>
  <c r="AG14" i="50"/>
  <c r="AF14" i="50"/>
  <c r="AE14" i="50"/>
  <c r="AD14" i="50"/>
  <c r="AC14" i="50"/>
  <c r="AB14" i="50"/>
  <c r="AA14" i="50"/>
  <c r="Z14" i="50"/>
  <c r="Y14" i="50"/>
  <c r="H14" i="50"/>
  <c r="G14" i="50"/>
  <c r="F14" i="50"/>
  <c r="AH13" i="50"/>
  <c r="AG13" i="50"/>
  <c r="AF13" i="50"/>
  <c r="AE13" i="50"/>
  <c r="AD13" i="50"/>
  <c r="AC13" i="50"/>
  <c r="AB13" i="50"/>
  <c r="AA13" i="50"/>
  <c r="Z13" i="50"/>
  <c r="Y13" i="50"/>
  <c r="F13" i="50"/>
  <c r="AH12" i="50"/>
  <c r="AG12" i="50"/>
  <c r="AF12" i="50"/>
  <c r="AE12" i="50"/>
  <c r="AD12" i="50"/>
  <c r="AC12" i="50"/>
  <c r="AB12" i="50"/>
  <c r="AA12" i="50"/>
  <c r="Z12" i="50"/>
  <c r="Y12" i="50"/>
  <c r="H12" i="50"/>
  <c r="G12" i="50"/>
  <c r="F12" i="50"/>
  <c r="AI12" i="50" s="1"/>
  <c r="AH11" i="50"/>
  <c r="AG11" i="50"/>
  <c r="AF11" i="50"/>
  <c r="AE11" i="50"/>
  <c r="AD11" i="50"/>
  <c r="V11" i="50" s="1"/>
  <c r="AK11" i="50" s="1"/>
  <c r="AC11" i="50"/>
  <c r="AB11" i="50"/>
  <c r="AA11" i="50"/>
  <c r="Z11" i="50"/>
  <c r="Y11" i="50"/>
  <c r="F11" i="50"/>
  <c r="AI10" i="50"/>
  <c r="AH10" i="50"/>
  <c r="AG10" i="50"/>
  <c r="AF10" i="50"/>
  <c r="AE10" i="50"/>
  <c r="AD10" i="50"/>
  <c r="AC10" i="50"/>
  <c r="AB10" i="50"/>
  <c r="AA10" i="50"/>
  <c r="Z10" i="50"/>
  <c r="Y10" i="50"/>
  <c r="H10" i="50"/>
  <c r="G10" i="50"/>
  <c r="F10" i="50"/>
  <c r="AH9" i="50"/>
  <c r="AG9" i="50"/>
  <c r="AF9" i="50"/>
  <c r="AE9" i="50"/>
  <c r="AD9" i="50"/>
  <c r="AC9" i="50"/>
  <c r="AB9" i="50"/>
  <c r="AA9" i="50"/>
  <c r="Z9" i="50"/>
  <c r="Y9" i="50"/>
  <c r="H9" i="50"/>
  <c r="G9" i="50"/>
  <c r="F9" i="50"/>
  <c r="AI9" i="50" s="1"/>
  <c r="AH8" i="50"/>
  <c r="AG8" i="50"/>
  <c r="AF8" i="50"/>
  <c r="AE8" i="50"/>
  <c r="AD8" i="50"/>
  <c r="AC8" i="50"/>
  <c r="W8" i="50" s="1"/>
  <c r="X8" i="50" s="1"/>
  <c r="AB8" i="50"/>
  <c r="AA8" i="50"/>
  <c r="Z8" i="50"/>
  <c r="Y8" i="50"/>
  <c r="H8" i="50"/>
  <c r="G8" i="50"/>
  <c r="F8" i="50"/>
  <c r="AI8" i="50" s="1"/>
  <c r="AH7" i="50"/>
  <c r="AG7" i="50"/>
  <c r="AF7" i="50"/>
  <c r="AE7" i="50"/>
  <c r="AD7" i="50"/>
  <c r="AC7" i="50"/>
  <c r="AB7" i="50"/>
  <c r="AA7" i="50"/>
  <c r="Z7" i="50"/>
  <c r="Y7" i="50"/>
  <c r="H7" i="50"/>
  <c r="G7" i="50"/>
  <c r="F7" i="50"/>
  <c r="AI7" i="50" s="1"/>
  <c r="AI6" i="50"/>
  <c r="AH6" i="50"/>
  <c r="AG6" i="50"/>
  <c r="AF6" i="50"/>
  <c r="AE6" i="50"/>
  <c r="AD6" i="50"/>
  <c r="AC6" i="50"/>
  <c r="AB6" i="50"/>
  <c r="AA6" i="50"/>
  <c r="Z6" i="50"/>
  <c r="Y6" i="50"/>
  <c r="W6" i="50" s="1"/>
  <c r="X6" i="50" s="1"/>
  <c r="H6" i="50"/>
  <c r="G6" i="50"/>
  <c r="F6" i="50"/>
  <c r="AI5" i="50"/>
  <c r="AH5" i="50"/>
  <c r="AG5" i="50"/>
  <c r="AG32" i="50" s="1"/>
  <c r="AF5" i="50"/>
  <c r="AE5" i="50"/>
  <c r="AD5" i="50"/>
  <c r="AC5" i="50"/>
  <c r="AB5" i="50"/>
  <c r="AB32" i="50" s="1"/>
  <c r="AA5" i="50"/>
  <c r="Z5" i="50"/>
  <c r="Y5" i="50"/>
  <c r="H5" i="50"/>
  <c r="G5" i="50"/>
  <c r="F5" i="50"/>
  <c r="H4" i="50"/>
  <c r="G4" i="50"/>
  <c r="AL30" i="34"/>
  <c r="AH30" i="34"/>
  <c r="AG30" i="34"/>
  <c r="AF30" i="34"/>
  <c r="AE30" i="34"/>
  <c r="AD30" i="34"/>
  <c r="AC30" i="34"/>
  <c r="AB30" i="34"/>
  <c r="AA30" i="34"/>
  <c r="V30" i="34" s="1"/>
  <c r="Z30" i="34"/>
  <c r="Y30" i="34"/>
  <c r="W30" i="34" s="1"/>
  <c r="X30" i="34" s="1"/>
  <c r="H30" i="34"/>
  <c r="G30" i="34"/>
  <c r="F30" i="34"/>
  <c r="AI30" i="34" s="1"/>
  <c r="AI29" i="34"/>
  <c r="AH29" i="34"/>
  <c r="AG29" i="34"/>
  <c r="AF29" i="34"/>
  <c r="AE29" i="34"/>
  <c r="AD29" i="34"/>
  <c r="AC29" i="34"/>
  <c r="AB29" i="34"/>
  <c r="AA29" i="34"/>
  <c r="Z29" i="34"/>
  <c r="Y29" i="34"/>
  <c r="V29" i="34" s="1"/>
  <c r="W29" i="34"/>
  <c r="X29" i="34" s="1"/>
  <c r="H29" i="34"/>
  <c r="G29" i="34"/>
  <c r="F29" i="34"/>
  <c r="AH28" i="34"/>
  <c r="AG28" i="34"/>
  <c r="AF28" i="34"/>
  <c r="AE28" i="34"/>
  <c r="AD28" i="34"/>
  <c r="V28" i="34" s="1"/>
  <c r="AC28" i="34"/>
  <c r="AB28" i="34"/>
  <c r="AA28" i="34"/>
  <c r="Z28" i="34"/>
  <c r="Y28" i="34"/>
  <c r="H28" i="34"/>
  <c r="G28" i="34"/>
  <c r="F28" i="34"/>
  <c r="AI28" i="34" s="1"/>
  <c r="AH27" i="34"/>
  <c r="AG27" i="34"/>
  <c r="AF27" i="34"/>
  <c r="AE27" i="34"/>
  <c r="AD27" i="34"/>
  <c r="AC27" i="34"/>
  <c r="AB27" i="34"/>
  <c r="AA27" i="34"/>
  <c r="Z27" i="34"/>
  <c r="Y27" i="34"/>
  <c r="W27" i="34" s="1"/>
  <c r="X27" i="34" s="1"/>
  <c r="H27" i="34"/>
  <c r="G27" i="34"/>
  <c r="F27" i="34"/>
  <c r="AI27" i="34" s="1"/>
  <c r="AI26" i="34"/>
  <c r="AH26" i="34"/>
  <c r="AG26" i="34"/>
  <c r="AF26" i="34"/>
  <c r="AE26" i="34"/>
  <c r="AD26" i="34"/>
  <c r="AC26" i="34"/>
  <c r="AB26" i="34"/>
  <c r="AA26" i="34"/>
  <c r="Z26" i="34"/>
  <c r="Y26" i="34"/>
  <c r="W26" i="34"/>
  <c r="X26" i="34" s="1"/>
  <c r="V26" i="34"/>
  <c r="AK26" i="34" s="1"/>
  <c r="H26" i="34"/>
  <c r="G26" i="34"/>
  <c r="F26" i="34"/>
  <c r="AH25" i="34"/>
  <c r="AG25" i="34"/>
  <c r="AF25" i="34"/>
  <c r="AE25" i="34"/>
  <c r="AD25" i="34"/>
  <c r="AC25" i="34"/>
  <c r="AB25" i="34"/>
  <c r="AA25" i="34"/>
  <c r="Z25" i="34"/>
  <c r="Y25" i="34"/>
  <c r="H25" i="34"/>
  <c r="G25" i="34"/>
  <c r="F25" i="34"/>
  <c r="AI25" i="34" s="1"/>
  <c r="AH24" i="34"/>
  <c r="AG24" i="34"/>
  <c r="AF24" i="34"/>
  <c r="AE24" i="34"/>
  <c r="AD24" i="34"/>
  <c r="AC24" i="34"/>
  <c r="AB24" i="34"/>
  <c r="AA24" i="34"/>
  <c r="Z24" i="34"/>
  <c r="Y24" i="34"/>
  <c r="H24" i="34"/>
  <c r="G24" i="34"/>
  <c r="F24" i="34"/>
  <c r="AI24" i="34" s="1"/>
  <c r="AI23" i="34"/>
  <c r="AH23" i="34"/>
  <c r="AG23" i="34"/>
  <c r="AF23" i="34"/>
  <c r="AE23" i="34"/>
  <c r="AD23" i="34"/>
  <c r="AC23" i="34"/>
  <c r="AB23" i="34"/>
  <c r="AA23" i="34"/>
  <c r="Z23" i="34"/>
  <c r="W23" i="34" s="1"/>
  <c r="X23" i="34" s="1"/>
  <c r="Y23" i="34"/>
  <c r="H23" i="34"/>
  <c r="G23" i="34"/>
  <c r="F23" i="34"/>
  <c r="AH22" i="34"/>
  <c r="AG22" i="34"/>
  <c r="AF22" i="34"/>
  <c r="AE22" i="34"/>
  <c r="AD22" i="34"/>
  <c r="V22" i="34" s="1"/>
  <c r="AC22" i="34"/>
  <c r="AB22" i="34"/>
  <c r="AA22" i="34"/>
  <c r="Z22" i="34"/>
  <c r="Y22" i="34"/>
  <c r="H22" i="34"/>
  <c r="G22" i="34"/>
  <c r="F22" i="34"/>
  <c r="AI22" i="34" s="1"/>
  <c r="AH21" i="34"/>
  <c r="AG21" i="34"/>
  <c r="AF21" i="34"/>
  <c r="AE21" i="34"/>
  <c r="AD21" i="34"/>
  <c r="AC21" i="34"/>
  <c r="AB21" i="34"/>
  <c r="AA21" i="34"/>
  <c r="Z21" i="34"/>
  <c r="Y21" i="34"/>
  <c r="W21" i="34" s="1"/>
  <c r="X21" i="34" s="1"/>
  <c r="H21" i="34"/>
  <c r="G21" i="34"/>
  <c r="F21" i="34"/>
  <c r="AI21" i="34" s="1"/>
  <c r="AJ20" i="34"/>
  <c r="AI20" i="34"/>
  <c r="AH20" i="34"/>
  <c r="AG20" i="34"/>
  <c r="AF20" i="34"/>
  <c r="AE20" i="34"/>
  <c r="AD20" i="34"/>
  <c r="AC20" i="34"/>
  <c r="AB20" i="34"/>
  <c r="W20" i="34" s="1"/>
  <c r="X20" i="34" s="1"/>
  <c r="AA20" i="34"/>
  <c r="Z20" i="34"/>
  <c r="Y20" i="34"/>
  <c r="V20" i="34"/>
  <c r="AK20" i="34" s="1"/>
  <c r="H20" i="34"/>
  <c r="G20" i="34"/>
  <c r="F20" i="34"/>
  <c r="AH19" i="34"/>
  <c r="AG19" i="34"/>
  <c r="AF19" i="34"/>
  <c r="AE19" i="34"/>
  <c r="AD19" i="34"/>
  <c r="AC19" i="34"/>
  <c r="AB19" i="34"/>
  <c r="AA19" i="34"/>
  <c r="Z19" i="34"/>
  <c r="Y19" i="34"/>
  <c r="H19" i="34"/>
  <c r="G19" i="34"/>
  <c r="F19" i="34"/>
  <c r="AI19" i="34" s="1"/>
  <c r="AH18" i="34"/>
  <c r="AG18" i="34"/>
  <c r="AF18" i="34"/>
  <c r="AE18" i="34"/>
  <c r="AD18" i="34"/>
  <c r="AC18" i="34"/>
  <c r="AB18" i="34"/>
  <c r="AA18" i="34"/>
  <c r="Z18" i="34"/>
  <c r="Y18" i="34"/>
  <c r="V18" i="34" s="1"/>
  <c r="AK18" i="34" s="1"/>
  <c r="H18" i="34"/>
  <c r="G18" i="34"/>
  <c r="F18" i="34"/>
  <c r="AI18" i="34" s="1"/>
  <c r="AI17" i="34"/>
  <c r="AH17" i="34"/>
  <c r="AG17" i="34"/>
  <c r="AF17" i="34"/>
  <c r="AE17" i="34"/>
  <c r="AD17" i="34"/>
  <c r="AC17" i="34"/>
  <c r="AB17" i="34"/>
  <c r="AA17" i="34"/>
  <c r="Z17" i="34"/>
  <c r="Y17" i="34"/>
  <c r="X17" i="34"/>
  <c r="W17" i="34"/>
  <c r="H17" i="34"/>
  <c r="G17" i="34"/>
  <c r="F17" i="34"/>
  <c r="AH16" i="34"/>
  <c r="AG16" i="34"/>
  <c r="AF16" i="34"/>
  <c r="AE16" i="34"/>
  <c r="AD16" i="34"/>
  <c r="AC16" i="34"/>
  <c r="AB16" i="34"/>
  <c r="AA16" i="34"/>
  <c r="Z16" i="34"/>
  <c r="Y16" i="34"/>
  <c r="W16" i="34" s="1"/>
  <c r="X16" i="34" s="1"/>
  <c r="F16" i="34"/>
  <c r="AI15" i="34"/>
  <c r="AH15" i="34"/>
  <c r="AG15" i="34"/>
  <c r="AF15" i="34"/>
  <c r="AE15" i="34"/>
  <c r="AD15" i="34"/>
  <c r="AC15" i="34"/>
  <c r="W15" i="34" s="1"/>
  <c r="X15" i="34" s="1"/>
  <c r="AB15" i="34"/>
  <c r="V15" i="34" s="1"/>
  <c r="AA15" i="34"/>
  <c r="Z15" i="34"/>
  <c r="Y15" i="34"/>
  <c r="H15" i="34"/>
  <c r="G15" i="34"/>
  <c r="F15" i="34"/>
  <c r="AH14" i="34"/>
  <c r="AG14" i="34"/>
  <c r="AF14" i="34"/>
  <c r="AE14" i="34"/>
  <c r="AD14" i="34"/>
  <c r="AC14" i="34"/>
  <c r="AB14" i="34"/>
  <c r="AA14" i="34"/>
  <c r="Z14" i="34"/>
  <c r="Y14" i="34"/>
  <c r="H14" i="34"/>
  <c r="G14" i="34"/>
  <c r="F14" i="34"/>
  <c r="AI14" i="34" s="1"/>
  <c r="AH13" i="34"/>
  <c r="AG13" i="34"/>
  <c r="AF13" i="34"/>
  <c r="AE13" i="34"/>
  <c r="AD13" i="34"/>
  <c r="AC13" i="34"/>
  <c r="AB13" i="34"/>
  <c r="AA13" i="34"/>
  <c r="Z13" i="34"/>
  <c r="Y13" i="34"/>
  <c r="F13" i="34"/>
  <c r="AH12" i="34"/>
  <c r="AG12" i="34"/>
  <c r="AF12" i="34"/>
  <c r="AE12" i="34"/>
  <c r="AD12" i="34"/>
  <c r="AC12" i="34"/>
  <c r="AB12" i="34"/>
  <c r="W12" i="34" s="1"/>
  <c r="X12" i="34" s="1"/>
  <c r="AA12" i="34"/>
  <c r="Z12" i="34"/>
  <c r="Y12" i="34"/>
  <c r="V12" i="34"/>
  <c r="AK12" i="34" s="1"/>
  <c r="H12" i="34"/>
  <c r="G12" i="34"/>
  <c r="F12" i="34"/>
  <c r="AI12" i="34" s="1"/>
  <c r="AH11" i="34"/>
  <c r="AG11" i="34"/>
  <c r="AF11" i="34"/>
  <c r="AE11" i="34"/>
  <c r="AD11" i="34"/>
  <c r="AC11" i="34"/>
  <c r="AB11" i="34"/>
  <c r="AA11" i="34"/>
  <c r="Z11" i="34"/>
  <c r="Y11" i="34"/>
  <c r="W11" i="34" s="1"/>
  <c r="X11" i="34" s="1"/>
  <c r="F11" i="34"/>
  <c r="AH10" i="34"/>
  <c r="AG10" i="34"/>
  <c r="AF10" i="34"/>
  <c r="AE10" i="34"/>
  <c r="AD10" i="34"/>
  <c r="AC10" i="34"/>
  <c r="AB10" i="34"/>
  <c r="AA10" i="34"/>
  <c r="Z10" i="34"/>
  <c r="Y10" i="34"/>
  <c r="H10" i="34"/>
  <c r="G10" i="34"/>
  <c r="F10" i="34"/>
  <c r="AI10" i="34" s="1"/>
  <c r="AK9" i="34"/>
  <c r="AH9" i="34"/>
  <c r="AG9" i="34"/>
  <c r="AF9" i="34"/>
  <c r="AE9" i="34"/>
  <c r="AD9" i="34"/>
  <c r="AC9" i="34"/>
  <c r="AB9" i="34"/>
  <c r="AA9" i="34"/>
  <c r="W9" i="34" s="1"/>
  <c r="X9" i="34" s="1"/>
  <c r="Z9" i="34"/>
  <c r="Y9" i="34"/>
  <c r="V9" i="34" s="1"/>
  <c r="H9" i="34"/>
  <c r="G9" i="34"/>
  <c r="F9" i="34"/>
  <c r="AI9" i="34" s="1"/>
  <c r="AL9" i="34" s="1"/>
  <c r="AI8" i="34"/>
  <c r="AH8" i="34"/>
  <c r="AG8" i="34"/>
  <c r="AF8" i="34"/>
  <c r="AE8" i="34"/>
  <c r="AD8" i="34"/>
  <c r="AC8" i="34"/>
  <c r="AB8" i="34"/>
  <c r="AA8" i="34"/>
  <c r="Z8" i="34"/>
  <c r="W8" i="34" s="1"/>
  <c r="X8" i="34" s="1"/>
  <c r="Y8" i="34"/>
  <c r="H8" i="34"/>
  <c r="G8" i="34"/>
  <c r="F8" i="34"/>
  <c r="AH7" i="34"/>
  <c r="AG7" i="34"/>
  <c r="AF7" i="34"/>
  <c r="AE7" i="34"/>
  <c r="AD7" i="34"/>
  <c r="AD32" i="34" s="1"/>
  <c r="AC7" i="34"/>
  <c r="W7" i="34" s="1"/>
  <c r="X7" i="34" s="1"/>
  <c r="AB7" i="34"/>
  <c r="V7" i="34" s="1"/>
  <c r="AA7" i="34"/>
  <c r="Z7" i="34"/>
  <c r="Y7" i="34"/>
  <c r="H7" i="34"/>
  <c r="G7" i="34"/>
  <c r="F7" i="34"/>
  <c r="AI7" i="34" s="1"/>
  <c r="AH6" i="34"/>
  <c r="AG6" i="34"/>
  <c r="AF6" i="34"/>
  <c r="AE6" i="34"/>
  <c r="AD6" i="34"/>
  <c r="AC6" i="34"/>
  <c r="AB6" i="34"/>
  <c r="AA6" i="34"/>
  <c r="Z6" i="34"/>
  <c r="Y6" i="34"/>
  <c r="H6" i="34"/>
  <c r="G6" i="34"/>
  <c r="F6" i="34"/>
  <c r="AI6" i="34" s="1"/>
  <c r="AI5" i="34"/>
  <c r="AH5" i="34"/>
  <c r="AG5" i="34"/>
  <c r="AF5" i="34"/>
  <c r="AE5" i="34"/>
  <c r="AD5" i="34"/>
  <c r="AC5" i="34"/>
  <c r="AC32" i="34" s="1"/>
  <c r="AB5" i="34"/>
  <c r="AB32" i="34" s="1"/>
  <c r="AA5" i="34"/>
  <c r="Z5" i="34"/>
  <c r="Y5" i="34"/>
  <c r="H5" i="34"/>
  <c r="G5" i="34"/>
  <c r="F5" i="34"/>
  <c r="H4" i="34"/>
  <c r="G4" i="34"/>
  <c r="AI30" i="49"/>
  <c r="AH30" i="49"/>
  <c r="AG30" i="49"/>
  <c r="AF30" i="49"/>
  <c r="AE30" i="49"/>
  <c r="AD30" i="49"/>
  <c r="AC30" i="49"/>
  <c r="AB30" i="49"/>
  <c r="AA30" i="49"/>
  <c r="Z30" i="49"/>
  <c r="Y30" i="49"/>
  <c r="V30" i="49" s="1"/>
  <c r="W30" i="49"/>
  <c r="X30" i="49" s="1"/>
  <c r="H30" i="49"/>
  <c r="G30" i="49"/>
  <c r="F30" i="49"/>
  <c r="AH29" i="49"/>
  <c r="AG29" i="49"/>
  <c r="AF29" i="49"/>
  <c r="AE29" i="49"/>
  <c r="AD29" i="49"/>
  <c r="AC29" i="49"/>
  <c r="AB29" i="49"/>
  <c r="AA29" i="49"/>
  <c r="Z29" i="49"/>
  <c r="Y29" i="49"/>
  <c r="H29" i="49"/>
  <c r="G29" i="49"/>
  <c r="F29" i="49"/>
  <c r="AI29" i="49" s="1"/>
  <c r="AI28" i="49"/>
  <c r="AH28" i="49"/>
  <c r="AG28" i="49"/>
  <c r="AF28" i="49"/>
  <c r="AE28" i="49"/>
  <c r="AD28" i="49"/>
  <c r="AC28" i="49"/>
  <c r="AB28" i="49"/>
  <c r="AA28" i="49"/>
  <c r="Z28" i="49"/>
  <c r="Y28" i="49"/>
  <c r="V28" i="49" s="1"/>
  <c r="W28" i="49"/>
  <c r="X28" i="49" s="1"/>
  <c r="H28" i="49"/>
  <c r="G28" i="49"/>
  <c r="F28" i="49"/>
  <c r="AH27" i="49"/>
  <c r="AG27" i="49"/>
  <c r="AF27" i="49"/>
  <c r="AE27" i="49"/>
  <c r="AD27" i="49"/>
  <c r="AC27" i="49"/>
  <c r="AB27" i="49"/>
  <c r="AA27" i="49"/>
  <c r="V27" i="49" s="1"/>
  <c r="Z27" i="49"/>
  <c r="W27" i="49" s="1"/>
  <c r="X27" i="49" s="1"/>
  <c r="Y27" i="49"/>
  <c r="H27" i="49"/>
  <c r="G27" i="49"/>
  <c r="F27" i="49"/>
  <c r="AI27" i="49" s="1"/>
  <c r="AH26" i="49"/>
  <c r="AG26" i="49"/>
  <c r="AF26" i="49"/>
  <c r="AE26" i="49"/>
  <c r="AD26" i="49"/>
  <c r="AC26" i="49"/>
  <c r="AB26" i="49"/>
  <c r="AA26" i="49"/>
  <c r="Z26" i="49"/>
  <c r="Y26" i="49"/>
  <c r="V26" i="49" s="1"/>
  <c r="W26" i="49"/>
  <c r="X26" i="49" s="1"/>
  <c r="H26" i="49"/>
  <c r="G26" i="49"/>
  <c r="F26" i="49"/>
  <c r="AI26" i="49" s="1"/>
  <c r="AH25" i="49"/>
  <c r="AG25" i="49"/>
  <c r="AF25" i="49"/>
  <c r="AE25" i="49"/>
  <c r="AD25" i="49"/>
  <c r="AC25" i="49"/>
  <c r="AB25" i="49"/>
  <c r="AA25" i="49"/>
  <c r="Z25" i="49"/>
  <c r="Y25" i="49"/>
  <c r="H25" i="49"/>
  <c r="G25" i="49"/>
  <c r="F25" i="49"/>
  <c r="AI25" i="49" s="1"/>
  <c r="AI24" i="49"/>
  <c r="AH24" i="49"/>
  <c r="AG24" i="49"/>
  <c r="AF24" i="49"/>
  <c r="AE24" i="49"/>
  <c r="AD24" i="49"/>
  <c r="W24" i="49" s="1"/>
  <c r="X24" i="49" s="1"/>
  <c r="AC24" i="49"/>
  <c r="AB24" i="49"/>
  <c r="AA24" i="49"/>
  <c r="Z24" i="49"/>
  <c r="Y24" i="49"/>
  <c r="V24" i="49" s="1"/>
  <c r="H24" i="49"/>
  <c r="G24" i="49"/>
  <c r="F24" i="49"/>
  <c r="AI23" i="49"/>
  <c r="AH23" i="49"/>
  <c r="AG23" i="49"/>
  <c r="AF23" i="49"/>
  <c r="AE23" i="49"/>
  <c r="AD23" i="49"/>
  <c r="AC23" i="49"/>
  <c r="AB23" i="49"/>
  <c r="AA23" i="49"/>
  <c r="Z23" i="49"/>
  <c r="Y23" i="49"/>
  <c r="H23" i="49"/>
  <c r="G23" i="49"/>
  <c r="F23" i="49"/>
  <c r="AI22" i="49"/>
  <c r="AH22" i="49"/>
  <c r="AG22" i="49"/>
  <c r="AF22" i="49"/>
  <c r="W22" i="49" s="1"/>
  <c r="X22" i="49" s="1"/>
  <c r="AE22" i="49"/>
  <c r="AD22" i="49"/>
  <c r="AC22" i="49"/>
  <c r="AB22" i="49"/>
  <c r="AA22" i="49"/>
  <c r="Z22" i="49"/>
  <c r="Y22" i="49"/>
  <c r="V22" i="49"/>
  <c r="AJ22" i="49" s="1"/>
  <c r="H22" i="49"/>
  <c r="G22" i="49"/>
  <c r="F22" i="49"/>
  <c r="AH21" i="49"/>
  <c r="AG21" i="49"/>
  <c r="AF21" i="49"/>
  <c r="AE21" i="49"/>
  <c r="AD21" i="49"/>
  <c r="AC21" i="49"/>
  <c r="AB21" i="49"/>
  <c r="AA21" i="49"/>
  <c r="V21" i="49" s="1"/>
  <c r="Z21" i="49"/>
  <c r="Y21" i="49"/>
  <c r="W21" i="49" s="1"/>
  <c r="X21" i="49" s="1"/>
  <c r="H21" i="49"/>
  <c r="G21" i="49"/>
  <c r="F21" i="49"/>
  <c r="AI21" i="49" s="1"/>
  <c r="AH20" i="49"/>
  <c r="AG20" i="49"/>
  <c r="W20" i="49" s="1"/>
  <c r="X20" i="49" s="1"/>
  <c r="AF20" i="49"/>
  <c r="AE20" i="49"/>
  <c r="V20" i="49" s="1"/>
  <c r="AD20" i="49"/>
  <c r="AC20" i="49"/>
  <c r="AB20" i="49"/>
  <c r="AA20" i="49"/>
  <c r="Z20" i="49"/>
  <c r="Y20" i="49"/>
  <c r="H20" i="49"/>
  <c r="G20" i="49"/>
  <c r="F20" i="49"/>
  <c r="AI20" i="49" s="1"/>
  <c r="AI19" i="49"/>
  <c r="AH19" i="49"/>
  <c r="AG19" i="49"/>
  <c r="AF19" i="49"/>
  <c r="AE19" i="49"/>
  <c r="AD19" i="49"/>
  <c r="AC19" i="49"/>
  <c r="W19" i="49" s="1"/>
  <c r="X19" i="49" s="1"/>
  <c r="AB19" i="49"/>
  <c r="AA19" i="49"/>
  <c r="Z19" i="49"/>
  <c r="Y19" i="49"/>
  <c r="H19" i="49"/>
  <c r="G19" i="49"/>
  <c r="F19" i="49"/>
  <c r="AI18" i="49"/>
  <c r="AH18" i="49"/>
  <c r="AG18" i="49"/>
  <c r="AF18" i="49"/>
  <c r="W18" i="49" s="1"/>
  <c r="X18" i="49" s="1"/>
  <c r="AE18" i="49"/>
  <c r="AD18" i="49"/>
  <c r="AC18" i="49"/>
  <c r="AB18" i="49"/>
  <c r="AA18" i="49"/>
  <c r="Z18" i="49"/>
  <c r="Y18" i="49"/>
  <c r="V18" i="49"/>
  <c r="AJ18" i="49" s="1"/>
  <c r="H18" i="49"/>
  <c r="G18" i="49"/>
  <c r="F18" i="49"/>
  <c r="AH17" i="49"/>
  <c r="AG17" i="49"/>
  <c r="AF17" i="49"/>
  <c r="AE17" i="49"/>
  <c r="AD17" i="49"/>
  <c r="AC17" i="49"/>
  <c r="AB17" i="49"/>
  <c r="AA17" i="49"/>
  <c r="Z17" i="49"/>
  <c r="Y17" i="49"/>
  <c r="H17" i="49"/>
  <c r="G17" i="49"/>
  <c r="F17" i="49"/>
  <c r="AI17" i="49" s="1"/>
  <c r="AH16" i="49"/>
  <c r="AG16" i="49"/>
  <c r="AF16" i="49"/>
  <c r="AE16" i="49"/>
  <c r="AD16" i="49"/>
  <c r="AC16" i="49"/>
  <c r="AB16" i="49"/>
  <c r="AA16" i="49"/>
  <c r="W16" i="49" s="1"/>
  <c r="X16" i="49" s="1"/>
  <c r="Z16" i="49"/>
  <c r="Y16" i="49"/>
  <c r="F16" i="49"/>
  <c r="AH15" i="49"/>
  <c r="AG15" i="49"/>
  <c r="AF15" i="49"/>
  <c r="AE15" i="49"/>
  <c r="AD15" i="49"/>
  <c r="AC15" i="49"/>
  <c r="AB15" i="49"/>
  <c r="AA15" i="49"/>
  <c r="Z15" i="49"/>
  <c r="Y15" i="49"/>
  <c r="V15" i="49" s="1"/>
  <c r="W15" i="49"/>
  <c r="X15" i="49" s="1"/>
  <c r="H15" i="49"/>
  <c r="G15" i="49"/>
  <c r="F15" i="49"/>
  <c r="AI15" i="49" s="1"/>
  <c r="AH14" i="49"/>
  <c r="AG14" i="49"/>
  <c r="AF14" i="49"/>
  <c r="AE14" i="49"/>
  <c r="AD14" i="49"/>
  <c r="AC14" i="49"/>
  <c r="AB14" i="49"/>
  <c r="AA14" i="49"/>
  <c r="Z14" i="49"/>
  <c r="Y14" i="49"/>
  <c r="W14" i="49" s="1"/>
  <c r="X14" i="49" s="1"/>
  <c r="H14" i="49"/>
  <c r="G14" i="49"/>
  <c r="F14" i="49"/>
  <c r="AI14" i="49" s="1"/>
  <c r="AH13" i="49"/>
  <c r="AG13" i="49"/>
  <c r="AF13" i="49"/>
  <c r="AE13" i="49"/>
  <c r="AD13" i="49"/>
  <c r="W13" i="49" s="1"/>
  <c r="X13" i="49" s="1"/>
  <c r="AC13" i="49"/>
  <c r="AB13" i="49"/>
  <c r="AA13" i="49"/>
  <c r="Z13" i="49"/>
  <c r="Y13" i="49"/>
  <c r="F13" i="49"/>
  <c r="AI12" i="49"/>
  <c r="AH12" i="49"/>
  <c r="AG12" i="49"/>
  <c r="AF12" i="49"/>
  <c r="AE12" i="49"/>
  <c r="AD12" i="49"/>
  <c r="AC12" i="49"/>
  <c r="AB12" i="49"/>
  <c r="AA12" i="49"/>
  <c r="V12" i="49" s="1"/>
  <c r="Z12" i="49"/>
  <c r="Y12" i="49"/>
  <c r="W12" i="49" s="1"/>
  <c r="X12" i="49" s="1"/>
  <c r="H12" i="49"/>
  <c r="G12" i="49"/>
  <c r="F12" i="49"/>
  <c r="AH11" i="49"/>
  <c r="AG11" i="49"/>
  <c r="AF11" i="49"/>
  <c r="AE11" i="49"/>
  <c r="AD11" i="49"/>
  <c r="AC11" i="49"/>
  <c r="AB11" i="49"/>
  <c r="AA11" i="49"/>
  <c r="Z11" i="49"/>
  <c r="Y11" i="49"/>
  <c r="W11" i="49" s="1"/>
  <c r="X11" i="49" s="1"/>
  <c r="V11" i="49"/>
  <c r="AL11" i="49" s="1"/>
  <c r="F11" i="49"/>
  <c r="AH10" i="49"/>
  <c r="AG10" i="49"/>
  <c r="AF10" i="49"/>
  <c r="AE10" i="49"/>
  <c r="AD10" i="49"/>
  <c r="AC10" i="49"/>
  <c r="AB10" i="49"/>
  <c r="AA10" i="49"/>
  <c r="Z10" i="49"/>
  <c r="Y10" i="49"/>
  <c r="W10" i="49"/>
  <c r="X10" i="49" s="1"/>
  <c r="H10" i="49"/>
  <c r="G10" i="49"/>
  <c r="F10" i="49"/>
  <c r="AI10" i="49" s="1"/>
  <c r="AH9" i="49"/>
  <c r="AG9" i="49"/>
  <c r="AF9" i="49"/>
  <c r="AE9" i="49"/>
  <c r="V9" i="49" s="1"/>
  <c r="AD9" i="49"/>
  <c r="W9" i="49" s="1"/>
  <c r="X9" i="49" s="1"/>
  <c r="AC9" i="49"/>
  <c r="AB9" i="49"/>
  <c r="AA9" i="49"/>
  <c r="Z9" i="49"/>
  <c r="Y9" i="49"/>
  <c r="H9" i="49"/>
  <c r="G9" i="49"/>
  <c r="F9" i="49"/>
  <c r="AI9" i="49" s="1"/>
  <c r="AI8" i="49"/>
  <c r="AH8" i="49"/>
  <c r="AG8" i="49"/>
  <c r="AF8" i="49"/>
  <c r="AE8" i="49"/>
  <c r="AD8" i="49"/>
  <c r="AC8" i="49"/>
  <c r="AB8" i="49"/>
  <c r="AA8" i="49"/>
  <c r="Z8" i="49"/>
  <c r="Y8" i="49"/>
  <c r="H8" i="49"/>
  <c r="G8" i="49"/>
  <c r="F8" i="49"/>
  <c r="AI7" i="49"/>
  <c r="AH7" i="49"/>
  <c r="AG7" i="49"/>
  <c r="AF7" i="49"/>
  <c r="AE7" i="49"/>
  <c r="AD7" i="49"/>
  <c r="AD32" i="49" s="1"/>
  <c r="AC7" i="49"/>
  <c r="AB7" i="49"/>
  <c r="AA7" i="49"/>
  <c r="Z7" i="49"/>
  <c r="Y7" i="49"/>
  <c r="W7" i="49" s="1"/>
  <c r="X7" i="49" s="1"/>
  <c r="H7" i="49"/>
  <c r="G7" i="49"/>
  <c r="F7" i="49"/>
  <c r="AH6" i="49"/>
  <c r="AH32" i="49" s="1"/>
  <c r="AG6" i="49"/>
  <c r="AF6" i="49"/>
  <c r="AE6" i="49"/>
  <c r="AD6" i="49"/>
  <c r="AC6" i="49"/>
  <c r="AB6" i="49"/>
  <c r="AA6" i="49"/>
  <c r="Z6" i="49"/>
  <c r="Y6" i="49"/>
  <c r="W6" i="49" s="1"/>
  <c r="X6" i="49" s="1"/>
  <c r="H6" i="49"/>
  <c r="G6" i="49"/>
  <c r="F6" i="49"/>
  <c r="AI6" i="49" s="1"/>
  <c r="AH5" i="49"/>
  <c r="AG5" i="49"/>
  <c r="W5" i="49" s="1"/>
  <c r="X5" i="49" s="1"/>
  <c r="AF5" i="49"/>
  <c r="AE5" i="49"/>
  <c r="AE32" i="49" s="1"/>
  <c r="AD5" i="49"/>
  <c r="AC5" i="49"/>
  <c r="AB5" i="49"/>
  <c r="AA5" i="49"/>
  <c r="Z5" i="49"/>
  <c r="Y5" i="49"/>
  <c r="H5" i="49"/>
  <c r="G5" i="49"/>
  <c r="F5" i="49"/>
  <c r="AI5" i="49" s="1"/>
  <c r="H4" i="49"/>
  <c r="G4" i="49"/>
  <c r="AI30" i="33"/>
  <c r="AH30" i="33"/>
  <c r="AG30" i="33"/>
  <c r="AF30" i="33"/>
  <c r="AE30" i="33"/>
  <c r="AD30" i="33"/>
  <c r="AC30" i="33"/>
  <c r="AB30" i="33"/>
  <c r="AA30" i="33"/>
  <c r="Z30" i="33"/>
  <c r="Y30" i="33"/>
  <c r="W30" i="33" s="1"/>
  <c r="X30" i="33" s="1"/>
  <c r="H30" i="33"/>
  <c r="G30" i="33"/>
  <c r="F30" i="33"/>
  <c r="AI29" i="33"/>
  <c r="AH29" i="33"/>
  <c r="AG29" i="33"/>
  <c r="AF29" i="33"/>
  <c r="AE29" i="33"/>
  <c r="AD29" i="33"/>
  <c r="AC29" i="33"/>
  <c r="AB29" i="33"/>
  <c r="AA29" i="33"/>
  <c r="Z29" i="33"/>
  <c r="Y29" i="33"/>
  <c r="H29" i="33"/>
  <c r="G29" i="33"/>
  <c r="F29" i="33"/>
  <c r="AI28" i="33"/>
  <c r="AH28" i="33"/>
  <c r="AG28" i="33"/>
  <c r="AF28" i="33"/>
  <c r="AE28" i="33"/>
  <c r="W28" i="33" s="1"/>
  <c r="X28" i="33" s="1"/>
  <c r="AD28" i="33"/>
  <c r="AC28" i="33"/>
  <c r="AB28" i="33"/>
  <c r="AA28" i="33"/>
  <c r="Z28" i="33"/>
  <c r="Y28" i="33"/>
  <c r="H28" i="33"/>
  <c r="G28" i="33"/>
  <c r="F28" i="33"/>
  <c r="AH27" i="33"/>
  <c r="AG27" i="33"/>
  <c r="AF27" i="33"/>
  <c r="AE27" i="33"/>
  <c r="AD27" i="33"/>
  <c r="AC27" i="33"/>
  <c r="AB27" i="33"/>
  <c r="AA27" i="33"/>
  <c r="Z27" i="33"/>
  <c r="Y27" i="33"/>
  <c r="V27" i="33" s="1"/>
  <c r="H27" i="33"/>
  <c r="G27" i="33"/>
  <c r="F27" i="33"/>
  <c r="AI27" i="33" s="1"/>
  <c r="AH26" i="33"/>
  <c r="AG26" i="33"/>
  <c r="AF26" i="33"/>
  <c r="AE26" i="33"/>
  <c r="AD26" i="33"/>
  <c r="AC26" i="33"/>
  <c r="AB26" i="33"/>
  <c r="AA26" i="33"/>
  <c r="Z26" i="33"/>
  <c r="Y26" i="33"/>
  <c r="V26" i="33" s="1"/>
  <c r="W26" i="33"/>
  <c r="X26" i="33" s="1"/>
  <c r="H26" i="33"/>
  <c r="G26" i="33"/>
  <c r="F26" i="33"/>
  <c r="AI26" i="33" s="1"/>
  <c r="AI25" i="33"/>
  <c r="AH25" i="33"/>
  <c r="AG25" i="33"/>
  <c r="AF25" i="33"/>
  <c r="AE25" i="33"/>
  <c r="AD25" i="33"/>
  <c r="AC25" i="33"/>
  <c r="AB25" i="33"/>
  <c r="AA25" i="33"/>
  <c r="W25" i="33" s="1"/>
  <c r="X25" i="33" s="1"/>
  <c r="Z25" i="33"/>
  <c r="Y25" i="33"/>
  <c r="H25" i="33"/>
  <c r="G25" i="33"/>
  <c r="F25" i="33"/>
  <c r="AH24" i="33"/>
  <c r="AG24" i="33"/>
  <c r="AF24" i="33"/>
  <c r="AE24" i="33"/>
  <c r="AD24" i="33"/>
  <c r="AC24" i="33"/>
  <c r="W24" i="33" s="1"/>
  <c r="X24" i="33" s="1"/>
  <c r="AB24" i="33"/>
  <c r="AA24" i="33"/>
  <c r="Z24" i="33"/>
  <c r="Y24" i="33"/>
  <c r="H24" i="33"/>
  <c r="G24" i="33"/>
  <c r="F24" i="33"/>
  <c r="AI24" i="33" s="1"/>
  <c r="AI23" i="33"/>
  <c r="AH23" i="33"/>
  <c r="AG23" i="33"/>
  <c r="AF23" i="33"/>
  <c r="AE23" i="33"/>
  <c r="AD23" i="33"/>
  <c r="AC23" i="33"/>
  <c r="AB23" i="33"/>
  <c r="AA23" i="33"/>
  <c r="Z23" i="33"/>
  <c r="Y23" i="33"/>
  <c r="H23" i="33"/>
  <c r="G23" i="33"/>
  <c r="F23" i="33"/>
  <c r="AI22" i="33"/>
  <c r="AH22" i="33"/>
  <c r="AG22" i="33"/>
  <c r="AF22" i="33"/>
  <c r="AE22" i="33"/>
  <c r="AD22" i="33"/>
  <c r="AC22" i="33"/>
  <c r="AB22" i="33"/>
  <c r="AA22" i="33"/>
  <c r="Z22" i="33"/>
  <c r="Y22" i="33"/>
  <c r="H22" i="33"/>
  <c r="G22" i="33"/>
  <c r="F22" i="33"/>
  <c r="AL21" i="33"/>
  <c r="AH21" i="33"/>
  <c r="AG21" i="33"/>
  <c r="AF21" i="33"/>
  <c r="AE21" i="33"/>
  <c r="AD21" i="33"/>
  <c r="AC21" i="33"/>
  <c r="AB21" i="33"/>
  <c r="AA21" i="33"/>
  <c r="W21" i="33" s="1"/>
  <c r="X21" i="33" s="1"/>
  <c r="Z21" i="33"/>
  <c r="Y21" i="33"/>
  <c r="V21" i="33"/>
  <c r="H21" i="33"/>
  <c r="G21" i="33"/>
  <c r="F21" i="33"/>
  <c r="AI21" i="33" s="1"/>
  <c r="AH20" i="33"/>
  <c r="AG20" i="33"/>
  <c r="AF20" i="33"/>
  <c r="AE20" i="33"/>
  <c r="AD20" i="33"/>
  <c r="AC20" i="33"/>
  <c r="AB20" i="33"/>
  <c r="AA20" i="33"/>
  <c r="Z20" i="33"/>
  <c r="W20" i="33" s="1"/>
  <c r="X20" i="33" s="1"/>
  <c r="Y20" i="33"/>
  <c r="V20" i="33" s="1"/>
  <c r="H20" i="33"/>
  <c r="G20" i="33"/>
  <c r="F20" i="33"/>
  <c r="AI20" i="33" s="1"/>
  <c r="AH19" i="33"/>
  <c r="AG19" i="33"/>
  <c r="AF19" i="33"/>
  <c r="AE19" i="33"/>
  <c r="AD19" i="33"/>
  <c r="AC19" i="33"/>
  <c r="AB19" i="33"/>
  <c r="AA19" i="33"/>
  <c r="Z19" i="33"/>
  <c r="Y19" i="33"/>
  <c r="H19" i="33"/>
  <c r="G19" i="33"/>
  <c r="F19" i="33"/>
  <c r="AI19" i="33" s="1"/>
  <c r="AI18" i="33"/>
  <c r="AH18" i="33"/>
  <c r="AG18" i="33"/>
  <c r="AF18" i="33"/>
  <c r="AE18" i="33"/>
  <c r="AD18" i="33"/>
  <c r="AC18" i="33"/>
  <c r="AB18" i="33"/>
  <c r="AA18" i="33"/>
  <c r="Z18" i="33"/>
  <c r="Y18" i="33"/>
  <c r="H18" i="33"/>
  <c r="G18" i="33"/>
  <c r="F18" i="33"/>
  <c r="AH17" i="33"/>
  <c r="AG17" i="33"/>
  <c r="AF17" i="33"/>
  <c r="AE17" i="33"/>
  <c r="AD17" i="33"/>
  <c r="AC17" i="33"/>
  <c r="AB17" i="33"/>
  <c r="AA17" i="33"/>
  <c r="Z17" i="33"/>
  <c r="Y17" i="33"/>
  <c r="W17" i="33" s="1"/>
  <c r="X17" i="33" s="1"/>
  <c r="H17" i="33"/>
  <c r="G17" i="33"/>
  <c r="F17" i="33"/>
  <c r="AI17" i="33" s="1"/>
  <c r="AH16" i="33"/>
  <c r="AG16" i="33"/>
  <c r="AF16" i="33"/>
  <c r="AE16" i="33"/>
  <c r="AD16" i="33"/>
  <c r="AC16" i="33"/>
  <c r="AB16" i="33"/>
  <c r="AA16" i="33"/>
  <c r="Z16" i="33"/>
  <c r="V16" i="33" s="1"/>
  <c r="Y16" i="33"/>
  <c r="W16" i="33" s="1"/>
  <c r="X16" i="33" s="1"/>
  <c r="F16" i="33"/>
  <c r="AI15" i="33"/>
  <c r="AH15" i="33"/>
  <c r="W15" i="33" s="1"/>
  <c r="X15" i="33" s="1"/>
  <c r="AG15" i="33"/>
  <c r="AF15" i="33"/>
  <c r="AE15" i="33"/>
  <c r="AD15" i="33"/>
  <c r="AC15" i="33"/>
  <c r="AB15" i="33"/>
  <c r="AA15" i="33"/>
  <c r="Z15" i="33"/>
  <c r="Y15" i="33"/>
  <c r="H15" i="33"/>
  <c r="G15" i="33"/>
  <c r="F15" i="33"/>
  <c r="AH14" i="33"/>
  <c r="AG14" i="33"/>
  <c r="AF14" i="33"/>
  <c r="AE14" i="33"/>
  <c r="AD14" i="33"/>
  <c r="AC14" i="33"/>
  <c r="AB14" i="33"/>
  <c r="AA14" i="33"/>
  <c r="W14" i="33" s="1"/>
  <c r="X14" i="33" s="1"/>
  <c r="Z14" i="33"/>
  <c r="Y14" i="33"/>
  <c r="H14" i="33"/>
  <c r="G14" i="33"/>
  <c r="F14" i="33"/>
  <c r="AI14" i="33" s="1"/>
  <c r="AH13" i="33"/>
  <c r="AG13" i="33"/>
  <c r="AF13" i="33"/>
  <c r="AE13" i="33"/>
  <c r="AD13" i="33"/>
  <c r="AC13" i="33"/>
  <c r="AB13" i="33"/>
  <c r="AA13" i="33"/>
  <c r="Z13" i="33"/>
  <c r="Y13" i="33"/>
  <c r="F13" i="33"/>
  <c r="AI12" i="33"/>
  <c r="AH12" i="33"/>
  <c r="AG12" i="33"/>
  <c r="AF12" i="33"/>
  <c r="AE12" i="33"/>
  <c r="AD12" i="33"/>
  <c r="AC12" i="33"/>
  <c r="AB12" i="33"/>
  <c r="AA12" i="33"/>
  <c r="Z12" i="33"/>
  <c r="V12" i="33" s="1"/>
  <c r="Y12" i="33"/>
  <c r="W12" i="33" s="1"/>
  <c r="X12" i="33" s="1"/>
  <c r="H12" i="33"/>
  <c r="G12" i="33"/>
  <c r="F12" i="33"/>
  <c r="AH11" i="33"/>
  <c r="AG11" i="33"/>
  <c r="AF11" i="33"/>
  <c r="AE11" i="33"/>
  <c r="AD11" i="33"/>
  <c r="AC11" i="33"/>
  <c r="AB11" i="33"/>
  <c r="AA11" i="33"/>
  <c r="Z11" i="33"/>
  <c r="Y11" i="33"/>
  <c r="F11" i="33"/>
  <c r="AI10" i="33"/>
  <c r="AH10" i="33"/>
  <c r="AG10" i="33"/>
  <c r="AF10" i="33"/>
  <c r="AF32" i="33" s="1"/>
  <c r="AE10" i="33"/>
  <c r="AD10" i="33"/>
  <c r="AC10" i="33"/>
  <c r="AB10" i="33"/>
  <c r="W10" i="33" s="1"/>
  <c r="AA10" i="33"/>
  <c r="V10" i="33" s="1"/>
  <c r="Z10" i="33"/>
  <c r="Y10" i="33"/>
  <c r="X10" i="33"/>
  <c r="H10" i="33"/>
  <c r="G10" i="33"/>
  <c r="F10" i="33"/>
  <c r="AH9" i="33"/>
  <c r="AH32" i="33" s="1"/>
  <c r="AG9" i="33"/>
  <c r="AF9" i="33"/>
  <c r="AE9" i="33"/>
  <c r="AD9" i="33"/>
  <c r="AC9" i="33"/>
  <c r="AB9" i="33"/>
  <c r="AA9" i="33"/>
  <c r="Z9" i="33"/>
  <c r="Z32" i="33" s="1"/>
  <c r="Y9" i="33"/>
  <c r="W9" i="33" s="1"/>
  <c r="X9" i="33" s="1"/>
  <c r="H9" i="33"/>
  <c r="G9" i="33"/>
  <c r="F9" i="33"/>
  <c r="AI9" i="33" s="1"/>
  <c r="AH8" i="33"/>
  <c r="AG8" i="33"/>
  <c r="AF8" i="33"/>
  <c r="AE8" i="33"/>
  <c r="AD8" i="33"/>
  <c r="AC8" i="33"/>
  <c r="AB8" i="33"/>
  <c r="AA8" i="33"/>
  <c r="Z8" i="33"/>
  <c r="Y8" i="33"/>
  <c r="V8" i="33" s="1"/>
  <c r="W8" i="33"/>
  <c r="X8" i="33" s="1"/>
  <c r="H8" i="33"/>
  <c r="G8" i="33"/>
  <c r="F8" i="33"/>
  <c r="AI8" i="33" s="1"/>
  <c r="AH7" i="33"/>
  <c r="AG7" i="33"/>
  <c r="AF7" i="33"/>
  <c r="W7" i="33" s="1"/>
  <c r="X7" i="33" s="1"/>
  <c r="AE7" i="33"/>
  <c r="AD7" i="33"/>
  <c r="AC7" i="33"/>
  <c r="AB7" i="33"/>
  <c r="AA7" i="33"/>
  <c r="Z7" i="33"/>
  <c r="Y7" i="33"/>
  <c r="V7" i="33" s="1"/>
  <c r="H7" i="33"/>
  <c r="G7" i="33"/>
  <c r="F7" i="33"/>
  <c r="AI7" i="33" s="1"/>
  <c r="AH6" i="33"/>
  <c r="AG6" i="33"/>
  <c r="AF6" i="33"/>
  <c r="AE6" i="33"/>
  <c r="AD6" i="33"/>
  <c r="AC6" i="33"/>
  <c r="AB6" i="33"/>
  <c r="W6" i="33" s="1"/>
  <c r="X6" i="33" s="1"/>
  <c r="AA6" i="33"/>
  <c r="Z6" i="33"/>
  <c r="Y6" i="33"/>
  <c r="H6" i="33"/>
  <c r="G6" i="33"/>
  <c r="F6" i="33"/>
  <c r="AI6" i="33" s="1"/>
  <c r="AI5" i="33"/>
  <c r="AH5" i="33"/>
  <c r="AG5" i="33"/>
  <c r="AG32" i="33" s="1"/>
  <c r="AF5" i="33"/>
  <c r="AE5" i="33"/>
  <c r="AD5" i="33"/>
  <c r="AC5" i="33"/>
  <c r="AB5" i="33"/>
  <c r="AB32" i="33" s="1"/>
  <c r="AA5" i="33"/>
  <c r="Z5" i="33"/>
  <c r="Y5" i="33"/>
  <c r="H5" i="33"/>
  <c r="G5" i="33"/>
  <c r="F5" i="33"/>
  <c r="H4" i="33"/>
  <c r="G4" i="33"/>
  <c r="AH30" i="48"/>
  <c r="AG30" i="48"/>
  <c r="AF30" i="48"/>
  <c r="AE30" i="48"/>
  <c r="AD30" i="48"/>
  <c r="AC30" i="48"/>
  <c r="AB30" i="48"/>
  <c r="AA30" i="48"/>
  <c r="Z30" i="48"/>
  <c r="Y30" i="48"/>
  <c r="V30" i="48" s="1"/>
  <c r="H30" i="48"/>
  <c r="G30" i="48"/>
  <c r="F30" i="48"/>
  <c r="AI30" i="48" s="1"/>
  <c r="AH29" i="48"/>
  <c r="AG29" i="48"/>
  <c r="AF29" i="48"/>
  <c r="AE29" i="48"/>
  <c r="AD29" i="48"/>
  <c r="AC29" i="48"/>
  <c r="AB29" i="48"/>
  <c r="AA29" i="48"/>
  <c r="Z29" i="48"/>
  <c r="Y29" i="48"/>
  <c r="H29" i="48"/>
  <c r="G29" i="48"/>
  <c r="F29" i="48"/>
  <c r="AI29" i="48" s="1"/>
  <c r="AH28" i="48"/>
  <c r="AG28" i="48"/>
  <c r="AF28" i="48"/>
  <c r="AE28" i="48"/>
  <c r="AD28" i="48"/>
  <c r="AC28" i="48"/>
  <c r="AB28" i="48"/>
  <c r="AA28" i="48"/>
  <c r="V28" i="48" s="1"/>
  <c r="Z28" i="48"/>
  <c r="Y28" i="48"/>
  <c r="W28" i="48"/>
  <c r="X28" i="48" s="1"/>
  <c r="H28" i="48"/>
  <c r="G28" i="48"/>
  <c r="F28" i="48"/>
  <c r="AI28" i="48" s="1"/>
  <c r="AH27" i="48"/>
  <c r="AG27" i="48"/>
  <c r="AF27" i="48"/>
  <c r="AE27" i="48"/>
  <c r="AD27" i="48"/>
  <c r="W27" i="48" s="1"/>
  <c r="X27" i="48" s="1"/>
  <c r="AC27" i="48"/>
  <c r="AB27" i="48"/>
  <c r="AA27" i="48"/>
  <c r="Z27" i="48"/>
  <c r="Y27" i="48"/>
  <c r="H27" i="48"/>
  <c r="G27" i="48"/>
  <c r="F27" i="48"/>
  <c r="AI27" i="48" s="1"/>
  <c r="AH26" i="48"/>
  <c r="AG26" i="48"/>
  <c r="AF26" i="48"/>
  <c r="AE26" i="48"/>
  <c r="AD26" i="48"/>
  <c r="AC26" i="48"/>
  <c r="AB26" i="48"/>
  <c r="AA26" i="48"/>
  <c r="Z26" i="48"/>
  <c r="Y26" i="48"/>
  <c r="V26" i="48" s="1"/>
  <c r="H26" i="48"/>
  <c r="G26" i="48"/>
  <c r="F26" i="48"/>
  <c r="AI26" i="48" s="1"/>
  <c r="AI25" i="48"/>
  <c r="AH25" i="48"/>
  <c r="AG25" i="48"/>
  <c r="AF25" i="48"/>
  <c r="AE25" i="48"/>
  <c r="AD25" i="48"/>
  <c r="AC25" i="48"/>
  <c r="AB25" i="48"/>
  <c r="AA25" i="48"/>
  <c r="Z25" i="48"/>
  <c r="Y25" i="48"/>
  <c r="H25" i="48"/>
  <c r="G25" i="48"/>
  <c r="F25" i="48"/>
  <c r="AI24" i="48"/>
  <c r="AH24" i="48"/>
  <c r="AG24" i="48"/>
  <c r="AF24" i="48"/>
  <c r="AE24" i="48"/>
  <c r="AD24" i="48"/>
  <c r="AC24" i="48"/>
  <c r="AB24" i="48"/>
  <c r="AA24" i="48"/>
  <c r="W24" i="48" s="1"/>
  <c r="X24" i="48" s="1"/>
  <c r="Z24" i="48"/>
  <c r="Y24" i="48"/>
  <c r="H24" i="48"/>
  <c r="G24" i="48"/>
  <c r="F24" i="48"/>
  <c r="AI23" i="48"/>
  <c r="AH23" i="48"/>
  <c r="AG23" i="48"/>
  <c r="AF23" i="48"/>
  <c r="AE23" i="48"/>
  <c r="AD23" i="48"/>
  <c r="AC23" i="48"/>
  <c r="AB23" i="48"/>
  <c r="AA23" i="48"/>
  <c r="Z23" i="48"/>
  <c r="Y23" i="48"/>
  <c r="H23" i="48"/>
  <c r="G23" i="48"/>
  <c r="F23" i="48"/>
  <c r="AH22" i="48"/>
  <c r="AG22" i="48"/>
  <c r="AF22" i="48"/>
  <c r="AE22" i="48"/>
  <c r="AD22" i="48"/>
  <c r="AC22" i="48"/>
  <c r="AB22" i="48"/>
  <c r="AA22" i="48"/>
  <c r="Z22" i="48"/>
  <c r="Y22" i="48"/>
  <c r="H22" i="48"/>
  <c r="G22" i="48"/>
  <c r="F22" i="48"/>
  <c r="AI22" i="48" s="1"/>
  <c r="AH21" i="48"/>
  <c r="AG21" i="48"/>
  <c r="AF21" i="48"/>
  <c r="AE21" i="48"/>
  <c r="AD21" i="48"/>
  <c r="AC21" i="48"/>
  <c r="AB21" i="48"/>
  <c r="AA21" i="48"/>
  <c r="V21" i="48" s="1"/>
  <c r="Z21" i="48"/>
  <c r="Y21" i="48"/>
  <c r="H21" i="48"/>
  <c r="G21" i="48"/>
  <c r="F21" i="48"/>
  <c r="AI21" i="48" s="1"/>
  <c r="AJ20" i="48"/>
  <c r="AH20" i="48"/>
  <c r="AG20" i="48"/>
  <c r="AF20" i="48"/>
  <c r="AE20" i="48"/>
  <c r="AD20" i="48"/>
  <c r="AC20" i="48"/>
  <c r="AB20" i="48"/>
  <c r="AA20" i="48"/>
  <c r="Z20" i="48"/>
  <c r="Y20" i="48"/>
  <c r="W20" i="48" s="1"/>
  <c r="X20" i="48" s="1"/>
  <c r="V20" i="48"/>
  <c r="H20" i="48"/>
  <c r="G20" i="48"/>
  <c r="F20" i="48"/>
  <c r="AI20" i="48" s="1"/>
  <c r="AI19" i="48"/>
  <c r="AH19" i="48"/>
  <c r="AG19" i="48"/>
  <c r="AF19" i="48"/>
  <c r="AE19" i="48"/>
  <c r="AD19" i="48"/>
  <c r="AC19" i="48"/>
  <c r="W19" i="48" s="1"/>
  <c r="X19" i="48" s="1"/>
  <c r="AB19" i="48"/>
  <c r="AA19" i="48"/>
  <c r="Z19" i="48"/>
  <c r="Y19" i="48"/>
  <c r="V19" i="48" s="1"/>
  <c r="H19" i="48"/>
  <c r="G19" i="48"/>
  <c r="F19" i="48"/>
  <c r="AI18" i="48"/>
  <c r="AH18" i="48"/>
  <c r="AG18" i="48"/>
  <c r="AF18" i="48"/>
  <c r="AE18" i="48"/>
  <c r="AD18" i="48"/>
  <c r="AC18" i="48"/>
  <c r="AB18" i="48"/>
  <c r="AA18" i="48"/>
  <c r="Z18" i="48"/>
  <c r="Y18" i="48"/>
  <c r="H18" i="48"/>
  <c r="G18" i="48"/>
  <c r="F18" i="48"/>
  <c r="AH17" i="48"/>
  <c r="AG17" i="48"/>
  <c r="AF17" i="48"/>
  <c r="AE17" i="48"/>
  <c r="W17" i="48" s="1"/>
  <c r="X17" i="48" s="1"/>
  <c r="AD17" i="48"/>
  <c r="AC17" i="48"/>
  <c r="AB17" i="48"/>
  <c r="AA17" i="48"/>
  <c r="V17" i="48" s="1"/>
  <c r="Z17" i="48"/>
  <c r="Y17" i="48"/>
  <c r="H17" i="48"/>
  <c r="G17" i="48"/>
  <c r="F17" i="48"/>
  <c r="AI17" i="48" s="1"/>
  <c r="AH16" i="48"/>
  <c r="AG16" i="48"/>
  <c r="AF16" i="48"/>
  <c r="AE16" i="48"/>
  <c r="AD16" i="48"/>
  <c r="AC16" i="48"/>
  <c r="AB16" i="48"/>
  <c r="AB32" i="48" s="1"/>
  <c r="AA16" i="48"/>
  <c r="Z16" i="48"/>
  <c r="Y16" i="48"/>
  <c r="F16" i="48"/>
  <c r="AI15" i="48"/>
  <c r="AH15" i="48"/>
  <c r="AG15" i="48"/>
  <c r="AF15" i="48"/>
  <c r="AE15" i="48"/>
  <c r="AD15" i="48"/>
  <c r="AC15" i="48"/>
  <c r="AB15" i="48"/>
  <c r="AA15" i="48"/>
  <c r="Z15" i="48"/>
  <c r="Y15" i="48"/>
  <c r="W15" i="48" s="1"/>
  <c r="X15" i="48" s="1"/>
  <c r="V15" i="48"/>
  <c r="H15" i="48"/>
  <c r="G15" i="48"/>
  <c r="F15" i="48"/>
  <c r="AI14" i="48"/>
  <c r="AH14" i="48"/>
  <c r="AG14" i="48"/>
  <c r="AF14" i="48"/>
  <c r="AE14" i="48"/>
  <c r="AD14" i="48"/>
  <c r="AC14" i="48"/>
  <c r="W14" i="48" s="1"/>
  <c r="X14" i="48" s="1"/>
  <c r="AB14" i="48"/>
  <c r="AA14" i="48"/>
  <c r="Z14" i="48"/>
  <c r="Y14" i="48"/>
  <c r="H14" i="48"/>
  <c r="G14" i="48"/>
  <c r="F14" i="48"/>
  <c r="AH13" i="48"/>
  <c r="AG13" i="48"/>
  <c r="AF13" i="48"/>
  <c r="AE13" i="48"/>
  <c r="AD13" i="48"/>
  <c r="AC13" i="48"/>
  <c r="AB13" i="48"/>
  <c r="AA13" i="48"/>
  <c r="Z13" i="48"/>
  <c r="Y13" i="48"/>
  <c r="F13" i="48"/>
  <c r="AH12" i="48"/>
  <c r="AG12" i="48"/>
  <c r="AF12" i="48"/>
  <c r="AE12" i="48"/>
  <c r="AD12" i="48"/>
  <c r="AC12" i="48"/>
  <c r="AB12" i="48"/>
  <c r="AA12" i="48"/>
  <c r="W12" i="48" s="1"/>
  <c r="X12" i="48" s="1"/>
  <c r="Z12" i="48"/>
  <c r="Y12" i="48"/>
  <c r="H12" i="48"/>
  <c r="G12" i="48"/>
  <c r="F12" i="48"/>
  <c r="AI12" i="48" s="1"/>
  <c r="AH11" i="48"/>
  <c r="AG11" i="48"/>
  <c r="AF11" i="48"/>
  <c r="AE11" i="48"/>
  <c r="AD11" i="48"/>
  <c r="AC11" i="48"/>
  <c r="AB11" i="48"/>
  <c r="AA11" i="48"/>
  <c r="W11" i="48" s="1"/>
  <c r="Z11" i="48"/>
  <c r="V11" i="48" s="1"/>
  <c r="Y11" i="48"/>
  <c r="X11" i="48"/>
  <c r="F11" i="48"/>
  <c r="AI10" i="48"/>
  <c r="AH10" i="48"/>
  <c r="AG10" i="48"/>
  <c r="AF10" i="48"/>
  <c r="AE10" i="48"/>
  <c r="AD10" i="48"/>
  <c r="AC10" i="48"/>
  <c r="W10" i="48" s="1"/>
  <c r="X10" i="48" s="1"/>
  <c r="AB10" i="48"/>
  <c r="AA10" i="48"/>
  <c r="Z10" i="48"/>
  <c r="Y10" i="48"/>
  <c r="V10" i="48" s="1"/>
  <c r="H10" i="48"/>
  <c r="G10" i="48"/>
  <c r="F10" i="48"/>
  <c r="AI9" i="48"/>
  <c r="AH9" i="48"/>
  <c r="AG9" i="48"/>
  <c r="AF9" i="48"/>
  <c r="AE9" i="48"/>
  <c r="AD9" i="48"/>
  <c r="AC9" i="48"/>
  <c r="AB9" i="48"/>
  <c r="AA9" i="48"/>
  <c r="Z9" i="48"/>
  <c r="Y9" i="48"/>
  <c r="H9" i="48"/>
  <c r="G9" i="48"/>
  <c r="F9" i="48"/>
  <c r="AH8" i="48"/>
  <c r="AG8" i="48"/>
  <c r="AF8" i="48"/>
  <c r="AE8" i="48"/>
  <c r="AE32" i="48" s="1"/>
  <c r="AD8" i="48"/>
  <c r="AC8" i="48"/>
  <c r="AB8" i="48"/>
  <c r="AA8" i="48"/>
  <c r="V8" i="48" s="1"/>
  <c r="Z8" i="48"/>
  <c r="Y8" i="48"/>
  <c r="H8" i="48"/>
  <c r="G8" i="48"/>
  <c r="F8" i="48"/>
  <c r="AI8" i="48" s="1"/>
  <c r="AH7" i="48"/>
  <c r="AG7" i="48"/>
  <c r="AF7" i="48"/>
  <c r="AE7" i="48"/>
  <c r="AD7" i="48"/>
  <c r="AC7" i="48"/>
  <c r="AB7" i="48"/>
  <c r="AA7" i="48"/>
  <c r="W7" i="48" s="1"/>
  <c r="X7" i="48" s="1"/>
  <c r="Z7" i="48"/>
  <c r="Y7" i="48"/>
  <c r="H7" i="48"/>
  <c r="G7" i="48"/>
  <c r="F7" i="48"/>
  <c r="AI7" i="48" s="1"/>
  <c r="AH6" i="48"/>
  <c r="AG6" i="48"/>
  <c r="AF6" i="48"/>
  <c r="AE6" i="48"/>
  <c r="AD6" i="48"/>
  <c r="AC6" i="48"/>
  <c r="AB6" i="48"/>
  <c r="AA6" i="48"/>
  <c r="Z6" i="48"/>
  <c r="W6" i="48" s="1"/>
  <c r="X6" i="48" s="1"/>
  <c r="Y6" i="48"/>
  <c r="H6" i="48"/>
  <c r="G6" i="48"/>
  <c r="F6" i="48"/>
  <c r="AI6" i="48" s="1"/>
  <c r="AH5" i="48"/>
  <c r="AG5" i="48"/>
  <c r="AF5" i="48"/>
  <c r="AF32" i="48" s="1"/>
  <c r="AE5" i="48"/>
  <c r="AD5" i="48"/>
  <c r="AC5" i="48"/>
  <c r="AC32" i="48" s="1"/>
  <c r="AB5" i="48"/>
  <c r="AA5" i="48"/>
  <c r="Z5" i="48"/>
  <c r="Y5" i="48"/>
  <c r="W5" i="48" s="1"/>
  <c r="X5" i="48" s="1"/>
  <c r="V5" i="48"/>
  <c r="H5" i="48"/>
  <c r="G5" i="48"/>
  <c r="F5" i="48"/>
  <c r="AI5" i="48" s="1"/>
  <c r="AI32" i="48" s="1"/>
  <c r="H4" i="48"/>
  <c r="G4" i="48"/>
  <c r="AH32" i="32"/>
  <c r="AD32" i="32"/>
  <c r="AI30" i="32"/>
  <c r="AH30" i="32"/>
  <c r="AG30" i="32"/>
  <c r="AF30" i="32"/>
  <c r="AE30" i="32"/>
  <c r="AD30" i="32"/>
  <c r="AC30" i="32"/>
  <c r="AB30" i="32"/>
  <c r="AA30" i="32"/>
  <c r="Z30" i="32"/>
  <c r="Y30" i="32"/>
  <c r="W30" i="32" s="1"/>
  <c r="X30" i="32" s="1"/>
  <c r="H30" i="32"/>
  <c r="G30" i="32"/>
  <c r="F30" i="32"/>
  <c r="AI29" i="32"/>
  <c r="AH29" i="32"/>
  <c r="AG29" i="32"/>
  <c r="AF29" i="32"/>
  <c r="AE29" i="32"/>
  <c r="AD29" i="32"/>
  <c r="AC29" i="32"/>
  <c r="AB29" i="32"/>
  <c r="AA29" i="32"/>
  <c r="Z29" i="32"/>
  <c r="Y29" i="32"/>
  <c r="H29" i="32"/>
  <c r="G29" i="32"/>
  <c r="F29" i="32"/>
  <c r="AH28" i="32"/>
  <c r="AG28" i="32"/>
  <c r="AF28" i="32"/>
  <c r="AE28" i="32"/>
  <c r="AD28" i="32"/>
  <c r="AC28" i="32"/>
  <c r="AB28" i="32"/>
  <c r="AA28" i="32"/>
  <c r="W28" i="32" s="1"/>
  <c r="Z28" i="32"/>
  <c r="V28" i="32" s="1"/>
  <c r="Y28" i="32"/>
  <c r="X28" i="32"/>
  <c r="H28" i="32"/>
  <c r="G28" i="32"/>
  <c r="F28" i="32"/>
  <c r="AI28" i="32" s="1"/>
  <c r="AH27" i="32"/>
  <c r="AG27" i="32"/>
  <c r="AF27" i="32"/>
  <c r="AE27" i="32"/>
  <c r="AD27" i="32"/>
  <c r="AC27" i="32"/>
  <c r="AB27" i="32"/>
  <c r="AA27" i="32"/>
  <c r="Z27" i="32"/>
  <c r="Y27" i="32"/>
  <c r="V27" i="32" s="1"/>
  <c r="H27" i="32"/>
  <c r="G27" i="32"/>
  <c r="F27" i="32"/>
  <c r="AI27" i="32" s="1"/>
  <c r="AI26" i="32"/>
  <c r="AH26" i="32"/>
  <c r="AG26" i="32"/>
  <c r="AF26" i="32"/>
  <c r="AE26" i="32"/>
  <c r="AD26" i="32"/>
  <c r="AC26" i="32"/>
  <c r="AB26" i="32"/>
  <c r="AA26" i="32"/>
  <c r="Z26" i="32"/>
  <c r="Y26" i="32"/>
  <c r="H26" i="32"/>
  <c r="G26" i="32"/>
  <c r="F26" i="32"/>
  <c r="AI25" i="32"/>
  <c r="AH25" i="32"/>
  <c r="AG25" i="32"/>
  <c r="AF25" i="32"/>
  <c r="AE25" i="32"/>
  <c r="AD25" i="32"/>
  <c r="AC25" i="32"/>
  <c r="AB25" i="32"/>
  <c r="AA25" i="32"/>
  <c r="Z25" i="32"/>
  <c r="Y25" i="32"/>
  <c r="H25" i="32"/>
  <c r="G25" i="32"/>
  <c r="F25" i="32"/>
  <c r="AI24" i="32"/>
  <c r="AH24" i="32"/>
  <c r="AG24" i="32"/>
  <c r="AF24" i="32"/>
  <c r="AE24" i="32"/>
  <c r="AD24" i="32"/>
  <c r="AC24" i="32"/>
  <c r="AB24" i="32"/>
  <c r="AA24" i="32"/>
  <c r="Z24" i="32"/>
  <c r="Y24" i="32"/>
  <c r="H24" i="32"/>
  <c r="G24" i="32"/>
  <c r="F24" i="32"/>
  <c r="AH23" i="32"/>
  <c r="AG23" i="32"/>
  <c r="AF23" i="32"/>
  <c r="AE23" i="32"/>
  <c r="AD23" i="32"/>
  <c r="AC23" i="32"/>
  <c r="AB23" i="32"/>
  <c r="AA23" i="32"/>
  <c r="Z23" i="32"/>
  <c r="Y23" i="32"/>
  <c r="H23" i="32"/>
  <c r="G23" i="32"/>
  <c r="F23" i="32"/>
  <c r="AI23" i="32" s="1"/>
  <c r="AH22" i="32"/>
  <c r="AG22" i="32"/>
  <c r="AF22" i="32"/>
  <c r="AE22" i="32"/>
  <c r="AD22" i="32"/>
  <c r="AC22" i="32"/>
  <c r="AB22" i="32"/>
  <c r="AA22" i="32"/>
  <c r="W22" i="32" s="1"/>
  <c r="X22" i="32" s="1"/>
  <c r="Z22" i="32"/>
  <c r="V22" i="32" s="1"/>
  <c r="Y22" i="32"/>
  <c r="H22" i="32"/>
  <c r="G22" i="32"/>
  <c r="F22" i="32"/>
  <c r="AI22" i="32" s="1"/>
  <c r="AK22" i="32" s="1"/>
  <c r="AH21" i="32"/>
  <c r="AG21" i="32"/>
  <c r="AF21" i="32"/>
  <c r="AE21" i="32"/>
  <c r="AD21" i="32"/>
  <c r="AC21" i="32"/>
  <c r="AB21" i="32"/>
  <c r="AA21" i="32"/>
  <c r="Z21" i="32"/>
  <c r="Y21" i="32"/>
  <c r="H21" i="32"/>
  <c r="G21" i="32"/>
  <c r="F21" i="32"/>
  <c r="AI21" i="32" s="1"/>
  <c r="AI20" i="32"/>
  <c r="AH20" i="32"/>
  <c r="AG20" i="32"/>
  <c r="AF20" i="32"/>
  <c r="AE20" i="32"/>
  <c r="AD20" i="32"/>
  <c r="AC20" i="32"/>
  <c r="AB20" i="32"/>
  <c r="AA20" i="32"/>
  <c r="W20" i="32" s="1"/>
  <c r="X20" i="32" s="1"/>
  <c r="Z20" i="32"/>
  <c r="Y20" i="32"/>
  <c r="H20" i="32"/>
  <c r="G20" i="32"/>
  <c r="F20" i="32"/>
  <c r="AI19" i="32"/>
  <c r="AH19" i="32"/>
  <c r="AG19" i="32"/>
  <c r="AF19" i="32"/>
  <c r="AE19" i="32"/>
  <c r="AD19" i="32"/>
  <c r="AC19" i="32"/>
  <c r="AB19" i="32"/>
  <c r="AA19" i="32"/>
  <c r="Z19" i="32"/>
  <c r="Y19" i="32"/>
  <c r="H19" i="32"/>
  <c r="G19" i="32"/>
  <c r="F19" i="32"/>
  <c r="AI18" i="32"/>
  <c r="AH18" i="32"/>
  <c r="AG18" i="32"/>
  <c r="AF18" i="32"/>
  <c r="AE18" i="32"/>
  <c r="AD18" i="32"/>
  <c r="AC18" i="32"/>
  <c r="AB18" i="32"/>
  <c r="AA18" i="32"/>
  <c r="Z18" i="32"/>
  <c r="Y18" i="32"/>
  <c r="H18" i="32"/>
  <c r="G18" i="32"/>
  <c r="F18" i="32"/>
  <c r="AH17" i="32"/>
  <c r="AG17" i="32"/>
  <c r="AF17" i="32"/>
  <c r="AE17" i="32"/>
  <c r="AD17" i="32"/>
  <c r="AC17" i="32"/>
  <c r="AB17" i="32"/>
  <c r="AA17" i="32"/>
  <c r="Z17" i="32"/>
  <c r="Y17" i="32"/>
  <c r="H17" i="32"/>
  <c r="G17" i="32"/>
  <c r="F17" i="32"/>
  <c r="AI17" i="32" s="1"/>
  <c r="AH16" i="32"/>
  <c r="AG16" i="32"/>
  <c r="AF16" i="32"/>
  <c r="AE16" i="32"/>
  <c r="AD16" i="32"/>
  <c r="AC16" i="32"/>
  <c r="AB16" i="32"/>
  <c r="AA16" i="32"/>
  <c r="Z16" i="32"/>
  <c r="Y16" i="32"/>
  <c r="W16" i="32" s="1"/>
  <c r="X16" i="32" s="1"/>
  <c r="V16" i="32"/>
  <c r="AL16" i="32" s="1"/>
  <c r="F16" i="32"/>
  <c r="AI15" i="32"/>
  <c r="AH15" i="32"/>
  <c r="AG15" i="32"/>
  <c r="AF15" i="32"/>
  <c r="AE15" i="32"/>
  <c r="AD15" i="32"/>
  <c r="AC15" i="32"/>
  <c r="AB15" i="32"/>
  <c r="AA15" i="32"/>
  <c r="W15" i="32" s="1"/>
  <c r="X15" i="32" s="1"/>
  <c r="Z15" i="32"/>
  <c r="Y15" i="32"/>
  <c r="H15" i="32"/>
  <c r="G15" i="32"/>
  <c r="F15" i="32"/>
  <c r="AI14" i="32"/>
  <c r="AH14" i="32"/>
  <c r="AG14" i="32"/>
  <c r="AF14" i="32"/>
  <c r="AE14" i="32"/>
  <c r="AD14" i="32"/>
  <c r="AC14" i="32"/>
  <c r="AB14" i="32"/>
  <c r="AA14" i="32"/>
  <c r="Z14" i="32"/>
  <c r="Y14" i="32"/>
  <c r="H14" i="32"/>
  <c r="G14" i="32"/>
  <c r="F14" i="32"/>
  <c r="AH13" i="32"/>
  <c r="AG13" i="32"/>
  <c r="AF13" i="32"/>
  <c r="AE13" i="32"/>
  <c r="AD13" i="32"/>
  <c r="AC13" i="32"/>
  <c r="AB13" i="32"/>
  <c r="AA13" i="32"/>
  <c r="W13" i="32" s="1"/>
  <c r="X13" i="32" s="1"/>
  <c r="Z13" i="32"/>
  <c r="Y13" i="32"/>
  <c r="V13" i="32" s="1"/>
  <c r="F13" i="32"/>
  <c r="AK12" i="32"/>
  <c r="AH12" i="32"/>
  <c r="AG12" i="32"/>
  <c r="AF12" i="32"/>
  <c r="AE12" i="32"/>
  <c r="AD12" i="32"/>
  <c r="AC12" i="32"/>
  <c r="AB12" i="32"/>
  <c r="AA12" i="32"/>
  <c r="W12" i="32" s="1"/>
  <c r="Z12" i="32"/>
  <c r="V12" i="32" s="1"/>
  <c r="Y12" i="32"/>
  <c r="X12" i="32"/>
  <c r="H12" i="32"/>
  <c r="G12" i="32"/>
  <c r="F12" i="32"/>
  <c r="AI12" i="32" s="1"/>
  <c r="AH11" i="32"/>
  <c r="AG11" i="32"/>
  <c r="AF11" i="32"/>
  <c r="AE11" i="32"/>
  <c r="AD11" i="32"/>
  <c r="AC11" i="32"/>
  <c r="W11" i="32" s="1"/>
  <c r="X11" i="32" s="1"/>
  <c r="AB11" i="32"/>
  <c r="AA11" i="32"/>
  <c r="Z11" i="32"/>
  <c r="Y11" i="32"/>
  <c r="V11" i="32" s="1"/>
  <c r="F11" i="32"/>
  <c r="AI10" i="32"/>
  <c r="AH10" i="32"/>
  <c r="AG10" i="32"/>
  <c r="AF10" i="32"/>
  <c r="AE10" i="32"/>
  <c r="AD10" i="32"/>
  <c r="AC10" i="32"/>
  <c r="AB10" i="32"/>
  <c r="AA10" i="32"/>
  <c r="Z10" i="32"/>
  <c r="Y10" i="32"/>
  <c r="H10" i="32"/>
  <c r="G10" i="32"/>
  <c r="F10" i="32"/>
  <c r="AI9" i="32"/>
  <c r="AH9" i="32"/>
  <c r="AG9" i="32"/>
  <c r="AF9" i="32"/>
  <c r="AE9" i="32"/>
  <c r="AD9" i="32"/>
  <c r="AC9" i="32"/>
  <c r="AB9" i="32"/>
  <c r="AA9" i="32"/>
  <c r="Z9" i="32"/>
  <c r="Y9" i="32"/>
  <c r="H9" i="32"/>
  <c r="G9" i="32"/>
  <c r="F9" i="32"/>
  <c r="AH8" i="32"/>
  <c r="AG8" i="32"/>
  <c r="AF8" i="32"/>
  <c r="AE8" i="32"/>
  <c r="AD8" i="32"/>
  <c r="AC8" i="32"/>
  <c r="AB8" i="32"/>
  <c r="AA8" i="32"/>
  <c r="Z8" i="32"/>
  <c r="Y8" i="32"/>
  <c r="H8" i="32"/>
  <c r="G8" i="32"/>
  <c r="F8" i="32"/>
  <c r="AI8" i="32" s="1"/>
  <c r="AH7" i="32"/>
  <c r="AG7" i="32"/>
  <c r="AF7" i="32"/>
  <c r="AE7" i="32"/>
  <c r="AD7" i="32"/>
  <c r="AC7" i="32"/>
  <c r="AB7" i="32"/>
  <c r="AA7" i="32"/>
  <c r="W7" i="32" s="1"/>
  <c r="Z7" i="32"/>
  <c r="V7" i="32" s="1"/>
  <c r="Y7" i="32"/>
  <c r="X7" i="32"/>
  <c r="H7" i="32"/>
  <c r="G7" i="32"/>
  <c r="F7" i="32"/>
  <c r="AI7" i="32" s="1"/>
  <c r="AH6" i="32"/>
  <c r="AG6" i="32"/>
  <c r="AF6" i="32"/>
  <c r="W6" i="32" s="1"/>
  <c r="X6" i="32" s="1"/>
  <c r="AE6" i="32"/>
  <c r="AD6" i="32"/>
  <c r="AC6" i="32"/>
  <c r="AB6" i="32"/>
  <c r="AA6" i="32"/>
  <c r="Z6" i="32"/>
  <c r="Z32" i="32" s="1"/>
  <c r="Y6" i="32"/>
  <c r="V6" i="32" s="1"/>
  <c r="H6" i="32"/>
  <c r="G6" i="32"/>
  <c r="F6" i="32"/>
  <c r="AI6" i="32" s="1"/>
  <c r="AI5" i="32"/>
  <c r="AH5" i="32"/>
  <c r="AG5" i="32"/>
  <c r="AF5" i="32"/>
  <c r="AE5" i="32"/>
  <c r="AE32" i="32" s="1"/>
  <c r="AD5" i="32"/>
  <c r="AC5" i="32"/>
  <c r="AC32" i="32" s="1"/>
  <c r="AB5" i="32"/>
  <c r="AA5" i="32"/>
  <c r="Z5" i="32"/>
  <c r="Y5" i="32"/>
  <c r="H5" i="32"/>
  <c r="G5" i="32"/>
  <c r="F5" i="32"/>
  <c r="H4" i="32"/>
  <c r="G4" i="32"/>
  <c r="AF32" i="47"/>
  <c r="AB32" i="47"/>
  <c r="AH30" i="47"/>
  <c r="AG30" i="47"/>
  <c r="AF30" i="47"/>
  <c r="AE30" i="47"/>
  <c r="AD30" i="47"/>
  <c r="AC30" i="47"/>
  <c r="AB30" i="47"/>
  <c r="AA30" i="47"/>
  <c r="Z30" i="47"/>
  <c r="Y30" i="47"/>
  <c r="W30" i="47"/>
  <c r="X30" i="47" s="1"/>
  <c r="H30" i="47"/>
  <c r="G30" i="47"/>
  <c r="F30" i="47"/>
  <c r="AI30" i="47" s="1"/>
  <c r="AH29" i="47"/>
  <c r="AG29" i="47"/>
  <c r="AF29" i="47"/>
  <c r="AE29" i="47"/>
  <c r="AD29" i="47"/>
  <c r="AC29" i="47"/>
  <c r="AB29" i="47"/>
  <c r="AA29" i="47"/>
  <c r="Z29" i="47"/>
  <c r="Y29" i="47"/>
  <c r="W29" i="47" s="1"/>
  <c r="X29" i="47" s="1"/>
  <c r="V29" i="47"/>
  <c r="H29" i="47"/>
  <c r="G29" i="47"/>
  <c r="F29" i="47"/>
  <c r="AI29" i="47" s="1"/>
  <c r="AI28" i="47"/>
  <c r="AH28" i="47"/>
  <c r="AG28" i="47"/>
  <c r="AF28" i="47"/>
  <c r="AE28" i="47"/>
  <c r="AD28" i="47"/>
  <c r="AC28" i="47"/>
  <c r="AB28" i="47"/>
  <c r="AA28" i="47"/>
  <c r="Z28" i="47"/>
  <c r="Y28" i="47"/>
  <c r="H28" i="47"/>
  <c r="G28" i="47"/>
  <c r="F28" i="47"/>
  <c r="AI27" i="47"/>
  <c r="AH27" i="47"/>
  <c r="AG27" i="47"/>
  <c r="AF27" i="47"/>
  <c r="AE27" i="47"/>
  <c r="AD27" i="47"/>
  <c r="AC27" i="47"/>
  <c r="AB27" i="47"/>
  <c r="AA27" i="47"/>
  <c r="Z27" i="47"/>
  <c r="Y27" i="47"/>
  <c r="H27" i="47"/>
  <c r="G27" i="47"/>
  <c r="F27" i="47"/>
  <c r="AH26" i="47"/>
  <c r="AG26" i="47"/>
  <c r="AF26" i="47"/>
  <c r="AE26" i="47"/>
  <c r="AD26" i="47"/>
  <c r="AC26" i="47"/>
  <c r="AB26" i="47"/>
  <c r="AA26" i="47"/>
  <c r="W26" i="47" s="1"/>
  <c r="X26" i="47" s="1"/>
  <c r="Z26" i="47"/>
  <c r="Y26" i="47"/>
  <c r="H26" i="47"/>
  <c r="G26" i="47"/>
  <c r="F26" i="47"/>
  <c r="AI26" i="47" s="1"/>
  <c r="AH25" i="47"/>
  <c r="AG25" i="47"/>
  <c r="AF25" i="47"/>
  <c r="AE25" i="47"/>
  <c r="AD25" i="47"/>
  <c r="AC25" i="47"/>
  <c r="AB25" i="47"/>
  <c r="AA25" i="47"/>
  <c r="Z25" i="47"/>
  <c r="Y25" i="47"/>
  <c r="W25" i="47"/>
  <c r="X25" i="47" s="1"/>
  <c r="H25" i="47"/>
  <c r="G25" i="47"/>
  <c r="F25" i="47"/>
  <c r="AI25" i="47" s="1"/>
  <c r="AH24" i="47"/>
  <c r="AG24" i="47"/>
  <c r="AF24" i="47"/>
  <c r="AE24" i="47"/>
  <c r="AD24" i="47"/>
  <c r="AC24" i="47"/>
  <c r="AB24" i="47"/>
  <c r="AA24" i="47"/>
  <c r="Z24" i="47"/>
  <c r="Y24" i="47"/>
  <c r="W24" i="47"/>
  <c r="X24" i="47" s="1"/>
  <c r="H24" i="47"/>
  <c r="G24" i="47"/>
  <c r="F24" i="47"/>
  <c r="AI24" i="47" s="1"/>
  <c r="AI23" i="47"/>
  <c r="AH23" i="47"/>
  <c r="AG23" i="47"/>
  <c r="AF23" i="47"/>
  <c r="AE23" i="47"/>
  <c r="AD23" i="47"/>
  <c r="AC23" i="47"/>
  <c r="AB23" i="47"/>
  <c r="AA23" i="47"/>
  <c r="Z23" i="47"/>
  <c r="Y23" i="47"/>
  <c r="W23" i="47" s="1"/>
  <c r="X23" i="47" s="1"/>
  <c r="V23" i="47"/>
  <c r="H23" i="47"/>
  <c r="G23" i="47"/>
  <c r="F23" i="47"/>
  <c r="AI22" i="47"/>
  <c r="AH22" i="47"/>
  <c r="AG22" i="47"/>
  <c r="AF22" i="47"/>
  <c r="AE22" i="47"/>
  <c r="AD22" i="47"/>
  <c r="AC22" i="47"/>
  <c r="W22" i="47" s="1"/>
  <c r="X22" i="47" s="1"/>
  <c r="AB22" i="47"/>
  <c r="AA22" i="47"/>
  <c r="Z22" i="47"/>
  <c r="Y22" i="47"/>
  <c r="H22" i="47"/>
  <c r="G22" i="47"/>
  <c r="F22" i="47"/>
  <c r="AI21" i="47"/>
  <c r="AH21" i="47"/>
  <c r="AG21" i="47"/>
  <c r="AF21" i="47"/>
  <c r="AE21" i="47"/>
  <c r="AD21" i="47"/>
  <c r="AC21" i="47"/>
  <c r="AB21" i="47"/>
  <c r="AA21" i="47"/>
  <c r="Z21" i="47"/>
  <c r="Y21" i="47"/>
  <c r="H21" i="47"/>
  <c r="G21" i="47"/>
  <c r="F21" i="47"/>
  <c r="AH20" i="47"/>
  <c r="AG20" i="47"/>
  <c r="AF20" i="47"/>
  <c r="AE20" i="47"/>
  <c r="AD20" i="47"/>
  <c r="AC20" i="47"/>
  <c r="AB20" i="47"/>
  <c r="AA20" i="47"/>
  <c r="Z20" i="47"/>
  <c r="Y20" i="47"/>
  <c r="W20" i="47"/>
  <c r="X20" i="47" s="1"/>
  <c r="H20" i="47"/>
  <c r="G20" i="47"/>
  <c r="F20" i="47"/>
  <c r="AI20" i="47" s="1"/>
  <c r="AH19" i="47"/>
  <c r="AG19" i="47"/>
  <c r="AF19" i="47"/>
  <c r="AE19" i="47"/>
  <c r="AD19" i="47"/>
  <c r="AC19" i="47"/>
  <c r="AB19" i="47"/>
  <c r="AA19" i="47"/>
  <c r="Z19" i="47"/>
  <c r="Y19" i="47"/>
  <c r="V19" i="47" s="1"/>
  <c r="W19" i="47"/>
  <c r="X19" i="47" s="1"/>
  <c r="H19" i="47"/>
  <c r="G19" i="47"/>
  <c r="F19" i="47"/>
  <c r="AI19" i="47" s="1"/>
  <c r="AH18" i="47"/>
  <c r="AG18" i="47"/>
  <c r="AF18" i="47"/>
  <c r="AE18" i="47"/>
  <c r="AD18" i="47"/>
  <c r="AC18" i="47"/>
  <c r="AB18" i="47"/>
  <c r="AA18" i="47"/>
  <c r="Z18" i="47"/>
  <c r="Y18" i="47"/>
  <c r="V18" i="47" s="1"/>
  <c r="W18" i="47"/>
  <c r="X18" i="47" s="1"/>
  <c r="H18" i="47"/>
  <c r="G18" i="47"/>
  <c r="F18" i="47"/>
  <c r="AI18" i="47" s="1"/>
  <c r="AH17" i="47"/>
  <c r="AG17" i="47"/>
  <c r="AF17" i="47"/>
  <c r="AE17" i="47"/>
  <c r="AD17" i="47"/>
  <c r="AC17" i="47"/>
  <c r="AB17" i="47"/>
  <c r="AA17" i="47"/>
  <c r="Z17" i="47"/>
  <c r="Y17" i="47"/>
  <c r="W17" i="47" s="1"/>
  <c r="X17" i="47" s="1"/>
  <c r="V17" i="47"/>
  <c r="H17" i="47"/>
  <c r="G17" i="47"/>
  <c r="F17" i="47"/>
  <c r="AI17" i="47" s="1"/>
  <c r="AH16" i="47"/>
  <c r="AG16" i="47"/>
  <c r="AF16" i="47"/>
  <c r="AE16" i="47"/>
  <c r="AD16" i="47"/>
  <c r="AC16" i="47"/>
  <c r="AB16" i="47"/>
  <c r="AA16" i="47"/>
  <c r="Z16" i="47"/>
  <c r="Y16" i="47"/>
  <c r="F16" i="47"/>
  <c r="AH15" i="47"/>
  <c r="AG15" i="47"/>
  <c r="AF15" i="47"/>
  <c r="AE15" i="47"/>
  <c r="AD15" i="47"/>
  <c r="AC15" i="47"/>
  <c r="AB15" i="47"/>
  <c r="AA15" i="47"/>
  <c r="V15" i="47" s="1"/>
  <c r="Z15" i="47"/>
  <c r="Y15" i="47"/>
  <c r="H15" i="47"/>
  <c r="G15" i="47"/>
  <c r="F15" i="47"/>
  <c r="AI15" i="47" s="1"/>
  <c r="AH14" i="47"/>
  <c r="AG14" i="47"/>
  <c r="AF14" i="47"/>
  <c r="AE14" i="47"/>
  <c r="AD14" i="47"/>
  <c r="AC14" i="47"/>
  <c r="AB14" i="47"/>
  <c r="AA14" i="47"/>
  <c r="W14" i="47" s="1"/>
  <c r="X14" i="47" s="1"/>
  <c r="Z14" i="47"/>
  <c r="Y14" i="47"/>
  <c r="H14" i="47"/>
  <c r="G14" i="47"/>
  <c r="F14" i="47"/>
  <c r="AI14" i="47" s="1"/>
  <c r="AH13" i="47"/>
  <c r="AG13" i="47"/>
  <c r="AF13" i="47"/>
  <c r="AE13" i="47"/>
  <c r="AD13" i="47"/>
  <c r="AC13" i="47"/>
  <c r="AB13" i="47"/>
  <c r="AA13" i="47"/>
  <c r="W13" i="47" s="1"/>
  <c r="Z13" i="47"/>
  <c r="V13" i="47" s="1"/>
  <c r="Y13" i="47"/>
  <c r="X13" i="47"/>
  <c r="F13" i="47"/>
  <c r="AI12" i="47"/>
  <c r="AH12" i="47"/>
  <c r="AG12" i="47"/>
  <c r="AF12" i="47"/>
  <c r="AE12" i="47"/>
  <c r="AD12" i="47"/>
  <c r="AC12" i="47"/>
  <c r="AB12" i="47"/>
  <c r="AA12" i="47"/>
  <c r="Z12" i="47"/>
  <c r="Y12" i="47"/>
  <c r="V12" i="47" s="1"/>
  <c r="H12" i="47"/>
  <c r="G12" i="47"/>
  <c r="F12" i="47"/>
  <c r="AH11" i="47"/>
  <c r="AG11" i="47"/>
  <c r="AF11" i="47"/>
  <c r="AE11" i="47"/>
  <c r="AD11" i="47"/>
  <c r="AC11" i="47"/>
  <c r="AB11" i="47"/>
  <c r="AA11" i="47"/>
  <c r="Z11" i="47"/>
  <c r="Y11" i="47"/>
  <c r="F11" i="47"/>
  <c r="AH10" i="47"/>
  <c r="AG10" i="47"/>
  <c r="AF10" i="47"/>
  <c r="AE10" i="47"/>
  <c r="AD10" i="47"/>
  <c r="AC10" i="47"/>
  <c r="AB10" i="47"/>
  <c r="AA10" i="47"/>
  <c r="Z10" i="47"/>
  <c r="Y10" i="47"/>
  <c r="V10" i="47" s="1"/>
  <c r="W10" i="47"/>
  <c r="X10" i="47" s="1"/>
  <c r="H10" i="47"/>
  <c r="G10" i="47"/>
  <c r="F10" i="47"/>
  <c r="AI10" i="47" s="1"/>
  <c r="AH9" i="47"/>
  <c r="AG9" i="47"/>
  <c r="AF9" i="47"/>
  <c r="AE9" i="47"/>
  <c r="AD9" i="47"/>
  <c r="AC9" i="47"/>
  <c r="AB9" i="47"/>
  <c r="AA9" i="47"/>
  <c r="Z9" i="47"/>
  <c r="Y9" i="47"/>
  <c r="V9" i="47" s="1"/>
  <c r="W9" i="47"/>
  <c r="X9" i="47" s="1"/>
  <c r="H9" i="47"/>
  <c r="G9" i="47"/>
  <c r="F9" i="47"/>
  <c r="AI9" i="47" s="1"/>
  <c r="AH8" i="47"/>
  <c r="AG8" i="47"/>
  <c r="AF8" i="47"/>
  <c r="AE8" i="47"/>
  <c r="AD8" i="47"/>
  <c r="AC8" i="47"/>
  <c r="AB8" i="47"/>
  <c r="AA8" i="47"/>
  <c r="Z8" i="47"/>
  <c r="Y8" i="47"/>
  <c r="W8" i="47" s="1"/>
  <c r="X8" i="47" s="1"/>
  <c r="V8" i="47"/>
  <c r="H8" i="47"/>
  <c r="G8" i="47"/>
  <c r="F8" i="47"/>
  <c r="AI8" i="47" s="1"/>
  <c r="AI7" i="47"/>
  <c r="AH7" i="47"/>
  <c r="AG7" i="47"/>
  <c r="AF7" i="47"/>
  <c r="AE7" i="47"/>
  <c r="AD7" i="47"/>
  <c r="AD32" i="47" s="1"/>
  <c r="AC7" i="47"/>
  <c r="W7" i="47" s="1"/>
  <c r="X7" i="47" s="1"/>
  <c r="AB7" i="47"/>
  <c r="AA7" i="47"/>
  <c r="Z7" i="47"/>
  <c r="Y7" i="47"/>
  <c r="V7" i="47" s="1"/>
  <c r="H7" i="47"/>
  <c r="G7" i="47"/>
  <c r="F7" i="47"/>
  <c r="AI6" i="47"/>
  <c r="AH6" i="47"/>
  <c r="AG6" i="47"/>
  <c r="AF6" i="47"/>
  <c r="AE6" i="47"/>
  <c r="AD6" i="47"/>
  <c r="AC6" i="47"/>
  <c r="AB6" i="47"/>
  <c r="AA6" i="47"/>
  <c r="Z6" i="47"/>
  <c r="Y6" i="47"/>
  <c r="W6" i="47" s="1"/>
  <c r="X6" i="47" s="1"/>
  <c r="H6" i="47"/>
  <c r="G6" i="47"/>
  <c r="F6" i="47"/>
  <c r="AH5" i="47"/>
  <c r="AG5" i="47"/>
  <c r="AF5" i="47"/>
  <c r="AE5" i="47"/>
  <c r="AD5" i="47"/>
  <c r="AC5" i="47"/>
  <c r="AB5" i="47"/>
  <c r="AA5" i="47"/>
  <c r="Z5" i="47"/>
  <c r="Y5" i="47"/>
  <c r="Y32" i="47" s="1"/>
  <c r="W5" i="47"/>
  <c r="X5" i="47" s="1"/>
  <c r="H5" i="47"/>
  <c r="G5" i="47"/>
  <c r="F5" i="47"/>
  <c r="AI5" i="47" s="1"/>
  <c r="AI32" i="47" s="1"/>
  <c r="H4" i="47"/>
  <c r="G4" i="47"/>
  <c r="L56" i="31"/>
  <c r="J56" i="31"/>
  <c r="I56" i="31"/>
  <c r="K56" i="31" s="1"/>
  <c r="L55" i="31"/>
  <c r="L53" i="31"/>
  <c r="I53" i="31"/>
  <c r="K53" i="31" s="1"/>
  <c r="L50" i="31"/>
  <c r="J50" i="31"/>
  <c r="I50" i="31"/>
  <c r="K50" i="31" s="1"/>
  <c r="L47" i="31"/>
  <c r="I47" i="31"/>
  <c r="K47" i="31" s="1"/>
  <c r="L44" i="31"/>
  <c r="J44" i="31"/>
  <c r="I44" i="31"/>
  <c r="K44" i="31" s="1"/>
  <c r="L43" i="31"/>
  <c r="K39" i="31"/>
  <c r="L39" i="31" s="1"/>
  <c r="L38" i="31"/>
  <c r="J38" i="31"/>
  <c r="I38" i="31"/>
  <c r="K38" i="31" s="1"/>
  <c r="K33" i="31"/>
  <c r="AH30" i="31"/>
  <c r="AG30" i="31"/>
  <c r="AF30" i="31"/>
  <c r="AE30" i="31"/>
  <c r="AD30" i="31"/>
  <c r="AC30" i="31"/>
  <c r="AB30" i="31"/>
  <c r="AA30" i="31"/>
  <c r="Z30" i="31"/>
  <c r="Y30" i="31"/>
  <c r="H30" i="31"/>
  <c r="G30" i="31"/>
  <c r="F30" i="31"/>
  <c r="AI30" i="31" s="1"/>
  <c r="AH29" i="31"/>
  <c r="AG29" i="31"/>
  <c r="AF29" i="31"/>
  <c r="AE29" i="31"/>
  <c r="AD29" i="31"/>
  <c r="AC29" i="31"/>
  <c r="AB29" i="31"/>
  <c r="AA29" i="31"/>
  <c r="Z29" i="31"/>
  <c r="Y29" i="31"/>
  <c r="W29" i="31" s="1"/>
  <c r="X29" i="31" s="1"/>
  <c r="H29" i="31"/>
  <c r="G29" i="31"/>
  <c r="F29" i="31"/>
  <c r="AI29" i="31" s="1"/>
  <c r="AI28" i="31"/>
  <c r="AH28" i="31"/>
  <c r="AG28" i="31"/>
  <c r="AF28" i="31"/>
  <c r="AE28" i="31"/>
  <c r="AD28" i="31"/>
  <c r="AC28" i="31"/>
  <c r="AB28" i="31"/>
  <c r="AA28" i="31"/>
  <c r="Z28" i="31"/>
  <c r="W28" i="31" s="1"/>
  <c r="X28" i="31" s="1"/>
  <c r="Y28" i="31"/>
  <c r="V28" i="31" s="1"/>
  <c r="H28" i="31"/>
  <c r="G28" i="31"/>
  <c r="F28" i="31"/>
  <c r="AI27" i="31"/>
  <c r="AH27" i="31"/>
  <c r="AG27" i="31"/>
  <c r="AF27" i="31"/>
  <c r="AE27" i="31"/>
  <c r="AD27" i="31"/>
  <c r="AC27" i="31"/>
  <c r="AB27" i="31"/>
  <c r="AA27" i="31"/>
  <c r="Z27" i="31"/>
  <c r="W27" i="31" s="1"/>
  <c r="X27" i="31" s="1"/>
  <c r="Y27" i="31"/>
  <c r="H27" i="31"/>
  <c r="G27" i="31"/>
  <c r="F27" i="31"/>
  <c r="I55" i="31" s="1"/>
  <c r="AH26" i="31"/>
  <c r="AG26" i="31"/>
  <c r="AF26" i="31"/>
  <c r="AE26" i="31"/>
  <c r="AD26" i="31"/>
  <c r="AC26" i="31"/>
  <c r="AB26" i="31"/>
  <c r="AA26" i="31"/>
  <c r="Z26" i="31"/>
  <c r="Y26" i="31"/>
  <c r="H26" i="31"/>
  <c r="G26" i="31"/>
  <c r="F26" i="31"/>
  <c r="I54" i="31" s="1"/>
  <c r="AI25" i="31"/>
  <c r="AH25" i="31"/>
  <c r="AG25" i="31"/>
  <c r="AF25" i="31"/>
  <c r="AE25" i="31"/>
  <c r="AD25" i="31"/>
  <c r="AC25" i="31"/>
  <c r="AB25" i="31"/>
  <c r="AA25" i="31"/>
  <c r="Z25" i="31"/>
  <c r="W25" i="31" s="1"/>
  <c r="X25" i="31" s="1"/>
  <c r="Y25" i="31"/>
  <c r="V25" i="31"/>
  <c r="H25" i="31"/>
  <c r="G25" i="31"/>
  <c r="F25" i="31"/>
  <c r="AH24" i="31"/>
  <c r="AG24" i="31"/>
  <c r="AF24" i="31"/>
  <c r="AE24" i="31"/>
  <c r="AD24" i="31"/>
  <c r="AC24" i="31"/>
  <c r="AB24" i="31"/>
  <c r="AA24" i="31"/>
  <c r="Z24" i="31"/>
  <c r="W24" i="31" s="1"/>
  <c r="X24" i="31" s="1"/>
  <c r="Y24" i="31"/>
  <c r="H24" i="31"/>
  <c r="G24" i="31"/>
  <c r="F24" i="31"/>
  <c r="AI24" i="31" s="1"/>
  <c r="AH23" i="31"/>
  <c r="AG23" i="31"/>
  <c r="AF23" i="31"/>
  <c r="AE23" i="31"/>
  <c r="AD23" i="31"/>
  <c r="AC23" i="31"/>
  <c r="AB23" i="31"/>
  <c r="AA23" i="31"/>
  <c r="Z23" i="31"/>
  <c r="Y23" i="31"/>
  <c r="W23" i="31" s="1"/>
  <c r="X23" i="31" s="1"/>
  <c r="V23" i="31"/>
  <c r="H23" i="31"/>
  <c r="G23" i="31"/>
  <c r="F23" i="31"/>
  <c r="AI23" i="31" s="1"/>
  <c r="AI22" i="31"/>
  <c r="AH22" i="31"/>
  <c r="AG22" i="31"/>
  <c r="AF22" i="31"/>
  <c r="AE22" i="31"/>
  <c r="AD22" i="31"/>
  <c r="AC22" i="31"/>
  <c r="AB22" i="31"/>
  <c r="AA22" i="31"/>
  <c r="Z22" i="31"/>
  <c r="W22" i="31" s="1"/>
  <c r="X22" i="31" s="1"/>
  <c r="Y22" i="31"/>
  <c r="V22" i="31" s="1"/>
  <c r="H22" i="31"/>
  <c r="G22" i="31"/>
  <c r="F22" i="31"/>
  <c r="AI21" i="31"/>
  <c r="AH21" i="31"/>
  <c r="AG21" i="31"/>
  <c r="AF21" i="31"/>
  <c r="AE21" i="31"/>
  <c r="AD21" i="31"/>
  <c r="AC21" i="31"/>
  <c r="AB21" i="31"/>
  <c r="AA21" i="31"/>
  <c r="Z21" i="31"/>
  <c r="Y21" i="31"/>
  <c r="H21" i="31"/>
  <c r="G21" i="31"/>
  <c r="F21" i="31"/>
  <c r="I49" i="31" s="1"/>
  <c r="L49" i="31" s="1"/>
  <c r="AI20" i="31"/>
  <c r="AH20" i="31"/>
  <c r="AG20" i="31"/>
  <c r="AF20" i="31"/>
  <c r="AE20" i="31"/>
  <c r="AD20" i="31"/>
  <c r="AC20" i="31"/>
  <c r="AB20" i="31"/>
  <c r="AA20" i="31"/>
  <c r="Z20" i="31"/>
  <c r="Y20" i="31"/>
  <c r="H20" i="31"/>
  <c r="G20" i="31"/>
  <c r="F20" i="31"/>
  <c r="I48" i="31" s="1"/>
  <c r="AI19" i="31"/>
  <c r="AH19" i="31"/>
  <c r="AG19" i="31"/>
  <c r="V19" i="31" s="1"/>
  <c r="AF19" i="31"/>
  <c r="AE19" i="31"/>
  <c r="AD19" i="31"/>
  <c r="AC19" i="31"/>
  <c r="AB19" i="31"/>
  <c r="AA19" i="31"/>
  <c r="Z19" i="31"/>
  <c r="Y19" i="31"/>
  <c r="H19" i="31"/>
  <c r="G19" i="31"/>
  <c r="F19" i="31"/>
  <c r="AH18" i="31"/>
  <c r="AG18" i="31"/>
  <c r="AF18" i="31"/>
  <c r="AE18" i="31"/>
  <c r="AD18" i="31"/>
  <c r="AC18" i="31"/>
  <c r="AB18" i="31"/>
  <c r="AA18" i="31"/>
  <c r="Z18" i="31"/>
  <c r="Y18" i="31"/>
  <c r="H18" i="31"/>
  <c r="G18" i="31"/>
  <c r="F18" i="31"/>
  <c r="AI18" i="31" s="1"/>
  <c r="AH17" i="31"/>
  <c r="AG17" i="31"/>
  <c r="AF17" i="31"/>
  <c r="AE17" i="31"/>
  <c r="AD17" i="31"/>
  <c r="AC17" i="31"/>
  <c r="AB17" i="31"/>
  <c r="AA17" i="31"/>
  <c r="Z17" i="31"/>
  <c r="Y17" i="31"/>
  <c r="W17" i="31" s="1"/>
  <c r="X17" i="31" s="1"/>
  <c r="H17" i="31"/>
  <c r="G17" i="31"/>
  <c r="F17" i="31"/>
  <c r="AI17" i="31" s="1"/>
  <c r="AH16" i="31"/>
  <c r="AG16" i="31"/>
  <c r="AF16" i="31"/>
  <c r="AE16" i="31"/>
  <c r="AD16" i="31"/>
  <c r="AC16" i="31"/>
  <c r="AB16" i="31"/>
  <c r="AA16" i="31"/>
  <c r="Z16" i="31"/>
  <c r="Y16" i="31"/>
  <c r="F16" i="31"/>
  <c r="AI15" i="31"/>
  <c r="AH15" i="31"/>
  <c r="AG15" i="31"/>
  <c r="AF15" i="31"/>
  <c r="AE15" i="31"/>
  <c r="AD15" i="31"/>
  <c r="AC15" i="31"/>
  <c r="AB15" i="31"/>
  <c r="AA15" i="31"/>
  <c r="Z15" i="31"/>
  <c r="Y15" i="31"/>
  <c r="H15" i="31"/>
  <c r="G15" i="31"/>
  <c r="F15" i="31"/>
  <c r="I43" i="31" s="1"/>
  <c r="AI14" i="31"/>
  <c r="AH14" i="31"/>
  <c r="AG14" i="31"/>
  <c r="AF14" i="31"/>
  <c r="AE14" i="31"/>
  <c r="AD14" i="31"/>
  <c r="AC14" i="31"/>
  <c r="AB14" i="31"/>
  <c r="AA14" i="31"/>
  <c r="Z14" i="31"/>
  <c r="V14" i="31" s="1"/>
  <c r="Y14" i="31"/>
  <c r="H14" i="31"/>
  <c r="G14" i="31"/>
  <c r="F14" i="31"/>
  <c r="I42" i="31" s="1"/>
  <c r="AH13" i="31"/>
  <c r="AG13" i="31"/>
  <c r="AF13" i="31"/>
  <c r="AE13" i="31"/>
  <c r="AD13" i="31"/>
  <c r="AC13" i="31"/>
  <c r="AB13" i="31"/>
  <c r="AA13" i="31"/>
  <c r="V13" i="31" s="1"/>
  <c r="Z13" i="31"/>
  <c r="Y13" i="31"/>
  <c r="W13" i="31" s="1"/>
  <c r="X13" i="31" s="1"/>
  <c r="F13" i="31"/>
  <c r="I41" i="31" s="1"/>
  <c r="AI12" i="31"/>
  <c r="AH12" i="31"/>
  <c r="AG12" i="31"/>
  <c r="AF12" i="31"/>
  <c r="AE12" i="31"/>
  <c r="AD12" i="31"/>
  <c r="AC12" i="31"/>
  <c r="AB12" i="31"/>
  <c r="AA12" i="31"/>
  <c r="Z12" i="31"/>
  <c r="Y12" i="31"/>
  <c r="V12" i="31" s="1"/>
  <c r="H12" i="31"/>
  <c r="G12" i="31"/>
  <c r="F12" i="31"/>
  <c r="I40" i="31" s="1"/>
  <c r="AH11" i="31"/>
  <c r="AG11" i="31"/>
  <c r="AF11" i="31"/>
  <c r="AE11" i="31"/>
  <c r="AD11" i="31"/>
  <c r="AC11" i="31"/>
  <c r="AB11" i="31"/>
  <c r="AA11" i="31"/>
  <c r="AC32" i="31" s="1"/>
  <c r="Z11" i="31"/>
  <c r="Y11" i="31"/>
  <c r="F11" i="31"/>
  <c r="I39" i="31" s="1"/>
  <c r="J39" i="31" s="1"/>
  <c r="AI10" i="31"/>
  <c r="AH10" i="31"/>
  <c r="AG10" i="31"/>
  <c r="AF10" i="31"/>
  <c r="AE10" i="31"/>
  <c r="AD10" i="31"/>
  <c r="AC10" i="31"/>
  <c r="AB10" i="31"/>
  <c r="AA10" i="31"/>
  <c r="Z10" i="31"/>
  <c r="W10" i="31" s="1"/>
  <c r="X10" i="31" s="1"/>
  <c r="Y10" i="31"/>
  <c r="V10" i="31"/>
  <c r="H10" i="31"/>
  <c r="G10" i="31"/>
  <c r="F10" i="31"/>
  <c r="AH9" i="31"/>
  <c r="AG9" i="31"/>
  <c r="AF9" i="31"/>
  <c r="AE9" i="31"/>
  <c r="AD9" i="31"/>
  <c r="AC9" i="31"/>
  <c r="V9" i="31" s="1"/>
  <c r="AB9" i="31"/>
  <c r="AA9" i="31"/>
  <c r="Z9" i="31"/>
  <c r="Y9" i="31"/>
  <c r="H9" i="31"/>
  <c r="G9" i="31"/>
  <c r="F9" i="31"/>
  <c r="AI9" i="31" s="1"/>
  <c r="AH8" i="31"/>
  <c r="AG8" i="31"/>
  <c r="AF8" i="31"/>
  <c r="AE8" i="31"/>
  <c r="AD8" i="31"/>
  <c r="AC8" i="31"/>
  <c r="AB8" i="31"/>
  <c r="AA8" i="31"/>
  <c r="Z8" i="31"/>
  <c r="Y8" i="31"/>
  <c r="W8" i="31" s="1"/>
  <c r="X8" i="31" s="1"/>
  <c r="V8" i="31"/>
  <c r="H8" i="31"/>
  <c r="G8" i="31"/>
  <c r="F8" i="31"/>
  <c r="I36" i="31" s="1"/>
  <c r="AH7" i="31"/>
  <c r="AG7" i="31"/>
  <c r="AF7" i="31"/>
  <c r="AE7" i="31"/>
  <c r="AD7" i="31"/>
  <c r="AC7" i="31"/>
  <c r="AB7" i="31"/>
  <c r="AA7" i="31"/>
  <c r="Z7" i="31"/>
  <c r="W7" i="31" s="1"/>
  <c r="X7" i="31" s="1"/>
  <c r="Y7" i="31"/>
  <c r="V7" i="31" s="1"/>
  <c r="H7" i="31"/>
  <c r="G7" i="31"/>
  <c r="F7" i="31"/>
  <c r="I35" i="31" s="1"/>
  <c r="AI6" i="31"/>
  <c r="AH6" i="31"/>
  <c r="AG6" i="31"/>
  <c r="AF6" i="31"/>
  <c r="AE6" i="31"/>
  <c r="AD6" i="31"/>
  <c r="AC6" i="31"/>
  <c r="AB6" i="31"/>
  <c r="AA6" i="31"/>
  <c r="Z6" i="31"/>
  <c r="Y6" i="31"/>
  <c r="H6" i="31"/>
  <c r="G6" i="31"/>
  <c r="F6" i="31"/>
  <c r="I34" i="31" s="1"/>
  <c r="AI5" i="31"/>
  <c r="AH5" i="31"/>
  <c r="AG5" i="31"/>
  <c r="AF5" i="31"/>
  <c r="AE5" i="31"/>
  <c r="AD5" i="31"/>
  <c r="AF32" i="31" s="1"/>
  <c r="AC5" i="31"/>
  <c r="AB5" i="31"/>
  <c r="AD32" i="31" s="1"/>
  <c r="AA5" i="31"/>
  <c r="Z5" i="31"/>
  <c r="Y5" i="31"/>
  <c r="H5" i="31"/>
  <c r="G5" i="31"/>
  <c r="F5" i="31"/>
  <c r="I33" i="31" s="1"/>
  <c r="J33" i="31" s="1"/>
  <c r="L33" i="31" s="1"/>
  <c r="H4" i="31"/>
  <c r="G4" i="31"/>
  <c r="AC32" i="46"/>
  <c r="AJ30" i="46"/>
  <c r="AI30" i="46"/>
  <c r="AH30" i="46"/>
  <c r="AG30" i="46"/>
  <c r="AF30" i="46"/>
  <c r="AE30" i="46"/>
  <c r="AD30" i="46"/>
  <c r="AC30" i="46"/>
  <c r="AB30" i="46"/>
  <c r="AA30" i="46"/>
  <c r="Z30" i="46"/>
  <c r="V30" i="46" s="1"/>
  <c r="Y30" i="46"/>
  <c r="W30" i="46"/>
  <c r="X30" i="46" s="1"/>
  <c r="H30" i="46"/>
  <c r="G30" i="46"/>
  <c r="F30" i="46"/>
  <c r="AJ29" i="46"/>
  <c r="AH29" i="46"/>
  <c r="AG29" i="46"/>
  <c r="AF29" i="46"/>
  <c r="AE29" i="46"/>
  <c r="AD29" i="46"/>
  <c r="V29" i="46" s="1"/>
  <c r="AC29" i="46"/>
  <c r="AB29" i="46"/>
  <c r="AA29" i="46"/>
  <c r="Z29" i="46"/>
  <c r="Y29" i="46"/>
  <c r="H29" i="46"/>
  <c r="G29" i="46"/>
  <c r="F29" i="46"/>
  <c r="AI29" i="46" s="1"/>
  <c r="AJ28" i="46"/>
  <c r="AH28" i="46"/>
  <c r="AG28" i="46"/>
  <c r="AF28" i="46"/>
  <c r="AE28" i="46"/>
  <c r="AD28" i="46"/>
  <c r="AC28" i="46"/>
  <c r="AB28" i="46"/>
  <c r="AA28" i="46"/>
  <c r="Z28" i="46"/>
  <c r="Y28" i="46"/>
  <c r="H28" i="46"/>
  <c r="G28" i="46"/>
  <c r="F28" i="46"/>
  <c r="AI28" i="46" s="1"/>
  <c r="AI27" i="46"/>
  <c r="AH27" i="46"/>
  <c r="AJ27" i="46" s="1"/>
  <c r="AG27" i="46"/>
  <c r="AF27" i="46"/>
  <c r="AE27" i="46"/>
  <c r="AD27" i="46"/>
  <c r="AC27" i="46"/>
  <c r="AB27" i="46"/>
  <c r="V27" i="46" s="1"/>
  <c r="AA27" i="46"/>
  <c r="Z27" i="46"/>
  <c r="Y27" i="46"/>
  <c r="H27" i="46"/>
  <c r="G27" i="46"/>
  <c r="F27" i="46"/>
  <c r="AH26" i="46"/>
  <c r="AJ26" i="46" s="1"/>
  <c r="AG26" i="46"/>
  <c r="AF26" i="46"/>
  <c r="AE26" i="46"/>
  <c r="AD26" i="46"/>
  <c r="AC26" i="46"/>
  <c r="AB26" i="46"/>
  <c r="AA26" i="46"/>
  <c r="Z26" i="46"/>
  <c r="Y26" i="46"/>
  <c r="W26" i="46" s="1"/>
  <c r="X26" i="46" s="1"/>
  <c r="H26" i="46"/>
  <c r="G26" i="46"/>
  <c r="F26" i="46"/>
  <c r="AI26" i="46" s="1"/>
  <c r="AJ25" i="46"/>
  <c r="AH25" i="46"/>
  <c r="AG25" i="46"/>
  <c r="AF25" i="46"/>
  <c r="AE25" i="46"/>
  <c r="AD25" i="46"/>
  <c r="AC25" i="46"/>
  <c r="AB25" i="46"/>
  <c r="AA25" i="46"/>
  <c r="V25" i="46" s="1"/>
  <c r="Z25" i="46"/>
  <c r="Y25" i="46"/>
  <c r="H25" i="46"/>
  <c r="G25" i="46"/>
  <c r="F25" i="46"/>
  <c r="AI25" i="46" s="1"/>
  <c r="AJ24" i="46"/>
  <c r="AI24" i="46"/>
  <c r="AH24" i="46"/>
  <c r="AG24" i="46"/>
  <c r="AF24" i="46"/>
  <c r="AE24" i="46"/>
  <c r="AD24" i="46"/>
  <c r="AC24" i="46"/>
  <c r="AB24" i="46"/>
  <c r="AA24" i="46"/>
  <c r="Z24" i="46"/>
  <c r="V24" i="46" s="1"/>
  <c r="Y24" i="46"/>
  <c r="W24" i="46"/>
  <c r="X24" i="46" s="1"/>
  <c r="H24" i="46"/>
  <c r="G24" i="46"/>
  <c r="F24" i="46"/>
  <c r="AL23" i="46"/>
  <c r="AJ23" i="46"/>
  <c r="AH23" i="46"/>
  <c r="AG23" i="46"/>
  <c r="AF23" i="46"/>
  <c r="AE23" i="46"/>
  <c r="AD23" i="46"/>
  <c r="V23" i="46" s="1"/>
  <c r="AK23" i="46" s="1"/>
  <c r="AC23" i="46"/>
  <c r="AB23" i="46"/>
  <c r="AA23" i="46"/>
  <c r="Z23" i="46"/>
  <c r="Y23" i="46"/>
  <c r="W23" i="46" s="1"/>
  <c r="X23" i="46" s="1"/>
  <c r="H23" i="46"/>
  <c r="G23" i="46"/>
  <c r="F23" i="46"/>
  <c r="AI23" i="46" s="1"/>
  <c r="AH22" i="46"/>
  <c r="AJ22" i="46" s="1"/>
  <c r="AG22" i="46"/>
  <c r="AF22" i="46"/>
  <c r="AE22" i="46"/>
  <c r="AD22" i="46"/>
  <c r="AC22" i="46"/>
  <c r="AB22" i="46"/>
  <c r="AA22" i="46"/>
  <c r="Z22" i="46"/>
  <c r="W22" i="46" s="1"/>
  <c r="X22" i="46" s="1"/>
  <c r="Y22" i="46"/>
  <c r="H22" i="46"/>
  <c r="G22" i="46"/>
  <c r="F22" i="46"/>
  <c r="AI22" i="46" s="1"/>
  <c r="AI21" i="46"/>
  <c r="AH21" i="46"/>
  <c r="AJ21" i="46" s="1"/>
  <c r="AG21" i="46"/>
  <c r="AF21" i="46"/>
  <c r="AE21" i="46"/>
  <c r="AD21" i="46"/>
  <c r="AC21" i="46"/>
  <c r="AB21" i="46"/>
  <c r="V21" i="46" s="1"/>
  <c r="AA21" i="46"/>
  <c r="Z21" i="46"/>
  <c r="Y21" i="46"/>
  <c r="H21" i="46"/>
  <c r="G21" i="46"/>
  <c r="F21" i="46"/>
  <c r="AH20" i="46"/>
  <c r="AJ20" i="46" s="1"/>
  <c r="AG20" i="46"/>
  <c r="AF20" i="46"/>
  <c r="AE20" i="46"/>
  <c r="AD20" i="46"/>
  <c r="AC20" i="46"/>
  <c r="AB20" i="46"/>
  <c r="AA20" i="46"/>
  <c r="Z20" i="46"/>
  <c r="Y20" i="46"/>
  <c r="W20" i="46" s="1"/>
  <c r="X20" i="46" s="1"/>
  <c r="H20" i="46"/>
  <c r="G20" i="46"/>
  <c r="F20" i="46"/>
  <c r="AI20" i="46" s="1"/>
  <c r="AJ19" i="46"/>
  <c r="AH19" i="46"/>
  <c r="AG19" i="46"/>
  <c r="AF19" i="46"/>
  <c r="AE19" i="46"/>
  <c r="AD19" i="46"/>
  <c r="AC19" i="46"/>
  <c r="AB19" i="46"/>
  <c r="AA19" i="46"/>
  <c r="V19" i="46" s="1"/>
  <c r="Z19" i="46"/>
  <c r="Y19" i="46"/>
  <c r="H19" i="46"/>
  <c r="G19" i="46"/>
  <c r="F19" i="46"/>
  <c r="AI19" i="46" s="1"/>
  <c r="AJ18" i="46"/>
  <c r="AI18" i="46"/>
  <c r="AH18" i="46"/>
  <c r="AG18" i="46"/>
  <c r="AF18" i="46"/>
  <c r="AE18" i="46"/>
  <c r="AD18" i="46"/>
  <c r="AC18" i="46"/>
  <c r="AB18" i="46"/>
  <c r="AA18" i="46"/>
  <c r="Z18" i="46"/>
  <c r="V18" i="46" s="1"/>
  <c r="Y18" i="46"/>
  <c r="W18" i="46"/>
  <c r="X18" i="46" s="1"/>
  <c r="H18" i="46"/>
  <c r="G18" i="46"/>
  <c r="F18" i="46"/>
  <c r="AJ17" i="46"/>
  <c r="AH17" i="46"/>
  <c r="AG17" i="46"/>
  <c r="AF17" i="46"/>
  <c r="AE17" i="46"/>
  <c r="AD17" i="46"/>
  <c r="AC17" i="46"/>
  <c r="AB17" i="46"/>
  <c r="AA17" i="46"/>
  <c r="Z17" i="46"/>
  <c r="Y17" i="46"/>
  <c r="W17" i="46" s="1"/>
  <c r="X17" i="46" s="1"/>
  <c r="H17" i="46"/>
  <c r="G17" i="46"/>
  <c r="F17" i="46"/>
  <c r="AI17" i="46" s="1"/>
  <c r="AH16" i="46"/>
  <c r="AJ16" i="46" s="1"/>
  <c r="AG16" i="46"/>
  <c r="AF16" i="46"/>
  <c r="AE16" i="46"/>
  <c r="AD16" i="46"/>
  <c r="AC16" i="46"/>
  <c r="AB16" i="46"/>
  <c r="AA16" i="46"/>
  <c r="Z16" i="46"/>
  <c r="Y16" i="46"/>
  <c r="F16" i="46"/>
  <c r="AH15" i="46"/>
  <c r="AJ15" i="46" s="1"/>
  <c r="AG15" i="46"/>
  <c r="AF15" i="46"/>
  <c r="AE15" i="46"/>
  <c r="AD15" i="46"/>
  <c r="AC15" i="46"/>
  <c r="AB15" i="46"/>
  <c r="AA15" i="46"/>
  <c r="Z15" i="46"/>
  <c r="Y15" i="46"/>
  <c r="W15" i="46" s="1"/>
  <c r="X15" i="46" s="1"/>
  <c r="H15" i="46"/>
  <c r="G15" i="46"/>
  <c r="F15" i="46"/>
  <c r="AI15" i="46" s="1"/>
  <c r="AJ14" i="46"/>
  <c r="AH14" i="46"/>
  <c r="AG14" i="46"/>
  <c r="AF14" i="46"/>
  <c r="AE14" i="46"/>
  <c r="AD14" i="46"/>
  <c r="AC14" i="46"/>
  <c r="AB14" i="46"/>
  <c r="AA14" i="46"/>
  <c r="V14" i="46" s="1"/>
  <c r="Z14" i="46"/>
  <c r="Y14" i="46"/>
  <c r="H14" i="46"/>
  <c r="G14" i="46"/>
  <c r="F14" i="46"/>
  <c r="AI14" i="46" s="1"/>
  <c r="AH13" i="46"/>
  <c r="AJ13" i="46" s="1"/>
  <c r="AG13" i="46"/>
  <c r="AF13" i="46"/>
  <c r="AE13" i="46"/>
  <c r="AD13" i="46"/>
  <c r="AC13" i="46"/>
  <c r="AB13" i="46"/>
  <c r="AA13" i="46"/>
  <c r="Z13" i="46"/>
  <c r="W13" i="46" s="1"/>
  <c r="X13" i="46" s="1"/>
  <c r="Y13" i="46"/>
  <c r="F13" i="46"/>
  <c r="AH12" i="46"/>
  <c r="AJ12" i="46" s="1"/>
  <c r="AG12" i="46"/>
  <c r="AF12" i="46"/>
  <c r="AE12" i="46"/>
  <c r="AD12" i="46"/>
  <c r="AC12" i="46"/>
  <c r="AB12" i="46"/>
  <c r="AA12" i="46"/>
  <c r="Z12" i="46"/>
  <c r="Y12" i="46"/>
  <c r="H12" i="46"/>
  <c r="G12" i="46"/>
  <c r="F12" i="46"/>
  <c r="AI12" i="46" s="1"/>
  <c r="AJ11" i="46"/>
  <c r="AH11" i="46"/>
  <c r="AG11" i="46"/>
  <c r="AF11" i="46"/>
  <c r="AE11" i="46"/>
  <c r="AD11" i="46"/>
  <c r="AC11" i="46"/>
  <c r="AB11" i="46"/>
  <c r="V11" i="46" s="1"/>
  <c r="AL11" i="46" s="1"/>
  <c r="AA11" i="46"/>
  <c r="Z11" i="46"/>
  <c r="Y11" i="46"/>
  <c r="F11" i="46"/>
  <c r="AJ10" i="46"/>
  <c r="AH10" i="46"/>
  <c r="AG10" i="46"/>
  <c r="AF10" i="46"/>
  <c r="AE10" i="46"/>
  <c r="AD10" i="46"/>
  <c r="AC10" i="46"/>
  <c r="AB10" i="46"/>
  <c r="AA10" i="46"/>
  <c r="Z10" i="46"/>
  <c r="Y10" i="46"/>
  <c r="W10" i="46" s="1"/>
  <c r="X10" i="46" s="1"/>
  <c r="V10" i="46"/>
  <c r="H10" i="46"/>
  <c r="G10" i="46"/>
  <c r="F10" i="46"/>
  <c r="AI10" i="46" s="1"/>
  <c r="AI9" i="46"/>
  <c r="AH9" i="46"/>
  <c r="W9" i="46" s="1"/>
  <c r="X9" i="46" s="1"/>
  <c r="AG9" i="46"/>
  <c r="AF9" i="46"/>
  <c r="AE9" i="46"/>
  <c r="AD9" i="46"/>
  <c r="AC9" i="46"/>
  <c r="AB9" i="46"/>
  <c r="AA9" i="46"/>
  <c r="Z9" i="46"/>
  <c r="Y9" i="46"/>
  <c r="H9" i="46"/>
  <c r="G9" i="46"/>
  <c r="F9" i="46"/>
  <c r="AJ8" i="46"/>
  <c r="AH8" i="46"/>
  <c r="AG8" i="46"/>
  <c r="AF8" i="46"/>
  <c r="AF32" i="46" s="1"/>
  <c r="AE8" i="46"/>
  <c r="AD8" i="46"/>
  <c r="AC8" i="46"/>
  <c r="AB8" i="46"/>
  <c r="AA8" i="46"/>
  <c r="Z8" i="46"/>
  <c r="Y8" i="46"/>
  <c r="H8" i="46"/>
  <c r="G8" i="46"/>
  <c r="F8" i="46"/>
  <c r="AI8" i="46" s="1"/>
  <c r="AH7" i="46"/>
  <c r="AJ7" i="46" s="1"/>
  <c r="AG7" i="46"/>
  <c r="AF7" i="46"/>
  <c r="AE7" i="46"/>
  <c r="AD7" i="46"/>
  <c r="AC7" i="46"/>
  <c r="AB7" i="46"/>
  <c r="AA7" i="46"/>
  <c r="Z7" i="46"/>
  <c r="Y7" i="46"/>
  <c r="H7" i="46"/>
  <c r="G7" i="46"/>
  <c r="F7" i="46"/>
  <c r="AI7" i="46" s="1"/>
  <c r="AI6" i="46"/>
  <c r="AH6" i="46"/>
  <c r="AJ6" i="46" s="1"/>
  <c r="AG6" i="46"/>
  <c r="AF6" i="46"/>
  <c r="AE6" i="46"/>
  <c r="AD6" i="46"/>
  <c r="W6" i="46" s="1"/>
  <c r="X6" i="46" s="1"/>
  <c r="AC6" i="46"/>
  <c r="AB6" i="46"/>
  <c r="AA6" i="46"/>
  <c r="Z6" i="46"/>
  <c r="Y6" i="46"/>
  <c r="H6" i="46"/>
  <c r="G6" i="46"/>
  <c r="F6" i="46"/>
  <c r="AH5" i="46"/>
  <c r="AJ5" i="46" s="1"/>
  <c r="AG5" i="46"/>
  <c r="AF5" i="46"/>
  <c r="AE5" i="46"/>
  <c r="AD5" i="46"/>
  <c r="AC5" i="46"/>
  <c r="AB5" i="46"/>
  <c r="AA5" i="46"/>
  <c r="Z5" i="46"/>
  <c r="Y5" i="46"/>
  <c r="H5" i="46"/>
  <c r="G5" i="46"/>
  <c r="F5" i="46"/>
  <c r="AI5" i="46" s="1"/>
  <c r="H4" i="46"/>
  <c r="G4" i="46"/>
  <c r="AL30" i="30"/>
  <c r="AI30" i="30"/>
  <c r="AH30" i="30"/>
  <c r="AG30" i="30"/>
  <c r="AF30" i="30"/>
  <c r="AE30" i="30"/>
  <c r="AD30" i="30"/>
  <c r="AC30" i="30"/>
  <c r="AB30" i="30"/>
  <c r="V30" i="30" s="1"/>
  <c r="AK30" i="30" s="1"/>
  <c r="AA30" i="30"/>
  <c r="Z30" i="30"/>
  <c r="Y30" i="30"/>
  <c r="H30" i="30"/>
  <c r="G30" i="30"/>
  <c r="F30" i="30"/>
  <c r="AI29" i="30"/>
  <c r="AH29" i="30"/>
  <c r="AG29" i="30"/>
  <c r="AF29" i="30"/>
  <c r="AE29" i="30"/>
  <c r="AD29" i="30"/>
  <c r="AC29" i="30"/>
  <c r="AB29" i="30"/>
  <c r="AA29" i="30"/>
  <c r="Z29" i="30"/>
  <c r="Y29" i="30"/>
  <c r="H29" i="30"/>
  <c r="G29" i="30"/>
  <c r="F29" i="30"/>
  <c r="AI28" i="30"/>
  <c r="AH28" i="30"/>
  <c r="AG28" i="30"/>
  <c r="AF28" i="30"/>
  <c r="AE28" i="30"/>
  <c r="AD28" i="30"/>
  <c r="AC28" i="30"/>
  <c r="AB28" i="30"/>
  <c r="AA28" i="30"/>
  <c r="Z28" i="30"/>
  <c r="W28" i="30" s="1"/>
  <c r="X28" i="30" s="1"/>
  <c r="Y28" i="30"/>
  <c r="H28" i="30"/>
  <c r="G28" i="30"/>
  <c r="F28" i="30"/>
  <c r="AH27" i="30"/>
  <c r="AG27" i="30"/>
  <c r="AF27" i="30"/>
  <c r="AE27" i="30"/>
  <c r="AD27" i="30"/>
  <c r="AC27" i="30"/>
  <c r="AB27" i="30"/>
  <c r="AA27" i="30"/>
  <c r="Z27" i="30"/>
  <c r="W27" i="30" s="1"/>
  <c r="Y27" i="30"/>
  <c r="X27" i="30"/>
  <c r="H27" i="30"/>
  <c r="G27" i="30"/>
  <c r="F27" i="30"/>
  <c r="AI27" i="30" s="1"/>
  <c r="AJ26" i="30"/>
  <c r="AH26" i="30"/>
  <c r="AG26" i="30"/>
  <c r="AF26" i="30"/>
  <c r="AE26" i="30"/>
  <c r="AD26" i="30"/>
  <c r="AC26" i="30"/>
  <c r="AB26" i="30"/>
  <c r="V26" i="30" s="1"/>
  <c r="AA26" i="30"/>
  <c r="Z26" i="30"/>
  <c r="Y26" i="30"/>
  <c r="H26" i="30"/>
  <c r="G26" i="30"/>
  <c r="F26" i="30"/>
  <c r="AI26" i="30" s="1"/>
  <c r="AH25" i="30"/>
  <c r="AG25" i="30"/>
  <c r="AF25" i="30"/>
  <c r="AE25" i="30"/>
  <c r="AD25" i="30"/>
  <c r="AC25" i="30"/>
  <c r="AB25" i="30"/>
  <c r="AA25" i="30"/>
  <c r="Z25" i="30"/>
  <c r="W25" i="30" s="1"/>
  <c r="X25" i="30" s="1"/>
  <c r="Y25" i="30"/>
  <c r="H25" i="30"/>
  <c r="G25" i="30"/>
  <c r="F25" i="30"/>
  <c r="AI25" i="30" s="1"/>
  <c r="AI24" i="30"/>
  <c r="AH24" i="30"/>
  <c r="AG24" i="30"/>
  <c r="AF24" i="30"/>
  <c r="AE24" i="30"/>
  <c r="AD24" i="30"/>
  <c r="AC24" i="30"/>
  <c r="AB24" i="30"/>
  <c r="AA24" i="30"/>
  <c r="Z24" i="30"/>
  <c r="Y24" i="30"/>
  <c r="H24" i="30"/>
  <c r="G24" i="30"/>
  <c r="F24" i="30"/>
  <c r="AI23" i="30"/>
  <c r="AH23" i="30"/>
  <c r="AG23" i="30"/>
  <c r="AF23" i="30"/>
  <c r="AE23" i="30"/>
  <c r="AD23" i="30"/>
  <c r="AC23" i="30"/>
  <c r="AB23" i="30"/>
  <c r="AA23" i="30"/>
  <c r="Z23" i="30"/>
  <c r="Y23" i="30"/>
  <c r="H23" i="30"/>
  <c r="G23" i="30"/>
  <c r="F23" i="30"/>
  <c r="AI22" i="30"/>
  <c r="AH22" i="30"/>
  <c r="AG22" i="30"/>
  <c r="AF22" i="30"/>
  <c r="AE22" i="30"/>
  <c r="AD22" i="30"/>
  <c r="AC22" i="30"/>
  <c r="AB22" i="30"/>
  <c r="AA22" i="30"/>
  <c r="Z22" i="30"/>
  <c r="Y22" i="30"/>
  <c r="H22" i="30"/>
  <c r="G22" i="30"/>
  <c r="F22" i="30"/>
  <c r="AH21" i="30"/>
  <c r="AG21" i="30"/>
  <c r="AF21" i="30"/>
  <c r="AE21" i="30"/>
  <c r="AD21" i="30"/>
  <c r="AC21" i="30"/>
  <c r="AB21" i="30"/>
  <c r="AA21" i="30"/>
  <c r="Z21" i="30"/>
  <c r="W21" i="30" s="1"/>
  <c r="Y21" i="30"/>
  <c r="X21" i="30"/>
  <c r="V21" i="30"/>
  <c r="H21" i="30"/>
  <c r="G21" i="30"/>
  <c r="F21" i="30"/>
  <c r="AI21" i="30" s="1"/>
  <c r="AH20" i="30"/>
  <c r="AG20" i="30"/>
  <c r="AF20" i="30"/>
  <c r="AE20" i="30"/>
  <c r="AD20" i="30"/>
  <c r="AC20" i="30"/>
  <c r="AB20" i="30"/>
  <c r="AA20" i="30"/>
  <c r="Z20" i="30"/>
  <c r="Y20" i="30"/>
  <c r="V20" i="30" s="1"/>
  <c r="H20" i="30"/>
  <c r="G20" i="30"/>
  <c r="F20" i="30"/>
  <c r="AI20" i="30" s="1"/>
  <c r="AH19" i="30"/>
  <c r="AG19" i="30"/>
  <c r="AF19" i="30"/>
  <c r="AE19" i="30"/>
  <c r="AD19" i="30"/>
  <c r="AC19" i="30"/>
  <c r="AB19" i="30"/>
  <c r="AA19" i="30"/>
  <c r="Z19" i="30"/>
  <c r="Y19" i="30"/>
  <c r="H19" i="30"/>
  <c r="G19" i="30"/>
  <c r="F19" i="30"/>
  <c r="AI19" i="30" s="1"/>
  <c r="AI18" i="30"/>
  <c r="AH18" i="30"/>
  <c r="AG18" i="30"/>
  <c r="AF18" i="30"/>
  <c r="AE18" i="30"/>
  <c r="AD18" i="30"/>
  <c r="AC18" i="30"/>
  <c r="AB18" i="30"/>
  <c r="AA18" i="30"/>
  <c r="Z18" i="30"/>
  <c r="Y18" i="30"/>
  <c r="H18" i="30"/>
  <c r="G18" i="30"/>
  <c r="F18" i="30"/>
  <c r="AI17" i="30"/>
  <c r="AH17" i="30"/>
  <c r="AG17" i="30"/>
  <c r="AF17" i="30"/>
  <c r="AE17" i="30"/>
  <c r="AD17" i="30"/>
  <c r="AC17" i="30"/>
  <c r="AB17" i="30"/>
  <c r="AA17" i="30"/>
  <c r="Z17" i="30"/>
  <c r="Y17" i="30"/>
  <c r="H17" i="30"/>
  <c r="G17" i="30"/>
  <c r="F17" i="30"/>
  <c r="AH16" i="30"/>
  <c r="AG16" i="30"/>
  <c r="AF16" i="30"/>
  <c r="AE16" i="30"/>
  <c r="AD16" i="30"/>
  <c r="AC16" i="30"/>
  <c r="AB16" i="30"/>
  <c r="AA16" i="30"/>
  <c r="Z16" i="30"/>
  <c r="Y16" i="30"/>
  <c r="F16" i="30"/>
  <c r="AH15" i="30"/>
  <c r="AG15" i="30"/>
  <c r="AF15" i="30"/>
  <c r="AE15" i="30"/>
  <c r="AD15" i="30"/>
  <c r="AC15" i="30"/>
  <c r="AB15" i="30"/>
  <c r="AA15" i="30"/>
  <c r="Z15" i="30"/>
  <c r="Y15" i="30"/>
  <c r="H15" i="30"/>
  <c r="G15" i="30"/>
  <c r="F15" i="30"/>
  <c r="AI15" i="30" s="1"/>
  <c r="AH14" i="30"/>
  <c r="AG14" i="30"/>
  <c r="AF14" i="30"/>
  <c r="AE14" i="30"/>
  <c r="AD14" i="30"/>
  <c r="AC14" i="30"/>
  <c r="AB14" i="30"/>
  <c r="AA14" i="30"/>
  <c r="Z14" i="30"/>
  <c r="Y14" i="30"/>
  <c r="H14" i="30"/>
  <c r="G14" i="30"/>
  <c r="F14" i="30"/>
  <c r="AI14" i="30" s="1"/>
  <c r="AH13" i="30"/>
  <c r="AG13" i="30"/>
  <c r="AF13" i="30"/>
  <c r="AE13" i="30"/>
  <c r="AD13" i="30"/>
  <c r="AC13" i="30"/>
  <c r="AB13" i="30"/>
  <c r="AA13" i="30"/>
  <c r="Z13" i="30"/>
  <c r="Y13" i="30"/>
  <c r="F13" i="30"/>
  <c r="AI12" i="30"/>
  <c r="AH12" i="30"/>
  <c r="AG12" i="30"/>
  <c r="AF12" i="30"/>
  <c r="AE12" i="30"/>
  <c r="AD12" i="30"/>
  <c r="V12" i="30" s="1"/>
  <c r="AC12" i="30"/>
  <c r="AB12" i="30"/>
  <c r="AA12" i="30"/>
  <c r="Z12" i="30"/>
  <c r="Y12" i="30"/>
  <c r="H12" i="30"/>
  <c r="G12" i="30"/>
  <c r="F12" i="30"/>
  <c r="AH11" i="30"/>
  <c r="AG11" i="30"/>
  <c r="AF11" i="30"/>
  <c r="AE11" i="30"/>
  <c r="AD11" i="30"/>
  <c r="AC11" i="30"/>
  <c r="AB11" i="30"/>
  <c r="AA11" i="30"/>
  <c r="V11" i="30" s="1"/>
  <c r="Z11" i="30"/>
  <c r="Y11" i="30"/>
  <c r="F11" i="30"/>
  <c r="AH10" i="30"/>
  <c r="AG10" i="30"/>
  <c r="AF10" i="30"/>
  <c r="AE10" i="30"/>
  <c r="AD10" i="30"/>
  <c r="AC10" i="30"/>
  <c r="AB10" i="30"/>
  <c r="AA10" i="30"/>
  <c r="Z10" i="30"/>
  <c r="Y10" i="30"/>
  <c r="H10" i="30"/>
  <c r="G10" i="30"/>
  <c r="F10" i="30"/>
  <c r="AI10" i="30" s="1"/>
  <c r="AI9" i="30"/>
  <c r="AH9" i="30"/>
  <c r="AG9" i="30"/>
  <c r="AF9" i="30"/>
  <c r="AE9" i="30"/>
  <c r="AD9" i="30"/>
  <c r="AC9" i="30"/>
  <c r="AB9" i="30"/>
  <c r="AA9" i="30"/>
  <c r="Z9" i="30"/>
  <c r="Y9" i="30"/>
  <c r="H9" i="30"/>
  <c r="G9" i="30"/>
  <c r="F9" i="30"/>
  <c r="AI8" i="30"/>
  <c r="AH8" i="30"/>
  <c r="AG8" i="30"/>
  <c r="AF8" i="30"/>
  <c r="AE8" i="30"/>
  <c r="AD8" i="30"/>
  <c r="V8" i="30" s="1"/>
  <c r="AC8" i="30"/>
  <c r="AB8" i="30"/>
  <c r="AA8" i="30"/>
  <c r="Z8" i="30"/>
  <c r="Y8" i="30"/>
  <c r="H8" i="30"/>
  <c r="G8" i="30"/>
  <c r="F8" i="30"/>
  <c r="AI7" i="30"/>
  <c r="AH7" i="30"/>
  <c r="AG7" i="30"/>
  <c r="AF7" i="30"/>
  <c r="AE7" i="30"/>
  <c r="AD7" i="30"/>
  <c r="AC7" i="30"/>
  <c r="AB7" i="30"/>
  <c r="AA7" i="30"/>
  <c r="V7" i="30" s="1"/>
  <c r="Z7" i="30"/>
  <c r="Y7" i="30"/>
  <c r="H7" i="30"/>
  <c r="G7" i="30"/>
  <c r="F7" i="30"/>
  <c r="AH6" i="30"/>
  <c r="AG6" i="30"/>
  <c r="AF6" i="30"/>
  <c r="AE6" i="30"/>
  <c r="AD6" i="30"/>
  <c r="AC6" i="30"/>
  <c r="AB6" i="30"/>
  <c r="AA6" i="30"/>
  <c r="Z6" i="30"/>
  <c r="Y6" i="30"/>
  <c r="X6" i="30"/>
  <c r="W6" i="30"/>
  <c r="V6" i="30"/>
  <c r="H6" i="30"/>
  <c r="G6" i="30"/>
  <c r="F6" i="30"/>
  <c r="AI6" i="30" s="1"/>
  <c r="AH5" i="30"/>
  <c r="AG5" i="30"/>
  <c r="AF5" i="30"/>
  <c r="AF32" i="30" s="1"/>
  <c r="AE5" i="30"/>
  <c r="AD5" i="30"/>
  <c r="AC5" i="30"/>
  <c r="AB5" i="30"/>
  <c r="AA5" i="30"/>
  <c r="Z5" i="30"/>
  <c r="Y5" i="30"/>
  <c r="H5" i="30"/>
  <c r="G5" i="30"/>
  <c r="F5" i="30"/>
  <c r="AI5" i="30" s="1"/>
  <c r="AI32" i="30" s="1"/>
  <c r="H4" i="30"/>
  <c r="G4" i="30"/>
  <c r="AC32" i="45"/>
  <c r="AI30" i="45"/>
  <c r="AH30" i="45"/>
  <c r="AG30" i="45"/>
  <c r="AF30" i="45"/>
  <c r="AE30" i="45"/>
  <c r="AD30" i="45"/>
  <c r="AC30" i="45"/>
  <c r="AB30" i="45"/>
  <c r="W30" i="45" s="1"/>
  <c r="X30" i="45" s="1"/>
  <c r="AA30" i="45"/>
  <c r="Z30" i="45"/>
  <c r="Y30" i="45"/>
  <c r="H30" i="45"/>
  <c r="G30" i="45"/>
  <c r="F30" i="45"/>
  <c r="AH29" i="45"/>
  <c r="AG29" i="45"/>
  <c r="AF29" i="45"/>
  <c r="AE29" i="45"/>
  <c r="AD29" i="45"/>
  <c r="AC29" i="45"/>
  <c r="AB29" i="45"/>
  <c r="AA29" i="45"/>
  <c r="Z29" i="45"/>
  <c r="Y29" i="45"/>
  <c r="H29" i="45"/>
  <c r="G29" i="45"/>
  <c r="F29" i="45"/>
  <c r="AI29" i="45" s="1"/>
  <c r="AJ28" i="45"/>
  <c r="AH28" i="45"/>
  <c r="AG28" i="45"/>
  <c r="AF28" i="45"/>
  <c r="AE28" i="45"/>
  <c r="AD28" i="45"/>
  <c r="AC28" i="45"/>
  <c r="AB28" i="45"/>
  <c r="AA28" i="45"/>
  <c r="Z28" i="45"/>
  <c r="Y28" i="45"/>
  <c r="W28" i="45" s="1"/>
  <c r="X28" i="45" s="1"/>
  <c r="V28" i="45"/>
  <c r="H28" i="45"/>
  <c r="G28" i="45"/>
  <c r="F28" i="45"/>
  <c r="AI28" i="45" s="1"/>
  <c r="AI27" i="45"/>
  <c r="AH27" i="45"/>
  <c r="AG27" i="45"/>
  <c r="AF27" i="45"/>
  <c r="AE27" i="45"/>
  <c r="AD27" i="45"/>
  <c r="AC27" i="45"/>
  <c r="AB27" i="45"/>
  <c r="AA27" i="45"/>
  <c r="Z27" i="45"/>
  <c r="W27" i="45" s="1"/>
  <c r="X27" i="45" s="1"/>
  <c r="Y27" i="45"/>
  <c r="H27" i="45"/>
  <c r="G27" i="45"/>
  <c r="F27" i="45"/>
  <c r="AH26" i="45"/>
  <c r="AG26" i="45"/>
  <c r="AF26" i="45"/>
  <c r="AE26" i="45"/>
  <c r="AD26" i="45"/>
  <c r="AC26" i="45"/>
  <c r="AB26" i="45"/>
  <c r="V26" i="45" s="1"/>
  <c r="AA26" i="45"/>
  <c r="Z26" i="45"/>
  <c r="Y26" i="45"/>
  <c r="H26" i="45"/>
  <c r="G26" i="45"/>
  <c r="F26" i="45"/>
  <c r="AI26" i="45" s="1"/>
  <c r="AH25" i="45"/>
  <c r="AG25" i="45"/>
  <c r="AF25" i="45"/>
  <c r="AE25" i="45"/>
  <c r="AD25" i="45"/>
  <c r="AC25" i="45"/>
  <c r="AB25" i="45"/>
  <c r="AA25" i="45"/>
  <c r="Z25" i="45"/>
  <c r="Y25" i="45"/>
  <c r="H25" i="45"/>
  <c r="G25" i="45"/>
  <c r="F25" i="45"/>
  <c r="AI25" i="45" s="1"/>
  <c r="AI24" i="45"/>
  <c r="AH24" i="45"/>
  <c r="AG24" i="45"/>
  <c r="AF24" i="45"/>
  <c r="AE24" i="45"/>
  <c r="AD24" i="45"/>
  <c r="AC24" i="45"/>
  <c r="AB24" i="45"/>
  <c r="AA24" i="45"/>
  <c r="Z24" i="45"/>
  <c r="Y24" i="45"/>
  <c r="H24" i="45"/>
  <c r="G24" i="45"/>
  <c r="F24" i="45"/>
  <c r="AH23" i="45"/>
  <c r="AG23" i="45"/>
  <c r="AF23" i="45"/>
  <c r="AE23" i="45"/>
  <c r="AD23" i="45"/>
  <c r="AC23" i="45"/>
  <c r="AB23" i="45"/>
  <c r="AA23" i="45"/>
  <c r="Z23" i="45"/>
  <c r="Y23" i="45"/>
  <c r="H23" i="45"/>
  <c r="G23" i="45"/>
  <c r="F23" i="45"/>
  <c r="AI23" i="45" s="1"/>
  <c r="AJ22" i="45"/>
  <c r="AH22" i="45"/>
  <c r="AG22" i="45"/>
  <c r="AF22" i="45"/>
  <c r="AE22" i="45"/>
  <c r="AD22" i="45"/>
  <c r="AC22" i="45"/>
  <c r="AB22" i="45"/>
  <c r="AA22" i="45"/>
  <c r="Z22" i="45"/>
  <c r="Y22" i="45"/>
  <c r="V22" i="45"/>
  <c r="AK22" i="45" s="1"/>
  <c r="H22" i="45"/>
  <c r="G22" i="45"/>
  <c r="F22" i="45"/>
  <c r="AI22" i="45" s="1"/>
  <c r="AI21" i="45"/>
  <c r="AH21" i="45"/>
  <c r="AG21" i="45"/>
  <c r="AF21" i="45"/>
  <c r="AE21" i="45"/>
  <c r="AD21" i="45"/>
  <c r="AC21" i="45"/>
  <c r="AB21" i="45"/>
  <c r="AA21" i="45"/>
  <c r="Z21" i="45"/>
  <c r="W21" i="45" s="1"/>
  <c r="X21" i="45" s="1"/>
  <c r="Y21" i="45"/>
  <c r="V21" i="45"/>
  <c r="H21" i="45"/>
  <c r="G21" i="45"/>
  <c r="F21" i="45"/>
  <c r="AK20" i="45"/>
  <c r="AH20" i="45"/>
  <c r="AG20" i="45"/>
  <c r="AF20" i="45"/>
  <c r="AE20" i="45"/>
  <c r="AD20" i="45"/>
  <c r="AC20" i="45"/>
  <c r="AB20" i="45"/>
  <c r="AA20" i="45"/>
  <c r="Z20" i="45"/>
  <c r="Y20" i="45"/>
  <c r="V20" i="45"/>
  <c r="H20" i="45"/>
  <c r="G20" i="45"/>
  <c r="F20" i="45"/>
  <c r="AI20" i="45" s="1"/>
  <c r="AH19" i="45"/>
  <c r="AG19" i="45"/>
  <c r="AF19" i="45"/>
  <c r="AE19" i="45"/>
  <c r="AD19" i="45"/>
  <c r="AC19" i="45"/>
  <c r="AB19" i="45"/>
  <c r="AA19" i="45"/>
  <c r="Z19" i="45"/>
  <c r="Y19" i="45"/>
  <c r="H19" i="45"/>
  <c r="G19" i="45"/>
  <c r="F19" i="45"/>
  <c r="AI19" i="45" s="1"/>
  <c r="AI18" i="45"/>
  <c r="AH18" i="45"/>
  <c r="AG18" i="45"/>
  <c r="V18" i="45" s="1"/>
  <c r="AF18" i="45"/>
  <c r="AE18" i="45"/>
  <c r="AD18" i="45"/>
  <c r="AC18" i="45"/>
  <c r="AB18" i="45"/>
  <c r="W18" i="45" s="1"/>
  <c r="X18" i="45" s="1"/>
  <c r="AA18" i="45"/>
  <c r="Z18" i="45"/>
  <c r="Y18" i="45"/>
  <c r="H18" i="45"/>
  <c r="G18" i="45"/>
  <c r="F18" i="45"/>
  <c r="AH17" i="45"/>
  <c r="AG17" i="45"/>
  <c r="AF17" i="45"/>
  <c r="AE17" i="45"/>
  <c r="AD17" i="45"/>
  <c r="AC17" i="45"/>
  <c r="AB17" i="45"/>
  <c r="AA17" i="45"/>
  <c r="Z17" i="45"/>
  <c r="Y17" i="45"/>
  <c r="H17" i="45"/>
  <c r="G17" i="45"/>
  <c r="F17" i="45"/>
  <c r="AI17" i="45" s="1"/>
  <c r="AH16" i="45"/>
  <c r="AG16" i="45"/>
  <c r="AF16" i="45"/>
  <c r="AE16" i="45"/>
  <c r="AD16" i="45"/>
  <c r="W16" i="45" s="1"/>
  <c r="X16" i="45" s="1"/>
  <c r="AC16" i="45"/>
  <c r="AB16" i="45"/>
  <c r="AA16" i="45"/>
  <c r="Z16" i="45"/>
  <c r="Y16" i="45"/>
  <c r="F16" i="45"/>
  <c r="AI15" i="45"/>
  <c r="AH15" i="45"/>
  <c r="AG15" i="45"/>
  <c r="AF15" i="45"/>
  <c r="AE15" i="45"/>
  <c r="AE32" i="45" s="1"/>
  <c r="AD15" i="45"/>
  <c r="AC15" i="45"/>
  <c r="AB15" i="45"/>
  <c r="AA15" i="45"/>
  <c r="Z15" i="45"/>
  <c r="Y15" i="45"/>
  <c r="V15" i="45"/>
  <c r="AL15" i="45" s="1"/>
  <c r="H15" i="45"/>
  <c r="G15" i="45"/>
  <c r="F15" i="45"/>
  <c r="AH14" i="45"/>
  <c r="AG14" i="45"/>
  <c r="AF14" i="45"/>
  <c r="AE14" i="45"/>
  <c r="AD14" i="45"/>
  <c r="AC14" i="45"/>
  <c r="AB14" i="45"/>
  <c r="AA14" i="45"/>
  <c r="Z14" i="45"/>
  <c r="Y14" i="45"/>
  <c r="H14" i="45"/>
  <c r="G14" i="45"/>
  <c r="F14" i="45"/>
  <c r="AI14" i="45" s="1"/>
  <c r="AH13" i="45"/>
  <c r="AG13" i="45"/>
  <c r="AF13" i="45"/>
  <c r="AE13" i="45"/>
  <c r="AD13" i="45"/>
  <c r="AC13" i="45"/>
  <c r="AB13" i="45"/>
  <c r="AA13" i="45"/>
  <c r="Z13" i="45"/>
  <c r="Y13" i="45"/>
  <c r="F13" i="45"/>
  <c r="AH12" i="45"/>
  <c r="AG12" i="45"/>
  <c r="AF12" i="45"/>
  <c r="AE12" i="45"/>
  <c r="AD12" i="45"/>
  <c r="AC12" i="45"/>
  <c r="AB12" i="45"/>
  <c r="AA12" i="45"/>
  <c r="Z12" i="45"/>
  <c r="Y12" i="45"/>
  <c r="H12" i="45"/>
  <c r="G12" i="45"/>
  <c r="F12" i="45"/>
  <c r="AI12" i="45" s="1"/>
  <c r="AH11" i="45"/>
  <c r="W11" i="45" s="1"/>
  <c r="X11" i="45" s="1"/>
  <c r="AG11" i="45"/>
  <c r="AF11" i="45"/>
  <c r="AE11" i="45"/>
  <c r="AD11" i="45"/>
  <c r="AC11" i="45"/>
  <c r="AB11" i="45"/>
  <c r="AA11" i="45"/>
  <c r="Z11" i="45"/>
  <c r="Y11" i="45"/>
  <c r="V11" i="45"/>
  <c r="F11" i="45"/>
  <c r="AH10" i="45"/>
  <c r="AG10" i="45"/>
  <c r="AF10" i="45"/>
  <c r="AE10" i="45"/>
  <c r="AD10" i="45"/>
  <c r="AC10" i="45"/>
  <c r="AB10" i="45"/>
  <c r="AA10" i="45"/>
  <c r="Z10" i="45"/>
  <c r="Y10" i="45"/>
  <c r="H10" i="45"/>
  <c r="G10" i="45"/>
  <c r="F10" i="45"/>
  <c r="AI10" i="45" s="1"/>
  <c r="AI9" i="45"/>
  <c r="AH9" i="45"/>
  <c r="AG9" i="45"/>
  <c r="AF9" i="45"/>
  <c r="AE9" i="45"/>
  <c r="AD9" i="45"/>
  <c r="AC9" i="45"/>
  <c r="AB9" i="45"/>
  <c r="AA9" i="45"/>
  <c r="W9" i="45" s="1"/>
  <c r="X9" i="45" s="1"/>
  <c r="Z9" i="45"/>
  <c r="Y9" i="45"/>
  <c r="H9" i="45"/>
  <c r="G9" i="45"/>
  <c r="F9" i="45"/>
  <c r="AH8" i="45"/>
  <c r="AG8" i="45"/>
  <c r="AF8" i="45"/>
  <c r="AE8" i="45"/>
  <c r="AD8" i="45"/>
  <c r="AC8" i="45"/>
  <c r="AB8" i="45"/>
  <c r="AA8" i="45"/>
  <c r="Z8" i="45"/>
  <c r="W8" i="45" s="1"/>
  <c r="X8" i="45" s="1"/>
  <c r="Y8" i="45"/>
  <c r="H8" i="45"/>
  <c r="G8" i="45"/>
  <c r="F8" i="45"/>
  <c r="AI8" i="45" s="1"/>
  <c r="AH7" i="45"/>
  <c r="AG7" i="45"/>
  <c r="AF7" i="45"/>
  <c r="AE7" i="45"/>
  <c r="AD7" i="45"/>
  <c r="AC7" i="45"/>
  <c r="AB7" i="45"/>
  <c r="AA7" i="45"/>
  <c r="Z7" i="45"/>
  <c r="Y7" i="45"/>
  <c r="H7" i="45"/>
  <c r="G7" i="45"/>
  <c r="F7" i="45"/>
  <c r="AI7" i="45" s="1"/>
  <c r="AI6" i="45"/>
  <c r="AH6" i="45"/>
  <c r="AG6" i="45"/>
  <c r="AF6" i="45"/>
  <c r="AF32" i="45" s="1"/>
  <c r="AE6" i="45"/>
  <c r="AD6" i="45"/>
  <c r="AC6" i="45"/>
  <c r="AB6" i="45"/>
  <c r="AA6" i="45"/>
  <c r="Z6" i="45"/>
  <c r="Y6" i="45"/>
  <c r="H6" i="45"/>
  <c r="G6" i="45"/>
  <c r="F6" i="45"/>
  <c r="AI5" i="45"/>
  <c r="AH5" i="45"/>
  <c r="AG5" i="45"/>
  <c r="AG32" i="45" s="1"/>
  <c r="AF5" i="45"/>
  <c r="AE5" i="45"/>
  <c r="AD5" i="45"/>
  <c r="AC5" i="45"/>
  <c r="AB5" i="45"/>
  <c r="AA5" i="45"/>
  <c r="Z5" i="45"/>
  <c r="Y5" i="45"/>
  <c r="H5" i="45"/>
  <c r="G5" i="45"/>
  <c r="F5" i="45"/>
  <c r="H4" i="45"/>
  <c r="G4" i="45"/>
  <c r="AH30" i="29"/>
  <c r="AG30" i="29"/>
  <c r="AF30" i="29"/>
  <c r="AE30" i="29"/>
  <c r="AD30" i="29"/>
  <c r="AC30" i="29"/>
  <c r="AB30" i="29"/>
  <c r="AA30" i="29"/>
  <c r="Z30" i="29"/>
  <c r="W30" i="29" s="1"/>
  <c r="X30" i="29" s="1"/>
  <c r="Y30" i="29"/>
  <c r="H30" i="29"/>
  <c r="G30" i="29"/>
  <c r="F30" i="29"/>
  <c r="AI30" i="29" s="1"/>
  <c r="AH29" i="29"/>
  <c r="AG29" i="29"/>
  <c r="AF29" i="29"/>
  <c r="AE29" i="29"/>
  <c r="AD29" i="29"/>
  <c r="AC29" i="29"/>
  <c r="AB29" i="29"/>
  <c r="AA29" i="29"/>
  <c r="Z29" i="29"/>
  <c r="Y29" i="29"/>
  <c r="W29" i="29" s="1"/>
  <c r="X29" i="29" s="1"/>
  <c r="H29" i="29"/>
  <c r="G29" i="29"/>
  <c r="F29" i="29"/>
  <c r="AI29" i="29" s="1"/>
  <c r="AI28" i="29"/>
  <c r="AH28" i="29"/>
  <c r="AG28" i="29"/>
  <c r="AF28" i="29"/>
  <c r="AE28" i="29"/>
  <c r="AD28" i="29"/>
  <c r="AC28" i="29"/>
  <c r="AB28" i="29"/>
  <c r="AA28" i="29"/>
  <c r="Z28" i="29"/>
  <c r="Y28" i="29"/>
  <c r="H28" i="29"/>
  <c r="G28" i="29"/>
  <c r="F28" i="29"/>
  <c r="AH27" i="29"/>
  <c r="AG27" i="29"/>
  <c r="V27" i="29" s="1"/>
  <c r="AF27" i="29"/>
  <c r="AE27" i="29"/>
  <c r="AD27" i="29"/>
  <c r="AC27" i="29"/>
  <c r="AB27" i="29"/>
  <c r="AA27" i="29"/>
  <c r="Z27" i="29"/>
  <c r="Y27" i="29"/>
  <c r="H27" i="29"/>
  <c r="G27" i="29"/>
  <c r="F27" i="29"/>
  <c r="AI27" i="29" s="1"/>
  <c r="AI26" i="29"/>
  <c r="AH26" i="29"/>
  <c r="AG26" i="29"/>
  <c r="AF26" i="29"/>
  <c r="AE26" i="29"/>
  <c r="AD26" i="29"/>
  <c r="AC26" i="29"/>
  <c r="AB26" i="29"/>
  <c r="AA26" i="29"/>
  <c r="Z26" i="29"/>
  <c r="Y26" i="29"/>
  <c r="H26" i="29"/>
  <c r="G26" i="29"/>
  <c r="F26" i="29"/>
  <c r="AI25" i="29"/>
  <c r="AH25" i="29"/>
  <c r="AG25" i="29"/>
  <c r="AF25" i="29"/>
  <c r="AE25" i="29"/>
  <c r="AD25" i="29"/>
  <c r="AC25" i="29"/>
  <c r="AB25" i="29"/>
  <c r="AA25" i="29"/>
  <c r="W25" i="29" s="1"/>
  <c r="X25" i="29" s="1"/>
  <c r="Z25" i="29"/>
  <c r="Y25" i="29"/>
  <c r="H25" i="29"/>
  <c r="G25" i="29"/>
  <c r="F25" i="29"/>
  <c r="AI24" i="29"/>
  <c r="AH24" i="29"/>
  <c r="AG24" i="29"/>
  <c r="AF24" i="29"/>
  <c r="AE24" i="29"/>
  <c r="AD24" i="29"/>
  <c r="AC24" i="29"/>
  <c r="AB24" i="29"/>
  <c r="AA24" i="29"/>
  <c r="W24" i="29" s="1"/>
  <c r="X24" i="29" s="1"/>
  <c r="Z24" i="29"/>
  <c r="Y24" i="29"/>
  <c r="H24" i="29"/>
  <c r="G24" i="29"/>
  <c r="F24" i="29"/>
  <c r="AH23" i="29"/>
  <c r="AG23" i="29"/>
  <c r="AF23" i="29"/>
  <c r="AE23" i="29"/>
  <c r="AD23" i="29"/>
  <c r="AC23" i="29"/>
  <c r="AB23" i="29"/>
  <c r="V23" i="29" s="1"/>
  <c r="AA23" i="29"/>
  <c r="Z23" i="29"/>
  <c r="Y23" i="29"/>
  <c r="H23" i="29"/>
  <c r="G23" i="29"/>
  <c r="F23" i="29"/>
  <c r="AI23" i="29" s="1"/>
  <c r="AH22" i="29"/>
  <c r="AG22" i="29"/>
  <c r="AF22" i="29"/>
  <c r="AE22" i="29"/>
  <c r="AD22" i="29"/>
  <c r="AC22" i="29"/>
  <c r="AB22" i="29"/>
  <c r="AA22" i="29"/>
  <c r="Z22" i="29"/>
  <c r="Y22" i="29"/>
  <c r="H22" i="29"/>
  <c r="G22" i="29"/>
  <c r="F22" i="29"/>
  <c r="AI22" i="29" s="1"/>
  <c r="AI21" i="29"/>
  <c r="AH21" i="29"/>
  <c r="AG21" i="29"/>
  <c r="AF21" i="29"/>
  <c r="AE21" i="29"/>
  <c r="AD21" i="29"/>
  <c r="AC21" i="29"/>
  <c r="AB21" i="29"/>
  <c r="AA21" i="29"/>
  <c r="Z21" i="29"/>
  <c r="Y21" i="29"/>
  <c r="H21" i="29"/>
  <c r="G21" i="29"/>
  <c r="F21" i="29"/>
  <c r="AH20" i="29"/>
  <c r="AG20" i="29"/>
  <c r="AF20" i="29"/>
  <c r="AE20" i="29"/>
  <c r="AD20" i="29"/>
  <c r="AC20" i="29"/>
  <c r="AB20" i="29"/>
  <c r="AA20" i="29"/>
  <c r="Z20" i="29"/>
  <c r="Y20" i="29"/>
  <c r="V20" i="29" s="1"/>
  <c r="H20" i="29"/>
  <c r="G20" i="29"/>
  <c r="F20" i="29"/>
  <c r="AI20" i="29" s="1"/>
  <c r="AI19" i="29"/>
  <c r="AH19" i="29"/>
  <c r="AG19" i="29"/>
  <c r="AF19" i="29"/>
  <c r="AE19" i="29"/>
  <c r="AD19" i="29"/>
  <c r="AC19" i="29"/>
  <c r="AB19" i="29"/>
  <c r="AA19" i="29"/>
  <c r="V19" i="29" s="1"/>
  <c r="Z19" i="29"/>
  <c r="Y19" i="29"/>
  <c r="H19" i="29"/>
  <c r="G19" i="29"/>
  <c r="F19" i="29"/>
  <c r="AH18" i="29"/>
  <c r="V18" i="29" s="1"/>
  <c r="AG18" i="29"/>
  <c r="AF18" i="29"/>
  <c r="AE18" i="29"/>
  <c r="AD18" i="29"/>
  <c r="AC18" i="29"/>
  <c r="AB18" i="29"/>
  <c r="AA18" i="29"/>
  <c r="Z18" i="29"/>
  <c r="Y18" i="29"/>
  <c r="H18" i="29"/>
  <c r="G18" i="29"/>
  <c r="F18" i="29"/>
  <c r="AI18" i="29" s="1"/>
  <c r="AK17" i="29"/>
  <c r="AH17" i="29"/>
  <c r="AG17" i="29"/>
  <c r="AF17" i="29"/>
  <c r="AE17" i="29"/>
  <c r="AD17" i="29"/>
  <c r="AC17" i="29"/>
  <c r="V17" i="29" s="1"/>
  <c r="AB17" i="29"/>
  <c r="AA17" i="29"/>
  <c r="Z17" i="29"/>
  <c r="Y17" i="29"/>
  <c r="W17" i="29"/>
  <c r="X17" i="29" s="1"/>
  <c r="H17" i="29"/>
  <c r="G17" i="29"/>
  <c r="F17" i="29"/>
  <c r="AI17" i="29" s="1"/>
  <c r="AK16" i="29"/>
  <c r="AH16" i="29"/>
  <c r="AG16" i="29"/>
  <c r="AF16" i="29"/>
  <c r="AE16" i="29"/>
  <c r="AD16" i="29"/>
  <c r="AC16" i="29"/>
  <c r="AB16" i="29"/>
  <c r="AA16" i="29"/>
  <c r="Z16" i="29"/>
  <c r="Y16" i="29"/>
  <c r="V16" i="29" s="1"/>
  <c r="AL16" i="29" s="1"/>
  <c r="W16" i="29"/>
  <c r="X16" i="29" s="1"/>
  <c r="F16" i="29"/>
  <c r="AI15" i="29"/>
  <c r="AH15" i="29"/>
  <c r="AG15" i="29"/>
  <c r="AF15" i="29"/>
  <c r="AE15" i="29"/>
  <c r="AD15" i="29"/>
  <c r="AC15" i="29"/>
  <c r="V15" i="29" s="1"/>
  <c r="AB15" i="29"/>
  <c r="AA15" i="29"/>
  <c r="Z15" i="29"/>
  <c r="Y15" i="29"/>
  <c r="H15" i="29"/>
  <c r="G15" i="29"/>
  <c r="F15" i="29"/>
  <c r="AI14" i="29"/>
  <c r="AH14" i="29"/>
  <c r="AG14" i="29"/>
  <c r="AF14" i="29"/>
  <c r="AE14" i="29"/>
  <c r="AD14" i="29"/>
  <c r="AC14" i="29"/>
  <c r="AB14" i="29"/>
  <c r="AA14" i="29"/>
  <c r="Z14" i="29"/>
  <c r="Y14" i="29"/>
  <c r="H14" i="29"/>
  <c r="G14" i="29"/>
  <c r="F14" i="29"/>
  <c r="AH13" i="29"/>
  <c r="AG13" i="29"/>
  <c r="AF13" i="29"/>
  <c r="AE13" i="29"/>
  <c r="AD13" i="29"/>
  <c r="AC13" i="29"/>
  <c r="AB13" i="29"/>
  <c r="AA13" i="29"/>
  <c r="Z13" i="29"/>
  <c r="Y13" i="29"/>
  <c r="V13" i="29"/>
  <c r="F13" i="29"/>
  <c r="AI12" i="29"/>
  <c r="AH12" i="29"/>
  <c r="AG12" i="29"/>
  <c r="AF12" i="29"/>
  <c r="AE12" i="29"/>
  <c r="AD12" i="29"/>
  <c r="AC12" i="29"/>
  <c r="AB12" i="29"/>
  <c r="AA12" i="29"/>
  <c r="Z12" i="29"/>
  <c r="Y12" i="29"/>
  <c r="V12" i="29"/>
  <c r="H12" i="29"/>
  <c r="G12" i="29"/>
  <c r="F12" i="29"/>
  <c r="AH11" i="29"/>
  <c r="W11" i="29" s="1"/>
  <c r="X11" i="29" s="1"/>
  <c r="AG11" i="29"/>
  <c r="AF11" i="29"/>
  <c r="AE11" i="29"/>
  <c r="AD11" i="29"/>
  <c r="AC11" i="29"/>
  <c r="AB11" i="29"/>
  <c r="AA11" i="29"/>
  <c r="Z11" i="29"/>
  <c r="Y11" i="29"/>
  <c r="F11" i="29"/>
  <c r="AI10" i="29"/>
  <c r="AH10" i="29"/>
  <c r="AG10" i="29"/>
  <c r="AF10" i="29"/>
  <c r="AE10" i="29"/>
  <c r="AD10" i="29"/>
  <c r="AC10" i="29"/>
  <c r="AB10" i="29"/>
  <c r="V10" i="29" s="1"/>
  <c r="AA10" i="29"/>
  <c r="Z10" i="29"/>
  <c r="Y10" i="29"/>
  <c r="W10" i="29" s="1"/>
  <c r="X10" i="29" s="1"/>
  <c r="H10" i="29"/>
  <c r="G10" i="29"/>
  <c r="F10" i="29"/>
  <c r="AH9" i="29"/>
  <c r="AG9" i="29"/>
  <c r="AF9" i="29"/>
  <c r="AE9" i="29"/>
  <c r="AD9" i="29"/>
  <c r="AC9" i="29"/>
  <c r="AB9" i="29"/>
  <c r="AA9" i="29"/>
  <c r="Z9" i="29"/>
  <c r="Y9" i="29"/>
  <c r="H9" i="29"/>
  <c r="G9" i="29"/>
  <c r="F9" i="29"/>
  <c r="AI9" i="29" s="1"/>
  <c r="AH8" i="29"/>
  <c r="AG8" i="29"/>
  <c r="AF8" i="29"/>
  <c r="AF32" i="29" s="1"/>
  <c r="AE8" i="29"/>
  <c r="AD8" i="29"/>
  <c r="AC8" i="29"/>
  <c r="AB8" i="29"/>
  <c r="AA8" i="29"/>
  <c r="Z8" i="29"/>
  <c r="Y8" i="29"/>
  <c r="H8" i="29"/>
  <c r="G8" i="29"/>
  <c r="F8" i="29"/>
  <c r="AI8" i="29" s="1"/>
  <c r="AI7" i="29"/>
  <c r="AH7" i="29"/>
  <c r="AG7" i="29"/>
  <c r="AF7" i="29"/>
  <c r="AE7" i="29"/>
  <c r="AD7" i="29"/>
  <c r="AC7" i="29"/>
  <c r="AB7" i="29"/>
  <c r="AA7" i="29"/>
  <c r="Z7" i="29"/>
  <c r="Y7" i="29"/>
  <c r="H7" i="29"/>
  <c r="G7" i="29"/>
  <c r="F7" i="29"/>
  <c r="AI6" i="29"/>
  <c r="AH6" i="29"/>
  <c r="AG6" i="29"/>
  <c r="AF6" i="29"/>
  <c r="AE6" i="29"/>
  <c r="AD6" i="29"/>
  <c r="AC6" i="29"/>
  <c r="W6" i="29" s="1"/>
  <c r="X6" i="29" s="1"/>
  <c r="AB6" i="29"/>
  <c r="AA6" i="29"/>
  <c r="Z6" i="29"/>
  <c r="Y6" i="29"/>
  <c r="H6" i="29"/>
  <c r="G6" i="29"/>
  <c r="F6" i="29"/>
  <c r="AH5" i="29"/>
  <c r="AG5" i="29"/>
  <c r="AF5" i="29"/>
  <c r="AE5" i="29"/>
  <c r="AD5" i="29"/>
  <c r="AC5" i="29"/>
  <c r="AB5" i="29"/>
  <c r="AA5" i="29"/>
  <c r="Z5" i="29"/>
  <c r="Z32" i="29" s="1"/>
  <c r="Y5" i="29"/>
  <c r="H5" i="29"/>
  <c r="G5" i="29"/>
  <c r="F5" i="29"/>
  <c r="AI5" i="29" s="1"/>
  <c r="H4" i="29"/>
  <c r="G4" i="29"/>
  <c r="AE32" i="44"/>
  <c r="AI30" i="44"/>
  <c r="AH30" i="44"/>
  <c r="AG30" i="44"/>
  <c r="AF30" i="44"/>
  <c r="AE30" i="44"/>
  <c r="AD30" i="44"/>
  <c r="AC30" i="44"/>
  <c r="V30" i="44" s="1"/>
  <c r="AB30" i="44"/>
  <c r="W30" i="44" s="1"/>
  <c r="X30" i="44" s="1"/>
  <c r="AA30" i="44"/>
  <c r="Z30" i="44"/>
  <c r="Y30" i="44"/>
  <c r="H30" i="44"/>
  <c r="G30" i="44"/>
  <c r="F30" i="44"/>
  <c r="AI29" i="44"/>
  <c r="AH29" i="44"/>
  <c r="AG29" i="44"/>
  <c r="AF29" i="44"/>
  <c r="AE29" i="44"/>
  <c r="AD29" i="44"/>
  <c r="AC29" i="44"/>
  <c r="AB29" i="44"/>
  <c r="AA29" i="44"/>
  <c r="Z29" i="44"/>
  <c r="Y29" i="44"/>
  <c r="H29" i="44"/>
  <c r="G29" i="44"/>
  <c r="F29" i="44"/>
  <c r="AI28" i="44"/>
  <c r="AH28" i="44"/>
  <c r="AG28" i="44"/>
  <c r="AF28" i="44"/>
  <c r="AE28" i="44"/>
  <c r="AD28" i="44"/>
  <c r="AC28" i="44"/>
  <c r="AB28" i="44"/>
  <c r="AA28" i="44"/>
  <c r="Z28" i="44"/>
  <c r="Y28" i="44"/>
  <c r="H28" i="44"/>
  <c r="G28" i="44"/>
  <c r="F28" i="44"/>
  <c r="AH27" i="44"/>
  <c r="AG27" i="44"/>
  <c r="AF27" i="44"/>
  <c r="AE27" i="44"/>
  <c r="AD27" i="44"/>
  <c r="AC27" i="44"/>
  <c r="AB27" i="44"/>
  <c r="AA27" i="44"/>
  <c r="Z27" i="44"/>
  <c r="Y27" i="44"/>
  <c r="W27" i="44" s="1"/>
  <c r="X27" i="44" s="1"/>
  <c r="V27" i="44"/>
  <c r="H27" i="44"/>
  <c r="G27" i="44"/>
  <c r="F27" i="44"/>
  <c r="AI27" i="44" s="1"/>
  <c r="AH26" i="44"/>
  <c r="AG26" i="44"/>
  <c r="AF26" i="44"/>
  <c r="AE26" i="44"/>
  <c r="AD26" i="44"/>
  <c r="AC26" i="44"/>
  <c r="AB26" i="44"/>
  <c r="AA26" i="44"/>
  <c r="Z26" i="44"/>
  <c r="Y26" i="44"/>
  <c r="H26" i="44"/>
  <c r="G26" i="44"/>
  <c r="F26" i="44"/>
  <c r="AI26" i="44" s="1"/>
  <c r="AI25" i="44"/>
  <c r="AH25" i="44"/>
  <c r="AG25" i="44"/>
  <c r="AF25" i="44"/>
  <c r="AE25" i="44"/>
  <c r="AD25" i="44"/>
  <c r="AC25" i="44"/>
  <c r="AB25" i="44"/>
  <c r="AA25" i="44"/>
  <c r="Z25" i="44"/>
  <c r="Y25" i="44"/>
  <c r="W25" i="44" s="1"/>
  <c r="X25" i="44" s="1"/>
  <c r="H25" i="44"/>
  <c r="G25" i="44"/>
  <c r="F25" i="44"/>
  <c r="AI24" i="44"/>
  <c r="AH24" i="44"/>
  <c r="V24" i="44" s="1"/>
  <c r="AG24" i="44"/>
  <c r="AF24" i="44"/>
  <c r="AE24" i="44"/>
  <c r="AD24" i="44"/>
  <c r="AC24" i="44"/>
  <c r="AB24" i="44"/>
  <c r="AA24" i="44"/>
  <c r="Z24" i="44"/>
  <c r="Y24" i="44"/>
  <c r="H24" i="44"/>
  <c r="G24" i="44"/>
  <c r="F24" i="44"/>
  <c r="AH23" i="44"/>
  <c r="AG23" i="44"/>
  <c r="AF23" i="44"/>
  <c r="AE23" i="44"/>
  <c r="AD23" i="44"/>
  <c r="AC23" i="44"/>
  <c r="AB23" i="44"/>
  <c r="AA23" i="44"/>
  <c r="Z23" i="44"/>
  <c r="Y23" i="44"/>
  <c r="H23" i="44"/>
  <c r="G23" i="44"/>
  <c r="F23" i="44"/>
  <c r="AI23" i="44" s="1"/>
  <c r="AI22" i="44"/>
  <c r="AH22" i="44"/>
  <c r="AG22" i="44"/>
  <c r="AF22" i="44"/>
  <c r="AE22" i="44"/>
  <c r="AD22" i="44"/>
  <c r="AC22" i="44"/>
  <c r="AB22" i="44"/>
  <c r="AA22" i="44"/>
  <c r="Z22" i="44"/>
  <c r="Y22" i="44"/>
  <c r="H22" i="44"/>
  <c r="G22" i="44"/>
  <c r="F22" i="44"/>
  <c r="AH21" i="44"/>
  <c r="V21" i="44" s="1"/>
  <c r="AG21" i="44"/>
  <c r="AF21" i="44"/>
  <c r="AE21" i="44"/>
  <c r="AD21" i="44"/>
  <c r="AC21" i="44"/>
  <c r="AB21" i="44"/>
  <c r="AA21" i="44"/>
  <c r="Z21" i="44"/>
  <c r="Y21" i="44"/>
  <c r="H21" i="44"/>
  <c r="G21" i="44"/>
  <c r="F21" i="44"/>
  <c r="AI21" i="44" s="1"/>
  <c r="AH20" i="44"/>
  <c r="AG20" i="44"/>
  <c r="AF20" i="44"/>
  <c r="AE20" i="44"/>
  <c r="AD20" i="44"/>
  <c r="AC20" i="44"/>
  <c r="AB20" i="44"/>
  <c r="AA20" i="44"/>
  <c r="Z20" i="44"/>
  <c r="Y20" i="44"/>
  <c r="H20" i="44"/>
  <c r="G20" i="44"/>
  <c r="F20" i="44"/>
  <c r="AI20" i="44" s="1"/>
  <c r="AI19" i="44"/>
  <c r="AH19" i="44"/>
  <c r="AG19" i="44"/>
  <c r="AF19" i="44"/>
  <c r="AE19" i="44"/>
  <c r="AD19" i="44"/>
  <c r="AC19" i="44"/>
  <c r="AB19" i="44"/>
  <c r="AA19" i="44"/>
  <c r="Z19" i="44"/>
  <c r="Y19" i="44"/>
  <c r="W19" i="44" s="1"/>
  <c r="X19" i="44" s="1"/>
  <c r="H19" i="44"/>
  <c r="G19" i="44"/>
  <c r="F19" i="44"/>
  <c r="AI18" i="44"/>
  <c r="AH18" i="44"/>
  <c r="AG18" i="44"/>
  <c r="AF18" i="44"/>
  <c r="AE18" i="44"/>
  <c r="AD18" i="44"/>
  <c r="AC18" i="44"/>
  <c r="V18" i="44" s="1"/>
  <c r="AB18" i="44"/>
  <c r="AA18" i="44"/>
  <c r="Z18" i="44"/>
  <c r="Y18" i="44"/>
  <c r="H18" i="44"/>
  <c r="G18" i="44"/>
  <c r="F18" i="44"/>
  <c r="AH17" i="44"/>
  <c r="AG17" i="44"/>
  <c r="AF17" i="44"/>
  <c r="AE17" i="44"/>
  <c r="AD17" i="44"/>
  <c r="AC17" i="44"/>
  <c r="AB17" i="44"/>
  <c r="AA17" i="44"/>
  <c r="Z17" i="44"/>
  <c r="Y17" i="44"/>
  <c r="H17" i="44"/>
  <c r="G17" i="44"/>
  <c r="F17" i="44"/>
  <c r="AI17" i="44" s="1"/>
  <c r="AH16" i="44"/>
  <c r="AG16" i="44"/>
  <c r="AF16" i="44"/>
  <c r="AE16" i="44"/>
  <c r="AD16" i="44"/>
  <c r="AC16" i="44"/>
  <c r="AB16" i="44"/>
  <c r="AA16" i="44"/>
  <c r="Z16" i="44"/>
  <c r="Y16" i="44"/>
  <c r="W16" i="44" s="1"/>
  <c r="X16" i="44"/>
  <c r="F16" i="44"/>
  <c r="AH15" i="44"/>
  <c r="AG15" i="44"/>
  <c r="AF15" i="44"/>
  <c r="AE15" i="44"/>
  <c r="AD15" i="44"/>
  <c r="AC15" i="44"/>
  <c r="AB15" i="44"/>
  <c r="AA15" i="44"/>
  <c r="Z15" i="44"/>
  <c r="Y15" i="44"/>
  <c r="H15" i="44"/>
  <c r="G15" i="44"/>
  <c r="F15" i="44"/>
  <c r="AI15" i="44" s="1"/>
  <c r="AI14" i="44"/>
  <c r="AH14" i="44"/>
  <c r="AG14" i="44"/>
  <c r="AF14" i="44"/>
  <c r="AE14" i="44"/>
  <c r="AD14" i="44"/>
  <c r="AC14" i="44"/>
  <c r="AB14" i="44"/>
  <c r="AA14" i="44"/>
  <c r="Z14" i="44"/>
  <c r="Y14" i="44"/>
  <c r="W14" i="44" s="1"/>
  <c r="X14" i="44" s="1"/>
  <c r="H14" i="44"/>
  <c r="G14" i="44"/>
  <c r="F14" i="44"/>
  <c r="AH13" i="44"/>
  <c r="AG13" i="44"/>
  <c r="AF13" i="44"/>
  <c r="AE13" i="44"/>
  <c r="AD13" i="44"/>
  <c r="AC13" i="44"/>
  <c r="AB13" i="44"/>
  <c r="AA13" i="44"/>
  <c r="Z13" i="44"/>
  <c r="Y13" i="44"/>
  <c r="F13" i="44"/>
  <c r="AI12" i="44"/>
  <c r="AH12" i="44"/>
  <c r="AG12" i="44"/>
  <c r="AF12" i="44"/>
  <c r="AE12" i="44"/>
  <c r="AD12" i="44"/>
  <c r="AC12" i="44"/>
  <c r="AB12" i="44"/>
  <c r="AA12" i="44"/>
  <c r="Z12" i="44"/>
  <c r="Y12" i="44"/>
  <c r="H12" i="44"/>
  <c r="G12" i="44"/>
  <c r="F12" i="44"/>
  <c r="AH11" i="44"/>
  <c r="AG11" i="44"/>
  <c r="AF11" i="44"/>
  <c r="AE11" i="44"/>
  <c r="AD11" i="44"/>
  <c r="AC11" i="44"/>
  <c r="AB11" i="44"/>
  <c r="AA11" i="44"/>
  <c r="Z11" i="44"/>
  <c r="Y11" i="44"/>
  <c r="F11" i="44"/>
  <c r="AI10" i="44"/>
  <c r="AH10" i="44"/>
  <c r="AG10" i="44"/>
  <c r="AF10" i="44"/>
  <c r="AE10" i="44"/>
  <c r="AD10" i="44"/>
  <c r="AC10" i="44"/>
  <c r="AB10" i="44"/>
  <c r="AA10" i="44"/>
  <c r="Z10" i="44"/>
  <c r="Y10" i="44"/>
  <c r="H10" i="44"/>
  <c r="G10" i="44"/>
  <c r="F10" i="44"/>
  <c r="AI9" i="44"/>
  <c r="AH9" i="44"/>
  <c r="V9" i="44" s="1"/>
  <c r="AG9" i="44"/>
  <c r="AF9" i="44"/>
  <c r="AE9" i="44"/>
  <c r="AD9" i="44"/>
  <c r="AC9" i="44"/>
  <c r="AB9" i="44"/>
  <c r="AA9" i="44"/>
  <c r="Z9" i="44"/>
  <c r="Y9" i="44"/>
  <c r="H9" i="44"/>
  <c r="G9" i="44"/>
  <c r="F9" i="44"/>
  <c r="AH8" i="44"/>
  <c r="AG8" i="44"/>
  <c r="AG32" i="44" s="1"/>
  <c r="AF8" i="44"/>
  <c r="AE8" i="44"/>
  <c r="AD8" i="44"/>
  <c r="AC8" i="44"/>
  <c r="AB8" i="44"/>
  <c r="AA8" i="44"/>
  <c r="Z8" i="44"/>
  <c r="Y8" i="44"/>
  <c r="H8" i="44"/>
  <c r="G8" i="44"/>
  <c r="F8" i="44"/>
  <c r="AI8" i="44" s="1"/>
  <c r="AI7" i="44"/>
  <c r="AH7" i="44"/>
  <c r="AG7" i="44"/>
  <c r="AF7" i="44"/>
  <c r="AE7" i="44"/>
  <c r="AD7" i="44"/>
  <c r="AC7" i="44"/>
  <c r="AB7" i="44"/>
  <c r="AA7" i="44"/>
  <c r="Z7" i="44"/>
  <c r="Y7" i="44"/>
  <c r="H7" i="44"/>
  <c r="G7" i="44"/>
  <c r="F7" i="44"/>
  <c r="AH6" i="44"/>
  <c r="AG6" i="44"/>
  <c r="AF6" i="44"/>
  <c r="AE6" i="44"/>
  <c r="AD6" i="44"/>
  <c r="AC6" i="44"/>
  <c r="AB6" i="44"/>
  <c r="V6" i="44" s="1"/>
  <c r="AA6" i="44"/>
  <c r="AA32" i="44" s="1"/>
  <c r="Z6" i="44"/>
  <c r="Y6" i="44"/>
  <c r="W6" i="44" s="1"/>
  <c r="X6" i="44" s="1"/>
  <c r="H6" i="44"/>
  <c r="G6" i="44"/>
  <c r="F6" i="44"/>
  <c r="AI6" i="44" s="1"/>
  <c r="AH5" i="44"/>
  <c r="AG5" i="44"/>
  <c r="AF5" i="44"/>
  <c r="AE5" i="44"/>
  <c r="AD5" i="44"/>
  <c r="AC5" i="44"/>
  <c r="AC32" i="44" s="1"/>
  <c r="AB5" i="44"/>
  <c r="AB32" i="44" s="1"/>
  <c r="AA5" i="44"/>
  <c r="Z5" i="44"/>
  <c r="Y5" i="44"/>
  <c r="H5" i="44"/>
  <c r="G5" i="44"/>
  <c r="F5" i="44"/>
  <c r="AI5" i="44" s="1"/>
  <c r="H4" i="44"/>
  <c r="G4" i="44"/>
  <c r="Y32" i="28"/>
  <c r="AI30" i="28"/>
  <c r="AH30" i="28"/>
  <c r="AG30" i="28"/>
  <c r="AF30" i="28"/>
  <c r="AE30" i="28"/>
  <c r="AD30" i="28"/>
  <c r="AC30" i="28"/>
  <c r="AB30" i="28"/>
  <c r="V30" i="28" s="1"/>
  <c r="AA30" i="28"/>
  <c r="Z30" i="28"/>
  <c r="Y30" i="28"/>
  <c r="H30" i="28"/>
  <c r="G30" i="28"/>
  <c r="F30" i="28"/>
  <c r="AH29" i="28"/>
  <c r="AG29" i="28"/>
  <c r="AF29" i="28"/>
  <c r="AE29" i="28"/>
  <c r="AD29" i="28"/>
  <c r="AC29" i="28"/>
  <c r="AB29" i="28"/>
  <c r="AA29" i="28"/>
  <c r="Z29" i="28"/>
  <c r="Y29" i="28"/>
  <c r="H29" i="28"/>
  <c r="G29" i="28"/>
  <c r="F29" i="28"/>
  <c r="AI29" i="28" s="1"/>
  <c r="AH28" i="28"/>
  <c r="AG28" i="28"/>
  <c r="AF28" i="28"/>
  <c r="AE28" i="28"/>
  <c r="AD28" i="28"/>
  <c r="AC28" i="28"/>
  <c r="AB28" i="28"/>
  <c r="AA28" i="28"/>
  <c r="Z28" i="28"/>
  <c r="Y28" i="28"/>
  <c r="H28" i="28"/>
  <c r="G28" i="28"/>
  <c r="F28" i="28"/>
  <c r="AI28" i="28" s="1"/>
  <c r="AI27" i="28"/>
  <c r="AH27" i="28"/>
  <c r="AG27" i="28"/>
  <c r="AF27" i="28"/>
  <c r="AE27" i="28"/>
  <c r="AD27" i="28"/>
  <c r="AC27" i="28"/>
  <c r="AB27" i="28"/>
  <c r="V27" i="28" s="1"/>
  <c r="AA27" i="28"/>
  <c r="Z27" i="28"/>
  <c r="W27" i="28" s="1"/>
  <c r="X27" i="28" s="1"/>
  <c r="Y27" i="28"/>
  <c r="H27" i="28"/>
  <c r="G27" i="28"/>
  <c r="F27" i="28"/>
  <c r="AH26" i="28"/>
  <c r="AG26" i="28"/>
  <c r="AF26" i="28"/>
  <c r="AE26" i="28"/>
  <c r="AD26" i="28"/>
  <c r="AC26" i="28"/>
  <c r="AB26" i="28"/>
  <c r="AA26" i="28"/>
  <c r="Z26" i="28"/>
  <c r="Y26" i="28"/>
  <c r="W26" i="28" s="1"/>
  <c r="X26" i="28"/>
  <c r="H26" i="28"/>
  <c r="G26" i="28"/>
  <c r="F26" i="28"/>
  <c r="AI26" i="28" s="1"/>
  <c r="AI25" i="28"/>
  <c r="AH25" i="28"/>
  <c r="AG25" i="28"/>
  <c r="AF25" i="28"/>
  <c r="AE25" i="28"/>
  <c r="AD25" i="28"/>
  <c r="AC25" i="28"/>
  <c r="AB25" i="28"/>
  <c r="AA25" i="28"/>
  <c r="Z25" i="28"/>
  <c r="Y25" i="28"/>
  <c r="H25" i="28"/>
  <c r="G25" i="28"/>
  <c r="F25" i="28"/>
  <c r="AI24" i="28"/>
  <c r="AH24" i="28"/>
  <c r="AG24" i="28"/>
  <c r="AF24" i="28"/>
  <c r="AE24" i="28"/>
  <c r="AD24" i="28"/>
  <c r="AC24" i="28"/>
  <c r="AB24" i="28"/>
  <c r="AA24" i="28"/>
  <c r="Z24" i="28"/>
  <c r="Y24" i="28"/>
  <c r="W24" i="28"/>
  <c r="X24" i="28" s="1"/>
  <c r="H24" i="28"/>
  <c r="G24" i="28"/>
  <c r="F24" i="28"/>
  <c r="AH23" i="28"/>
  <c r="AG23" i="28"/>
  <c r="AF23" i="28"/>
  <c r="AE23" i="28"/>
  <c r="AD23" i="28"/>
  <c r="AC23" i="28"/>
  <c r="AB23" i="28"/>
  <c r="AA23" i="28"/>
  <c r="Z23" i="28"/>
  <c r="Y23" i="28"/>
  <c r="H23" i="28"/>
  <c r="G23" i="28"/>
  <c r="F23" i="28"/>
  <c r="AI23" i="28" s="1"/>
  <c r="AH22" i="28"/>
  <c r="AG22" i="28"/>
  <c r="AF22" i="28"/>
  <c r="AE22" i="28"/>
  <c r="AD22" i="28"/>
  <c r="AC22" i="28"/>
  <c r="AB22" i="28"/>
  <c r="AA22" i="28"/>
  <c r="Z22" i="28"/>
  <c r="Y22" i="28"/>
  <c r="H22" i="28"/>
  <c r="G22" i="28"/>
  <c r="F22" i="28"/>
  <c r="AI22" i="28" s="1"/>
  <c r="AI21" i="28"/>
  <c r="AH21" i="28"/>
  <c r="AG21" i="28"/>
  <c r="AF21" i="28"/>
  <c r="AE21" i="28"/>
  <c r="AD21" i="28"/>
  <c r="AC21" i="28"/>
  <c r="AB21" i="28"/>
  <c r="V21" i="28" s="1"/>
  <c r="AA21" i="28"/>
  <c r="Z21" i="28"/>
  <c r="W21" i="28" s="1"/>
  <c r="X21" i="28" s="1"/>
  <c r="Y21" i="28"/>
  <c r="H21" i="28"/>
  <c r="G21" i="28"/>
  <c r="F21" i="28"/>
  <c r="AH20" i="28"/>
  <c r="AG20" i="28"/>
  <c r="AF20" i="28"/>
  <c r="AE20" i="28"/>
  <c r="AD20" i="28"/>
  <c r="AC20" i="28"/>
  <c r="AB20" i="28"/>
  <c r="AA20" i="28"/>
  <c r="Z20" i="28"/>
  <c r="Y20" i="28"/>
  <c r="W20" i="28" s="1"/>
  <c r="X20" i="28"/>
  <c r="H20" i="28"/>
  <c r="G20" i="28"/>
  <c r="F20" i="28"/>
  <c r="AI20" i="28" s="1"/>
  <c r="AI19" i="28"/>
  <c r="AH19" i="28"/>
  <c r="AG19" i="28"/>
  <c r="AF19" i="28"/>
  <c r="AE19" i="28"/>
  <c r="AD19" i="28"/>
  <c r="AC19" i="28"/>
  <c r="AB19" i="28"/>
  <c r="AA19" i="28"/>
  <c r="Z19" i="28"/>
  <c r="Y19" i="28"/>
  <c r="H19" i="28"/>
  <c r="G19" i="28"/>
  <c r="F19" i="28"/>
  <c r="AI18" i="28"/>
  <c r="AH18" i="28"/>
  <c r="AG18" i="28"/>
  <c r="AF18" i="28"/>
  <c r="AE18" i="28"/>
  <c r="AD18" i="28"/>
  <c r="AC18" i="28"/>
  <c r="AB18" i="28"/>
  <c r="AA18" i="28"/>
  <c r="Z18" i="28"/>
  <c r="Y18" i="28"/>
  <c r="W18" i="28"/>
  <c r="X18" i="28" s="1"/>
  <c r="H18" i="28"/>
  <c r="G18" i="28"/>
  <c r="F18" i="28"/>
  <c r="AH17" i="28"/>
  <c r="AG17" i="28"/>
  <c r="AF17" i="28"/>
  <c r="AE17" i="28"/>
  <c r="AD17" i="28"/>
  <c r="AC17" i="28"/>
  <c r="AB17" i="28"/>
  <c r="AA17" i="28"/>
  <c r="Z17" i="28"/>
  <c r="Y17" i="28"/>
  <c r="W17" i="28" s="1"/>
  <c r="X17" i="28"/>
  <c r="H17" i="28"/>
  <c r="G17" i="28"/>
  <c r="F17" i="28"/>
  <c r="AI17" i="28" s="1"/>
  <c r="AH16" i="28"/>
  <c r="AG16" i="28"/>
  <c r="AF16" i="28"/>
  <c r="AE16" i="28"/>
  <c r="AD16" i="28"/>
  <c r="AC16" i="28"/>
  <c r="AB16" i="28"/>
  <c r="AA16" i="28"/>
  <c r="Z16" i="28"/>
  <c r="Y16" i="28"/>
  <c r="F16" i="28"/>
  <c r="AH15" i="28"/>
  <c r="AG15" i="28"/>
  <c r="AF15" i="28"/>
  <c r="AE15" i="28"/>
  <c r="AD15" i="28"/>
  <c r="AC15" i="28"/>
  <c r="AB15" i="28"/>
  <c r="AA15" i="28"/>
  <c r="Z15" i="28"/>
  <c r="Y15" i="28"/>
  <c r="W15" i="28" s="1"/>
  <c r="X15" i="28"/>
  <c r="H15" i="28"/>
  <c r="G15" i="28"/>
  <c r="F15" i="28"/>
  <c r="AI15" i="28" s="1"/>
  <c r="AI14" i="28"/>
  <c r="AH14" i="28"/>
  <c r="AG14" i="28"/>
  <c r="AF14" i="28"/>
  <c r="AE14" i="28"/>
  <c r="AD14" i="28"/>
  <c r="AC14" i="28"/>
  <c r="AB14" i="28"/>
  <c r="AA14" i="28"/>
  <c r="Z14" i="28"/>
  <c r="Y14" i="28"/>
  <c r="H14" i="28"/>
  <c r="G14" i="28"/>
  <c r="F14" i="28"/>
  <c r="AH13" i="28"/>
  <c r="AG13" i="28"/>
  <c r="AF13" i="28"/>
  <c r="AE13" i="28"/>
  <c r="AD13" i="28"/>
  <c r="AC13" i="28"/>
  <c r="AB13" i="28"/>
  <c r="AA13" i="28"/>
  <c r="Z13" i="28"/>
  <c r="Y13" i="28"/>
  <c r="F13" i="28"/>
  <c r="AH12" i="28"/>
  <c r="AG12" i="28"/>
  <c r="AF12" i="28"/>
  <c r="AE12" i="28"/>
  <c r="AD12" i="28"/>
  <c r="AC12" i="28"/>
  <c r="AB12" i="28"/>
  <c r="AA12" i="28"/>
  <c r="Z12" i="28"/>
  <c r="Y12" i="28"/>
  <c r="H12" i="28"/>
  <c r="G12" i="28"/>
  <c r="F12" i="28"/>
  <c r="AI12" i="28" s="1"/>
  <c r="AH11" i="28"/>
  <c r="AG11" i="28"/>
  <c r="AF11" i="28"/>
  <c r="AE11" i="28"/>
  <c r="AD11" i="28"/>
  <c r="AC11" i="28"/>
  <c r="AB11" i="28"/>
  <c r="AA11" i="28"/>
  <c r="Z11" i="28"/>
  <c r="Y11" i="28"/>
  <c r="F11" i="28"/>
  <c r="AI10" i="28"/>
  <c r="AH10" i="28"/>
  <c r="AG10" i="28"/>
  <c r="AF10" i="28"/>
  <c r="AE10" i="28"/>
  <c r="AD10" i="28"/>
  <c r="AC10" i="28"/>
  <c r="AB10" i="28"/>
  <c r="AA10" i="28"/>
  <c r="Z10" i="28"/>
  <c r="Y10" i="28"/>
  <c r="W10" i="28" s="1"/>
  <c r="X10" i="28" s="1"/>
  <c r="H10" i="28"/>
  <c r="G10" i="28"/>
  <c r="F10" i="28"/>
  <c r="AI9" i="28"/>
  <c r="AH9" i="28"/>
  <c r="AG9" i="28"/>
  <c r="AF9" i="28"/>
  <c r="AE9" i="28"/>
  <c r="AD9" i="28"/>
  <c r="AC9" i="28"/>
  <c r="AB9" i="28"/>
  <c r="W9" i="28" s="1"/>
  <c r="X9" i="28" s="1"/>
  <c r="AA9" i="28"/>
  <c r="Z9" i="28"/>
  <c r="Y9" i="28"/>
  <c r="H9" i="28"/>
  <c r="G9" i="28"/>
  <c r="F9" i="28"/>
  <c r="AH8" i="28"/>
  <c r="AG8" i="28"/>
  <c r="AF8" i="28"/>
  <c r="AE8" i="28"/>
  <c r="AD8" i="28"/>
  <c r="AC8" i="28"/>
  <c r="AB8" i="28"/>
  <c r="AA8" i="28"/>
  <c r="Z8" i="28"/>
  <c r="V8" i="28" s="1"/>
  <c r="Y8" i="28"/>
  <c r="W8" i="28" s="1"/>
  <c r="X8" i="28" s="1"/>
  <c r="H8" i="28"/>
  <c r="G8" i="28"/>
  <c r="F8" i="28"/>
  <c r="AI8" i="28" s="1"/>
  <c r="AH7" i="28"/>
  <c r="AG7" i="28"/>
  <c r="AF7" i="28"/>
  <c r="AF32" i="28" s="1"/>
  <c r="AE7" i="28"/>
  <c r="AD7" i="28"/>
  <c r="AC7" i="28"/>
  <c r="AB7" i="28"/>
  <c r="AA7" i="28"/>
  <c r="Z7" i="28"/>
  <c r="W7" i="28" s="1"/>
  <c r="X7" i="28" s="1"/>
  <c r="Y7" i="28"/>
  <c r="H7" i="28"/>
  <c r="G7" i="28"/>
  <c r="F7" i="28"/>
  <c r="AI7" i="28" s="1"/>
  <c r="AI6" i="28"/>
  <c r="AH6" i="28"/>
  <c r="AG6" i="28"/>
  <c r="AF6" i="28"/>
  <c r="AE6" i="28"/>
  <c r="AD6" i="28"/>
  <c r="AC6" i="28"/>
  <c r="AB6" i="28"/>
  <c r="AA6" i="28"/>
  <c r="Z6" i="28"/>
  <c r="Y6" i="28"/>
  <c r="V6" i="28"/>
  <c r="H6" i="28"/>
  <c r="G6" i="28"/>
  <c r="F6" i="28"/>
  <c r="AH5" i="28"/>
  <c r="AG5" i="28"/>
  <c r="AF5" i="28"/>
  <c r="AE5" i="28"/>
  <c r="AD5" i="28"/>
  <c r="AD32" i="28" s="1"/>
  <c r="AC5" i="28"/>
  <c r="AC32" i="28" s="1"/>
  <c r="AB5" i="28"/>
  <c r="AA5" i="28"/>
  <c r="Z5" i="28"/>
  <c r="Y5" i="28"/>
  <c r="H5" i="28"/>
  <c r="G5" i="28"/>
  <c r="F5" i="28"/>
  <c r="AI5" i="28" s="1"/>
  <c r="H4" i="28"/>
  <c r="G4" i="28"/>
  <c r="AE32" i="43"/>
  <c r="AH30" i="43"/>
  <c r="AG30" i="43"/>
  <c r="AF30" i="43"/>
  <c r="AE30" i="43"/>
  <c r="AD30" i="43"/>
  <c r="AC30" i="43"/>
  <c r="AB30" i="43"/>
  <c r="AA30" i="43"/>
  <c r="Z30" i="43"/>
  <c r="Y30" i="43"/>
  <c r="V30" i="43"/>
  <c r="H30" i="43"/>
  <c r="G30" i="43"/>
  <c r="F30" i="43"/>
  <c r="AI30" i="43" s="1"/>
  <c r="AH29" i="43"/>
  <c r="AG29" i="43"/>
  <c r="AF29" i="43"/>
  <c r="AE29" i="43"/>
  <c r="AD29" i="43"/>
  <c r="V29" i="43" s="1"/>
  <c r="AL29" i="43" s="1"/>
  <c r="AC29" i="43"/>
  <c r="AB29" i="43"/>
  <c r="AA29" i="43"/>
  <c r="Z29" i="43"/>
  <c r="Y29" i="43"/>
  <c r="H29" i="43"/>
  <c r="G29" i="43"/>
  <c r="F29" i="43"/>
  <c r="AI29" i="43" s="1"/>
  <c r="AI28" i="43"/>
  <c r="AH28" i="43"/>
  <c r="AG28" i="43"/>
  <c r="AF28" i="43"/>
  <c r="AE28" i="43"/>
  <c r="AD28" i="43"/>
  <c r="AC28" i="43"/>
  <c r="AB28" i="43"/>
  <c r="AA28" i="43"/>
  <c r="Z28" i="43"/>
  <c r="Y28" i="43"/>
  <c r="H28" i="43"/>
  <c r="G28" i="43"/>
  <c r="F28" i="43"/>
  <c r="AI27" i="43"/>
  <c r="AH27" i="43"/>
  <c r="AG27" i="43"/>
  <c r="AF27" i="43"/>
  <c r="AE27" i="43"/>
  <c r="AD27" i="43"/>
  <c r="AC27" i="43"/>
  <c r="AB27" i="43"/>
  <c r="W27" i="43" s="1"/>
  <c r="X27" i="43" s="1"/>
  <c r="AA27" i="43"/>
  <c r="Z27" i="43"/>
  <c r="Y27" i="43"/>
  <c r="H27" i="43"/>
  <c r="G27" i="43"/>
  <c r="F27" i="43"/>
  <c r="AH26" i="43"/>
  <c r="AG26" i="43"/>
  <c r="AF26" i="43"/>
  <c r="AE26" i="43"/>
  <c r="AD26" i="43"/>
  <c r="AC26" i="43"/>
  <c r="AB26" i="43"/>
  <c r="AA26" i="43"/>
  <c r="Z26" i="43"/>
  <c r="Y26" i="43"/>
  <c r="H26" i="43"/>
  <c r="G26" i="43"/>
  <c r="F26" i="43"/>
  <c r="AI26" i="43" s="1"/>
  <c r="AI25" i="43"/>
  <c r="AH25" i="43"/>
  <c r="AG25" i="43"/>
  <c r="AF25" i="43"/>
  <c r="AE25" i="43"/>
  <c r="AD25" i="43"/>
  <c r="AC25" i="43"/>
  <c r="AB25" i="43"/>
  <c r="AA25" i="43"/>
  <c r="Z25" i="43"/>
  <c r="Y25" i="43"/>
  <c r="H25" i="43"/>
  <c r="G25" i="43"/>
  <c r="F25" i="43"/>
  <c r="AH24" i="43"/>
  <c r="AG24" i="43"/>
  <c r="AF24" i="43"/>
  <c r="AE24" i="43"/>
  <c r="AD24" i="43"/>
  <c r="AC24" i="43"/>
  <c r="AB24" i="43"/>
  <c r="AA24" i="43"/>
  <c r="Z24" i="43"/>
  <c r="Y24" i="43"/>
  <c r="V24" i="43" s="1"/>
  <c r="H24" i="43"/>
  <c r="G24" i="43"/>
  <c r="F24" i="43"/>
  <c r="AI24" i="43" s="1"/>
  <c r="AK23" i="43"/>
  <c r="AJ23" i="43"/>
  <c r="AH23" i="43"/>
  <c r="AG23" i="43"/>
  <c r="AF23" i="43"/>
  <c r="AE23" i="43"/>
  <c r="AD23" i="43"/>
  <c r="V23" i="43" s="1"/>
  <c r="AC23" i="43"/>
  <c r="AB23" i="43"/>
  <c r="AA23" i="43"/>
  <c r="Z23" i="43"/>
  <c r="Y23" i="43"/>
  <c r="H23" i="43"/>
  <c r="G23" i="43"/>
  <c r="F23" i="43"/>
  <c r="AI23" i="43" s="1"/>
  <c r="AI22" i="43"/>
  <c r="AH22" i="43"/>
  <c r="AG22" i="43"/>
  <c r="AF22" i="43"/>
  <c r="AE22" i="43"/>
  <c r="AD22" i="43"/>
  <c r="AC22" i="43"/>
  <c r="AB22" i="43"/>
  <c r="AA22" i="43"/>
  <c r="Z22" i="43"/>
  <c r="Y22" i="43"/>
  <c r="H22" i="43"/>
  <c r="G22" i="43"/>
  <c r="F22" i="43"/>
  <c r="AI21" i="43"/>
  <c r="AH21" i="43"/>
  <c r="AG21" i="43"/>
  <c r="AF21" i="43"/>
  <c r="AE21" i="43"/>
  <c r="AD21" i="43"/>
  <c r="AC21" i="43"/>
  <c r="AB21" i="43"/>
  <c r="V21" i="43" s="1"/>
  <c r="AA21" i="43"/>
  <c r="Z21" i="43"/>
  <c r="Y21" i="43"/>
  <c r="H21" i="43"/>
  <c r="G21" i="43"/>
  <c r="F21" i="43"/>
  <c r="AH20" i="43"/>
  <c r="AG20" i="43"/>
  <c r="AF20" i="43"/>
  <c r="AE20" i="43"/>
  <c r="AD20" i="43"/>
  <c r="AC20" i="43"/>
  <c r="AB20" i="43"/>
  <c r="AA20" i="43"/>
  <c r="Z20" i="43"/>
  <c r="Y20" i="43"/>
  <c r="H20" i="43"/>
  <c r="G20" i="43"/>
  <c r="F20" i="43"/>
  <c r="AI20" i="43" s="1"/>
  <c r="AI19" i="43"/>
  <c r="AH19" i="43"/>
  <c r="AG19" i="43"/>
  <c r="AF19" i="43"/>
  <c r="AE19" i="43"/>
  <c r="AD19" i="43"/>
  <c r="AC19" i="43"/>
  <c r="AB19" i="43"/>
  <c r="AA19" i="43"/>
  <c r="Z19" i="43"/>
  <c r="V19" i="43" s="1"/>
  <c r="Y19" i="43"/>
  <c r="H19" i="43"/>
  <c r="G19" i="43"/>
  <c r="F19" i="43"/>
  <c r="AH18" i="43"/>
  <c r="AG18" i="43"/>
  <c r="AF18" i="43"/>
  <c r="AE18" i="43"/>
  <c r="AD18" i="43"/>
  <c r="AC18" i="43"/>
  <c r="AB18" i="43"/>
  <c r="AA18" i="43"/>
  <c r="Z18" i="43"/>
  <c r="Y18" i="43"/>
  <c r="V18" i="43"/>
  <c r="H18" i="43"/>
  <c r="G18" i="43"/>
  <c r="F18" i="43"/>
  <c r="AI18" i="43" s="1"/>
  <c r="AL17" i="43"/>
  <c r="AK17" i="43"/>
  <c r="AJ17" i="43"/>
  <c r="AH17" i="43"/>
  <c r="AG17" i="43"/>
  <c r="AF17" i="43"/>
  <c r="AE17" i="43"/>
  <c r="AD17" i="43"/>
  <c r="V17" i="43" s="1"/>
  <c r="AC17" i="43"/>
  <c r="AB17" i="43"/>
  <c r="AA17" i="43"/>
  <c r="Z17" i="43"/>
  <c r="Y17" i="43"/>
  <c r="H17" i="43"/>
  <c r="G17" i="43"/>
  <c r="F17" i="43"/>
  <c r="AI17" i="43" s="1"/>
  <c r="AH16" i="43"/>
  <c r="AG16" i="43"/>
  <c r="AF16" i="43"/>
  <c r="AE16" i="43"/>
  <c r="AD16" i="43"/>
  <c r="AC16" i="43"/>
  <c r="AB16" i="43"/>
  <c r="AA16" i="43"/>
  <c r="Z16" i="43"/>
  <c r="Y16" i="43"/>
  <c r="F16" i="43"/>
  <c r="AH15" i="43"/>
  <c r="AG15" i="43"/>
  <c r="AF15" i="43"/>
  <c r="AE15" i="43"/>
  <c r="AD15" i="43"/>
  <c r="AC15" i="43"/>
  <c r="AB15" i="43"/>
  <c r="AA15" i="43"/>
  <c r="Z15" i="43"/>
  <c r="Y15" i="43"/>
  <c r="H15" i="43"/>
  <c r="G15" i="43"/>
  <c r="F15" i="43"/>
  <c r="AI15" i="43" s="1"/>
  <c r="AI14" i="43"/>
  <c r="AH14" i="43"/>
  <c r="AG14" i="43"/>
  <c r="AF14" i="43"/>
  <c r="AE14" i="43"/>
  <c r="AD14" i="43"/>
  <c r="AC14" i="43"/>
  <c r="AB14" i="43"/>
  <c r="AA14" i="43"/>
  <c r="Z14" i="43"/>
  <c r="V14" i="43" s="1"/>
  <c r="Y14" i="43"/>
  <c r="W14" i="43"/>
  <c r="X14" i="43" s="1"/>
  <c r="H14" i="43"/>
  <c r="G14" i="43"/>
  <c r="F14" i="43"/>
  <c r="AH13" i="43"/>
  <c r="AG13" i="43"/>
  <c r="AF13" i="43"/>
  <c r="AE13" i="43"/>
  <c r="AD13" i="43"/>
  <c r="AC13" i="43"/>
  <c r="AB13" i="43"/>
  <c r="AA13" i="43"/>
  <c r="Z13" i="43"/>
  <c r="W13" i="43" s="1"/>
  <c r="X13" i="43" s="1"/>
  <c r="Y13" i="43"/>
  <c r="F13" i="43"/>
  <c r="AI12" i="43"/>
  <c r="AH12" i="43"/>
  <c r="AG12" i="43"/>
  <c r="AF12" i="43"/>
  <c r="AE12" i="43"/>
  <c r="AD12" i="43"/>
  <c r="AC12" i="43"/>
  <c r="AB12" i="43"/>
  <c r="AA12" i="43"/>
  <c r="Z12" i="43"/>
  <c r="Y12" i="43"/>
  <c r="H12" i="43"/>
  <c r="G12" i="43"/>
  <c r="F12" i="43"/>
  <c r="AH11" i="43"/>
  <c r="AG11" i="43"/>
  <c r="AF11" i="43"/>
  <c r="AE11" i="43"/>
  <c r="AD11" i="43"/>
  <c r="AC11" i="43"/>
  <c r="AB11" i="43"/>
  <c r="AA11" i="43"/>
  <c r="Z11" i="43"/>
  <c r="Y11" i="43"/>
  <c r="W11" i="43" s="1"/>
  <c r="X11" i="43" s="1"/>
  <c r="F11" i="43"/>
  <c r="AI10" i="43"/>
  <c r="AH10" i="43"/>
  <c r="AG10" i="43"/>
  <c r="AF10" i="43"/>
  <c r="AE10" i="43"/>
  <c r="AD10" i="43"/>
  <c r="AC10" i="43"/>
  <c r="AB10" i="43"/>
  <c r="AA10" i="43"/>
  <c r="Z10" i="43"/>
  <c r="V10" i="43" s="1"/>
  <c r="Y10" i="43"/>
  <c r="W10" i="43"/>
  <c r="X10" i="43" s="1"/>
  <c r="H10" i="43"/>
  <c r="G10" i="43"/>
  <c r="F10" i="43"/>
  <c r="AH9" i="43"/>
  <c r="AG9" i="43"/>
  <c r="AF9" i="43"/>
  <c r="AE9" i="43"/>
  <c r="AD9" i="43"/>
  <c r="AC9" i="43"/>
  <c r="AB9" i="43"/>
  <c r="V9" i="43" s="1"/>
  <c r="AA9" i="43"/>
  <c r="Z9" i="43"/>
  <c r="Y9" i="43"/>
  <c r="W9" i="43" s="1"/>
  <c r="X9" i="43" s="1"/>
  <c r="H9" i="43"/>
  <c r="G9" i="43"/>
  <c r="F9" i="43"/>
  <c r="AI9" i="43" s="1"/>
  <c r="AH8" i="43"/>
  <c r="AG8" i="43"/>
  <c r="AF8" i="43"/>
  <c r="AE8" i="43"/>
  <c r="AD8" i="43"/>
  <c r="AC8" i="43"/>
  <c r="AB8" i="43"/>
  <c r="AA8" i="43"/>
  <c r="Z8" i="43"/>
  <c r="W8" i="43" s="1"/>
  <c r="X8" i="43" s="1"/>
  <c r="Y8" i="43"/>
  <c r="V8" i="43"/>
  <c r="AL8" i="43" s="1"/>
  <c r="H8" i="43"/>
  <c r="G8" i="43"/>
  <c r="F8" i="43"/>
  <c r="AI8" i="43" s="1"/>
  <c r="AI7" i="43"/>
  <c r="AH7" i="43"/>
  <c r="AG7" i="43"/>
  <c r="AF7" i="43"/>
  <c r="AE7" i="43"/>
  <c r="AD7" i="43"/>
  <c r="AC7" i="43"/>
  <c r="AB7" i="43"/>
  <c r="AA7" i="43"/>
  <c r="Z7" i="43"/>
  <c r="V7" i="43" s="1"/>
  <c r="AK7" i="43" s="1"/>
  <c r="Y7" i="43"/>
  <c r="W7" i="43" s="1"/>
  <c r="X7" i="43" s="1"/>
  <c r="H7" i="43"/>
  <c r="G7" i="43"/>
  <c r="F7" i="43"/>
  <c r="AI6" i="43"/>
  <c r="AH6" i="43"/>
  <c r="V6" i="43" s="1"/>
  <c r="AG6" i="43"/>
  <c r="AF6" i="43"/>
  <c r="AE6" i="43"/>
  <c r="AD6" i="43"/>
  <c r="AC6" i="43"/>
  <c r="AB6" i="43"/>
  <c r="AA6" i="43"/>
  <c r="Z6" i="43"/>
  <c r="Y6" i="43"/>
  <c r="H6" i="43"/>
  <c r="G6" i="43"/>
  <c r="F6" i="43"/>
  <c r="AH5" i="43"/>
  <c r="AG5" i="43"/>
  <c r="AG32" i="43" s="1"/>
  <c r="AF5" i="43"/>
  <c r="AE5" i="43"/>
  <c r="AD5" i="43"/>
  <c r="AC5" i="43"/>
  <c r="AB5" i="43"/>
  <c r="AA5" i="43"/>
  <c r="AA32" i="43" s="1"/>
  <c r="Z5" i="43"/>
  <c r="Z32" i="43" s="1"/>
  <c r="Y5" i="43"/>
  <c r="Y32" i="43" s="1"/>
  <c r="H5" i="43"/>
  <c r="G5" i="43"/>
  <c r="F5" i="43"/>
  <c r="AI5" i="43" s="1"/>
  <c r="H4" i="43"/>
  <c r="G4" i="43"/>
  <c r="AL30" i="27"/>
  <c r="AJ30" i="27"/>
  <c r="AI30" i="27"/>
  <c r="AK30" i="27" s="1"/>
  <c r="AH30" i="27"/>
  <c r="AG30" i="27"/>
  <c r="AF30" i="27"/>
  <c r="AE30" i="27"/>
  <c r="AD30" i="27"/>
  <c r="AC30" i="27"/>
  <c r="AB30" i="27"/>
  <c r="AA30" i="27"/>
  <c r="W30" i="27" s="1"/>
  <c r="X30" i="27" s="1"/>
  <c r="Z30" i="27"/>
  <c r="Y30" i="27"/>
  <c r="V30" i="27"/>
  <c r="H30" i="27"/>
  <c r="G30" i="27"/>
  <c r="F30" i="27"/>
  <c r="AH29" i="27"/>
  <c r="AG29" i="27"/>
  <c r="AF29" i="27"/>
  <c r="AE29" i="27"/>
  <c r="AD29" i="27"/>
  <c r="AC29" i="27"/>
  <c r="AB29" i="27"/>
  <c r="AA29" i="27"/>
  <c r="Z29" i="27"/>
  <c r="Y29" i="27"/>
  <c r="H29" i="27"/>
  <c r="G29" i="27"/>
  <c r="F29" i="27"/>
  <c r="AI29" i="27" s="1"/>
  <c r="AI28" i="27"/>
  <c r="AH28" i="27"/>
  <c r="AG28" i="27"/>
  <c r="AF28" i="27"/>
  <c r="AE28" i="27"/>
  <c r="AD28" i="27"/>
  <c r="AC28" i="27"/>
  <c r="AB28" i="27"/>
  <c r="AA28" i="27"/>
  <c r="Z28" i="27"/>
  <c r="Y28" i="27"/>
  <c r="H28" i="27"/>
  <c r="G28" i="27"/>
  <c r="F28" i="27"/>
  <c r="AI27" i="27"/>
  <c r="AH27" i="27"/>
  <c r="AG27" i="27"/>
  <c r="AF27" i="27"/>
  <c r="AE27" i="27"/>
  <c r="AD27" i="27"/>
  <c r="AC27" i="27"/>
  <c r="AB27" i="27"/>
  <c r="AA27" i="27"/>
  <c r="Z27" i="27"/>
  <c r="Y27" i="27"/>
  <c r="W27" i="27" s="1"/>
  <c r="X27" i="27" s="1"/>
  <c r="H27" i="27"/>
  <c r="G27" i="27"/>
  <c r="F27" i="27"/>
  <c r="AH26" i="27"/>
  <c r="AG26" i="27"/>
  <c r="AF26" i="27"/>
  <c r="AE26" i="27"/>
  <c r="AD26" i="27"/>
  <c r="AC26" i="27"/>
  <c r="AB26" i="27"/>
  <c r="AA26" i="27"/>
  <c r="Z26" i="27"/>
  <c r="V26" i="27" s="1"/>
  <c r="Y26" i="27"/>
  <c r="H26" i="27"/>
  <c r="G26" i="27"/>
  <c r="F26" i="27"/>
  <c r="AI26" i="27" s="1"/>
  <c r="AH25" i="27"/>
  <c r="AG25" i="27"/>
  <c r="AF25" i="27"/>
  <c r="AE25" i="27"/>
  <c r="AD25" i="27"/>
  <c r="AC25" i="27"/>
  <c r="AB25" i="27"/>
  <c r="AA25" i="27"/>
  <c r="Z25" i="27"/>
  <c r="V25" i="27" s="1"/>
  <c r="Y25" i="27"/>
  <c r="W25" i="27"/>
  <c r="X25" i="27" s="1"/>
  <c r="H25" i="27"/>
  <c r="G25" i="27"/>
  <c r="F25" i="27"/>
  <c r="AI25" i="27" s="1"/>
  <c r="AI24" i="27"/>
  <c r="AH24" i="27"/>
  <c r="AG24" i="27"/>
  <c r="AF24" i="27"/>
  <c r="AE24" i="27"/>
  <c r="AD24" i="27"/>
  <c r="AC24" i="27"/>
  <c r="V24" i="27" s="1"/>
  <c r="AB24" i="27"/>
  <c r="AA24" i="27"/>
  <c r="Z24" i="27"/>
  <c r="Y24" i="27"/>
  <c r="H24" i="27"/>
  <c r="G24" i="27"/>
  <c r="F24" i="27"/>
  <c r="AH23" i="27"/>
  <c r="AG23" i="27"/>
  <c r="AF23" i="27"/>
  <c r="AE23" i="27"/>
  <c r="AD23" i="27"/>
  <c r="AC23" i="27"/>
  <c r="AB23" i="27"/>
  <c r="AA23" i="27"/>
  <c r="Z23" i="27"/>
  <c r="Y23" i="27"/>
  <c r="H23" i="27"/>
  <c r="G23" i="27"/>
  <c r="F23" i="27"/>
  <c r="AI23" i="27" s="1"/>
  <c r="AI22" i="27"/>
  <c r="AH22" i="27"/>
  <c r="AG22" i="27"/>
  <c r="AF22" i="27"/>
  <c r="AE22" i="27"/>
  <c r="AD22" i="27"/>
  <c r="AC22" i="27"/>
  <c r="AB22" i="27"/>
  <c r="AA22" i="27"/>
  <c r="Z22" i="27"/>
  <c r="Y22" i="27"/>
  <c r="H22" i="27"/>
  <c r="G22" i="27"/>
  <c r="F22" i="27"/>
  <c r="AI21" i="27"/>
  <c r="AH21" i="27"/>
  <c r="AG21" i="27"/>
  <c r="AF21" i="27"/>
  <c r="AE21" i="27"/>
  <c r="AD21" i="27"/>
  <c r="AC21" i="27"/>
  <c r="AB21" i="27"/>
  <c r="AA21" i="27"/>
  <c r="Z21" i="27"/>
  <c r="Y21" i="27"/>
  <c r="V21" i="27" s="1"/>
  <c r="W21" i="27"/>
  <c r="X21" i="27" s="1"/>
  <c r="H21" i="27"/>
  <c r="G21" i="27"/>
  <c r="F21" i="27"/>
  <c r="AH20" i="27"/>
  <c r="AG20" i="27"/>
  <c r="AF20" i="27"/>
  <c r="AE20" i="27"/>
  <c r="AD20" i="27"/>
  <c r="AC20" i="27"/>
  <c r="AB20" i="27"/>
  <c r="AA20" i="27"/>
  <c r="AA32" i="27" s="1"/>
  <c r="Z20" i="27"/>
  <c r="Y20" i="27"/>
  <c r="H20" i="27"/>
  <c r="G20" i="27"/>
  <c r="F20" i="27"/>
  <c r="AI20" i="27" s="1"/>
  <c r="AH19" i="27"/>
  <c r="AG19" i="27"/>
  <c r="AF19" i="27"/>
  <c r="AE19" i="27"/>
  <c r="AD19" i="27"/>
  <c r="AC19" i="27"/>
  <c r="AB19" i="27"/>
  <c r="W19" i="27" s="1"/>
  <c r="X19" i="27" s="1"/>
  <c r="AA19" i="27"/>
  <c r="Z19" i="27"/>
  <c r="Y19" i="27"/>
  <c r="H19" i="27"/>
  <c r="G19" i="27"/>
  <c r="F19" i="27"/>
  <c r="AI19" i="27" s="1"/>
  <c r="AH18" i="27"/>
  <c r="AG18" i="27"/>
  <c r="AF18" i="27"/>
  <c r="AE18" i="27"/>
  <c r="AD18" i="27"/>
  <c r="AC18" i="27"/>
  <c r="V18" i="27" s="1"/>
  <c r="AB18" i="27"/>
  <c r="AA18" i="27"/>
  <c r="Z18" i="27"/>
  <c r="Y18" i="27"/>
  <c r="H18" i="27"/>
  <c r="G18" i="27"/>
  <c r="F18" i="27"/>
  <c r="AI18" i="27" s="1"/>
  <c r="AH17" i="27"/>
  <c r="AG17" i="27"/>
  <c r="AF17" i="27"/>
  <c r="AE17" i="27"/>
  <c r="AD17" i="27"/>
  <c r="AC17" i="27"/>
  <c r="AB17" i="27"/>
  <c r="AA17" i="27"/>
  <c r="Z17" i="27"/>
  <c r="Y17" i="27"/>
  <c r="H17" i="27"/>
  <c r="G17" i="27"/>
  <c r="F17" i="27"/>
  <c r="AI17" i="27" s="1"/>
  <c r="AH16" i="27"/>
  <c r="AG16" i="27"/>
  <c r="AF16" i="27"/>
  <c r="AE16" i="27"/>
  <c r="AD16" i="27"/>
  <c r="AC16" i="27"/>
  <c r="AB16" i="27"/>
  <c r="AA16" i="27"/>
  <c r="Z16" i="27"/>
  <c r="Y16" i="27"/>
  <c r="F16" i="27"/>
  <c r="AH15" i="27"/>
  <c r="AG15" i="27"/>
  <c r="AF15" i="27"/>
  <c r="AE15" i="27"/>
  <c r="AD15" i="27"/>
  <c r="AC15" i="27"/>
  <c r="AB15" i="27"/>
  <c r="AA15" i="27"/>
  <c r="Z15" i="27"/>
  <c r="Y15" i="27"/>
  <c r="W15" i="27" s="1"/>
  <c r="X15" i="27" s="1"/>
  <c r="H15" i="27"/>
  <c r="G15" i="27"/>
  <c r="F15" i="27"/>
  <c r="AI15" i="27" s="1"/>
  <c r="AH14" i="27"/>
  <c r="AG14" i="27"/>
  <c r="AF14" i="27"/>
  <c r="W14" i="27" s="1"/>
  <c r="X14" i="27" s="1"/>
  <c r="AE14" i="27"/>
  <c r="AD14" i="27"/>
  <c r="AC14" i="27"/>
  <c r="AB14" i="27"/>
  <c r="V14" i="27" s="1"/>
  <c r="AA14" i="27"/>
  <c r="Z14" i="27"/>
  <c r="Y14" i="27"/>
  <c r="H14" i="27"/>
  <c r="G14" i="27"/>
  <c r="F14" i="27"/>
  <c r="AI14" i="27" s="1"/>
  <c r="AH13" i="27"/>
  <c r="AG13" i="27"/>
  <c r="AF13" i="27"/>
  <c r="AE13" i="27"/>
  <c r="AD13" i="27"/>
  <c r="AC13" i="27"/>
  <c r="AB13" i="27"/>
  <c r="AA13" i="27"/>
  <c r="Z13" i="27"/>
  <c r="Y13" i="27"/>
  <c r="V13" i="27"/>
  <c r="AK13" i="27" s="1"/>
  <c r="F13" i="27"/>
  <c r="AI12" i="27"/>
  <c r="AH12" i="27"/>
  <c r="AG12" i="27"/>
  <c r="AF12" i="27"/>
  <c r="AE12" i="27"/>
  <c r="AD12" i="27"/>
  <c r="AC12" i="27"/>
  <c r="AB12" i="27"/>
  <c r="AA12" i="27"/>
  <c r="Z12" i="27"/>
  <c r="V12" i="27" s="1"/>
  <c r="AK12" i="27" s="1"/>
  <c r="Y12" i="27"/>
  <c r="H12" i="27"/>
  <c r="G12" i="27"/>
  <c r="F12" i="27"/>
  <c r="AH11" i="27"/>
  <c r="AG11" i="27"/>
  <c r="AF11" i="27"/>
  <c r="AE11" i="27"/>
  <c r="AD11" i="27"/>
  <c r="AC11" i="27"/>
  <c r="AB11" i="27"/>
  <c r="V11" i="27" s="1"/>
  <c r="AA11" i="27"/>
  <c r="Z11" i="27"/>
  <c r="W11" i="27" s="1"/>
  <c r="X11" i="27" s="1"/>
  <c r="Y11" i="27"/>
  <c r="F11" i="27"/>
  <c r="AH10" i="27"/>
  <c r="AG10" i="27"/>
  <c r="AF10" i="27"/>
  <c r="AE10" i="27"/>
  <c r="AD10" i="27"/>
  <c r="AC10" i="27"/>
  <c r="AB10" i="27"/>
  <c r="W10" i="27" s="1"/>
  <c r="X10" i="27" s="1"/>
  <c r="AA10" i="27"/>
  <c r="Z10" i="27"/>
  <c r="Y10" i="27"/>
  <c r="H10" i="27"/>
  <c r="G10" i="27"/>
  <c r="F10" i="27"/>
  <c r="AI10" i="27" s="1"/>
  <c r="AH9" i="27"/>
  <c r="AG9" i="27"/>
  <c r="AF9" i="27"/>
  <c r="AE9" i="27"/>
  <c r="AD9" i="27"/>
  <c r="AC9" i="27"/>
  <c r="V9" i="27" s="1"/>
  <c r="AB9" i="27"/>
  <c r="AA9" i="27"/>
  <c r="Z9" i="27"/>
  <c r="Y9" i="27"/>
  <c r="H9" i="27"/>
  <c r="G9" i="27"/>
  <c r="F9" i="27"/>
  <c r="AI9" i="27" s="1"/>
  <c r="AH8" i="27"/>
  <c r="AG8" i="27"/>
  <c r="AF8" i="27"/>
  <c r="AE8" i="27"/>
  <c r="AD8" i="27"/>
  <c r="AC8" i="27"/>
  <c r="AB8" i="27"/>
  <c r="AA8" i="27"/>
  <c r="Z8" i="27"/>
  <c r="Y8" i="27"/>
  <c r="H8" i="27"/>
  <c r="G8" i="27"/>
  <c r="F8" i="27"/>
  <c r="AI8" i="27" s="1"/>
  <c r="AI7" i="27"/>
  <c r="AH7" i="27"/>
  <c r="AG7" i="27"/>
  <c r="AF7" i="27"/>
  <c r="AE7" i="27"/>
  <c r="AD7" i="27"/>
  <c r="AC7" i="27"/>
  <c r="AB7" i="27"/>
  <c r="AA7" i="27"/>
  <c r="Z7" i="27"/>
  <c r="V7" i="27" s="1"/>
  <c r="AK7" i="27" s="1"/>
  <c r="Y7" i="27"/>
  <c r="H7" i="27"/>
  <c r="G7" i="27"/>
  <c r="F7" i="27"/>
  <c r="AI6" i="27"/>
  <c r="AH6" i="27"/>
  <c r="AG6" i="27"/>
  <c r="AF6" i="27"/>
  <c r="AE6" i="27"/>
  <c r="AE32" i="27" s="1"/>
  <c r="AD6" i="27"/>
  <c r="AC6" i="27"/>
  <c r="AC32" i="27" s="1"/>
  <c r="AB6" i="27"/>
  <c r="AA6" i="27"/>
  <c r="Z6" i="27"/>
  <c r="Y6" i="27"/>
  <c r="W6" i="27" s="1"/>
  <c r="X6" i="27" s="1"/>
  <c r="H6" i="27"/>
  <c r="G6" i="27"/>
  <c r="F6" i="27"/>
  <c r="AH5" i="27"/>
  <c r="AG5" i="27"/>
  <c r="AF5" i="27"/>
  <c r="AE5" i="27"/>
  <c r="AD5" i="27"/>
  <c r="AC5" i="27"/>
  <c r="AB5" i="27"/>
  <c r="AB32" i="27" s="1"/>
  <c r="AA5" i="27"/>
  <c r="Z5" i="27"/>
  <c r="Z32" i="27" s="1"/>
  <c r="Y5" i="27"/>
  <c r="W5" i="27" s="1"/>
  <c r="X5" i="27" s="1"/>
  <c r="H5" i="27"/>
  <c r="G5" i="27"/>
  <c r="F5" i="27"/>
  <c r="AI5" i="27" s="1"/>
  <c r="H4" i="27"/>
  <c r="G4" i="27"/>
  <c r="AL30" i="42"/>
  <c r="AJ30" i="42"/>
  <c r="AI30" i="42"/>
  <c r="AH30" i="42"/>
  <c r="AG30" i="42"/>
  <c r="AF30" i="42"/>
  <c r="AE30" i="42"/>
  <c r="AD30" i="42"/>
  <c r="AC30" i="42"/>
  <c r="AB30" i="42"/>
  <c r="AA30" i="42"/>
  <c r="Z30" i="42"/>
  <c r="Y30" i="42"/>
  <c r="W30" i="42"/>
  <c r="X30" i="42" s="1"/>
  <c r="V30" i="42"/>
  <c r="AK30" i="42" s="1"/>
  <c r="H30" i="42"/>
  <c r="G30" i="42"/>
  <c r="F30" i="42"/>
  <c r="AH29" i="42"/>
  <c r="AG29" i="42"/>
  <c r="AF29" i="42"/>
  <c r="AE29" i="42"/>
  <c r="AD29" i="42"/>
  <c r="AC29" i="42"/>
  <c r="AB29" i="42"/>
  <c r="AA29" i="42"/>
  <c r="Z29" i="42"/>
  <c r="Y29" i="42"/>
  <c r="H29" i="42"/>
  <c r="G29" i="42"/>
  <c r="F29" i="42"/>
  <c r="AI29" i="42" s="1"/>
  <c r="AI28" i="42"/>
  <c r="AH28" i="42"/>
  <c r="AG28" i="42"/>
  <c r="AF28" i="42"/>
  <c r="AE28" i="42"/>
  <c r="AD28" i="42"/>
  <c r="AC28" i="42"/>
  <c r="AB28" i="42"/>
  <c r="AA28" i="42"/>
  <c r="Z28" i="42"/>
  <c r="V28" i="42" s="1"/>
  <c r="Y28" i="42"/>
  <c r="W28" i="42"/>
  <c r="X28" i="42" s="1"/>
  <c r="H28" i="42"/>
  <c r="G28" i="42"/>
  <c r="F28" i="42"/>
  <c r="AH27" i="42"/>
  <c r="AG27" i="42"/>
  <c r="AF27" i="42"/>
  <c r="AE27" i="42"/>
  <c r="AD27" i="42"/>
  <c r="AC27" i="42"/>
  <c r="AB27" i="42"/>
  <c r="AA27" i="42"/>
  <c r="Z27" i="42"/>
  <c r="Y27" i="42"/>
  <c r="W27" i="42" s="1"/>
  <c r="X27" i="42" s="1"/>
  <c r="H27" i="42"/>
  <c r="G27" i="42"/>
  <c r="F27" i="42"/>
  <c r="AI27" i="42" s="1"/>
  <c r="AL26" i="42"/>
  <c r="AJ26" i="42"/>
  <c r="AH26" i="42"/>
  <c r="AG26" i="42"/>
  <c r="AF26" i="42"/>
  <c r="AE26" i="42"/>
  <c r="AD26" i="42"/>
  <c r="AC26" i="42"/>
  <c r="AB26" i="42"/>
  <c r="AA26" i="42"/>
  <c r="Z26" i="42"/>
  <c r="Y26" i="42"/>
  <c r="W26" i="42" s="1"/>
  <c r="X26" i="42" s="1"/>
  <c r="V26" i="42"/>
  <c r="AK26" i="42" s="1"/>
  <c r="H26" i="42"/>
  <c r="G26" i="42"/>
  <c r="F26" i="42"/>
  <c r="AI26" i="42" s="1"/>
  <c r="AI25" i="42"/>
  <c r="AH25" i="42"/>
  <c r="AG25" i="42"/>
  <c r="AF25" i="42"/>
  <c r="AE25" i="42"/>
  <c r="AD25" i="42"/>
  <c r="AC25" i="42"/>
  <c r="AB25" i="42"/>
  <c r="AA25" i="42"/>
  <c r="V25" i="42" s="1"/>
  <c r="Z25" i="42"/>
  <c r="Y25" i="42"/>
  <c r="H25" i="42"/>
  <c r="G25" i="42"/>
  <c r="F25" i="42"/>
  <c r="AI24" i="42"/>
  <c r="AH24" i="42"/>
  <c r="AG24" i="42"/>
  <c r="AF24" i="42"/>
  <c r="AE24" i="42"/>
  <c r="AD24" i="42"/>
  <c r="AC24" i="42"/>
  <c r="AB24" i="42"/>
  <c r="W24" i="42" s="1"/>
  <c r="X24" i="42" s="1"/>
  <c r="AA24" i="42"/>
  <c r="Z24" i="42"/>
  <c r="Y24" i="42"/>
  <c r="H24" i="42"/>
  <c r="G24" i="42"/>
  <c r="F24" i="42"/>
  <c r="AH23" i="42"/>
  <c r="AG23" i="42"/>
  <c r="AF23" i="42"/>
  <c r="AE23" i="42"/>
  <c r="AD23" i="42"/>
  <c r="AC23" i="42"/>
  <c r="AB23" i="42"/>
  <c r="AA23" i="42"/>
  <c r="Z23" i="42"/>
  <c r="Y23" i="42"/>
  <c r="H23" i="42"/>
  <c r="G23" i="42"/>
  <c r="F23" i="42"/>
  <c r="AI23" i="42" s="1"/>
  <c r="AH22" i="42"/>
  <c r="AG22" i="42"/>
  <c r="AF22" i="42"/>
  <c r="AE22" i="42"/>
  <c r="AD22" i="42"/>
  <c r="AC22" i="42"/>
  <c r="AB22" i="42"/>
  <c r="AA22" i="42"/>
  <c r="Z22" i="42"/>
  <c r="V22" i="42" s="1"/>
  <c r="Y22" i="42"/>
  <c r="W22" i="42"/>
  <c r="X22" i="42" s="1"/>
  <c r="H22" i="42"/>
  <c r="G22" i="42"/>
  <c r="F22" i="42"/>
  <c r="AI22" i="42" s="1"/>
  <c r="AI21" i="42"/>
  <c r="AH21" i="42"/>
  <c r="AG21" i="42"/>
  <c r="AF21" i="42"/>
  <c r="AE21" i="42"/>
  <c r="AD21" i="42"/>
  <c r="AC21" i="42"/>
  <c r="AB21" i="42"/>
  <c r="AA21" i="42"/>
  <c r="W21" i="42" s="1"/>
  <c r="X21" i="42" s="1"/>
  <c r="Z21" i="42"/>
  <c r="Y21" i="42"/>
  <c r="V21" i="42" s="1"/>
  <c r="H21" i="42"/>
  <c r="G21" i="42"/>
  <c r="F21" i="42"/>
  <c r="AH20" i="42"/>
  <c r="AG20" i="42"/>
  <c r="AF20" i="42"/>
  <c r="AE20" i="42"/>
  <c r="AD20" i="42"/>
  <c r="AC20" i="42"/>
  <c r="AB20" i="42"/>
  <c r="AA20" i="42"/>
  <c r="Z20" i="42"/>
  <c r="Y20" i="42"/>
  <c r="W20" i="42" s="1"/>
  <c r="X20" i="42" s="1"/>
  <c r="H20" i="42"/>
  <c r="G20" i="42"/>
  <c r="F20" i="42"/>
  <c r="AI20" i="42" s="1"/>
  <c r="AH19" i="42"/>
  <c r="AG19" i="42"/>
  <c r="AF19" i="42"/>
  <c r="AE19" i="42"/>
  <c r="AD19" i="42"/>
  <c r="AC19" i="42"/>
  <c r="AB19" i="42"/>
  <c r="AA19" i="42"/>
  <c r="Z19" i="42"/>
  <c r="V19" i="42" s="1"/>
  <c r="Y19" i="42"/>
  <c r="H19" i="42"/>
  <c r="G19" i="42"/>
  <c r="F19" i="42"/>
  <c r="AI19" i="42" s="1"/>
  <c r="AI18" i="42"/>
  <c r="AH18" i="42"/>
  <c r="AG18" i="42"/>
  <c r="AF18" i="42"/>
  <c r="AE18" i="42"/>
  <c r="AD18" i="42"/>
  <c r="AC18" i="42"/>
  <c r="AB18" i="42"/>
  <c r="W18" i="42" s="1"/>
  <c r="X18" i="42" s="1"/>
  <c r="AA18" i="42"/>
  <c r="Z18" i="42"/>
  <c r="Y18" i="42"/>
  <c r="H18" i="42"/>
  <c r="G18" i="42"/>
  <c r="F18" i="42"/>
  <c r="AH17" i="42"/>
  <c r="AG17" i="42"/>
  <c r="AF17" i="42"/>
  <c r="AE17" i="42"/>
  <c r="AD17" i="42"/>
  <c r="AC17" i="42"/>
  <c r="AB17" i="42"/>
  <c r="AA17" i="42"/>
  <c r="Z17" i="42"/>
  <c r="Y17" i="42"/>
  <c r="H17" i="42"/>
  <c r="G17" i="42"/>
  <c r="F17" i="42"/>
  <c r="AI17" i="42" s="1"/>
  <c r="AH16" i="42"/>
  <c r="AG16" i="42"/>
  <c r="AF16" i="42"/>
  <c r="AE16" i="42"/>
  <c r="AD16" i="42"/>
  <c r="AC16" i="42"/>
  <c r="AB16" i="42"/>
  <c r="AA16" i="42"/>
  <c r="Z16" i="42"/>
  <c r="V16" i="42" s="1"/>
  <c r="Y16" i="42"/>
  <c r="F16" i="42"/>
  <c r="AH15" i="42"/>
  <c r="AG15" i="42"/>
  <c r="AF15" i="42"/>
  <c r="AE15" i="42"/>
  <c r="AD15" i="42"/>
  <c r="AC15" i="42"/>
  <c r="AB15" i="42"/>
  <c r="AA15" i="42"/>
  <c r="Z15" i="42"/>
  <c r="V15" i="42" s="1"/>
  <c r="Y15" i="42"/>
  <c r="W15" i="42" s="1"/>
  <c r="X15" i="42" s="1"/>
  <c r="H15" i="42"/>
  <c r="G15" i="42"/>
  <c r="F15" i="42"/>
  <c r="AI15" i="42" s="1"/>
  <c r="AH14" i="42"/>
  <c r="AG14" i="42"/>
  <c r="AF14" i="42"/>
  <c r="AE14" i="42"/>
  <c r="AD14" i="42"/>
  <c r="AC14" i="42"/>
  <c r="AB14" i="42"/>
  <c r="AA14" i="42"/>
  <c r="Z14" i="42"/>
  <c r="Y14" i="42"/>
  <c r="V14" i="42"/>
  <c r="H14" i="42"/>
  <c r="G14" i="42"/>
  <c r="F14" i="42"/>
  <c r="AI14" i="42" s="1"/>
  <c r="AL14" i="42" s="1"/>
  <c r="AH13" i="42"/>
  <c r="AG13" i="42"/>
  <c r="AF13" i="42"/>
  <c r="AE13" i="42"/>
  <c r="AD13" i="42"/>
  <c r="AC13" i="42"/>
  <c r="AB13" i="42"/>
  <c r="AA13" i="42"/>
  <c r="Z13" i="42"/>
  <c r="V13" i="42" s="1"/>
  <c r="Y13" i="42"/>
  <c r="F13" i="42"/>
  <c r="AH12" i="42"/>
  <c r="AG12" i="42"/>
  <c r="AF12" i="42"/>
  <c r="AE12" i="42"/>
  <c r="AD12" i="42"/>
  <c r="AC12" i="42"/>
  <c r="AB12" i="42"/>
  <c r="AA12" i="42"/>
  <c r="W12" i="42" s="1"/>
  <c r="X12" i="42" s="1"/>
  <c r="Z12" i="42"/>
  <c r="Y12" i="42"/>
  <c r="H12" i="42"/>
  <c r="G12" i="42"/>
  <c r="F12" i="42"/>
  <c r="AI12" i="42" s="1"/>
  <c r="AH11" i="42"/>
  <c r="AG11" i="42"/>
  <c r="AF11" i="42"/>
  <c r="AE11" i="42"/>
  <c r="AD11" i="42"/>
  <c r="AC11" i="42"/>
  <c r="AB11" i="42"/>
  <c r="AA11" i="42"/>
  <c r="Z11" i="42"/>
  <c r="Y11" i="42"/>
  <c r="W11" i="42" s="1"/>
  <c r="X11" i="42" s="1"/>
  <c r="V11" i="42"/>
  <c r="F11" i="42"/>
  <c r="AH10" i="42"/>
  <c r="AG10" i="42"/>
  <c r="AF10" i="42"/>
  <c r="AE10" i="42"/>
  <c r="AD10" i="42"/>
  <c r="AC10" i="42"/>
  <c r="AB10" i="42"/>
  <c r="AA10" i="42"/>
  <c r="Z10" i="42"/>
  <c r="Y10" i="42"/>
  <c r="H10" i="42"/>
  <c r="G10" i="42"/>
  <c r="F10" i="42"/>
  <c r="AI10" i="42" s="1"/>
  <c r="AI9" i="42"/>
  <c r="AH9" i="42"/>
  <c r="AG9" i="42"/>
  <c r="AF9" i="42"/>
  <c r="AE9" i="42"/>
  <c r="AD9" i="42"/>
  <c r="AC9" i="42"/>
  <c r="AB9" i="42"/>
  <c r="W9" i="42" s="1"/>
  <c r="X9" i="42" s="1"/>
  <c r="AA9" i="42"/>
  <c r="Z9" i="42"/>
  <c r="Y9" i="42"/>
  <c r="V9" i="42"/>
  <c r="AL9" i="42" s="1"/>
  <c r="H9" i="42"/>
  <c r="G9" i="42"/>
  <c r="F9" i="42"/>
  <c r="AH8" i="42"/>
  <c r="AG8" i="42"/>
  <c r="AF8" i="42"/>
  <c r="AE8" i="42"/>
  <c r="AD8" i="42"/>
  <c r="AC8" i="42"/>
  <c r="AB8" i="42"/>
  <c r="AA8" i="42"/>
  <c r="AA32" i="42" s="1"/>
  <c r="Z8" i="42"/>
  <c r="Y8" i="42"/>
  <c r="H8" i="42"/>
  <c r="G8" i="42"/>
  <c r="F8" i="42"/>
  <c r="AI8" i="42" s="1"/>
  <c r="AH7" i="42"/>
  <c r="AG7" i="42"/>
  <c r="AF7" i="42"/>
  <c r="AE7" i="42"/>
  <c r="AD7" i="42"/>
  <c r="AC7" i="42"/>
  <c r="AB7" i="42"/>
  <c r="AA7" i="42"/>
  <c r="V7" i="42" s="1"/>
  <c r="Z7" i="42"/>
  <c r="W7" i="42" s="1"/>
  <c r="X7" i="42" s="1"/>
  <c r="Y7" i="42"/>
  <c r="H7" i="42"/>
  <c r="G7" i="42"/>
  <c r="F7" i="42"/>
  <c r="AI7" i="42" s="1"/>
  <c r="AI6" i="42"/>
  <c r="AH6" i="42"/>
  <c r="AG6" i="42"/>
  <c r="AF6" i="42"/>
  <c r="AE6" i="42"/>
  <c r="AD6" i="42"/>
  <c r="AC6" i="42"/>
  <c r="AB6" i="42"/>
  <c r="AA6" i="42"/>
  <c r="Z6" i="42"/>
  <c r="Y6" i="42"/>
  <c r="W6" i="42" s="1"/>
  <c r="X6" i="42" s="1"/>
  <c r="H6" i="42"/>
  <c r="G6" i="42"/>
  <c r="F6" i="42"/>
  <c r="AH5" i="42"/>
  <c r="AG5" i="42"/>
  <c r="AF5" i="42"/>
  <c r="AF32" i="42" s="1"/>
  <c r="AE5" i="42"/>
  <c r="AE32" i="42" s="1"/>
  <c r="AD5" i="42"/>
  <c r="AC5" i="42"/>
  <c r="AB5" i="42"/>
  <c r="AA5" i="42"/>
  <c r="Z5" i="42"/>
  <c r="Y5" i="42"/>
  <c r="Y32" i="42" s="1"/>
  <c r="W5" i="42"/>
  <c r="X5" i="42" s="1"/>
  <c r="H5" i="42"/>
  <c r="G5" i="42"/>
  <c r="F5" i="42"/>
  <c r="AI5" i="42" s="1"/>
  <c r="H4" i="42"/>
  <c r="G4" i="42"/>
  <c r="AI30" i="3"/>
  <c r="AH30" i="3"/>
  <c r="AG30" i="3"/>
  <c r="AF30" i="3"/>
  <c r="AE30" i="3"/>
  <c r="AD30" i="3"/>
  <c r="AC30" i="3"/>
  <c r="AB30" i="3"/>
  <c r="AA30" i="3"/>
  <c r="Z30" i="3"/>
  <c r="Y30" i="3"/>
  <c r="W30" i="3" s="1"/>
  <c r="X30" i="3" s="1"/>
  <c r="H30" i="3"/>
  <c r="G30" i="3"/>
  <c r="F30" i="3"/>
  <c r="AI29" i="3"/>
  <c r="AH29" i="3"/>
  <c r="AG29" i="3"/>
  <c r="AF29" i="3"/>
  <c r="AE29" i="3"/>
  <c r="AD29" i="3"/>
  <c r="AC29" i="3"/>
  <c r="AB29" i="3"/>
  <c r="AA29" i="3"/>
  <c r="Z29" i="3"/>
  <c r="Y29" i="3"/>
  <c r="V29" i="3" s="1"/>
  <c r="H29" i="3"/>
  <c r="G29" i="3"/>
  <c r="F29" i="3"/>
  <c r="AH28" i="3"/>
  <c r="AG28" i="3"/>
  <c r="AF28" i="3"/>
  <c r="AE28" i="3"/>
  <c r="AD28" i="3"/>
  <c r="AC28" i="3"/>
  <c r="AB28" i="3"/>
  <c r="AA28" i="3"/>
  <c r="Z28" i="3"/>
  <c r="Y28" i="3"/>
  <c r="W28" i="3" s="1"/>
  <c r="X28" i="3" s="1"/>
  <c r="H28" i="3"/>
  <c r="G28" i="3"/>
  <c r="F28" i="3"/>
  <c r="AI28" i="3" s="1"/>
  <c r="AH27" i="3"/>
  <c r="AG27" i="3"/>
  <c r="AF27" i="3"/>
  <c r="AE27" i="3"/>
  <c r="AD27" i="3"/>
  <c r="AC27" i="3"/>
  <c r="AB27" i="3"/>
  <c r="AA27" i="3"/>
  <c r="Z27" i="3"/>
  <c r="Y27" i="3"/>
  <c r="W27" i="3"/>
  <c r="X27" i="3" s="1"/>
  <c r="V27" i="3"/>
  <c r="AK27" i="3" s="1"/>
  <c r="H27" i="3"/>
  <c r="G27" i="3"/>
  <c r="F27" i="3"/>
  <c r="AI27" i="3" s="1"/>
  <c r="AH26" i="3"/>
  <c r="AG26" i="3"/>
  <c r="AF26" i="3"/>
  <c r="AE26" i="3"/>
  <c r="AD26" i="3"/>
  <c r="AC26" i="3"/>
  <c r="AB26" i="3"/>
  <c r="AA26" i="3"/>
  <c r="Z26" i="3"/>
  <c r="Y26" i="3"/>
  <c r="W26" i="3" s="1"/>
  <c r="X26" i="3" s="1"/>
  <c r="H26" i="3"/>
  <c r="G26" i="3"/>
  <c r="F26" i="3"/>
  <c r="AI26" i="3" s="1"/>
  <c r="AI25" i="3"/>
  <c r="AH25" i="3"/>
  <c r="AG25" i="3"/>
  <c r="AF25" i="3"/>
  <c r="AE25" i="3"/>
  <c r="AD25" i="3"/>
  <c r="AC25" i="3"/>
  <c r="AB25" i="3"/>
  <c r="AA25" i="3"/>
  <c r="V25" i="3" s="1"/>
  <c r="Z25" i="3"/>
  <c r="Y25" i="3"/>
  <c r="H25" i="3"/>
  <c r="G25" i="3"/>
  <c r="F25" i="3"/>
  <c r="AI24" i="3"/>
  <c r="AH24" i="3"/>
  <c r="AG24" i="3"/>
  <c r="AF24" i="3"/>
  <c r="AE24" i="3"/>
  <c r="AD24" i="3"/>
  <c r="AC24" i="3"/>
  <c r="AB24" i="3"/>
  <c r="AA24" i="3"/>
  <c r="Z24" i="3"/>
  <c r="W24" i="3" s="1"/>
  <c r="X24" i="3" s="1"/>
  <c r="Y24" i="3"/>
  <c r="V24" i="3"/>
  <c r="AK24" i="3" s="1"/>
  <c r="H24" i="3"/>
  <c r="G24" i="3"/>
  <c r="F24" i="3"/>
  <c r="AH23" i="3"/>
  <c r="AG23" i="3"/>
  <c r="AF23" i="3"/>
  <c r="AE23" i="3"/>
  <c r="AD23" i="3"/>
  <c r="AC23" i="3"/>
  <c r="AB23" i="3"/>
  <c r="AA23" i="3"/>
  <c r="Z23" i="3"/>
  <c r="Y23" i="3"/>
  <c r="V23" i="3" s="1"/>
  <c r="H23" i="3"/>
  <c r="G23" i="3"/>
  <c r="F23" i="3"/>
  <c r="AI23" i="3" s="1"/>
  <c r="AH22" i="3"/>
  <c r="AG22" i="3"/>
  <c r="AF22" i="3"/>
  <c r="V22" i="3" s="1"/>
  <c r="AE22" i="3"/>
  <c r="AD22" i="3"/>
  <c r="AC22" i="3"/>
  <c r="AB22" i="3"/>
  <c r="AA22" i="3"/>
  <c r="Z22" i="3"/>
  <c r="Y22" i="3"/>
  <c r="W22" i="3" s="1"/>
  <c r="X22" i="3" s="1"/>
  <c r="H22" i="3"/>
  <c r="G22" i="3"/>
  <c r="F22" i="3"/>
  <c r="AI22" i="3" s="1"/>
  <c r="AI21" i="3"/>
  <c r="AH21" i="3"/>
  <c r="AG21" i="3"/>
  <c r="AF21" i="3"/>
  <c r="AE21" i="3"/>
  <c r="AD21" i="3"/>
  <c r="AC21" i="3"/>
  <c r="AB21" i="3"/>
  <c r="V21" i="3" s="1"/>
  <c r="AA21" i="3"/>
  <c r="Z21" i="3"/>
  <c r="W21" i="3" s="1"/>
  <c r="X21" i="3" s="1"/>
  <c r="Y21" i="3"/>
  <c r="H21" i="3"/>
  <c r="G21" i="3"/>
  <c r="F21" i="3"/>
  <c r="AH20" i="3"/>
  <c r="AG20" i="3"/>
  <c r="AF20" i="3"/>
  <c r="AE20" i="3"/>
  <c r="AD20" i="3"/>
  <c r="AC20" i="3"/>
  <c r="AB20" i="3"/>
  <c r="AA20" i="3"/>
  <c r="Z20" i="3"/>
  <c r="Y20" i="3"/>
  <c r="V20" i="3" s="1"/>
  <c r="W20" i="3"/>
  <c r="X20" i="3" s="1"/>
  <c r="H20" i="3"/>
  <c r="G20" i="3"/>
  <c r="F20" i="3"/>
  <c r="AI20" i="3" s="1"/>
  <c r="AH19" i="3"/>
  <c r="AG19" i="3"/>
  <c r="AF19" i="3"/>
  <c r="AE19" i="3"/>
  <c r="AD19" i="3"/>
  <c r="AC19" i="3"/>
  <c r="AB19" i="3"/>
  <c r="AA19" i="3"/>
  <c r="Z19" i="3"/>
  <c r="V19" i="3" s="1"/>
  <c r="Y19" i="3"/>
  <c r="H19" i="3"/>
  <c r="G19" i="3"/>
  <c r="F19" i="3"/>
  <c r="AI19" i="3" s="1"/>
  <c r="AI18" i="3"/>
  <c r="AH18" i="3"/>
  <c r="AG18" i="3"/>
  <c r="AF18" i="3"/>
  <c r="AE18" i="3"/>
  <c r="AD18" i="3"/>
  <c r="AC18" i="3"/>
  <c r="AB18" i="3"/>
  <c r="AA18" i="3"/>
  <c r="Z18" i="3"/>
  <c r="V18" i="3" s="1"/>
  <c r="Y18" i="3"/>
  <c r="W18" i="3"/>
  <c r="X18" i="3" s="1"/>
  <c r="H18" i="3"/>
  <c r="G18" i="3"/>
  <c r="F18" i="3"/>
  <c r="AH17" i="3"/>
  <c r="AG17" i="3"/>
  <c r="AF17" i="3"/>
  <c r="V17" i="3" s="1"/>
  <c r="AE17" i="3"/>
  <c r="AD17" i="3"/>
  <c r="AC17" i="3"/>
  <c r="AB17" i="3"/>
  <c r="AA17" i="3"/>
  <c r="Z17" i="3"/>
  <c r="Y17" i="3"/>
  <c r="W17" i="3" s="1"/>
  <c r="X17" i="3" s="1"/>
  <c r="H17" i="3"/>
  <c r="G17" i="3"/>
  <c r="F17" i="3"/>
  <c r="AI17" i="3" s="1"/>
  <c r="AH16" i="3"/>
  <c r="AG16" i="3"/>
  <c r="AF16" i="3"/>
  <c r="AE16" i="3"/>
  <c r="AD16" i="3"/>
  <c r="AC16" i="3"/>
  <c r="AB16" i="3"/>
  <c r="AA16" i="3"/>
  <c r="Z16" i="3"/>
  <c r="Y16" i="3"/>
  <c r="W16" i="3" s="1"/>
  <c r="X16" i="3" s="1"/>
  <c r="F16" i="3"/>
  <c r="AH15" i="3"/>
  <c r="AG15" i="3"/>
  <c r="AF15" i="3"/>
  <c r="AE15" i="3"/>
  <c r="AD15" i="3"/>
  <c r="AC15" i="3"/>
  <c r="AB15" i="3"/>
  <c r="AA15" i="3"/>
  <c r="Z15" i="3"/>
  <c r="Y15" i="3"/>
  <c r="W15" i="3" s="1"/>
  <c r="X15" i="3" s="1"/>
  <c r="H15" i="3"/>
  <c r="G15" i="3"/>
  <c r="F15" i="3"/>
  <c r="AI15" i="3" s="1"/>
  <c r="AH14" i="3"/>
  <c r="AG14" i="3"/>
  <c r="AF14" i="3"/>
  <c r="AE14" i="3"/>
  <c r="AD14" i="3"/>
  <c r="AC14" i="3"/>
  <c r="AB14" i="3"/>
  <c r="AA14" i="3"/>
  <c r="Z14" i="3"/>
  <c r="V14" i="3" s="1"/>
  <c r="Y14" i="3"/>
  <c r="H14" i="3"/>
  <c r="G14" i="3"/>
  <c r="F14" i="3"/>
  <c r="AI14" i="3" s="1"/>
  <c r="AH13" i="3"/>
  <c r="AG13" i="3"/>
  <c r="AF13" i="3"/>
  <c r="AE13" i="3"/>
  <c r="AD13" i="3"/>
  <c r="AC13" i="3"/>
  <c r="AB13" i="3"/>
  <c r="AA13" i="3"/>
  <c r="W13" i="3" s="1"/>
  <c r="X13" i="3" s="1"/>
  <c r="Z13" i="3"/>
  <c r="Y13" i="3"/>
  <c r="V13" i="3" s="1"/>
  <c r="F13" i="3"/>
  <c r="AH12" i="3"/>
  <c r="AG12" i="3"/>
  <c r="AF12" i="3"/>
  <c r="AE12" i="3"/>
  <c r="AD12" i="3"/>
  <c r="AC12" i="3"/>
  <c r="AB12" i="3"/>
  <c r="AA12" i="3"/>
  <c r="Z12" i="3"/>
  <c r="Y12" i="3"/>
  <c r="V12" i="3" s="1"/>
  <c r="W12" i="3"/>
  <c r="X12" i="3" s="1"/>
  <c r="H12" i="3"/>
  <c r="G12" i="3"/>
  <c r="F12" i="3"/>
  <c r="AI12" i="3" s="1"/>
  <c r="AH11" i="3"/>
  <c r="AG11" i="3"/>
  <c r="AF11" i="3"/>
  <c r="AE11" i="3"/>
  <c r="AD11" i="3"/>
  <c r="AC11" i="3"/>
  <c r="AB11" i="3"/>
  <c r="AA11" i="3"/>
  <c r="Z11" i="3"/>
  <c r="Z32" i="3" s="1"/>
  <c r="Y11" i="3"/>
  <c r="F11" i="3"/>
  <c r="AI10" i="3"/>
  <c r="AH10" i="3"/>
  <c r="AG10" i="3"/>
  <c r="AF10" i="3"/>
  <c r="AE10" i="3"/>
  <c r="AD10" i="3"/>
  <c r="AC10" i="3"/>
  <c r="AB10" i="3"/>
  <c r="AA10" i="3"/>
  <c r="Z10" i="3"/>
  <c r="V10" i="3" s="1"/>
  <c r="Y10" i="3"/>
  <c r="H10" i="3"/>
  <c r="G10" i="3"/>
  <c r="F10" i="3"/>
  <c r="AI9" i="3"/>
  <c r="AH9" i="3"/>
  <c r="AG9" i="3"/>
  <c r="AF9" i="3"/>
  <c r="AE9" i="3"/>
  <c r="AD9" i="3"/>
  <c r="AC9" i="3"/>
  <c r="AB9" i="3"/>
  <c r="AA9" i="3"/>
  <c r="Z9" i="3"/>
  <c r="Y9" i="3"/>
  <c r="W9" i="3" s="1"/>
  <c r="X9" i="3" s="1"/>
  <c r="H9" i="3"/>
  <c r="G9" i="3"/>
  <c r="F9" i="3"/>
  <c r="AI8" i="3"/>
  <c r="AH8" i="3"/>
  <c r="AG8" i="3"/>
  <c r="AF8" i="3"/>
  <c r="AE8" i="3"/>
  <c r="AD8" i="3"/>
  <c r="AC8" i="3"/>
  <c r="AB8" i="3"/>
  <c r="AA8" i="3"/>
  <c r="Z8" i="3"/>
  <c r="Y8" i="3"/>
  <c r="V8" i="3" s="1"/>
  <c r="W8" i="3"/>
  <c r="X8" i="3" s="1"/>
  <c r="H8" i="3"/>
  <c r="G8" i="3"/>
  <c r="F8" i="3"/>
  <c r="AH7" i="3"/>
  <c r="AG7" i="3"/>
  <c r="AF7" i="3"/>
  <c r="AE7" i="3"/>
  <c r="AD7" i="3"/>
  <c r="AC7" i="3"/>
  <c r="AB7" i="3"/>
  <c r="AA7" i="3"/>
  <c r="Z7" i="3"/>
  <c r="Y7" i="3"/>
  <c r="Y32" i="3" s="1"/>
  <c r="H7" i="3"/>
  <c r="G7" i="3"/>
  <c r="F7" i="3"/>
  <c r="AI7" i="3" s="1"/>
  <c r="AH6" i="3"/>
  <c r="AG6" i="3"/>
  <c r="AF6" i="3"/>
  <c r="AE6" i="3"/>
  <c r="AD6" i="3"/>
  <c r="AC6" i="3"/>
  <c r="AB6" i="3"/>
  <c r="V6" i="3" s="1"/>
  <c r="AA6" i="3"/>
  <c r="AA32" i="3" s="1"/>
  <c r="Z6" i="3"/>
  <c r="W6" i="3" s="1"/>
  <c r="X6" i="3" s="1"/>
  <c r="Y6" i="3"/>
  <c r="H6" i="3"/>
  <c r="G6" i="3"/>
  <c r="F6" i="3"/>
  <c r="AI6" i="3" s="1"/>
  <c r="AI5" i="3"/>
  <c r="AH5" i="3"/>
  <c r="AH32" i="3" s="1"/>
  <c r="AG5" i="3"/>
  <c r="AG32" i="3" s="1"/>
  <c r="AF5" i="3"/>
  <c r="AF32" i="3" s="1"/>
  <c r="AE5" i="3"/>
  <c r="AE32" i="3" s="1"/>
  <c r="AD5" i="3"/>
  <c r="AD32" i="3" s="1"/>
  <c r="AC5" i="3"/>
  <c r="AB5" i="3"/>
  <c r="AA5" i="3"/>
  <c r="Z5" i="3"/>
  <c r="Y5" i="3"/>
  <c r="V5" i="3" s="1"/>
  <c r="H5" i="3"/>
  <c r="G5" i="3"/>
  <c r="F5" i="3"/>
  <c r="H4" i="3"/>
  <c r="G4" i="3"/>
  <c r="AA32" i="41"/>
  <c r="AH30" i="41"/>
  <c r="AG30" i="41"/>
  <c r="AF30" i="41"/>
  <c r="AE30" i="41"/>
  <c r="AD30" i="41"/>
  <c r="AC30" i="41"/>
  <c r="AB30" i="41"/>
  <c r="AA30" i="41"/>
  <c r="W30" i="41" s="1"/>
  <c r="X30" i="41" s="1"/>
  <c r="Z30" i="41"/>
  <c r="Y30" i="41"/>
  <c r="H30" i="41"/>
  <c r="G30" i="41"/>
  <c r="F30" i="41"/>
  <c r="AI30" i="41" s="1"/>
  <c r="AH29" i="41"/>
  <c r="AG29" i="41"/>
  <c r="AF29" i="41"/>
  <c r="V29" i="41" s="1"/>
  <c r="AE29" i="41"/>
  <c r="AD29" i="41"/>
  <c r="AC29" i="41"/>
  <c r="AB29" i="41"/>
  <c r="AA29" i="41"/>
  <c r="Z29" i="41"/>
  <c r="Y29" i="41"/>
  <c r="W29" i="41" s="1"/>
  <c r="X29" i="41" s="1"/>
  <c r="H29" i="41"/>
  <c r="G29" i="41"/>
  <c r="F29" i="41"/>
  <c r="AI29" i="41" s="1"/>
  <c r="AI28" i="41"/>
  <c r="AH28" i="41"/>
  <c r="AG28" i="41"/>
  <c r="AF28" i="41"/>
  <c r="AE28" i="41"/>
  <c r="AD28" i="41"/>
  <c r="AC28" i="41"/>
  <c r="AB28" i="41"/>
  <c r="AA28" i="41"/>
  <c r="Z28" i="41"/>
  <c r="Y28" i="41"/>
  <c r="H28" i="41"/>
  <c r="G28" i="41"/>
  <c r="F28" i="41"/>
  <c r="AI27" i="41"/>
  <c r="AH27" i="41"/>
  <c r="AG27" i="41"/>
  <c r="AF27" i="41"/>
  <c r="AE27" i="41"/>
  <c r="AD27" i="41"/>
  <c r="AC27" i="41"/>
  <c r="AB27" i="41"/>
  <c r="V27" i="41" s="1"/>
  <c r="AA27" i="41"/>
  <c r="Z27" i="41"/>
  <c r="Y27" i="41"/>
  <c r="W27" i="41"/>
  <c r="X27" i="41" s="1"/>
  <c r="H27" i="41"/>
  <c r="G27" i="41"/>
  <c r="F27" i="41"/>
  <c r="AH26" i="41"/>
  <c r="AG26" i="41"/>
  <c r="AF26" i="41"/>
  <c r="AE26" i="41"/>
  <c r="AD26" i="41"/>
  <c r="AC26" i="41"/>
  <c r="AB26" i="41"/>
  <c r="AA26" i="41"/>
  <c r="Z26" i="41"/>
  <c r="Y26" i="41"/>
  <c r="H26" i="41"/>
  <c r="G26" i="41"/>
  <c r="F26" i="41"/>
  <c r="AI26" i="41" s="1"/>
  <c r="AH25" i="41"/>
  <c r="AG25" i="41"/>
  <c r="AF25" i="41"/>
  <c r="AE25" i="41"/>
  <c r="AD25" i="41"/>
  <c r="AC25" i="41"/>
  <c r="AB25" i="41"/>
  <c r="AA25" i="41"/>
  <c r="Z25" i="41"/>
  <c r="V25" i="41" s="1"/>
  <c r="Y25" i="41"/>
  <c r="W25" i="41"/>
  <c r="X25" i="41" s="1"/>
  <c r="H25" i="41"/>
  <c r="G25" i="41"/>
  <c r="F25" i="41"/>
  <c r="AI25" i="41" s="1"/>
  <c r="AI24" i="41"/>
  <c r="AH24" i="41"/>
  <c r="AG24" i="41"/>
  <c r="AF24" i="41"/>
  <c r="AE24" i="41"/>
  <c r="AD24" i="41"/>
  <c r="AC24" i="41"/>
  <c r="AB24" i="41"/>
  <c r="AA24" i="41"/>
  <c r="W24" i="41" s="1"/>
  <c r="X24" i="41" s="1"/>
  <c r="Z24" i="41"/>
  <c r="Y24" i="41"/>
  <c r="V24" i="41" s="1"/>
  <c r="H24" i="41"/>
  <c r="G24" i="41"/>
  <c r="F24" i="41"/>
  <c r="AH23" i="41"/>
  <c r="AG23" i="41"/>
  <c r="AF23" i="41"/>
  <c r="AE23" i="41"/>
  <c r="AD23" i="41"/>
  <c r="AC23" i="41"/>
  <c r="AB23" i="41"/>
  <c r="AA23" i="41"/>
  <c r="Z23" i="41"/>
  <c r="Y23" i="41"/>
  <c r="Y32" i="41" s="1"/>
  <c r="H23" i="41"/>
  <c r="G23" i="41"/>
  <c r="F23" i="41"/>
  <c r="AI23" i="41" s="1"/>
  <c r="AI22" i="41"/>
  <c r="AH22" i="41"/>
  <c r="AG22" i="41"/>
  <c r="AF22" i="41"/>
  <c r="AE22" i="41"/>
  <c r="AD22" i="41"/>
  <c r="AC22" i="41"/>
  <c r="AB22" i="41"/>
  <c r="AA22" i="41"/>
  <c r="Z22" i="41"/>
  <c r="Y22" i="41"/>
  <c r="V22" i="41"/>
  <c r="AL22" i="41" s="1"/>
  <c r="H22" i="41"/>
  <c r="G22" i="41"/>
  <c r="F22" i="41"/>
  <c r="AI21" i="41"/>
  <c r="AH21" i="41"/>
  <c r="AG21" i="41"/>
  <c r="AF21" i="41"/>
  <c r="AE21" i="41"/>
  <c r="AD21" i="41"/>
  <c r="W21" i="41" s="1"/>
  <c r="X21" i="41" s="1"/>
  <c r="AC21" i="41"/>
  <c r="AB21" i="41"/>
  <c r="AA21" i="41"/>
  <c r="Z21" i="41"/>
  <c r="Y21" i="41"/>
  <c r="H21" i="41"/>
  <c r="G21" i="41"/>
  <c r="F21" i="41"/>
  <c r="AH20" i="41"/>
  <c r="AG20" i="41"/>
  <c r="AF20" i="41"/>
  <c r="AE20" i="41"/>
  <c r="AD20" i="41"/>
  <c r="AC20" i="41"/>
  <c r="AB20" i="41"/>
  <c r="AA20" i="41"/>
  <c r="Z20" i="41"/>
  <c r="Y20" i="41"/>
  <c r="H20" i="41"/>
  <c r="G20" i="41"/>
  <c r="F20" i="41"/>
  <c r="AI20" i="41" s="1"/>
  <c r="AH19" i="41"/>
  <c r="AG19" i="41"/>
  <c r="AF19" i="41"/>
  <c r="AE19" i="41"/>
  <c r="AD19" i="41"/>
  <c r="AC19" i="41"/>
  <c r="AB19" i="41"/>
  <c r="AA19" i="41"/>
  <c r="Z19" i="41"/>
  <c r="W19" i="41" s="1"/>
  <c r="X19" i="41" s="1"/>
  <c r="Y19" i="41"/>
  <c r="H19" i="41"/>
  <c r="G19" i="41"/>
  <c r="F19" i="41"/>
  <c r="AI19" i="41" s="1"/>
  <c r="AI18" i="41"/>
  <c r="AH18" i="41"/>
  <c r="AG18" i="41"/>
  <c r="AF18" i="41"/>
  <c r="AE18" i="41"/>
  <c r="AD18" i="41"/>
  <c r="AC18" i="41"/>
  <c r="AB18" i="41"/>
  <c r="AA18" i="41"/>
  <c r="Z18" i="41"/>
  <c r="Y18" i="41"/>
  <c r="V18" i="41" s="1"/>
  <c r="W18" i="41"/>
  <c r="X18" i="41" s="1"/>
  <c r="H18" i="41"/>
  <c r="G18" i="41"/>
  <c r="F18" i="41"/>
  <c r="AH17" i="41"/>
  <c r="AG17" i="41"/>
  <c r="AF17" i="41"/>
  <c r="AE17" i="41"/>
  <c r="AD17" i="41"/>
  <c r="AC17" i="41"/>
  <c r="AB17" i="41"/>
  <c r="AA17" i="41"/>
  <c r="Z17" i="41"/>
  <c r="V17" i="41" s="1"/>
  <c r="Y17" i="41"/>
  <c r="W17" i="41" s="1"/>
  <c r="X17" i="41" s="1"/>
  <c r="H17" i="41"/>
  <c r="G17" i="41"/>
  <c r="F17" i="41"/>
  <c r="AI17" i="41" s="1"/>
  <c r="AH16" i="41"/>
  <c r="AG16" i="41"/>
  <c r="AF16" i="41"/>
  <c r="AE16" i="41"/>
  <c r="AD16" i="41"/>
  <c r="AC16" i="41"/>
  <c r="AB16" i="41"/>
  <c r="AA16" i="41"/>
  <c r="W16" i="41" s="1"/>
  <c r="X16" i="41" s="1"/>
  <c r="Z16" i="41"/>
  <c r="Y16" i="41"/>
  <c r="H16" i="41"/>
  <c r="G16" i="41"/>
  <c r="F16" i="41"/>
  <c r="AI15" i="41"/>
  <c r="AH15" i="41"/>
  <c r="AG15" i="41"/>
  <c r="AF15" i="41"/>
  <c r="AE15" i="41"/>
  <c r="AD15" i="41"/>
  <c r="AC15" i="41"/>
  <c r="AB15" i="41"/>
  <c r="AA15" i="41"/>
  <c r="W15" i="41" s="1"/>
  <c r="X15" i="41" s="1"/>
  <c r="Z15" i="41"/>
  <c r="Y15" i="41"/>
  <c r="H15" i="41"/>
  <c r="G15" i="41"/>
  <c r="F15" i="41"/>
  <c r="AI14" i="41"/>
  <c r="AH14" i="41"/>
  <c r="AG14" i="41"/>
  <c r="AF14" i="41"/>
  <c r="AE14" i="41"/>
  <c r="AD14" i="41"/>
  <c r="AC14" i="41"/>
  <c r="AB14" i="41"/>
  <c r="AA14" i="41"/>
  <c r="Z14" i="41"/>
  <c r="W14" i="41" s="1"/>
  <c r="X14" i="41" s="1"/>
  <c r="Y14" i="41"/>
  <c r="H14" i="41"/>
  <c r="G14" i="41"/>
  <c r="F14" i="41"/>
  <c r="AH13" i="41"/>
  <c r="AG13" i="41"/>
  <c r="AF13" i="41"/>
  <c r="AE13" i="41"/>
  <c r="AD13" i="41"/>
  <c r="AC13" i="41"/>
  <c r="AB13" i="41"/>
  <c r="AA13" i="41"/>
  <c r="Z13" i="41"/>
  <c r="W13" i="41" s="1"/>
  <c r="X13" i="41" s="1"/>
  <c r="Y13" i="41"/>
  <c r="V13" i="41"/>
  <c r="AL13" i="41" s="1"/>
  <c r="H13" i="41"/>
  <c r="G13" i="41"/>
  <c r="F13" i="41"/>
  <c r="AH12" i="41"/>
  <c r="AG12" i="41"/>
  <c r="AF12" i="41"/>
  <c r="AE12" i="41"/>
  <c r="AD12" i="41"/>
  <c r="AC12" i="41"/>
  <c r="AB12" i="41"/>
  <c r="AA12" i="41"/>
  <c r="W12" i="41" s="1"/>
  <c r="X12" i="41" s="1"/>
  <c r="Z12" i="41"/>
  <c r="Y12" i="41"/>
  <c r="H12" i="41"/>
  <c r="G12" i="41"/>
  <c r="F12" i="41"/>
  <c r="AI12" i="41" s="1"/>
  <c r="AH11" i="41"/>
  <c r="AG11" i="41"/>
  <c r="AF11" i="41"/>
  <c r="AE11" i="41"/>
  <c r="AD11" i="41"/>
  <c r="AC11" i="41"/>
  <c r="AB11" i="41"/>
  <c r="AA11" i="41"/>
  <c r="Z11" i="41"/>
  <c r="Y11" i="41"/>
  <c r="W11" i="41" s="1"/>
  <c r="X11" i="41" s="1"/>
  <c r="H11" i="41"/>
  <c r="G11" i="41"/>
  <c r="F11" i="41"/>
  <c r="AI10" i="41"/>
  <c r="AH10" i="41"/>
  <c r="AG10" i="41"/>
  <c r="AF10" i="41"/>
  <c r="AE10" i="41"/>
  <c r="AD10" i="41"/>
  <c r="AC10" i="41"/>
  <c r="AB10" i="41"/>
  <c r="AA10" i="41"/>
  <c r="Z10" i="41"/>
  <c r="Y10" i="41"/>
  <c r="W10" i="41" s="1"/>
  <c r="X10" i="41" s="1"/>
  <c r="H10" i="41"/>
  <c r="G10" i="41"/>
  <c r="F10" i="41"/>
  <c r="AI9" i="41"/>
  <c r="AH9" i="41"/>
  <c r="AG9" i="41"/>
  <c r="AF9" i="41"/>
  <c r="AE9" i="41"/>
  <c r="AD9" i="41"/>
  <c r="AC9" i="41"/>
  <c r="AB9" i="41"/>
  <c r="AA9" i="41"/>
  <c r="Z9" i="41"/>
  <c r="Y9" i="41"/>
  <c r="H9" i="41"/>
  <c r="G9" i="41"/>
  <c r="F9" i="41"/>
  <c r="AI8" i="41"/>
  <c r="AH8" i="41"/>
  <c r="AG8" i="41"/>
  <c r="AF8" i="41"/>
  <c r="AE8" i="41"/>
  <c r="AD8" i="41"/>
  <c r="AC8" i="41"/>
  <c r="AB8" i="41"/>
  <c r="AA8" i="41"/>
  <c r="Z8" i="41"/>
  <c r="W8" i="41" s="1"/>
  <c r="X8" i="41" s="1"/>
  <c r="Y8" i="41"/>
  <c r="V8" i="41" s="1"/>
  <c r="H8" i="41"/>
  <c r="G8" i="41"/>
  <c r="F8" i="41"/>
  <c r="AH7" i="41"/>
  <c r="AG7" i="41"/>
  <c r="AF7" i="41"/>
  <c r="AE7" i="41"/>
  <c r="AD7" i="41"/>
  <c r="AC7" i="41"/>
  <c r="AB7" i="41"/>
  <c r="V7" i="41" s="1"/>
  <c r="AA7" i="41"/>
  <c r="Z7" i="41"/>
  <c r="Y7" i="41"/>
  <c r="W7" i="41" s="1"/>
  <c r="X7" i="41" s="1"/>
  <c r="H7" i="41"/>
  <c r="G7" i="41"/>
  <c r="F7" i="41"/>
  <c r="AI7" i="41" s="1"/>
  <c r="AH6" i="41"/>
  <c r="AG6" i="41"/>
  <c r="AF6" i="41"/>
  <c r="AF32" i="41" s="1"/>
  <c r="AE6" i="41"/>
  <c r="AE32" i="41" s="1"/>
  <c r="AD6" i="41"/>
  <c r="AD32" i="41" s="1"/>
  <c r="AC6" i="41"/>
  <c r="AC32" i="41" s="1"/>
  <c r="AB6" i="41"/>
  <c r="AA6" i="41"/>
  <c r="Z6" i="41"/>
  <c r="Y6" i="41"/>
  <c r="V6" i="41" s="1"/>
  <c r="H6" i="41"/>
  <c r="G6" i="41"/>
  <c r="F6" i="41"/>
  <c r="AI6" i="41" s="1"/>
  <c r="AI5" i="41"/>
  <c r="AH5" i="41"/>
  <c r="AH32" i="41" s="1"/>
  <c r="AG5" i="41"/>
  <c r="AG32" i="41" s="1"/>
  <c r="AF5" i="41"/>
  <c r="AE5" i="41"/>
  <c r="AD5" i="41"/>
  <c r="AC5" i="41"/>
  <c r="AB5" i="41"/>
  <c r="AB32" i="41" s="1"/>
  <c r="AA5" i="41"/>
  <c r="Z5" i="41"/>
  <c r="Z32" i="41" s="1"/>
  <c r="Y5" i="41"/>
  <c r="V5" i="41" s="1"/>
  <c r="W5" i="41"/>
  <c r="X5" i="41" s="1"/>
  <c r="H5" i="41"/>
  <c r="G5" i="41"/>
  <c r="F5" i="41"/>
  <c r="H4" i="41"/>
  <c r="G4" i="41"/>
  <c r="M57" i="2"/>
  <c r="L57" i="2"/>
  <c r="K57" i="2"/>
  <c r="M54" i="2"/>
  <c r="K54" i="2"/>
  <c r="J54" i="2"/>
  <c r="L54" i="2" s="1"/>
  <c r="M53" i="2"/>
  <c r="J53" i="2"/>
  <c r="L53" i="2" s="1"/>
  <c r="K52" i="2"/>
  <c r="J52" i="2"/>
  <c r="M52" i="2" s="1"/>
  <c r="K51" i="2"/>
  <c r="J50" i="2"/>
  <c r="M49" i="2"/>
  <c r="M48" i="2"/>
  <c r="L48" i="2"/>
  <c r="K48" i="2"/>
  <c r="J48" i="2"/>
  <c r="M47" i="2"/>
  <c r="K47" i="2"/>
  <c r="J47" i="2"/>
  <c r="L47" i="2" s="1"/>
  <c r="M46" i="2"/>
  <c r="J46" i="2"/>
  <c r="L46" i="2" s="1"/>
  <c r="L43" i="2"/>
  <c r="L42" i="2"/>
  <c r="J42" i="2"/>
  <c r="M42" i="2" s="1"/>
  <c r="M39" i="2"/>
  <c r="J39" i="2"/>
  <c r="L39" i="2" s="1"/>
  <c r="J36" i="2"/>
  <c r="L36" i="2" s="1"/>
  <c r="M35" i="2"/>
  <c r="L35" i="2"/>
  <c r="K35" i="2"/>
  <c r="J35" i="2"/>
  <c r="L33" i="2"/>
  <c r="K33" i="2"/>
  <c r="M33" i="2" s="1"/>
  <c r="J33" i="2"/>
  <c r="AI30" i="2"/>
  <c r="AH30" i="2"/>
  <c r="AG30" i="2"/>
  <c r="AF30" i="2"/>
  <c r="AE30" i="2"/>
  <c r="AD30" i="2"/>
  <c r="AC30" i="2"/>
  <c r="AB30" i="2"/>
  <c r="AA30" i="2"/>
  <c r="V30" i="2" s="1"/>
  <c r="Z30" i="2"/>
  <c r="Y30" i="2"/>
  <c r="H30" i="2"/>
  <c r="G30" i="2"/>
  <c r="F30" i="2"/>
  <c r="J58" i="2" s="1"/>
  <c r="AH29" i="2"/>
  <c r="AG29" i="2"/>
  <c r="AF29" i="2"/>
  <c r="AE29" i="2"/>
  <c r="AD29" i="2"/>
  <c r="AC29" i="2"/>
  <c r="AB29" i="2"/>
  <c r="AA29" i="2"/>
  <c r="Z29" i="2"/>
  <c r="W29" i="2" s="1"/>
  <c r="X29" i="2" s="1"/>
  <c r="Y29" i="2"/>
  <c r="H29" i="2"/>
  <c r="G29" i="2"/>
  <c r="F29" i="2"/>
  <c r="J57" i="2" s="1"/>
  <c r="AH28" i="2"/>
  <c r="AG28" i="2"/>
  <c r="AF28" i="2"/>
  <c r="AE28" i="2"/>
  <c r="AD28" i="2"/>
  <c r="AC28" i="2"/>
  <c r="AB28" i="2"/>
  <c r="AA28" i="2"/>
  <c r="Z28" i="2"/>
  <c r="Y28" i="2"/>
  <c r="W28" i="2" s="1"/>
  <c r="X28" i="2" s="1"/>
  <c r="H28" i="2"/>
  <c r="G28" i="2"/>
  <c r="F28" i="2"/>
  <c r="AI28" i="2" s="1"/>
  <c r="AI27" i="2"/>
  <c r="AH27" i="2"/>
  <c r="AG27" i="2"/>
  <c r="AF27" i="2"/>
  <c r="AE27" i="2"/>
  <c r="AD27" i="2"/>
  <c r="AC27" i="2"/>
  <c r="AB27" i="2"/>
  <c r="AA27" i="2"/>
  <c r="Z27" i="2"/>
  <c r="Y27" i="2"/>
  <c r="W27" i="2" s="1"/>
  <c r="X27" i="2" s="1"/>
  <c r="V27" i="2"/>
  <c r="AJ27" i="2" s="1"/>
  <c r="H27" i="2"/>
  <c r="G27" i="2"/>
  <c r="F27" i="2"/>
  <c r="J55" i="2" s="1"/>
  <c r="M55" i="2" s="1"/>
  <c r="AI26" i="2"/>
  <c r="AH26" i="2"/>
  <c r="AG26" i="2"/>
  <c r="AF26" i="2"/>
  <c r="AE26" i="2"/>
  <c r="AD26" i="2"/>
  <c r="AC26" i="2"/>
  <c r="AB26" i="2"/>
  <c r="AA26" i="2"/>
  <c r="Z26" i="2"/>
  <c r="Y26" i="2"/>
  <c r="W26" i="2" s="1"/>
  <c r="X26" i="2" s="1"/>
  <c r="H26" i="2"/>
  <c r="G26" i="2"/>
  <c r="F26" i="2"/>
  <c r="AI25" i="2"/>
  <c r="AH25" i="2"/>
  <c r="AG25" i="2"/>
  <c r="AF25" i="2"/>
  <c r="AE25" i="2"/>
  <c r="AD25" i="2"/>
  <c r="AC25" i="2"/>
  <c r="AB25" i="2"/>
  <c r="AA25" i="2"/>
  <c r="Z25" i="2"/>
  <c r="Y25" i="2"/>
  <c r="W25" i="2" s="1"/>
  <c r="X25" i="2" s="1"/>
  <c r="H25" i="2"/>
  <c r="G25" i="2"/>
  <c r="F25" i="2"/>
  <c r="AI24" i="2"/>
  <c r="AH24" i="2"/>
  <c r="AG24" i="2"/>
  <c r="AF24" i="2"/>
  <c r="AE24" i="2"/>
  <c r="AD24" i="2"/>
  <c r="AC24" i="2"/>
  <c r="AB24" i="2"/>
  <c r="AA24" i="2"/>
  <c r="V24" i="2" s="1"/>
  <c r="Z24" i="2"/>
  <c r="Y24" i="2"/>
  <c r="W24" i="2"/>
  <c r="X24" i="2" s="1"/>
  <c r="H24" i="2"/>
  <c r="G24" i="2"/>
  <c r="F24" i="2"/>
  <c r="AH23" i="2"/>
  <c r="AG23" i="2"/>
  <c r="AF23" i="2"/>
  <c r="AE23" i="2"/>
  <c r="AD23" i="2"/>
  <c r="AC23" i="2"/>
  <c r="AB23" i="2"/>
  <c r="AA23" i="2"/>
  <c r="Z23" i="2"/>
  <c r="Y23" i="2"/>
  <c r="W23" i="2" s="1"/>
  <c r="X23" i="2" s="1"/>
  <c r="H23" i="2"/>
  <c r="G23" i="2"/>
  <c r="F23" i="2"/>
  <c r="J51" i="2" s="1"/>
  <c r="M51" i="2" s="1"/>
  <c r="AI22" i="2"/>
  <c r="AH22" i="2"/>
  <c r="AG22" i="2"/>
  <c r="AF22" i="2"/>
  <c r="AE22" i="2"/>
  <c r="AD22" i="2"/>
  <c r="AC22" i="2"/>
  <c r="AB22" i="2"/>
  <c r="AA22" i="2"/>
  <c r="Z22" i="2"/>
  <c r="Y22" i="2"/>
  <c r="W22" i="2" s="1"/>
  <c r="X22" i="2" s="1"/>
  <c r="H22" i="2"/>
  <c r="G22" i="2"/>
  <c r="F22" i="2"/>
  <c r="AH21" i="2"/>
  <c r="AG21" i="2"/>
  <c r="AF21" i="2"/>
  <c r="V21" i="2" s="1"/>
  <c r="AE21" i="2"/>
  <c r="AD21" i="2"/>
  <c r="AC21" i="2"/>
  <c r="AB21" i="2"/>
  <c r="AA21" i="2"/>
  <c r="Z21" i="2"/>
  <c r="Y21" i="2"/>
  <c r="W21" i="2" s="1"/>
  <c r="X21" i="2" s="1"/>
  <c r="H21" i="2"/>
  <c r="G21" i="2"/>
  <c r="F21" i="2"/>
  <c r="J49" i="2" s="1"/>
  <c r="L49" i="2" s="1"/>
  <c r="AI20" i="2"/>
  <c r="AH20" i="2"/>
  <c r="AG20" i="2"/>
  <c r="AF20" i="2"/>
  <c r="AE20" i="2"/>
  <c r="AD20" i="2"/>
  <c r="AC20" i="2"/>
  <c r="AB20" i="2"/>
  <c r="AA20" i="2"/>
  <c r="Z20" i="2"/>
  <c r="Y20" i="2"/>
  <c r="W20" i="2" s="1"/>
  <c r="X20" i="2" s="1"/>
  <c r="H20" i="2"/>
  <c r="G20" i="2"/>
  <c r="F20" i="2"/>
  <c r="AI19" i="2"/>
  <c r="AH19" i="2"/>
  <c r="AG19" i="2"/>
  <c r="AF19" i="2"/>
  <c r="AE19" i="2"/>
  <c r="AD19" i="2"/>
  <c r="AC19" i="2"/>
  <c r="AB19" i="2"/>
  <c r="AA19" i="2"/>
  <c r="Z19" i="2"/>
  <c r="Y19" i="2"/>
  <c r="W19" i="2" s="1"/>
  <c r="X19" i="2" s="1"/>
  <c r="H19" i="2"/>
  <c r="G19" i="2"/>
  <c r="F19" i="2"/>
  <c r="AH18" i="2"/>
  <c r="AG18" i="2"/>
  <c r="AF18" i="2"/>
  <c r="AE18" i="2"/>
  <c r="AD18" i="2"/>
  <c r="AC18" i="2"/>
  <c r="AB18" i="2"/>
  <c r="AA18" i="2"/>
  <c r="W18" i="2" s="1"/>
  <c r="X18" i="2" s="1"/>
  <c r="Z18" i="2"/>
  <c r="Y18" i="2"/>
  <c r="V18" i="2"/>
  <c r="AL18" i="2" s="1"/>
  <c r="H18" i="2"/>
  <c r="G18" i="2"/>
  <c r="F18" i="2"/>
  <c r="AI18" i="2" s="1"/>
  <c r="AH17" i="2"/>
  <c r="AG17" i="2"/>
  <c r="AF17" i="2"/>
  <c r="AE17" i="2"/>
  <c r="AD17" i="2"/>
  <c r="AC17" i="2"/>
  <c r="AB17" i="2"/>
  <c r="AA17" i="2"/>
  <c r="Z17" i="2"/>
  <c r="Y17" i="2"/>
  <c r="W17" i="2" s="1"/>
  <c r="X17" i="2" s="1"/>
  <c r="H17" i="2"/>
  <c r="G17" i="2"/>
  <c r="F17" i="2"/>
  <c r="J45" i="2" s="1"/>
  <c r="M45" i="2" s="1"/>
  <c r="AH16" i="2"/>
  <c r="AG16" i="2"/>
  <c r="AF16" i="2"/>
  <c r="AE16" i="2"/>
  <c r="AD16" i="2"/>
  <c r="AC16" i="2"/>
  <c r="AB16" i="2"/>
  <c r="V16" i="2" s="1"/>
  <c r="AA16" i="2"/>
  <c r="Z16" i="2"/>
  <c r="Y16" i="2"/>
  <c r="W16" i="2" s="1"/>
  <c r="X16" i="2" s="1"/>
  <c r="H16" i="2"/>
  <c r="G16" i="2"/>
  <c r="F16" i="2"/>
  <c r="J44" i="2" s="1"/>
  <c r="AI15" i="2"/>
  <c r="AH15" i="2"/>
  <c r="AG15" i="2"/>
  <c r="AF15" i="2"/>
  <c r="AE15" i="2"/>
  <c r="AD15" i="2"/>
  <c r="AC15" i="2"/>
  <c r="AB15" i="2"/>
  <c r="AA15" i="2"/>
  <c r="Z15" i="2"/>
  <c r="Y15" i="2"/>
  <c r="W15" i="2" s="1"/>
  <c r="X15" i="2" s="1"/>
  <c r="H15" i="2"/>
  <c r="G15" i="2"/>
  <c r="F15" i="2"/>
  <c r="J43" i="2" s="1"/>
  <c r="M43" i="2" s="1"/>
  <c r="AI14" i="2"/>
  <c r="AH14" i="2"/>
  <c r="AG14" i="2"/>
  <c r="AF14" i="2"/>
  <c r="AE14" i="2"/>
  <c r="AD14" i="2"/>
  <c r="AC14" i="2"/>
  <c r="AB14" i="2"/>
  <c r="AA14" i="2"/>
  <c r="Z14" i="2"/>
  <c r="Y14" i="2"/>
  <c r="W14" i="2" s="1"/>
  <c r="X14" i="2" s="1"/>
  <c r="H14" i="2"/>
  <c r="G14" i="2"/>
  <c r="F14" i="2"/>
  <c r="AH13" i="2"/>
  <c r="AG13" i="2"/>
  <c r="AF13" i="2"/>
  <c r="AE13" i="2"/>
  <c r="AD13" i="2"/>
  <c r="AC13" i="2"/>
  <c r="AB13" i="2"/>
  <c r="AA13" i="2"/>
  <c r="Z13" i="2"/>
  <c r="Y13" i="2"/>
  <c r="W13" i="2" s="1"/>
  <c r="X13" i="2" s="1"/>
  <c r="H13" i="2"/>
  <c r="G13" i="2"/>
  <c r="F13" i="2"/>
  <c r="J41" i="2" s="1"/>
  <c r="AH12" i="2"/>
  <c r="AG12" i="2"/>
  <c r="AF12" i="2"/>
  <c r="AE12" i="2"/>
  <c r="AD12" i="2"/>
  <c r="AC12" i="2"/>
  <c r="AB12" i="2"/>
  <c r="AA12" i="2"/>
  <c r="Z12" i="2"/>
  <c r="V12" i="2" s="1"/>
  <c r="Y12" i="2"/>
  <c r="H12" i="2"/>
  <c r="G12" i="2"/>
  <c r="F12" i="2"/>
  <c r="AI12" i="2" s="1"/>
  <c r="AH11" i="2"/>
  <c r="AG11" i="2"/>
  <c r="AF11" i="2"/>
  <c r="V11" i="2" s="1"/>
  <c r="AE11" i="2"/>
  <c r="AD11" i="2"/>
  <c r="AC11" i="2"/>
  <c r="AB11" i="2"/>
  <c r="AA11" i="2"/>
  <c r="Z11" i="2"/>
  <c r="Y11" i="2"/>
  <c r="W11" i="2" s="1"/>
  <c r="X11" i="2" s="1"/>
  <c r="H11" i="2"/>
  <c r="G11" i="2"/>
  <c r="F11" i="2"/>
  <c r="AI10" i="2"/>
  <c r="AH10" i="2"/>
  <c r="AG10" i="2"/>
  <c r="AF10" i="2"/>
  <c r="AE10" i="2"/>
  <c r="AD10" i="2"/>
  <c r="AC10" i="2"/>
  <c r="AB10" i="2"/>
  <c r="AA10" i="2"/>
  <c r="Z10" i="2"/>
  <c r="Y10" i="2"/>
  <c r="W10" i="2" s="1"/>
  <c r="X10" i="2" s="1"/>
  <c r="H10" i="2"/>
  <c r="G10" i="2"/>
  <c r="F10" i="2"/>
  <c r="J38" i="2" s="1"/>
  <c r="AH9" i="2"/>
  <c r="AG9" i="2"/>
  <c r="AF9" i="2"/>
  <c r="AE9" i="2"/>
  <c r="AD9" i="2"/>
  <c r="AC9" i="2"/>
  <c r="AB9" i="2"/>
  <c r="W9" i="2" s="1"/>
  <c r="X9" i="2" s="1"/>
  <c r="AA9" i="2"/>
  <c r="Z9" i="2"/>
  <c r="Y9" i="2"/>
  <c r="V9" i="2"/>
  <c r="AK9" i="2" s="1"/>
  <c r="H9" i="2"/>
  <c r="G9" i="2"/>
  <c r="F9" i="2"/>
  <c r="AI9" i="2" s="1"/>
  <c r="AH8" i="2"/>
  <c r="AG8" i="2"/>
  <c r="AF8" i="2"/>
  <c r="AE8" i="2"/>
  <c r="AD8" i="2"/>
  <c r="AC8" i="2"/>
  <c r="AB8" i="2"/>
  <c r="AA8" i="2"/>
  <c r="Z8" i="2"/>
  <c r="V8" i="2" s="1"/>
  <c r="Y8" i="2"/>
  <c r="W8" i="2" s="1"/>
  <c r="X8" i="2" s="1"/>
  <c r="H8" i="2"/>
  <c r="G8" i="2"/>
  <c r="F8" i="2"/>
  <c r="AI8" i="2" s="1"/>
  <c r="AI7" i="2"/>
  <c r="AH7" i="2"/>
  <c r="AG7" i="2"/>
  <c r="AF7" i="2"/>
  <c r="AE7" i="2"/>
  <c r="AD7" i="2"/>
  <c r="AC7" i="2"/>
  <c r="AB7" i="2"/>
  <c r="AA7" i="2"/>
  <c r="Z7" i="2"/>
  <c r="Y7" i="2"/>
  <c r="Z32" i="2" s="1"/>
  <c r="H7" i="2"/>
  <c r="G7" i="2"/>
  <c r="F7" i="2"/>
  <c r="AH6" i="2"/>
  <c r="AG6" i="2"/>
  <c r="AF6" i="2"/>
  <c r="AE6" i="2"/>
  <c r="AD6" i="2"/>
  <c r="AC6" i="2"/>
  <c r="AB6" i="2"/>
  <c r="AA6" i="2"/>
  <c r="Z6" i="2"/>
  <c r="Y6" i="2"/>
  <c r="H6" i="2"/>
  <c r="G6" i="2"/>
  <c r="F6" i="2"/>
  <c r="J34" i="2" s="1"/>
  <c r="AH5" i="2"/>
  <c r="AG5" i="2"/>
  <c r="AH32" i="2" s="1"/>
  <c r="AF5" i="2"/>
  <c r="AG32" i="2" s="1"/>
  <c r="AE5" i="2"/>
  <c r="AF32" i="2" s="1"/>
  <c r="AD5" i="2"/>
  <c r="AE32" i="2" s="1"/>
  <c r="AC5" i="2"/>
  <c r="AD32" i="2" s="1"/>
  <c r="AB5" i="2"/>
  <c r="AC32" i="2" s="1"/>
  <c r="AA5" i="2"/>
  <c r="AB32" i="2" s="1"/>
  <c r="Z5" i="2"/>
  <c r="AA32" i="2" s="1"/>
  <c r="Y5" i="2"/>
  <c r="W5" i="2" s="1"/>
  <c r="X5" i="2" s="1"/>
  <c r="H5" i="2"/>
  <c r="G5" i="2"/>
  <c r="F5" i="2"/>
  <c r="H4" i="2"/>
  <c r="G4" i="2"/>
  <c r="AJ30" i="22"/>
  <c r="AI30" i="22"/>
  <c r="AH30" i="22"/>
  <c r="AG30" i="22"/>
  <c r="AF30" i="22"/>
  <c r="AE30" i="22"/>
  <c r="AD30" i="22"/>
  <c r="AC30" i="22"/>
  <c r="AB30" i="22"/>
  <c r="AA30" i="22"/>
  <c r="Y30" i="22"/>
  <c r="Z30" i="22" s="1"/>
  <c r="X30" i="22"/>
  <c r="J30" i="22"/>
  <c r="I30" i="22"/>
  <c r="H30" i="22"/>
  <c r="AK30" i="22" s="1"/>
  <c r="AL30" i="22" s="1"/>
  <c r="AK29" i="22"/>
  <c r="AJ29" i="22"/>
  <c r="AI29" i="22"/>
  <c r="AH29" i="22"/>
  <c r="AG29" i="22"/>
  <c r="AF29" i="22"/>
  <c r="AE29" i="22"/>
  <c r="AD29" i="22"/>
  <c r="AC29" i="22"/>
  <c r="Y29" i="22" s="1"/>
  <c r="Z29" i="22" s="1"/>
  <c r="AB29" i="22"/>
  <c r="AA29" i="22"/>
  <c r="J29" i="22"/>
  <c r="I29" i="22"/>
  <c r="H29" i="22"/>
  <c r="AK28" i="22"/>
  <c r="AJ28" i="22"/>
  <c r="AI28" i="22"/>
  <c r="AH28" i="22"/>
  <c r="AG28" i="22"/>
  <c r="AF28" i="22"/>
  <c r="AE28" i="22"/>
  <c r="AD28" i="22"/>
  <c r="AC28" i="22"/>
  <c r="AB28" i="22"/>
  <c r="AA28" i="22"/>
  <c r="Y28" i="22" s="1"/>
  <c r="Z28" i="22" s="1"/>
  <c r="J28" i="22"/>
  <c r="I28" i="22"/>
  <c r="H28" i="22"/>
  <c r="AJ27" i="22"/>
  <c r="AI27" i="22"/>
  <c r="AH27" i="22"/>
  <c r="AG27" i="22"/>
  <c r="AF27" i="22"/>
  <c r="AE27" i="22"/>
  <c r="AD27" i="22"/>
  <c r="AC27" i="22"/>
  <c r="AB27" i="22"/>
  <c r="AA27" i="22"/>
  <c r="Y27" i="22" s="1"/>
  <c r="Z27" i="22" s="1"/>
  <c r="J27" i="22"/>
  <c r="I27" i="22"/>
  <c r="H27" i="22"/>
  <c r="AK27" i="22" s="1"/>
  <c r="AJ26" i="22"/>
  <c r="AI26" i="22"/>
  <c r="AH26" i="22"/>
  <c r="AG26" i="22"/>
  <c r="AF26" i="22"/>
  <c r="AE26" i="22"/>
  <c r="AD26" i="22"/>
  <c r="AC26" i="22"/>
  <c r="AB26" i="22"/>
  <c r="AA26" i="22"/>
  <c r="Y26" i="22"/>
  <c r="Z26" i="22" s="1"/>
  <c r="X26" i="22"/>
  <c r="J26" i="22"/>
  <c r="I26" i="22"/>
  <c r="H26" i="22"/>
  <c r="AK26" i="22" s="1"/>
  <c r="AL26" i="22" s="1"/>
  <c r="AK25" i="22"/>
  <c r="AJ25" i="22"/>
  <c r="AI25" i="22"/>
  <c r="AH25" i="22"/>
  <c r="AG25" i="22"/>
  <c r="AF25" i="22"/>
  <c r="AE25" i="22"/>
  <c r="AD25" i="22"/>
  <c r="AC25" i="22"/>
  <c r="Y25" i="22" s="1"/>
  <c r="Z25" i="22" s="1"/>
  <c r="AB25" i="22"/>
  <c r="AA25" i="22"/>
  <c r="J25" i="22"/>
  <c r="I25" i="22"/>
  <c r="H25" i="22"/>
  <c r="AK24" i="22"/>
  <c r="AJ24" i="22"/>
  <c r="AI24" i="22"/>
  <c r="AH24" i="22"/>
  <c r="AG24" i="22"/>
  <c r="AF24" i="22"/>
  <c r="AE24" i="22"/>
  <c r="AD24" i="22"/>
  <c r="AC24" i="22"/>
  <c r="AB24" i="22"/>
  <c r="AA24" i="22"/>
  <c r="Y24" i="22" s="1"/>
  <c r="Z24" i="22" s="1"/>
  <c r="J24" i="22"/>
  <c r="I24" i="22"/>
  <c r="H24" i="22"/>
  <c r="AJ23" i="22"/>
  <c r="AI23" i="22"/>
  <c r="AH23" i="22"/>
  <c r="AG23" i="22"/>
  <c r="AF23" i="22"/>
  <c r="AE23" i="22"/>
  <c r="AD23" i="22"/>
  <c r="AC23" i="22"/>
  <c r="AB23" i="22"/>
  <c r="AA23" i="22"/>
  <c r="Y23" i="22" s="1"/>
  <c r="Z23" i="22" s="1"/>
  <c r="J23" i="22"/>
  <c r="I23" i="22"/>
  <c r="H23" i="22"/>
  <c r="AK23" i="22" s="1"/>
  <c r="AJ22" i="22"/>
  <c r="AI22" i="22"/>
  <c r="AH22" i="22"/>
  <c r="AG22" i="22"/>
  <c r="AF22" i="22"/>
  <c r="AE22" i="22"/>
  <c r="AD22" i="22"/>
  <c r="AC22" i="22"/>
  <c r="AB22" i="22"/>
  <c r="AA22" i="22"/>
  <c r="Y22" i="22"/>
  <c r="Z22" i="22" s="1"/>
  <c r="X22" i="22"/>
  <c r="J22" i="22"/>
  <c r="I22" i="22"/>
  <c r="H22" i="22"/>
  <c r="AK22" i="22" s="1"/>
  <c r="AL22" i="22" s="1"/>
  <c r="AK21" i="22"/>
  <c r="AJ21" i="22"/>
  <c r="AI21" i="22"/>
  <c r="AH21" i="22"/>
  <c r="AG21" i="22"/>
  <c r="AF21" i="22"/>
  <c r="AE21" i="22"/>
  <c r="AD21" i="22"/>
  <c r="AC21" i="22"/>
  <c r="Y21" i="22" s="1"/>
  <c r="Z21" i="22" s="1"/>
  <c r="AB21" i="22"/>
  <c r="AA21" i="22"/>
  <c r="J21" i="22"/>
  <c r="I21" i="22"/>
  <c r="H21" i="22"/>
  <c r="AK20" i="22"/>
  <c r="AJ20" i="22"/>
  <c r="AI20" i="22"/>
  <c r="AH20" i="22"/>
  <c r="AG20" i="22"/>
  <c r="AF20" i="22"/>
  <c r="AE20" i="22"/>
  <c r="AD20" i="22"/>
  <c r="AC20" i="22"/>
  <c r="AB20" i="22"/>
  <c r="AA20" i="22"/>
  <c r="Y20" i="22" s="1"/>
  <c r="Z20" i="22" s="1"/>
  <c r="J20" i="22"/>
  <c r="I20" i="22"/>
  <c r="H20" i="22"/>
  <c r="AJ19" i="22"/>
  <c r="AI19" i="22"/>
  <c r="AH19" i="22"/>
  <c r="AG19" i="22"/>
  <c r="AF19" i="22"/>
  <c r="AE19" i="22"/>
  <c r="AD19" i="22"/>
  <c r="AC19" i="22"/>
  <c r="AB19" i="22"/>
  <c r="AA19" i="22"/>
  <c r="Y19" i="22" s="1"/>
  <c r="Z19" i="22" s="1"/>
  <c r="J19" i="22"/>
  <c r="I19" i="22"/>
  <c r="H19" i="22"/>
  <c r="AK19" i="22" s="1"/>
  <c r="AJ18" i="22"/>
  <c r="AI18" i="22"/>
  <c r="AH18" i="22"/>
  <c r="AG18" i="22"/>
  <c r="AF18" i="22"/>
  <c r="AE18" i="22"/>
  <c r="AD18" i="22"/>
  <c r="AC18" i="22"/>
  <c r="AB18" i="22"/>
  <c r="AA18" i="22"/>
  <c r="Y18" i="22"/>
  <c r="Z18" i="22" s="1"/>
  <c r="X18" i="22"/>
  <c r="J18" i="22"/>
  <c r="I18" i="22"/>
  <c r="H18" i="22"/>
  <c r="AK18" i="22" s="1"/>
  <c r="AL18" i="22" s="1"/>
  <c r="AK17" i="22"/>
  <c r="AJ17" i="22"/>
  <c r="AI17" i="22"/>
  <c r="AH17" i="22"/>
  <c r="AG17" i="22"/>
  <c r="AF17" i="22"/>
  <c r="AE17" i="22"/>
  <c r="AD17" i="22"/>
  <c r="AC17" i="22"/>
  <c r="Y17" i="22" s="1"/>
  <c r="Z17" i="22" s="1"/>
  <c r="AB17" i="22"/>
  <c r="AA17" i="22"/>
  <c r="J17" i="22"/>
  <c r="I17" i="22"/>
  <c r="H17" i="22"/>
  <c r="AJ16" i="22"/>
  <c r="AI16" i="22"/>
  <c r="AH16" i="22"/>
  <c r="AG16" i="22"/>
  <c r="AF16" i="22"/>
  <c r="AE16" i="22"/>
  <c r="AD16" i="22"/>
  <c r="Y16" i="22" s="1"/>
  <c r="Z16" i="22" s="1"/>
  <c r="AC16" i="22"/>
  <c r="AB16" i="22"/>
  <c r="AA16" i="22"/>
  <c r="X16" i="22"/>
  <c r="H16" i="22"/>
  <c r="AK15" i="22"/>
  <c r="AJ15" i="22"/>
  <c r="AI15" i="22"/>
  <c r="AH15" i="22"/>
  <c r="AG15" i="22"/>
  <c r="AF15" i="22"/>
  <c r="AE15" i="22"/>
  <c r="AD15" i="22"/>
  <c r="AC15" i="22"/>
  <c r="AB15" i="22"/>
  <c r="AA15" i="22"/>
  <c r="Y15" i="22" s="1"/>
  <c r="Z15" i="22" s="1"/>
  <c r="J15" i="22"/>
  <c r="I15" i="22"/>
  <c r="H15" i="22"/>
  <c r="AK14" i="22"/>
  <c r="AJ14" i="22"/>
  <c r="AI14" i="22"/>
  <c r="AH14" i="22"/>
  <c r="AG14" i="22"/>
  <c r="AF14" i="22"/>
  <c r="AE14" i="22"/>
  <c r="AD14" i="22"/>
  <c r="AC14" i="22"/>
  <c r="AB14" i="22"/>
  <c r="AA14" i="22"/>
  <c r="J14" i="22"/>
  <c r="I14" i="22"/>
  <c r="H14" i="22"/>
  <c r="AJ13" i="22"/>
  <c r="AI13" i="22"/>
  <c r="AH13" i="22"/>
  <c r="AG13" i="22"/>
  <c r="AF13" i="22"/>
  <c r="AE13" i="22"/>
  <c r="AD13" i="22"/>
  <c r="Y13" i="22" s="1"/>
  <c r="Z13" i="22" s="1"/>
  <c r="AC13" i="22"/>
  <c r="AB13" i="22"/>
  <c r="AA13" i="22"/>
  <c r="X13" i="22"/>
  <c r="H13" i="22"/>
  <c r="AK12" i="22"/>
  <c r="AJ12" i="22"/>
  <c r="AI12" i="22"/>
  <c r="AH12" i="22"/>
  <c r="AG12" i="22"/>
  <c r="AF12" i="22"/>
  <c r="AE12" i="22"/>
  <c r="AD12" i="22"/>
  <c r="AC12" i="22"/>
  <c r="AB12" i="22"/>
  <c r="AA12" i="22"/>
  <c r="Y12" i="22" s="1"/>
  <c r="Z12" i="22" s="1"/>
  <c r="J12" i="22"/>
  <c r="I12" i="22"/>
  <c r="H12" i="22"/>
  <c r="AJ11" i="22"/>
  <c r="AI11" i="22"/>
  <c r="AH11" i="22"/>
  <c r="AG11" i="22"/>
  <c r="AF11" i="22"/>
  <c r="AE11" i="22"/>
  <c r="AD11" i="22"/>
  <c r="AC11" i="22"/>
  <c r="AB11" i="22"/>
  <c r="AA11" i="22"/>
  <c r="H11" i="22"/>
  <c r="AJ10" i="22"/>
  <c r="AI10" i="22"/>
  <c r="AH10" i="22"/>
  <c r="AG10" i="22"/>
  <c r="AF10" i="22"/>
  <c r="AE10" i="22"/>
  <c r="AD10" i="22"/>
  <c r="AC10" i="22"/>
  <c r="AB10" i="22"/>
  <c r="Y10" i="22" s="1"/>
  <c r="Z10" i="22" s="1"/>
  <c r="AA10" i="22"/>
  <c r="X10" i="22"/>
  <c r="AL10" i="22" s="1"/>
  <c r="J10" i="22"/>
  <c r="I10" i="22"/>
  <c r="H10" i="22"/>
  <c r="AK10" i="22" s="1"/>
  <c r="AK9" i="22"/>
  <c r="AJ9" i="22"/>
  <c r="AI9" i="22"/>
  <c r="AH9" i="22"/>
  <c r="AG9" i="22"/>
  <c r="AF9" i="22"/>
  <c r="AE9" i="22"/>
  <c r="AD9" i="22"/>
  <c r="AC9" i="22"/>
  <c r="AB9" i="22"/>
  <c r="AA9" i="22"/>
  <c r="Y9" i="22" s="1"/>
  <c r="Z9" i="22" s="1"/>
  <c r="J9" i="22"/>
  <c r="I9" i="22"/>
  <c r="H9" i="22"/>
  <c r="AJ8" i="22"/>
  <c r="AJ32" i="22" s="1"/>
  <c r="AI8" i="22"/>
  <c r="AH8" i="22"/>
  <c r="X8" i="22" s="1"/>
  <c r="AL8" i="22" s="1"/>
  <c r="AG8" i="22"/>
  <c r="AF8" i="22"/>
  <c r="AE8" i="22"/>
  <c r="AD8" i="22"/>
  <c r="AC8" i="22"/>
  <c r="AB8" i="22"/>
  <c r="AA8" i="22"/>
  <c r="Y8" i="22" s="1"/>
  <c r="Z8" i="22" s="1"/>
  <c r="J8" i="22"/>
  <c r="I8" i="22"/>
  <c r="H8" i="22"/>
  <c r="AK8" i="22" s="1"/>
  <c r="AK7" i="22"/>
  <c r="AJ7" i="22"/>
  <c r="AI7" i="22"/>
  <c r="AI32" i="22" s="1"/>
  <c r="AH7" i="22"/>
  <c r="AH32" i="22" s="1"/>
  <c r="AG7" i="22"/>
  <c r="AF7" i="22"/>
  <c r="AE7" i="22"/>
  <c r="AD7" i="22"/>
  <c r="AC7" i="22"/>
  <c r="AB7" i="22"/>
  <c r="Y7" i="22" s="1"/>
  <c r="Z7" i="22" s="1"/>
  <c r="AA7" i="22"/>
  <c r="X7" i="22" s="1"/>
  <c r="AL7" i="22" s="1"/>
  <c r="J7" i="22"/>
  <c r="I7" i="22"/>
  <c r="H7" i="22"/>
  <c r="AJ6" i="22"/>
  <c r="AI6" i="22"/>
  <c r="AH6" i="22"/>
  <c r="AG6" i="22"/>
  <c r="AG32" i="22" s="1"/>
  <c r="AF6" i="22"/>
  <c r="AF32" i="22" s="1"/>
  <c r="AE6" i="22"/>
  <c r="AE32" i="22" s="1"/>
  <c r="AD6" i="22"/>
  <c r="AC6" i="22"/>
  <c r="AC32" i="22" s="1"/>
  <c r="AB6" i="22"/>
  <c r="Y6" i="22" s="1"/>
  <c r="Z6" i="22" s="1"/>
  <c r="AA6" i="22"/>
  <c r="X6" i="22"/>
  <c r="J6" i="22"/>
  <c r="I6" i="22"/>
  <c r="H6" i="22"/>
  <c r="AK6" i="22" s="1"/>
  <c r="AK5" i="22"/>
  <c r="AJ5" i="22"/>
  <c r="AI5" i="22"/>
  <c r="AH5" i="22"/>
  <c r="AG5" i="22"/>
  <c r="AF5" i="22"/>
  <c r="AE5" i="22"/>
  <c r="AD5" i="22"/>
  <c r="AD32" i="22" s="1"/>
  <c r="AC5" i="22"/>
  <c r="AB5" i="22"/>
  <c r="AA5" i="22"/>
  <c r="Y5" i="22" s="1"/>
  <c r="Z5" i="22" s="1"/>
  <c r="J5" i="22"/>
  <c r="I5" i="22"/>
  <c r="H5" i="22"/>
  <c r="J4" i="22"/>
  <c r="I4" i="22"/>
  <c r="AK13" i="3" l="1"/>
  <c r="AL13" i="3"/>
  <c r="AK14" i="27"/>
  <c r="AJ14" i="27"/>
  <c r="AL14" i="27"/>
  <c r="AK25" i="27"/>
  <c r="AJ25" i="27"/>
  <c r="AL25" i="27"/>
  <c r="AL8" i="2"/>
  <c r="AK8" i="2"/>
  <c r="AJ8" i="2"/>
  <c r="AL18" i="41"/>
  <c r="AK18" i="41"/>
  <c r="AJ18" i="41"/>
  <c r="AI32" i="41"/>
  <c r="AJ28" i="42"/>
  <c r="AL28" i="42"/>
  <c r="AK28" i="42"/>
  <c r="M38" i="2"/>
  <c r="L38" i="2"/>
  <c r="K38" i="2"/>
  <c r="AI32" i="3"/>
  <c r="AL24" i="2"/>
  <c r="AJ24" i="2"/>
  <c r="AK24" i="2"/>
  <c r="AK25" i="41"/>
  <c r="AL25" i="41"/>
  <c r="AJ25" i="41"/>
  <c r="AJ14" i="42"/>
  <c r="AL18" i="27"/>
  <c r="AK18" i="27"/>
  <c r="AJ18" i="27"/>
  <c r="AL30" i="44"/>
  <c r="AK30" i="44"/>
  <c r="AJ30" i="44"/>
  <c r="AL16" i="42"/>
  <c r="AK16" i="42"/>
  <c r="AL21" i="44"/>
  <c r="AK21" i="44"/>
  <c r="AJ21" i="44"/>
  <c r="AK12" i="30"/>
  <c r="AJ12" i="30"/>
  <c r="AL12" i="30"/>
  <c r="AL11" i="2"/>
  <c r="AK11" i="2"/>
  <c r="AJ11" i="2"/>
  <c r="AJ6" i="41"/>
  <c r="AL6" i="41"/>
  <c r="AK6" i="41"/>
  <c r="AK22" i="3"/>
  <c r="AJ22" i="3"/>
  <c r="AL22" i="3"/>
  <c r="AL6" i="3"/>
  <c r="AK6" i="3"/>
  <c r="AJ6" i="3"/>
  <c r="AL8" i="3"/>
  <c r="AK8" i="3"/>
  <c r="AJ8" i="3"/>
  <c r="AL19" i="3"/>
  <c r="AK19" i="3"/>
  <c r="AJ19" i="3"/>
  <c r="AK25" i="42"/>
  <c r="AL25" i="42"/>
  <c r="AJ25" i="42"/>
  <c r="AL24" i="43"/>
  <c r="AK24" i="43"/>
  <c r="AJ24" i="43"/>
  <c r="AL18" i="44"/>
  <c r="AK18" i="44"/>
  <c r="AJ18" i="44"/>
  <c r="AL12" i="2"/>
  <c r="AK12" i="2"/>
  <c r="AJ12" i="2"/>
  <c r="AJ8" i="41"/>
  <c r="AL8" i="41"/>
  <c r="AK8" i="41"/>
  <c r="AL27" i="41"/>
  <c r="AJ27" i="41"/>
  <c r="AK27" i="41"/>
  <c r="AK18" i="29"/>
  <c r="AL18" i="29"/>
  <c r="AJ18" i="29"/>
  <c r="AL11" i="27"/>
  <c r="AK11" i="27"/>
  <c r="AL21" i="28"/>
  <c r="AK21" i="28"/>
  <c r="AJ21" i="28"/>
  <c r="M44" i="2"/>
  <c r="L44" i="2"/>
  <c r="K44" i="2"/>
  <c r="AL9" i="27"/>
  <c r="AK9" i="27"/>
  <c r="AJ9" i="27"/>
  <c r="AK19" i="43"/>
  <c r="AJ19" i="43"/>
  <c r="AL19" i="43"/>
  <c r="AL24" i="41"/>
  <c r="AK24" i="41"/>
  <c r="AJ24" i="41"/>
  <c r="AJ7" i="42"/>
  <c r="AL7" i="42"/>
  <c r="AK7" i="42"/>
  <c r="AJ6" i="43"/>
  <c r="AL6" i="43"/>
  <c r="AK6" i="43"/>
  <c r="AK10" i="43"/>
  <c r="AJ10" i="43"/>
  <c r="AL10" i="43"/>
  <c r="AL17" i="41"/>
  <c r="AK17" i="41"/>
  <c r="AJ17" i="41"/>
  <c r="AL10" i="3"/>
  <c r="AK10" i="3"/>
  <c r="AJ10" i="3"/>
  <c r="AL21" i="3"/>
  <c r="AK21" i="3"/>
  <c r="AJ21" i="3"/>
  <c r="AJ23" i="3"/>
  <c r="AL23" i="3"/>
  <c r="AK23" i="3"/>
  <c r="AL24" i="27"/>
  <c r="AK24" i="27"/>
  <c r="AJ24" i="27"/>
  <c r="AK12" i="3"/>
  <c r="AJ12" i="3"/>
  <c r="AL12" i="3"/>
  <c r="AL26" i="27"/>
  <c r="AK26" i="27"/>
  <c r="AJ26" i="27"/>
  <c r="AL14" i="3"/>
  <c r="AK14" i="3"/>
  <c r="AJ14" i="3"/>
  <c r="AJ22" i="42"/>
  <c r="AL22" i="42"/>
  <c r="AK22" i="42"/>
  <c r="AK14" i="43"/>
  <c r="AJ14" i="43"/>
  <c r="AL14" i="43"/>
  <c r="AL10" i="29"/>
  <c r="AK10" i="29"/>
  <c r="AJ10" i="29"/>
  <c r="AL19" i="29"/>
  <c r="AK19" i="29"/>
  <c r="AJ19" i="29"/>
  <c r="AL13" i="42"/>
  <c r="AK13" i="42"/>
  <c r="AL21" i="27"/>
  <c r="AK21" i="27"/>
  <c r="AJ21" i="27"/>
  <c r="AL21" i="43"/>
  <c r="AK21" i="43"/>
  <c r="AJ21" i="43"/>
  <c r="AL5" i="41"/>
  <c r="AK5" i="41"/>
  <c r="AJ5" i="41"/>
  <c r="AL29" i="41"/>
  <c r="AK29" i="41"/>
  <c r="AJ29" i="41"/>
  <c r="AJ27" i="3"/>
  <c r="AL27" i="3"/>
  <c r="AL9" i="44"/>
  <c r="AK9" i="44"/>
  <c r="AJ9" i="44"/>
  <c r="AK18" i="3"/>
  <c r="AJ18" i="3"/>
  <c r="AL18" i="3"/>
  <c r="AK18" i="45"/>
  <c r="AJ18" i="45"/>
  <c r="AL18" i="45"/>
  <c r="AK32" i="22"/>
  <c r="M34" i="2"/>
  <c r="L34" i="2"/>
  <c r="K34" i="2"/>
  <c r="AL25" i="3"/>
  <c r="AK25" i="3"/>
  <c r="AJ25" i="3"/>
  <c r="AL15" i="42"/>
  <c r="AK15" i="42"/>
  <c r="AJ15" i="42"/>
  <c r="AL6" i="44"/>
  <c r="AK6" i="44"/>
  <c r="AJ6" i="44"/>
  <c r="AL5" i="3"/>
  <c r="AK5" i="3"/>
  <c r="AJ5" i="3"/>
  <c r="AK16" i="2"/>
  <c r="AL16" i="2"/>
  <c r="AJ16" i="2"/>
  <c r="M41" i="2"/>
  <c r="L41" i="2"/>
  <c r="K41" i="2"/>
  <c r="AL27" i="28"/>
  <c r="AK27" i="28"/>
  <c r="AJ27" i="28"/>
  <c r="K58" i="2"/>
  <c r="M58" i="2"/>
  <c r="L58" i="2"/>
  <c r="AL21" i="2"/>
  <c r="AJ21" i="2"/>
  <c r="AK19" i="42"/>
  <c r="AL19" i="42"/>
  <c r="AJ19" i="42"/>
  <c r="AL24" i="44"/>
  <c r="AK24" i="44"/>
  <c r="AJ24" i="44"/>
  <c r="AL23" i="29"/>
  <c r="AK23" i="29"/>
  <c r="AJ23" i="29"/>
  <c r="AL17" i="3"/>
  <c r="AK17" i="3"/>
  <c r="AJ17" i="3"/>
  <c r="AK30" i="2"/>
  <c r="AL30" i="2"/>
  <c r="AJ30" i="2"/>
  <c r="AL7" i="41"/>
  <c r="AK7" i="41"/>
  <c r="AJ7" i="41"/>
  <c r="AL21" i="42"/>
  <c r="AK21" i="42"/>
  <c r="AJ21" i="42"/>
  <c r="AK20" i="3"/>
  <c r="AJ20" i="3"/>
  <c r="AL20" i="3"/>
  <c r="AL6" i="22"/>
  <c r="AL29" i="3"/>
  <c r="AK29" i="3"/>
  <c r="AJ29" i="3"/>
  <c r="AL9" i="43"/>
  <c r="AK9" i="43"/>
  <c r="AJ9" i="43"/>
  <c r="W30" i="2"/>
  <c r="X30" i="2" s="1"/>
  <c r="V23" i="41"/>
  <c r="W28" i="41"/>
  <c r="X28" i="41" s="1"/>
  <c r="V9" i="3"/>
  <c r="V16" i="3"/>
  <c r="W10" i="42"/>
  <c r="X10" i="42" s="1"/>
  <c r="V20" i="42"/>
  <c r="AF32" i="27"/>
  <c r="AJ12" i="27"/>
  <c r="W23" i="44"/>
  <c r="X23" i="44" s="1"/>
  <c r="V23" i="44"/>
  <c r="AK20" i="29"/>
  <c r="AJ20" i="29"/>
  <c r="AL11" i="45"/>
  <c r="AK11" i="45"/>
  <c r="W20" i="31"/>
  <c r="X20" i="31" s="1"/>
  <c r="V20" i="31"/>
  <c r="M36" i="2"/>
  <c r="X20" i="22"/>
  <c r="AL20" i="22" s="1"/>
  <c r="X24" i="22"/>
  <c r="AL24" i="22" s="1"/>
  <c r="X28" i="22"/>
  <c r="AL28" i="22" s="1"/>
  <c r="V14" i="2"/>
  <c r="V19" i="2"/>
  <c r="K39" i="2"/>
  <c r="K46" i="2"/>
  <c r="K53" i="2"/>
  <c r="W23" i="41"/>
  <c r="X23" i="41" s="1"/>
  <c r="AB32" i="3"/>
  <c r="W25" i="3"/>
  <c r="X25" i="3" s="1"/>
  <c r="V24" i="42"/>
  <c r="AL12" i="27"/>
  <c r="W20" i="27"/>
  <c r="X20" i="27" s="1"/>
  <c r="V9" i="28"/>
  <c r="V24" i="28"/>
  <c r="W13" i="44"/>
  <c r="X13" i="44" s="1"/>
  <c r="AL30" i="46"/>
  <c r="AK30" i="46"/>
  <c r="V14" i="41"/>
  <c r="AC32" i="3"/>
  <c r="V5" i="42"/>
  <c r="W16" i="42"/>
  <c r="X16" i="42" s="1"/>
  <c r="AH32" i="27"/>
  <c r="W7" i="27"/>
  <c r="X7" i="27" s="1"/>
  <c r="W17" i="43"/>
  <c r="X17" i="43" s="1"/>
  <c r="W20" i="43"/>
  <c r="X20" i="43" s="1"/>
  <c r="V20" i="43"/>
  <c r="W23" i="43"/>
  <c r="X23" i="43" s="1"/>
  <c r="W18" i="44"/>
  <c r="X18" i="44" s="1"/>
  <c r="W26" i="44"/>
  <c r="X26" i="44" s="1"/>
  <c r="V26" i="44"/>
  <c r="W28" i="44"/>
  <c r="X28" i="44" s="1"/>
  <c r="V28" i="44"/>
  <c r="W5" i="29"/>
  <c r="X5" i="29" s="1"/>
  <c r="V5" i="29"/>
  <c r="W13" i="45"/>
  <c r="X13" i="45" s="1"/>
  <c r="W23" i="45"/>
  <c r="X23" i="45" s="1"/>
  <c r="V23" i="45"/>
  <c r="AK7" i="30"/>
  <c r="AL7" i="30"/>
  <c r="AJ7" i="30"/>
  <c r="W23" i="27"/>
  <c r="X23" i="27" s="1"/>
  <c r="V23" i="27"/>
  <c r="W5" i="43"/>
  <c r="X5" i="43" s="1"/>
  <c r="V5" i="43"/>
  <c r="AL6" i="28"/>
  <c r="AK6" i="28"/>
  <c r="AJ6" i="28"/>
  <c r="AI6" i="2"/>
  <c r="AJ32" i="2" s="1"/>
  <c r="J40" i="2"/>
  <c r="W29" i="3"/>
  <c r="X29" i="3" s="1"/>
  <c r="W13" i="27"/>
  <c r="X13" i="27" s="1"/>
  <c r="W16" i="27"/>
  <c r="X16" i="27" s="1"/>
  <c r="V16" i="27"/>
  <c r="W8" i="44"/>
  <c r="X8" i="44" s="1"/>
  <c r="V8" i="44"/>
  <c r="AA32" i="29"/>
  <c r="AL20" i="45"/>
  <c r="AJ20" i="45"/>
  <c r="AL25" i="46"/>
  <c r="AK25" i="46"/>
  <c r="AK22" i="31"/>
  <c r="AJ22" i="31"/>
  <c r="AL22" i="31"/>
  <c r="AA32" i="22"/>
  <c r="W9" i="41"/>
  <c r="X9" i="41" s="1"/>
  <c r="V9" i="41"/>
  <c r="V32" i="41" s="1"/>
  <c r="AB32" i="29"/>
  <c r="AL12" i="29"/>
  <c r="AK12" i="29"/>
  <c r="AJ12" i="29"/>
  <c r="AL15" i="29"/>
  <c r="AK15" i="29"/>
  <c r="AJ15" i="29"/>
  <c r="V9" i="30"/>
  <c r="AL20" i="30"/>
  <c r="AK20" i="30"/>
  <c r="AJ20" i="30"/>
  <c r="AL9" i="31"/>
  <c r="AK9" i="31"/>
  <c r="AJ9" i="31"/>
  <c r="AB32" i="22"/>
  <c r="V13" i="2"/>
  <c r="AI21" i="2"/>
  <c r="AK21" i="2" s="1"/>
  <c r="V29" i="2"/>
  <c r="V15" i="3"/>
  <c r="Z32" i="42"/>
  <c r="V12" i="42"/>
  <c r="V10" i="27"/>
  <c r="V19" i="27"/>
  <c r="AB32" i="43"/>
  <c r="V11" i="43"/>
  <c r="AL23" i="43"/>
  <c r="W28" i="43"/>
  <c r="X28" i="43" s="1"/>
  <c r="AA32" i="28"/>
  <c r="W11" i="28"/>
  <c r="X11" i="28" s="1"/>
  <c r="W16" i="28"/>
  <c r="X16" i="28" s="1"/>
  <c r="V16" i="28"/>
  <c r="V25" i="44"/>
  <c r="W6" i="45"/>
  <c r="X6" i="45" s="1"/>
  <c r="V6" i="45"/>
  <c r="Y32" i="45"/>
  <c r="AI32" i="44"/>
  <c r="X19" i="22"/>
  <c r="AL19" i="22" s="1"/>
  <c r="W22" i="41"/>
  <c r="X22" i="41" s="1"/>
  <c r="V28" i="43"/>
  <c r="AB32" i="28"/>
  <c r="W6" i="28"/>
  <c r="X6" i="28" s="1"/>
  <c r="V11" i="28"/>
  <c r="W23" i="28"/>
  <c r="X23" i="28" s="1"/>
  <c r="W15" i="31"/>
  <c r="X15" i="31" s="1"/>
  <c r="V15" i="31"/>
  <c r="X23" i="22"/>
  <c r="AL23" i="22" s="1"/>
  <c r="X27" i="22"/>
  <c r="AL27" i="22" s="1"/>
  <c r="V28" i="2"/>
  <c r="K55" i="2"/>
  <c r="AB32" i="42"/>
  <c r="AG32" i="42"/>
  <c r="W19" i="42"/>
  <c r="X19" i="42" s="1"/>
  <c r="W23" i="42"/>
  <c r="X23" i="42" s="1"/>
  <c r="V23" i="42"/>
  <c r="V6" i="27"/>
  <c r="W26" i="27"/>
  <c r="X26" i="27" s="1"/>
  <c r="W29" i="27"/>
  <c r="X29" i="27" s="1"/>
  <c r="AD32" i="43"/>
  <c r="W25" i="43"/>
  <c r="X25" i="43" s="1"/>
  <c r="V25" i="43"/>
  <c r="AJ29" i="43"/>
  <c r="AI32" i="28"/>
  <c r="W13" i="28"/>
  <c r="X13" i="28" s="1"/>
  <c r="V13" i="28"/>
  <c r="W17" i="44"/>
  <c r="X17" i="44" s="1"/>
  <c r="V17" i="44"/>
  <c r="AE32" i="29"/>
  <c r="AC32" i="30"/>
  <c r="AK11" i="30"/>
  <c r="AL11" i="30"/>
  <c r="AI32" i="2"/>
  <c r="V23" i="2"/>
  <c r="L55" i="2"/>
  <c r="V21" i="41"/>
  <c r="W26" i="41"/>
  <c r="X26" i="41" s="1"/>
  <c r="V26" i="41"/>
  <c r="W19" i="3"/>
  <c r="X19" i="3" s="1"/>
  <c r="V28" i="3"/>
  <c r="AC32" i="42"/>
  <c r="V27" i="42"/>
  <c r="W22" i="43"/>
  <c r="X22" i="43" s="1"/>
  <c r="AK29" i="43"/>
  <c r="V18" i="28"/>
  <c r="AH32" i="44"/>
  <c r="W10" i="44"/>
  <c r="X10" i="44" s="1"/>
  <c r="W7" i="29"/>
  <c r="X7" i="29" s="1"/>
  <c r="W12" i="29"/>
  <c r="X12" i="29" s="1"/>
  <c r="W14" i="29"/>
  <c r="X14" i="29" s="1"/>
  <c r="AL17" i="29"/>
  <c r="AJ17" i="29"/>
  <c r="Y32" i="29"/>
  <c r="AH32" i="43"/>
  <c r="AD32" i="42"/>
  <c r="W8" i="42"/>
  <c r="X8" i="42" s="1"/>
  <c r="V8" i="42"/>
  <c r="W22" i="27"/>
  <c r="X22" i="27" s="1"/>
  <c r="AF32" i="43"/>
  <c r="V13" i="43"/>
  <c r="W16" i="43"/>
  <c r="X16" i="43" s="1"/>
  <c r="V22" i="43"/>
  <c r="W28" i="28"/>
  <c r="X28" i="28" s="1"/>
  <c r="V28" i="28"/>
  <c r="Z32" i="44"/>
  <c r="V10" i="44"/>
  <c r="W15" i="44"/>
  <c r="X15" i="44" s="1"/>
  <c r="V15" i="44"/>
  <c r="W20" i="44"/>
  <c r="X20" i="44" s="1"/>
  <c r="V20" i="44"/>
  <c r="W22" i="44"/>
  <c r="X22" i="44" s="1"/>
  <c r="V22" i="44"/>
  <c r="AG32" i="29"/>
  <c r="W19" i="29"/>
  <c r="X19" i="29" s="1"/>
  <c r="AL20" i="29"/>
  <c r="V24" i="29"/>
  <c r="W22" i="30"/>
  <c r="X22" i="30" s="1"/>
  <c r="V22" i="30"/>
  <c r="X5" i="22"/>
  <c r="X9" i="22"/>
  <c r="AL9" i="22" s="1"/>
  <c r="X12" i="22"/>
  <c r="AL12" i="22" s="1"/>
  <c r="X15" i="22"/>
  <c r="AL15" i="22" s="1"/>
  <c r="V7" i="2"/>
  <c r="V22" i="2"/>
  <c r="J56" i="2"/>
  <c r="V7" i="3"/>
  <c r="U32" i="3" s="1"/>
  <c r="V11" i="3"/>
  <c r="V18" i="42"/>
  <c r="V22" i="27"/>
  <c r="W19" i="43"/>
  <c r="X19" i="43" s="1"/>
  <c r="AL27" i="44"/>
  <c r="AK27" i="44"/>
  <c r="AJ27" i="44"/>
  <c r="W22" i="29"/>
  <c r="X22" i="29" s="1"/>
  <c r="V22" i="29"/>
  <c r="W7" i="2"/>
  <c r="X7" i="2" s="1"/>
  <c r="V17" i="2"/>
  <c r="K49" i="2"/>
  <c r="V12" i="41"/>
  <c r="V30" i="41"/>
  <c r="W7" i="3"/>
  <c r="X7" i="3" s="1"/>
  <c r="W23" i="3"/>
  <c r="X23" i="3" s="1"/>
  <c r="AI32" i="27"/>
  <c r="V15" i="27"/>
  <c r="W5" i="28"/>
  <c r="X5" i="28" s="1"/>
  <c r="AL8" i="28"/>
  <c r="AK8" i="28"/>
  <c r="W25" i="28"/>
  <c r="X25" i="28" s="1"/>
  <c r="W12" i="44"/>
  <c r="X12" i="44" s="1"/>
  <c r="V12" i="44"/>
  <c r="W15" i="30"/>
  <c r="X15" i="30" s="1"/>
  <c r="V15" i="30"/>
  <c r="W12" i="2"/>
  <c r="X12" i="2" s="1"/>
  <c r="K42" i="2"/>
  <c r="W11" i="3"/>
  <c r="X11" i="3" s="1"/>
  <c r="W14" i="3"/>
  <c r="X14" i="3" s="1"/>
  <c r="AJ7" i="27"/>
  <c r="W12" i="27"/>
  <c r="X12" i="27" s="1"/>
  <c r="V27" i="43"/>
  <c r="AL30" i="43"/>
  <c r="AK30" i="43"/>
  <c r="AJ30" i="43"/>
  <c r="Z32" i="28"/>
  <c r="V25" i="28"/>
  <c r="W30" i="28"/>
  <c r="X30" i="28" s="1"/>
  <c r="AK27" i="29"/>
  <c r="AL27" i="29"/>
  <c r="AJ27" i="29"/>
  <c r="AD32" i="44"/>
  <c r="W5" i="44"/>
  <c r="X5" i="44" s="1"/>
  <c r="V5" i="44"/>
  <c r="W7" i="44"/>
  <c r="X7" i="44" s="1"/>
  <c r="V7" i="44"/>
  <c r="V14" i="44"/>
  <c r="V19" i="44"/>
  <c r="W12" i="45"/>
  <c r="X12" i="45" s="1"/>
  <c r="V12" i="45"/>
  <c r="AK10" i="46"/>
  <c r="AL10" i="46"/>
  <c r="AL29" i="46"/>
  <c r="AK29" i="46"/>
  <c r="J42" i="31"/>
  <c r="K42" i="31"/>
  <c r="L42" i="31" s="1"/>
  <c r="AH32" i="42"/>
  <c r="AL11" i="42"/>
  <c r="AK11" i="42"/>
  <c r="AK14" i="42"/>
  <c r="K36" i="2"/>
  <c r="M50" i="2"/>
  <c r="L50" i="2"/>
  <c r="V16" i="41"/>
  <c r="W14" i="42"/>
  <c r="X14" i="42" s="1"/>
  <c r="V5" i="27"/>
  <c r="AL13" i="27"/>
  <c r="W28" i="27"/>
  <c r="X28" i="27" s="1"/>
  <c r="Y32" i="27"/>
  <c r="AJ8" i="43"/>
  <c r="W30" i="43"/>
  <c r="X30" i="43" s="1"/>
  <c r="W21" i="29"/>
  <c r="X21" i="29" s="1"/>
  <c r="V26" i="29"/>
  <c r="AL19" i="46"/>
  <c r="AK19" i="46"/>
  <c r="AL7" i="27"/>
  <c r="AJ9" i="2"/>
  <c r="AI29" i="2"/>
  <c r="K43" i="2"/>
  <c r="K50" i="2"/>
  <c r="W20" i="41"/>
  <c r="X20" i="41" s="1"/>
  <c r="V20" i="41"/>
  <c r="W9" i="27"/>
  <c r="X9" i="27" s="1"/>
  <c r="W18" i="27"/>
  <c r="X18" i="27" s="1"/>
  <c r="V28" i="27"/>
  <c r="AK8" i="43"/>
  <c r="V17" i="28"/>
  <c r="AF32" i="44"/>
  <c r="W29" i="44"/>
  <c r="X29" i="44" s="1"/>
  <c r="V29" i="44"/>
  <c r="AK12" i="31"/>
  <c r="AJ12" i="31"/>
  <c r="AL12" i="31"/>
  <c r="AL30" i="28"/>
  <c r="AK30" i="28"/>
  <c r="AJ30" i="28"/>
  <c r="V6" i="29"/>
  <c r="W9" i="29"/>
  <c r="X9" i="29" s="1"/>
  <c r="V9" i="29"/>
  <c r="AJ9" i="42"/>
  <c r="W6" i="2"/>
  <c r="X6" i="2" s="1"/>
  <c r="V6" i="2"/>
  <c r="AL9" i="2"/>
  <c r="V26" i="2"/>
  <c r="J37" i="2"/>
  <c r="L51" i="2"/>
  <c r="V11" i="41"/>
  <c r="AJ13" i="41"/>
  <c r="V15" i="41"/>
  <c r="AJ22" i="41"/>
  <c r="V26" i="3"/>
  <c r="AK9" i="42"/>
  <c r="W17" i="42"/>
  <c r="X17" i="42" s="1"/>
  <c r="V17" i="42"/>
  <c r="W24" i="43"/>
  <c r="X24" i="43" s="1"/>
  <c r="AE32" i="28"/>
  <c r="V7" i="28"/>
  <c r="V10" i="28"/>
  <c r="W22" i="28"/>
  <c r="X22" i="28" s="1"/>
  <c r="V22" i="28"/>
  <c r="W24" i="44"/>
  <c r="X24" i="44" s="1"/>
  <c r="AK13" i="29"/>
  <c r="AL13" i="29"/>
  <c r="Y32" i="30"/>
  <c r="W5" i="30"/>
  <c r="X5" i="30" s="1"/>
  <c r="V5" i="30"/>
  <c r="AL14" i="31"/>
  <c r="AK14" i="31"/>
  <c r="AJ14" i="31"/>
  <c r="AL19" i="31"/>
  <c r="AK19" i="31"/>
  <c r="AJ19" i="31"/>
  <c r="AL18" i="43"/>
  <c r="AK18" i="43"/>
  <c r="AJ18" i="43"/>
  <c r="X17" i="22"/>
  <c r="AL17" i="22" s="1"/>
  <c r="X21" i="22"/>
  <c r="AL21" i="22" s="1"/>
  <c r="X25" i="22"/>
  <c r="AL25" i="22" s="1"/>
  <c r="X29" i="22"/>
  <c r="AL29" i="22" s="1"/>
  <c r="AJ18" i="2"/>
  <c r="AI23" i="2"/>
  <c r="AK13" i="41"/>
  <c r="AK22" i="41"/>
  <c r="AJ24" i="3"/>
  <c r="AG32" i="27"/>
  <c r="W8" i="27"/>
  <c r="X8" i="27" s="1"/>
  <c r="V8" i="27"/>
  <c r="W17" i="27"/>
  <c r="X17" i="27" s="1"/>
  <c r="V17" i="27"/>
  <c r="W18" i="43"/>
  <c r="X18" i="43" s="1"/>
  <c r="Y32" i="44"/>
  <c r="V11" i="29"/>
  <c r="W28" i="29"/>
  <c r="X28" i="29" s="1"/>
  <c r="V28" i="29"/>
  <c r="AB32" i="45"/>
  <c r="V5" i="45"/>
  <c r="AL21" i="45"/>
  <c r="AK21" i="45"/>
  <c r="AJ21" i="45"/>
  <c r="AL8" i="30"/>
  <c r="AK8" i="30"/>
  <c r="AJ8" i="30"/>
  <c r="AL14" i="46"/>
  <c r="AK14" i="46"/>
  <c r="AK18" i="2"/>
  <c r="V19" i="41"/>
  <c r="W5" i="3"/>
  <c r="X5" i="3" s="1"/>
  <c r="W10" i="3"/>
  <c r="X10" i="3" s="1"/>
  <c r="AL24" i="3"/>
  <c r="W12" i="43"/>
  <c r="X12" i="43" s="1"/>
  <c r="W21" i="43"/>
  <c r="X21" i="43" s="1"/>
  <c r="AG32" i="28"/>
  <c r="W12" i="28"/>
  <c r="X12" i="28" s="1"/>
  <c r="V12" i="28"/>
  <c r="W14" i="28"/>
  <c r="X14" i="28" s="1"/>
  <c r="W19" i="28"/>
  <c r="X19" i="28" s="1"/>
  <c r="W21" i="44"/>
  <c r="X21" i="44" s="1"/>
  <c r="V16" i="45"/>
  <c r="AL26" i="30"/>
  <c r="AK26" i="30"/>
  <c r="W30" i="31"/>
  <c r="X30" i="31" s="1"/>
  <c r="V30" i="31"/>
  <c r="AL27" i="2"/>
  <c r="AK27" i="2"/>
  <c r="Y14" i="22"/>
  <c r="Z14" i="22" s="1"/>
  <c r="X14" i="22"/>
  <c r="AL14" i="22" s="1"/>
  <c r="K45" i="2"/>
  <c r="V30" i="3"/>
  <c r="V6" i="42"/>
  <c r="W6" i="43"/>
  <c r="X6" i="43" s="1"/>
  <c r="V12" i="43"/>
  <c r="W15" i="43"/>
  <c r="X15" i="43" s="1"/>
  <c r="V15" i="43"/>
  <c r="AH32" i="28"/>
  <c r="AJ8" i="28"/>
  <c r="V14" i="28"/>
  <c r="V19" i="28"/>
  <c r="W8" i="29"/>
  <c r="X8" i="29" s="1"/>
  <c r="V8" i="29"/>
  <c r="W18" i="29"/>
  <c r="X18" i="29" s="1"/>
  <c r="W23" i="29"/>
  <c r="X23" i="29" s="1"/>
  <c r="W7" i="45"/>
  <c r="X7" i="45" s="1"/>
  <c r="V7" i="45"/>
  <c r="AL26" i="45"/>
  <c r="AK26" i="45"/>
  <c r="AJ26" i="45"/>
  <c r="AK28" i="45"/>
  <c r="AL28" i="45"/>
  <c r="AB32" i="46"/>
  <c r="V5" i="2"/>
  <c r="V15" i="2"/>
  <c r="V20" i="2"/>
  <c r="Y11" i="22"/>
  <c r="Z11" i="22" s="1"/>
  <c r="X11" i="22"/>
  <c r="AI17" i="2"/>
  <c r="V25" i="2"/>
  <c r="L45" i="2"/>
  <c r="L52" i="2"/>
  <c r="W6" i="41"/>
  <c r="X6" i="41" s="1"/>
  <c r="V10" i="41"/>
  <c r="V28" i="41"/>
  <c r="W25" i="42"/>
  <c r="X25" i="42" s="1"/>
  <c r="W29" i="42"/>
  <c r="X29" i="42" s="1"/>
  <c r="V29" i="42"/>
  <c r="AD32" i="27"/>
  <c r="W24" i="27"/>
  <c r="X24" i="27" s="1"/>
  <c r="V27" i="27"/>
  <c r="AC32" i="43"/>
  <c r="AJ7" i="43"/>
  <c r="W9" i="44"/>
  <c r="X9" i="44" s="1"/>
  <c r="AD32" i="29"/>
  <c r="W24" i="45"/>
  <c r="X24" i="45" s="1"/>
  <c r="V24" i="45"/>
  <c r="V18" i="31"/>
  <c r="V10" i="2"/>
  <c r="AI32" i="42"/>
  <c r="V10" i="42"/>
  <c r="W13" i="42"/>
  <c r="X13" i="42" s="1"/>
  <c r="V20" i="27"/>
  <c r="AI32" i="43"/>
  <c r="AL7" i="43"/>
  <c r="W26" i="43"/>
  <c r="X26" i="43" s="1"/>
  <c r="V26" i="43"/>
  <c r="W29" i="43"/>
  <c r="X29" i="43" s="1"/>
  <c r="W29" i="28"/>
  <c r="X29" i="28" s="1"/>
  <c r="W11" i="44"/>
  <c r="X11" i="44" s="1"/>
  <c r="V11" i="44"/>
  <c r="AI32" i="29"/>
  <c r="AA32" i="45"/>
  <c r="W29" i="45"/>
  <c r="X29" i="45" s="1"/>
  <c r="V29" i="45"/>
  <c r="AL21" i="46"/>
  <c r="AK21" i="46"/>
  <c r="J36" i="31"/>
  <c r="K36" i="31"/>
  <c r="L36" i="31" s="1"/>
  <c r="L41" i="31"/>
  <c r="K41" i="31"/>
  <c r="J41" i="31"/>
  <c r="V21" i="31"/>
  <c r="AL8" i="48"/>
  <c r="AK8" i="48"/>
  <c r="AJ8" i="48"/>
  <c r="AL17" i="48"/>
  <c r="AK17" i="48"/>
  <c r="AJ17" i="48"/>
  <c r="AJ12" i="49"/>
  <c r="AL12" i="49"/>
  <c r="AK12" i="49"/>
  <c r="V6" i="31"/>
  <c r="V16" i="31"/>
  <c r="V25" i="47"/>
  <c r="V30" i="47"/>
  <c r="AJ21" i="33"/>
  <c r="AK21" i="33"/>
  <c r="AK26" i="33"/>
  <c r="AJ26" i="33"/>
  <c r="AL26" i="33"/>
  <c r="AK30" i="49"/>
  <c r="AJ30" i="49"/>
  <c r="AL30" i="49"/>
  <c r="W15" i="29"/>
  <c r="X15" i="29" s="1"/>
  <c r="W15" i="45"/>
  <c r="X15" i="45" s="1"/>
  <c r="W22" i="45"/>
  <c r="X22" i="45" s="1"/>
  <c r="AG32" i="30"/>
  <c r="W19" i="30"/>
  <c r="X19" i="30" s="1"/>
  <c r="AJ9" i="46"/>
  <c r="AK13" i="47"/>
  <c r="AL13" i="47"/>
  <c r="AL7" i="32"/>
  <c r="AJ7" i="32"/>
  <c r="V21" i="32"/>
  <c r="W26" i="32"/>
  <c r="X26" i="32" s="1"/>
  <c r="AL10" i="48"/>
  <c r="AK10" i="48"/>
  <c r="AJ10" i="48"/>
  <c r="AL19" i="48"/>
  <c r="AK19" i="48"/>
  <c r="AJ19" i="48"/>
  <c r="W19" i="33"/>
  <c r="X19" i="33" s="1"/>
  <c r="AD32" i="45"/>
  <c r="AH32" i="45"/>
  <c r="AH32" i="30"/>
  <c r="W16" i="30"/>
  <c r="X16" i="30" s="1"/>
  <c r="W5" i="46"/>
  <c r="X5" i="46" s="1"/>
  <c r="K43" i="31"/>
  <c r="J43" i="31"/>
  <c r="W18" i="31"/>
  <c r="X18" i="31" s="1"/>
  <c r="J48" i="31"/>
  <c r="K48" i="31"/>
  <c r="AJ23" i="31"/>
  <c r="AK23" i="31"/>
  <c r="V20" i="47"/>
  <c r="AF32" i="32"/>
  <c r="AL5" i="48"/>
  <c r="AK5" i="48"/>
  <c r="AJ5" i="48"/>
  <c r="AL10" i="33"/>
  <c r="AK10" i="33"/>
  <c r="AJ10" i="33"/>
  <c r="AL12" i="33"/>
  <c r="AK12" i="33"/>
  <c r="V23" i="28"/>
  <c r="V29" i="28"/>
  <c r="V16" i="44"/>
  <c r="V14" i="29"/>
  <c r="W25" i="45"/>
  <c r="X25" i="45" s="1"/>
  <c r="V25" i="45"/>
  <c r="Z32" i="46"/>
  <c r="V8" i="46"/>
  <c r="AL13" i="31"/>
  <c r="AK13" i="31"/>
  <c r="AK28" i="31"/>
  <c r="AJ28" i="31"/>
  <c r="W15" i="47"/>
  <c r="X15" i="47" s="1"/>
  <c r="W27" i="47"/>
  <c r="X27" i="47" s="1"/>
  <c r="AG32" i="32"/>
  <c r="W9" i="32"/>
  <c r="X9" i="32" s="1"/>
  <c r="V12" i="48"/>
  <c r="W5" i="33"/>
  <c r="X5" i="33" s="1"/>
  <c r="V5" i="33"/>
  <c r="Y32" i="33"/>
  <c r="V8" i="45"/>
  <c r="W7" i="30"/>
  <c r="X7" i="30" s="1"/>
  <c r="W13" i="30"/>
  <c r="X13" i="30" s="1"/>
  <c r="V13" i="30"/>
  <c r="AL8" i="47"/>
  <c r="AK8" i="47"/>
  <c r="AJ8" i="47"/>
  <c r="AL17" i="47"/>
  <c r="AK17" i="47"/>
  <c r="AJ17" i="47"/>
  <c r="V22" i="47"/>
  <c r="V14" i="48"/>
  <c r="AI32" i="32"/>
  <c r="W18" i="32"/>
  <c r="X18" i="32" s="1"/>
  <c r="W23" i="32"/>
  <c r="X23" i="32" s="1"/>
  <c r="V23" i="32"/>
  <c r="AL28" i="32"/>
  <c r="AJ28" i="32"/>
  <c r="AA32" i="48"/>
  <c r="AK26" i="48"/>
  <c r="AJ26" i="48"/>
  <c r="AL26" i="48"/>
  <c r="W23" i="33"/>
  <c r="X23" i="33" s="1"/>
  <c r="V23" i="33"/>
  <c r="V28" i="33"/>
  <c r="AK15" i="34"/>
  <c r="AL15" i="34"/>
  <c r="AJ15" i="34"/>
  <c r="V27" i="30"/>
  <c r="W30" i="30"/>
  <c r="X30" i="30" s="1"/>
  <c r="W28" i="46"/>
  <c r="X28" i="46" s="1"/>
  <c r="AA32" i="31"/>
  <c r="W5" i="31"/>
  <c r="X5" i="31" s="1"/>
  <c r="V5" i="31"/>
  <c r="AL15" i="47"/>
  <c r="AK15" i="47"/>
  <c r="AJ15" i="47"/>
  <c r="AL11" i="32"/>
  <c r="AK11" i="32"/>
  <c r="AL16" i="33"/>
  <c r="AK16" i="33"/>
  <c r="AI32" i="45"/>
  <c r="AL21" i="30"/>
  <c r="AK21" i="30"/>
  <c r="AJ21" i="30"/>
  <c r="W24" i="30"/>
  <c r="X24" i="30" s="1"/>
  <c r="AD32" i="46"/>
  <c r="AB32" i="31"/>
  <c r="AL25" i="31"/>
  <c r="AK25" i="31"/>
  <c r="AJ25" i="31"/>
  <c r="V7" i="48"/>
  <c r="W16" i="48"/>
  <c r="X16" i="48" s="1"/>
  <c r="V16" i="48"/>
  <c r="W21" i="48"/>
  <c r="X21" i="48" s="1"/>
  <c r="AL7" i="33"/>
  <c r="AK7" i="33"/>
  <c r="AJ7" i="33"/>
  <c r="V18" i="33"/>
  <c r="W18" i="33"/>
  <c r="X18" i="33" s="1"/>
  <c r="AL22" i="34"/>
  <c r="AK22" i="34"/>
  <c r="AJ22" i="34"/>
  <c r="W14" i="45"/>
  <c r="X14" i="45" s="1"/>
  <c r="V14" i="45"/>
  <c r="W10" i="30"/>
  <c r="X10" i="30" s="1"/>
  <c r="V10" i="30"/>
  <c r="W18" i="30"/>
  <c r="X18" i="30" s="1"/>
  <c r="AE32" i="46"/>
  <c r="AL10" i="31"/>
  <c r="AK10" i="31"/>
  <c r="AJ10" i="31"/>
  <c r="K40" i="31"/>
  <c r="L40" i="31" s="1"/>
  <c r="J40" i="31"/>
  <c r="V17" i="31"/>
  <c r="AL29" i="47"/>
  <c r="AK29" i="47"/>
  <c r="AJ29" i="47"/>
  <c r="AL13" i="32"/>
  <c r="AK13" i="32"/>
  <c r="W21" i="32"/>
  <c r="X21" i="32" s="1"/>
  <c r="W25" i="32"/>
  <c r="X25" i="32" s="1"/>
  <c r="V25" i="32"/>
  <c r="AL27" i="49"/>
  <c r="AK27" i="49"/>
  <c r="AJ27" i="49"/>
  <c r="AC32" i="29"/>
  <c r="AK6" i="30"/>
  <c r="AJ6" i="30"/>
  <c r="V24" i="30"/>
  <c r="W7" i="46"/>
  <c r="X7" i="46" s="1"/>
  <c r="V7" i="46"/>
  <c r="W25" i="46"/>
  <c r="X25" i="46" s="1"/>
  <c r="L35" i="31"/>
  <c r="K35" i="31"/>
  <c r="J35" i="31"/>
  <c r="K55" i="31"/>
  <c r="J55" i="31"/>
  <c r="AL21" i="48"/>
  <c r="AK21" i="48"/>
  <c r="AJ21" i="48"/>
  <c r="W27" i="29"/>
  <c r="X27" i="29" s="1"/>
  <c r="W17" i="45"/>
  <c r="X17" i="45" s="1"/>
  <c r="V17" i="45"/>
  <c r="V18" i="30"/>
  <c r="AG32" i="46"/>
  <c r="AA32" i="46"/>
  <c r="V17" i="46"/>
  <c r="AE32" i="31"/>
  <c r="AL10" i="47"/>
  <c r="AK10" i="47"/>
  <c r="AJ10" i="47"/>
  <c r="AL19" i="47"/>
  <c r="AK19" i="47"/>
  <c r="AJ19" i="47"/>
  <c r="V24" i="47"/>
  <c r="AL6" i="32"/>
  <c r="AK6" i="32"/>
  <c r="AJ6" i="32"/>
  <c r="AK7" i="32"/>
  <c r="W9" i="48"/>
  <c r="X9" i="48" s="1"/>
  <c r="W18" i="48"/>
  <c r="X18" i="48" s="1"/>
  <c r="AL28" i="48"/>
  <c r="AK28" i="48"/>
  <c r="AJ28" i="48"/>
  <c r="Z32" i="47"/>
  <c r="AL12" i="47"/>
  <c r="AK12" i="47"/>
  <c r="AJ12" i="47"/>
  <c r="AG32" i="48"/>
  <c r="AL30" i="48"/>
  <c r="AK30" i="48"/>
  <c r="AJ30" i="48"/>
  <c r="AL20" i="33"/>
  <c r="AK20" i="33"/>
  <c r="AJ20" i="33"/>
  <c r="AJ15" i="45"/>
  <c r="AL22" i="45"/>
  <c r="V27" i="45"/>
  <c r="W12" i="46"/>
  <c r="X12" i="46" s="1"/>
  <c r="V12" i="46"/>
  <c r="W12" i="31"/>
  <c r="X12" i="31" s="1"/>
  <c r="AA32" i="47"/>
  <c r="V5" i="47"/>
  <c r="AK16" i="32"/>
  <c r="AH32" i="48"/>
  <c r="AD32" i="48"/>
  <c r="AJ12" i="33"/>
  <c r="AL9" i="49"/>
  <c r="AK9" i="49"/>
  <c r="AJ9" i="49"/>
  <c r="AK15" i="49"/>
  <c r="AJ15" i="49"/>
  <c r="AL15" i="49"/>
  <c r="AK20" i="49"/>
  <c r="AJ20" i="49"/>
  <c r="AL20" i="49"/>
  <c r="W13" i="29"/>
  <c r="X13" i="29" s="1"/>
  <c r="V13" i="45"/>
  <c r="AK15" i="45"/>
  <c r="W20" i="45"/>
  <c r="X20" i="45" s="1"/>
  <c r="V30" i="45"/>
  <c r="W12" i="30"/>
  <c r="X12" i="30" s="1"/>
  <c r="W27" i="46"/>
  <c r="X27" i="46" s="1"/>
  <c r="AH32" i="31"/>
  <c r="AL23" i="31"/>
  <c r="W21" i="47"/>
  <c r="X21" i="47" s="1"/>
  <c r="V23" i="48"/>
  <c r="AI32" i="33"/>
  <c r="AL27" i="33"/>
  <c r="AK27" i="33"/>
  <c r="AJ27" i="33"/>
  <c r="AJ24" i="49"/>
  <c r="AL24" i="49"/>
  <c r="AK24" i="49"/>
  <c r="AH32" i="29"/>
  <c r="W26" i="30"/>
  <c r="X26" i="30" s="1"/>
  <c r="W29" i="30"/>
  <c r="X29" i="30" s="1"/>
  <c r="V29" i="30"/>
  <c r="W14" i="46"/>
  <c r="X14" i="46" s="1"/>
  <c r="W19" i="46"/>
  <c r="X19" i="46" s="1"/>
  <c r="AL28" i="31"/>
  <c r="L48" i="31"/>
  <c r="AC32" i="47"/>
  <c r="AL7" i="47"/>
  <c r="AK7" i="47"/>
  <c r="AJ7" i="47"/>
  <c r="V14" i="47"/>
  <c r="W8" i="32"/>
  <c r="X8" i="32" s="1"/>
  <c r="V8" i="32"/>
  <c r="AL27" i="32"/>
  <c r="AK27" i="32"/>
  <c r="AJ27" i="32"/>
  <c r="AK28" i="32"/>
  <c r="W13" i="48"/>
  <c r="X13" i="48" s="1"/>
  <c r="V13" i="48"/>
  <c r="W13" i="33"/>
  <c r="X13" i="33" s="1"/>
  <c r="V29" i="27"/>
  <c r="V16" i="43"/>
  <c r="V5" i="28"/>
  <c r="V15" i="28"/>
  <c r="V20" i="28"/>
  <c r="V26" i="28"/>
  <c r="V21" i="29"/>
  <c r="W26" i="29"/>
  <c r="X26" i="29" s="1"/>
  <c r="V30" i="29"/>
  <c r="W9" i="30"/>
  <c r="X9" i="30" s="1"/>
  <c r="W20" i="30"/>
  <c r="X20" i="30" s="1"/>
  <c r="W23" i="30"/>
  <c r="X23" i="30" s="1"/>
  <c r="V23" i="30"/>
  <c r="V6" i="46"/>
  <c r="V9" i="46"/>
  <c r="AJ32" i="31"/>
  <c r="V27" i="31"/>
  <c r="W12" i="47"/>
  <c r="X12" i="47" s="1"/>
  <c r="W16" i="47"/>
  <c r="X16" i="47" s="1"/>
  <c r="AK11" i="48"/>
  <c r="AL11" i="48"/>
  <c r="AL20" i="48"/>
  <c r="AK20" i="48"/>
  <c r="V25" i="48"/>
  <c r="AA32" i="33"/>
  <c r="W27" i="33"/>
  <c r="X27" i="33" s="1"/>
  <c r="W10" i="45"/>
  <c r="X10" i="45" s="1"/>
  <c r="V10" i="45"/>
  <c r="W17" i="30"/>
  <c r="X17" i="30" s="1"/>
  <c r="V17" i="30"/>
  <c r="AJ30" i="30"/>
  <c r="W16" i="46"/>
  <c r="X16" i="46" s="1"/>
  <c r="V16" i="46"/>
  <c r="AL16" i="46" s="1"/>
  <c r="W14" i="31"/>
  <c r="X14" i="31" s="1"/>
  <c r="W19" i="31"/>
  <c r="X19" i="31" s="1"/>
  <c r="AE32" i="47"/>
  <c r="V26" i="47"/>
  <c r="W17" i="32"/>
  <c r="X17" i="32" s="1"/>
  <c r="V17" i="32"/>
  <c r="AL22" i="32"/>
  <c r="AJ22" i="32"/>
  <c r="W11" i="33"/>
  <c r="X11" i="33" s="1"/>
  <c r="W22" i="33"/>
  <c r="X22" i="33" s="1"/>
  <c r="V22" i="33"/>
  <c r="AL24" i="46"/>
  <c r="AK24" i="46"/>
  <c r="K49" i="31"/>
  <c r="J49" i="31"/>
  <c r="V24" i="31"/>
  <c r="W10" i="32"/>
  <c r="X10" i="32" s="1"/>
  <c r="V10" i="32"/>
  <c r="AK26" i="49"/>
  <c r="AJ26" i="49"/>
  <c r="AL26" i="49"/>
  <c r="AL28" i="34"/>
  <c r="AK28" i="34"/>
  <c r="AJ28" i="34"/>
  <c r="V7" i="29"/>
  <c r="V25" i="29"/>
  <c r="V9" i="45"/>
  <c r="AE32" i="30"/>
  <c r="Z32" i="30"/>
  <c r="W21" i="46"/>
  <c r="X21" i="46" s="1"/>
  <c r="AL27" i="46"/>
  <c r="AK27" i="46"/>
  <c r="L34" i="31"/>
  <c r="K34" i="31"/>
  <c r="J34" i="31"/>
  <c r="W16" i="31"/>
  <c r="X16" i="31" s="1"/>
  <c r="V29" i="31"/>
  <c r="AG32" i="47"/>
  <c r="AL23" i="47"/>
  <c r="AK23" i="47"/>
  <c r="AJ23" i="47"/>
  <c r="V28" i="47"/>
  <c r="W24" i="32"/>
  <c r="X24" i="32" s="1"/>
  <c r="W29" i="32"/>
  <c r="X29" i="32" s="1"/>
  <c r="V29" i="32"/>
  <c r="V6" i="48"/>
  <c r="U32" i="48" s="1"/>
  <c r="AL15" i="48"/>
  <c r="AK15" i="48"/>
  <c r="AJ15" i="48"/>
  <c r="V27" i="48"/>
  <c r="W30" i="48"/>
  <c r="X30" i="48" s="1"/>
  <c r="V13" i="44"/>
  <c r="AA32" i="30"/>
  <c r="W14" i="30"/>
  <c r="X14" i="30" s="1"/>
  <c r="V14" i="30"/>
  <c r="W29" i="46"/>
  <c r="X29" i="46" s="1"/>
  <c r="J54" i="31"/>
  <c r="K54" i="31"/>
  <c r="AH32" i="47"/>
  <c r="Y32" i="32"/>
  <c r="W19" i="32"/>
  <c r="X19" i="32" s="1"/>
  <c r="V19" i="32"/>
  <c r="Z32" i="48"/>
  <c r="V29" i="29"/>
  <c r="W19" i="45"/>
  <c r="X19" i="45" s="1"/>
  <c r="V19" i="45"/>
  <c r="W26" i="45"/>
  <c r="X26" i="45" s="1"/>
  <c r="AB32" i="30"/>
  <c r="AI32" i="31"/>
  <c r="W9" i="31"/>
  <c r="X9" i="31" s="1"/>
  <c r="AK9" i="47"/>
  <c r="AJ9" i="47"/>
  <c r="AL9" i="47"/>
  <c r="AK18" i="47"/>
  <c r="AJ18" i="47"/>
  <c r="AL18" i="47"/>
  <c r="W8" i="48"/>
  <c r="X8" i="48" s="1"/>
  <c r="W22" i="48"/>
  <c r="X22" i="48" s="1"/>
  <c r="AJ28" i="49"/>
  <c r="AL28" i="49"/>
  <c r="AK28" i="49"/>
  <c r="W5" i="45"/>
  <c r="X5" i="45" s="1"/>
  <c r="W8" i="30"/>
  <c r="X8" i="30" s="1"/>
  <c r="W11" i="30"/>
  <c r="X11" i="30" s="1"/>
  <c r="V28" i="30"/>
  <c r="W21" i="31"/>
  <c r="X21" i="31" s="1"/>
  <c r="AG32" i="31"/>
  <c r="W11" i="47"/>
  <c r="X11" i="47" s="1"/>
  <c r="V11" i="47"/>
  <c r="AA32" i="32"/>
  <c r="AL12" i="32"/>
  <c r="AJ12" i="32"/>
  <c r="W14" i="32"/>
  <c r="X14" i="32" s="1"/>
  <c r="V14" i="32"/>
  <c r="W27" i="32"/>
  <c r="X27" i="32" s="1"/>
  <c r="W29" i="48"/>
  <c r="X29" i="48" s="1"/>
  <c r="AK8" i="33"/>
  <c r="AJ8" i="33"/>
  <c r="AL8" i="33"/>
  <c r="W29" i="33"/>
  <c r="X29" i="33" s="1"/>
  <c r="AL21" i="49"/>
  <c r="AK21" i="49"/>
  <c r="AJ21" i="49"/>
  <c r="W20" i="29"/>
  <c r="X20" i="29" s="1"/>
  <c r="Z32" i="45"/>
  <c r="AD32" i="30"/>
  <c r="AL6" i="30"/>
  <c r="AI32" i="46"/>
  <c r="W8" i="46"/>
  <c r="X8" i="46" s="1"/>
  <c r="W11" i="46"/>
  <c r="X11" i="46" s="1"/>
  <c r="AL18" i="46"/>
  <c r="AK18" i="46"/>
  <c r="Y32" i="46"/>
  <c r="W6" i="31"/>
  <c r="X6" i="31" s="1"/>
  <c r="W11" i="31"/>
  <c r="X11" i="31" s="1"/>
  <c r="W26" i="31"/>
  <c r="X26" i="31" s="1"/>
  <c r="L54" i="31"/>
  <c r="W28" i="47"/>
  <c r="X28" i="47" s="1"/>
  <c r="AB32" i="32"/>
  <c r="W25" i="48"/>
  <c r="X25" i="48" s="1"/>
  <c r="AL7" i="34"/>
  <c r="AK7" i="34"/>
  <c r="AJ7" i="34"/>
  <c r="W23" i="48"/>
  <c r="X23" i="48" s="1"/>
  <c r="AB32" i="49"/>
  <c r="W23" i="49"/>
  <c r="X23" i="49" s="1"/>
  <c r="V5" i="34"/>
  <c r="V14" i="50"/>
  <c r="W14" i="50"/>
  <c r="X14" i="50" s="1"/>
  <c r="AC32" i="49"/>
  <c r="V19" i="49"/>
  <c r="W5" i="34"/>
  <c r="X5" i="34" s="1"/>
  <c r="AJ12" i="34"/>
  <c r="AL20" i="34"/>
  <c r="AH32" i="50"/>
  <c r="W25" i="35"/>
  <c r="X25" i="35" s="1"/>
  <c r="W30" i="35"/>
  <c r="X30" i="35" s="1"/>
  <c r="AL9" i="51"/>
  <c r="AK9" i="51"/>
  <c r="AJ9" i="51"/>
  <c r="AL19" i="52"/>
  <c r="AK19" i="52"/>
  <c r="AJ19" i="52"/>
  <c r="AI7" i="31"/>
  <c r="AK7" i="31" s="1"/>
  <c r="I37" i="31"/>
  <c r="V9" i="32"/>
  <c r="V18" i="32"/>
  <c r="V24" i="32"/>
  <c r="V30" i="32"/>
  <c r="W8" i="49"/>
  <c r="X8" i="49" s="1"/>
  <c r="Y32" i="34"/>
  <c r="W24" i="34"/>
  <c r="X24" i="34" s="1"/>
  <c r="AI32" i="50"/>
  <c r="W29" i="50"/>
  <c r="X29" i="50" s="1"/>
  <c r="V29" i="50"/>
  <c r="W20" i="35"/>
  <c r="X20" i="35" s="1"/>
  <c r="AL18" i="36"/>
  <c r="AK18" i="36"/>
  <c r="AJ18" i="36"/>
  <c r="AL9" i="15"/>
  <c r="AK9" i="15"/>
  <c r="AJ9" i="15"/>
  <c r="V16" i="30"/>
  <c r="V5" i="46"/>
  <c r="V15" i="46"/>
  <c r="V20" i="46"/>
  <c r="V26" i="46"/>
  <c r="V22" i="48"/>
  <c r="V13" i="33"/>
  <c r="V17" i="33"/>
  <c r="Z32" i="34"/>
  <c r="V8" i="34"/>
  <c r="V24" i="50"/>
  <c r="AB32" i="35"/>
  <c r="AL30" i="35"/>
  <c r="AK30" i="35"/>
  <c r="AJ30" i="35"/>
  <c r="V11" i="51"/>
  <c r="AL21" i="51"/>
  <c r="AK21" i="51"/>
  <c r="AJ21" i="51"/>
  <c r="AL16" i="37"/>
  <c r="AK16" i="37"/>
  <c r="AF32" i="49"/>
  <c r="AA32" i="34"/>
  <c r="AJ9" i="34"/>
  <c r="W13" i="34"/>
  <c r="X13" i="34" s="1"/>
  <c r="V13" i="34"/>
  <c r="V24" i="34"/>
  <c r="W9" i="50"/>
  <c r="X9" i="50" s="1"/>
  <c r="V9" i="50"/>
  <c r="W21" i="50"/>
  <c r="X21" i="50" s="1"/>
  <c r="AI32" i="35"/>
  <c r="AL13" i="51"/>
  <c r="AK13" i="51"/>
  <c r="V18" i="51"/>
  <c r="AK25" i="51"/>
  <c r="AL25" i="51"/>
  <c r="AJ25" i="51"/>
  <c r="AL21" i="52"/>
  <c r="AK21" i="52"/>
  <c r="AJ21" i="52"/>
  <c r="AC32" i="33"/>
  <c r="AK15" i="35"/>
  <c r="AL15" i="35"/>
  <c r="AJ15" i="35"/>
  <c r="W18" i="51"/>
  <c r="X18" i="51" s="1"/>
  <c r="AK9" i="36"/>
  <c r="AJ9" i="36"/>
  <c r="AL9" i="36"/>
  <c r="L47" i="40"/>
  <c r="K47" i="40"/>
  <c r="J47" i="40"/>
  <c r="AJ29" i="40"/>
  <c r="AL29" i="40"/>
  <c r="AK29" i="40"/>
  <c r="AL30" i="52"/>
  <c r="AK30" i="52"/>
  <c r="AJ30" i="52"/>
  <c r="AD32" i="33"/>
  <c r="V9" i="33"/>
  <c r="AJ17" i="40"/>
  <c r="AL17" i="40"/>
  <c r="AK17" i="40"/>
  <c r="AL14" i="37"/>
  <c r="AK14" i="37"/>
  <c r="AJ14" i="37"/>
  <c r="AJ25" i="52"/>
  <c r="AL25" i="52"/>
  <c r="AK25" i="52"/>
  <c r="AE32" i="33"/>
  <c r="V7" i="49"/>
  <c r="AL29" i="34"/>
  <c r="AK29" i="34"/>
  <c r="AJ29" i="34"/>
  <c r="V6" i="51"/>
  <c r="AA32" i="51"/>
  <c r="AL30" i="51"/>
  <c r="AK30" i="51"/>
  <c r="AJ30" i="51"/>
  <c r="AK23" i="36"/>
  <c r="AL23" i="36"/>
  <c r="AJ23" i="36"/>
  <c r="AL27" i="36"/>
  <c r="AK27" i="36"/>
  <c r="AJ27" i="36"/>
  <c r="AL10" i="37"/>
  <c r="AK10" i="37"/>
  <c r="AJ10" i="37"/>
  <c r="AL28" i="37"/>
  <c r="AK28" i="37"/>
  <c r="AJ28" i="37"/>
  <c r="AK9" i="52"/>
  <c r="AL9" i="52"/>
  <c r="AJ9" i="52"/>
  <c r="AE32" i="34"/>
  <c r="W18" i="34"/>
  <c r="X18" i="34" s="1"/>
  <c r="W8" i="35"/>
  <c r="X8" i="35" s="1"/>
  <c r="W29" i="49"/>
  <c r="X29" i="49" s="1"/>
  <c r="AF32" i="34"/>
  <c r="W11" i="50"/>
  <c r="X11" i="50" s="1"/>
  <c r="Y32" i="35"/>
  <c r="AL10" i="35"/>
  <c r="AK10" i="35"/>
  <c r="AJ10" i="35"/>
  <c r="AJ22" i="35"/>
  <c r="AK22" i="35"/>
  <c r="W29" i="35"/>
  <c r="X29" i="35" s="1"/>
  <c r="V29" i="35"/>
  <c r="AL29" i="36"/>
  <c r="AK29" i="36"/>
  <c r="AJ29" i="36"/>
  <c r="AI26" i="31"/>
  <c r="I45" i="31"/>
  <c r="I51" i="31"/>
  <c r="I57" i="31"/>
  <c r="AG32" i="34"/>
  <c r="W13" i="50"/>
  <c r="X13" i="50" s="1"/>
  <c r="V13" i="50"/>
  <c r="W18" i="50"/>
  <c r="X18" i="50" s="1"/>
  <c r="V18" i="50"/>
  <c r="AL23" i="50"/>
  <c r="AK23" i="50"/>
  <c r="AJ23" i="50"/>
  <c r="AL28" i="50"/>
  <c r="AK28" i="50"/>
  <c r="AJ28" i="50"/>
  <c r="Z32" i="35"/>
  <c r="AL24" i="35"/>
  <c r="AK24" i="35"/>
  <c r="AJ24" i="35"/>
  <c r="AL15" i="36"/>
  <c r="AK15" i="36"/>
  <c r="AJ15" i="36"/>
  <c r="AL22" i="36"/>
  <c r="AJ22" i="36"/>
  <c r="AK22" i="36"/>
  <c r="AK18" i="52"/>
  <c r="AL18" i="52"/>
  <c r="AJ18" i="52"/>
  <c r="W26" i="48"/>
  <c r="X26" i="48" s="1"/>
  <c r="V14" i="49"/>
  <c r="W25" i="49"/>
  <c r="X25" i="49" s="1"/>
  <c r="V25" i="49"/>
  <c r="AH32" i="34"/>
  <c r="W10" i="34"/>
  <c r="X10" i="34" s="1"/>
  <c r="V10" i="34"/>
  <c r="AA32" i="35"/>
  <c r="AL27" i="51"/>
  <c r="AK27" i="51"/>
  <c r="AJ27" i="51"/>
  <c r="AL29" i="53"/>
  <c r="AK29" i="53"/>
  <c r="AJ29" i="53"/>
  <c r="V6" i="49"/>
  <c r="AI32" i="34"/>
  <c r="V23" i="34"/>
  <c r="V8" i="50"/>
  <c r="W12" i="35"/>
  <c r="X12" i="35" s="1"/>
  <c r="AK10" i="40"/>
  <c r="V19" i="30"/>
  <c r="V25" i="30"/>
  <c r="V13" i="46"/>
  <c r="AL13" i="46" s="1"/>
  <c r="V25" i="33"/>
  <c r="W17" i="49"/>
  <c r="X17" i="49" s="1"/>
  <c r="W7" i="35"/>
  <c r="X7" i="35" s="1"/>
  <c r="AK8" i="35"/>
  <c r="AG32" i="51"/>
  <c r="AH32" i="46"/>
  <c r="I46" i="31"/>
  <c r="I52" i="31"/>
  <c r="I58" i="31"/>
  <c r="AL12" i="34"/>
  <c r="W25" i="50"/>
  <c r="X25" i="50" s="1"/>
  <c r="AL8" i="35"/>
  <c r="W19" i="35"/>
  <c r="X19" i="35" s="1"/>
  <c r="L35" i="40"/>
  <c r="K35" i="40"/>
  <c r="J35" i="40"/>
  <c r="Y32" i="48"/>
  <c r="V30" i="33"/>
  <c r="AI32" i="49"/>
  <c r="W15" i="50"/>
  <c r="X15" i="50" s="1"/>
  <c r="W30" i="50"/>
  <c r="X30" i="50" s="1"/>
  <c r="V30" i="50"/>
  <c r="W14" i="35"/>
  <c r="X14" i="35" s="1"/>
  <c r="V14" i="35"/>
  <c r="AK10" i="51"/>
  <c r="AL10" i="51"/>
  <c r="AJ10" i="51"/>
  <c r="AJ19" i="36"/>
  <c r="AL19" i="36"/>
  <c r="AK19" i="36"/>
  <c r="AL20" i="37"/>
  <c r="AK20" i="37"/>
  <c r="AJ20" i="37"/>
  <c r="AL8" i="53"/>
  <c r="AK8" i="53"/>
  <c r="AJ8" i="53"/>
  <c r="V10" i="49"/>
  <c r="V17" i="34"/>
  <c r="AJ18" i="34"/>
  <c r="W5" i="50"/>
  <c r="X5" i="50" s="1"/>
  <c r="AL11" i="50"/>
  <c r="AL12" i="51"/>
  <c r="AL17" i="37"/>
  <c r="AK17" i="37"/>
  <c r="AJ17" i="37"/>
  <c r="V11" i="33"/>
  <c r="V15" i="33"/>
  <c r="V29" i="33"/>
  <c r="V13" i="49"/>
  <c r="AG32" i="49"/>
  <c r="AL18" i="34"/>
  <c r="W25" i="34"/>
  <c r="X25" i="34" s="1"/>
  <c r="V25" i="34"/>
  <c r="W28" i="34"/>
  <c r="X28" i="34" s="1"/>
  <c r="Z32" i="50"/>
  <c r="V10" i="50"/>
  <c r="W10" i="50"/>
  <c r="X10" i="50" s="1"/>
  <c r="AG32" i="35"/>
  <c r="AL22" i="35"/>
  <c r="AL29" i="51"/>
  <c r="AL7" i="37"/>
  <c r="AK7" i="37"/>
  <c r="AJ7" i="37"/>
  <c r="V16" i="47"/>
  <c r="V5" i="32"/>
  <c r="V15" i="32"/>
  <c r="V20" i="32"/>
  <c r="V26" i="32"/>
  <c r="V24" i="48"/>
  <c r="V6" i="33"/>
  <c r="V19" i="33"/>
  <c r="V5" i="49"/>
  <c r="AA32" i="50"/>
  <c r="V17" i="50"/>
  <c r="AB32" i="51"/>
  <c r="J37" i="40"/>
  <c r="K37" i="40"/>
  <c r="L37" i="40" s="1"/>
  <c r="V22" i="46"/>
  <c r="V28" i="46"/>
  <c r="V11" i="31"/>
  <c r="J47" i="31"/>
  <c r="J53" i="31"/>
  <c r="W5" i="32"/>
  <c r="X5" i="32" s="1"/>
  <c r="V16" i="49"/>
  <c r="AK18" i="49"/>
  <c r="AK22" i="49"/>
  <c r="W6" i="34"/>
  <c r="X6" i="34" s="1"/>
  <c r="V6" i="34"/>
  <c r="W14" i="34"/>
  <c r="X14" i="34" s="1"/>
  <c r="V14" i="34"/>
  <c r="AJ26" i="34"/>
  <c r="W22" i="50"/>
  <c r="X22" i="50" s="1"/>
  <c r="V22" i="50"/>
  <c r="AK21" i="35"/>
  <c r="AJ21" i="35"/>
  <c r="AI32" i="36"/>
  <c r="AJ14" i="36"/>
  <c r="AL14" i="36"/>
  <c r="AK14" i="36"/>
  <c r="V6" i="47"/>
  <c r="V21" i="47"/>
  <c r="V27" i="47"/>
  <c r="V9" i="48"/>
  <c r="V18" i="48"/>
  <c r="V29" i="48"/>
  <c r="V24" i="33"/>
  <c r="AK11" i="49"/>
  <c r="AL18" i="49"/>
  <c r="AL22" i="49"/>
  <c r="AL26" i="34"/>
  <c r="AC32" i="50"/>
  <c r="W12" i="50"/>
  <c r="X12" i="50" s="1"/>
  <c r="V12" i="50"/>
  <c r="AF32" i="35"/>
  <c r="V16" i="35"/>
  <c r="AJ28" i="35"/>
  <c r="AL28" i="35"/>
  <c r="AK28" i="35"/>
  <c r="V7" i="51"/>
  <c r="AJ10" i="36"/>
  <c r="AL10" i="36"/>
  <c r="AK10" i="36"/>
  <c r="AL26" i="36"/>
  <c r="AK26" i="36"/>
  <c r="AJ26" i="36"/>
  <c r="AL15" i="37"/>
  <c r="AK15" i="37"/>
  <c r="AJ15" i="37"/>
  <c r="AL22" i="37"/>
  <c r="AK22" i="37"/>
  <c r="AJ22" i="37"/>
  <c r="V26" i="31"/>
  <c r="V14" i="33"/>
  <c r="Y32" i="49"/>
  <c r="AD32" i="50"/>
  <c r="W7" i="50"/>
  <c r="X7" i="50" s="1"/>
  <c r="V7" i="50"/>
  <c r="V11" i="35"/>
  <c r="AE32" i="51"/>
  <c r="AL28" i="36"/>
  <c r="AJ28" i="36"/>
  <c r="AK28" i="36"/>
  <c r="AL24" i="52"/>
  <c r="AK24" i="52"/>
  <c r="AJ24" i="52"/>
  <c r="AK16" i="15"/>
  <c r="AL16" i="15"/>
  <c r="AI8" i="31"/>
  <c r="AJ8" i="31" s="1"/>
  <c r="Z32" i="49"/>
  <c r="V11" i="34"/>
  <c r="W19" i="34"/>
  <c r="X19" i="34" s="1"/>
  <c r="V19" i="34"/>
  <c r="W22" i="34"/>
  <c r="X22" i="34" s="1"/>
  <c r="AE32" i="50"/>
  <c r="V6" i="35"/>
  <c r="AF32" i="51"/>
  <c r="V14" i="51"/>
  <c r="AJ12" i="36"/>
  <c r="AL12" i="36"/>
  <c r="AK12" i="36"/>
  <c r="AL14" i="52"/>
  <c r="AK14" i="52"/>
  <c r="AJ14" i="52"/>
  <c r="AA32" i="49"/>
  <c r="AJ30" i="34"/>
  <c r="AK30" i="34"/>
  <c r="V19" i="50"/>
  <c r="W19" i="50"/>
  <c r="X19" i="50" s="1"/>
  <c r="W6" i="35"/>
  <c r="X6" i="35" s="1"/>
  <c r="AK18" i="35"/>
  <c r="AJ18" i="35"/>
  <c r="AL18" i="35"/>
  <c r="W14" i="51"/>
  <c r="X14" i="51" s="1"/>
  <c r="AL5" i="36"/>
  <c r="AK5" i="36"/>
  <c r="AJ5" i="36"/>
  <c r="W10" i="51"/>
  <c r="X10" i="51" s="1"/>
  <c r="AL19" i="51"/>
  <c r="V17" i="36"/>
  <c r="W29" i="36"/>
  <c r="X29" i="36" s="1"/>
  <c r="AE32" i="40"/>
  <c r="AA32" i="37"/>
  <c r="V9" i="37"/>
  <c r="W27" i="37"/>
  <c r="X27" i="37" s="1"/>
  <c r="Y32" i="52"/>
  <c r="W8" i="52"/>
  <c r="X8" i="52" s="1"/>
  <c r="V8" i="52"/>
  <c r="W14" i="52"/>
  <c r="X14" i="52" s="1"/>
  <c r="W29" i="53"/>
  <c r="X29" i="53" s="1"/>
  <c r="V14" i="15"/>
  <c r="V19" i="15"/>
  <c r="W14" i="38"/>
  <c r="X14" i="38" s="1"/>
  <c r="V14" i="38"/>
  <c r="V6" i="36"/>
  <c r="AA32" i="36"/>
  <c r="V25" i="36"/>
  <c r="W23" i="40"/>
  <c r="X23" i="40" s="1"/>
  <c r="W26" i="40"/>
  <c r="X26" i="40" s="1"/>
  <c r="V30" i="37"/>
  <c r="Z32" i="52"/>
  <c r="W5" i="52"/>
  <c r="X5" i="52" s="1"/>
  <c r="AG32" i="52"/>
  <c r="AL11" i="52"/>
  <c r="AK11" i="52"/>
  <c r="V15" i="53"/>
  <c r="V26" i="53"/>
  <c r="AL24" i="15"/>
  <c r="AK24" i="15"/>
  <c r="AJ24" i="15"/>
  <c r="W12" i="38"/>
  <c r="X12" i="38" s="1"/>
  <c r="V12" i="38"/>
  <c r="K44" i="40"/>
  <c r="J44" i="40"/>
  <c r="K50" i="40"/>
  <c r="J50" i="40"/>
  <c r="AL20" i="52"/>
  <c r="AJ20" i="52"/>
  <c r="AE32" i="53"/>
  <c r="W15" i="53"/>
  <c r="X15" i="53" s="1"/>
  <c r="V27" i="15"/>
  <c r="AI32" i="38"/>
  <c r="V13" i="36"/>
  <c r="V7" i="40"/>
  <c r="K38" i="40"/>
  <c r="L38" i="40" s="1"/>
  <c r="J38" i="40"/>
  <c r="W12" i="37"/>
  <c r="X12" i="37" s="1"/>
  <c r="AB32" i="52"/>
  <c r="W23" i="52"/>
  <c r="X23" i="52" s="1"/>
  <c r="V23" i="52"/>
  <c r="W7" i="53"/>
  <c r="X7" i="53" s="1"/>
  <c r="V9" i="38"/>
  <c r="V19" i="35"/>
  <c r="V5" i="51"/>
  <c r="V16" i="51"/>
  <c r="W21" i="36"/>
  <c r="X21" i="36" s="1"/>
  <c r="W7" i="40"/>
  <c r="X7" i="40" s="1"/>
  <c r="V23" i="37"/>
  <c r="AL10" i="53"/>
  <c r="AK10" i="53"/>
  <c r="AJ10" i="53"/>
  <c r="AL20" i="53"/>
  <c r="AK20" i="53"/>
  <c r="AJ20" i="53"/>
  <c r="W7" i="38"/>
  <c r="X7" i="38" s="1"/>
  <c r="V7" i="38"/>
  <c r="AF32" i="50"/>
  <c r="W24" i="50"/>
  <c r="X24" i="50" s="1"/>
  <c r="V23" i="35"/>
  <c r="W29" i="51"/>
  <c r="X29" i="51" s="1"/>
  <c r="W10" i="36"/>
  <c r="X10" i="36" s="1"/>
  <c r="AJ32" i="40"/>
  <c r="W13" i="40"/>
  <c r="X13" i="40" s="1"/>
  <c r="V22" i="40"/>
  <c r="W29" i="40"/>
  <c r="X29" i="40" s="1"/>
  <c r="J40" i="40"/>
  <c r="J52" i="40"/>
  <c r="Z32" i="37"/>
  <c r="W5" i="37"/>
  <c r="X5" i="37" s="1"/>
  <c r="V8" i="37"/>
  <c r="AD32" i="52"/>
  <c r="W29" i="52"/>
  <c r="X29" i="52" s="1"/>
  <c r="V29" i="52"/>
  <c r="AH32" i="53"/>
  <c r="V7" i="53"/>
  <c r="W16" i="38"/>
  <c r="X16" i="38" s="1"/>
  <c r="V16" i="38"/>
  <c r="V5" i="35"/>
  <c r="W28" i="35"/>
  <c r="X28" i="35" s="1"/>
  <c r="V20" i="51"/>
  <c r="K52" i="40"/>
  <c r="V16" i="52"/>
  <c r="W26" i="52"/>
  <c r="X26" i="52" s="1"/>
  <c r="V26" i="52"/>
  <c r="W17" i="53"/>
  <c r="X17" i="53" s="1"/>
  <c r="AL6" i="15"/>
  <c r="AK6" i="15"/>
  <c r="AJ6" i="15"/>
  <c r="Z32" i="15"/>
  <c r="AK18" i="38"/>
  <c r="AJ18" i="38"/>
  <c r="V23" i="38"/>
  <c r="W23" i="38"/>
  <c r="X23" i="38" s="1"/>
  <c r="W26" i="38"/>
  <c r="X26" i="38" s="1"/>
  <c r="V26" i="38"/>
  <c r="AL25" i="40"/>
  <c r="K41" i="40"/>
  <c r="L41" i="40" s="1"/>
  <c r="J41" i="40"/>
  <c r="L53" i="40"/>
  <c r="K53" i="40"/>
  <c r="J53" i="40"/>
  <c r="AL29" i="37"/>
  <c r="AK29" i="37"/>
  <c r="AF32" i="52"/>
  <c r="W11" i="15"/>
  <c r="X11" i="15" s="1"/>
  <c r="V11" i="15"/>
  <c r="AL29" i="15"/>
  <c r="AJ29" i="15"/>
  <c r="AB32" i="15"/>
  <c r="AL28" i="38"/>
  <c r="V24" i="51"/>
  <c r="V24" i="36"/>
  <c r="I54" i="40"/>
  <c r="V7" i="52"/>
  <c r="W13" i="52"/>
  <c r="X13" i="52" s="1"/>
  <c r="W12" i="53"/>
  <c r="X12" i="53" s="1"/>
  <c r="AL18" i="15"/>
  <c r="AK18" i="15"/>
  <c r="AJ18" i="15"/>
  <c r="W26" i="15"/>
  <c r="X26" i="15" s="1"/>
  <c r="V26" i="15"/>
  <c r="V27" i="35"/>
  <c r="Z32" i="36"/>
  <c r="W5" i="36"/>
  <c r="X5" i="36" s="1"/>
  <c r="V16" i="36"/>
  <c r="W28" i="36"/>
  <c r="X28" i="36" s="1"/>
  <c r="AL28" i="40"/>
  <c r="AJ28" i="40"/>
  <c r="AD32" i="37"/>
  <c r="AH32" i="52"/>
  <c r="AL21" i="15"/>
  <c r="AK21" i="15"/>
  <c r="AJ21" i="15"/>
  <c r="W20" i="36"/>
  <c r="X20" i="36" s="1"/>
  <c r="AD32" i="40"/>
  <c r="I43" i="40"/>
  <c r="L55" i="40"/>
  <c r="J55" i="40"/>
  <c r="AE32" i="37"/>
  <c r="W10" i="52"/>
  <c r="X10" i="52" s="1"/>
  <c r="V13" i="52"/>
  <c r="V12" i="53"/>
  <c r="AG32" i="15"/>
  <c r="W8" i="15"/>
  <c r="X8" i="15" s="1"/>
  <c r="AL20" i="38"/>
  <c r="AJ20" i="38"/>
  <c r="AB32" i="36"/>
  <c r="K55" i="40"/>
  <c r="W19" i="37"/>
  <c r="X19" i="37" s="1"/>
  <c r="V22" i="52"/>
  <c r="V6" i="53"/>
  <c r="AG32" i="53"/>
  <c r="AL14" i="53"/>
  <c r="AK14" i="53"/>
  <c r="AJ14" i="53"/>
  <c r="AL25" i="53"/>
  <c r="AK25" i="53"/>
  <c r="AJ25" i="53"/>
  <c r="W28" i="53"/>
  <c r="X28" i="53" s="1"/>
  <c r="V28" i="53"/>
  <c r="V27" i="50"/>
  <c r="V9" i="35"/>
  <c r="V13" i="35"/>
  <c r="V17" i="35"/>
  <c r="AC32" i="36"/>
  <c r="V6" i="40"/>
  <c r="V12" i="40"/>
  <c r="AJ26" i="40"/>
  <c r="L44" i="40"/>
  <c r="AG32" i="37"/>
  <c r="Y32" i="15"/>
  <c r="W5" i="15"/>
  <c r="X5" i="15" s="1"/>
  <c r="V5" i="15"/>
  <c r="AI32" i="15"/>
  <c r="AC32" i="35"/>
  <c r="W22" i="35"/>
  <c r="X22" i="35" s="1"/>
  <c r="V8" i="51"/>
  <c r="V15" i="51"/>
  <c r="V15" i="40"/>
  <c r="V18" i="40"/>
  <c r="AK26" i="40"/>
  <c r="J33" i="40"/>
  <c r="L33" i="40" s="1"/>
  <c r="J45" i="40"/>
  <c r="V13" i="37"/>
  <c r="W16" i="37"/>
  <c r="X16" i="37" s="1"/>
  <c r="V19" i="37"/>
  <c r="AK20" i="52"/>
  <c r="V28" i="52"/>
  <c r="AA32" i="53"/>
  <c r="AJ23" i="53"/>
  <c r="V8" i="38"/>
  <c r="W8" i="38"/>
  <c r="X8" i="38" s="1"/>
  <c r="W25" i="38"/>
  <c r="X25" i="38" s="1"/>
  <c r="V25" i="38"/>
  <c r="V26" i="35"/>
  <c r="AI32" i="51"/>
  <c r="AE32" i="36"/>
  <c r="V8" i="36"/>
  <c r="U32" i="36" s="1"/>
  <c r="W12" i="36"/>
  <c r="X12" i="36" s="1"/>
  <c r="W18" i="40"/>
  <c r="X18" i="40" s="1"/>
  <c r="W21" i="40"/>
  <c r="X21" i="40" s="1"/>
  <c r="K45" i="40"/>
  <c r="J57" i="40"/>
  <c r="W25" i="37"/>
  <c r="X25" i="37" s="1"/>
  <c r="V6" i="52"/>
  <c r="AL19" i="53"/>
  <c r="AK19" i="53"/>
  <c r="AJ19" i="53"/>
  <c r="V22" i="53"/>
  <c r="AK23" i="53"/>
  <c r="AA32" i="15"/>
  <c r="AL13" i="15"/>
  <c r="AK13" i="15"/>
  <c r="AJ28" i="15"/>
  <c r="AK28" i="15"/>
  <c r="AK29" i="15"/>
  <c r="V6" i="50"/>
  <c r="V21" i="50"/>
  <c r="Y32" i="50"/>
  <c r="V23" i="51"/>
  <c r="Y32" i="51"/>
  <c r="W19" i="36"/>
  <c r="X19" i="36" s="1"/>
  <c r="AJ21" i="36"/>
  <c r="W27" i="36"/>
  <c r="X27" i="36" s="1"/>
  <c r="AK16" i="40"/>
  <c r="AI19" i="40"/>
  <c r="AL19" i="40" s="1"/>
  <c r="K57" i="40"/>
  <c r="AJ5" i="37"/>
  <c r="AC32" i="53"/>
  <c r="W14" i="53"/>
  <c r="X14" i="53" s="1"/>
  <c r="W16" i="53"/>
  <c r="X16" i="53" s="1"/>
  <c r="V16" i="53"/>
  <c r="W25" i="53"/>
  <c r="X25" i="53" s="1"/>
  <c r="W30" i="53"/>
  <c r="X30" i="53" s="1"/>
  <c r="W15" i="15"/>
  <c r="X15" i="15" s="1"/>
  <c r="V15" i="15"/>
  <c r="W20" i="15"/>
  <c r="X20" i="15" s="1"/>
  <c r="V20" i="15"/>
  <c r="V5" i="38"/>
  <c r="AL30" i="38"/>
  <c r="AK30" i="38"/>
  <c r="AJ30" i="38"/>
  <c r="AK21" i="36"/>
  <c r="AI7" i="40"/>
  <c r="AK32" i="40" s="1"/>
  <c r="V9" i="40"/>
  <c r="AJ19" i="40"/>
  <c r="I34" i="40"/>
  <c r="I46" i="40"/>
  <c r="AK5" i="37"/>
  <c r="AL25" i="37"/>
  <c r="AK25" i="37"/>
  <c r="W18" i="52"/>
  <c r="X18" i="52" s="1"/>
  <c r="AD32" i="53"/>
  <c r="AJ17" i="53"/>
  <c r="AC32" i="15"/>
  <c r="AL10" i="15"/>
  <c r="AK10" i="15"/>
  <c r="Y32" i="38"/>
  <c r="V17" i="38"/>
  <c r="W17" i="38"/>
  <c r="X17" i="38" s="1"/>
  <c r="W11" i="51"/>
  <c r="X11" i="51" s="1"/>
  <c r="V22" i="51"/>
  <c r="W27" i="51"/>
  <c r="X27" i="51" s="1"/>
  <c r="W15" i="36"/>
  <c r="X15" i="36" s="1"/>
  <c r="AK19" i="40"/>
  <c r="AK21" i="40"/>
  <c r="AJ21" i="40"/>
  <c r="AL24" i="40"/>
  <c r="AK24" i="40"/>
  <c r="AJ24" i="40"/>
  <c r="AL5" i="37"/>
  <c r="W10" i="37"/>
  <c r="X10" i="37" s="1"/>
  <c r="AK11" i="37"/>
  <c r="AJ26" i="37"/>
  <c r="AL15" i="52"/>
  <c r="AJ15" i="52"/>
  <c r="V5" i="53"/>
  <c r="AK17" i="53"/>
  <c r="AD32" i="15"/>
  <c r="W7" i="15"/>
  <c r="X7" i="15" s="1"/>
  <c r="V25" i="15"/>
  <c r="Z32" i="38"/>
  <c r="AL18" i="38"/>
  <c r="AJ29" i="51"/>
  <c r="V30" i="36"/>
  <c r="AI10" i="40"/>
  <c r="AL10" i="40" s="1"/>
  <c r="V14" i="40"/>
  <c r="W24" i="40"/>
  <c r="X24" i="40" s="1"/>
  <c r="J58" i="40"/>
  <c r="W22" i="37"/>
  <c r="X22" i="37" s="1"/>
  <c r="AK26" i="37"/>
  <c r="V12" i="52"/>
  <c r="W5" i="53"/>
  <c r="X5" i="53" s="1"/>
  <c r="V11" i="53"/>
  <c r="V27" i="53"/>
  <c r="V7" i="15"/>
  <c r="V30" i="15"/>
  <c r="AA32" i="38"/>
  <c r="AL13" i="38"/>
  <c r="V8" i="49"/>
  <c r="V17" i="49"/>
  <c r="V23" i="49"/>
  <c r="V29" i="49"/>
  <c r="V16" i="34"/>
  <c r="V5" i="50"/>
  <c r="V15" i="50"/>
  <c r="V20" i="50"/>
  <c r="V26" i="50"/>
  <c r="V12" i="35"/>
  <c r="AK29" i="51"/>
  <c r="V11" i="36"/>
  <c r="K58" i="40"/>
  <c r="W7" i="37"/>
  <c r="X7" i="37" s="1"/>
  <c r="V18" i="37"/>
  <c r="V27" i="52"/>
  <c r="W8" i="53"/>
  <c r="X8" i="53" s="1"/>
  <c r="W12" i="15"/>
  <c r="X12" i="15" s="1"/>
  <c r="AB32" i="38"/>
  <c r="AJ20" i="36"/>
  <c r="AA32" i="40"/>
  <c r="AJ25" i="40"/>
  <c r="I48" i="40"/>
  <c r="AC32" i="37"/>
  <c r="AJ29" i="37"/>
  <c r="AI32" i="52"/>
  <c r="W24" i="52"/>
  <c r="X24" i="52" s="1"/>
  <c r="W13" i="53"/>
  <c r="X13" i="53" s="1"/>
  <c r="V12" i="15"/>
  <c r="W22" i="15"/>
  <c r="X22" i="15" s="1"/>
  <c r="AC32" i="38"/>
  <c r="W10" i="38"/>
  <c r="X10" i="38" s="1"/>
  <c r="V10" i="38"/>
  <c r="V24" i="38"/>
  <c r="AL27" i="38"/>
  <c r="AJ27" i="38"/>
  <c r="V21" i="34"/>
  <c r="V27" i="34"/>
  <c r="V25" i="50"/>
  <c r="V7" i="35"/>
  <c r="V20" i="35"/>
  <c r="V25" i="35"/>
  <c r="AJ12" i="51"/>
  <c r="V7" i="36"/>
  <c r="AK20" i="36"/>
  <c r="W26" i="36"/>
  <c r="X26" i="36" s="1"/>
  <c r="W5" i="40"/>
  <c r="X5" i="40" s="1"/>
  <c r="W17" i="40"/>
  <c r="X17" i="40" s="1"/>
  <c r="AK25" i="40"/>
  <c r="V27" i="40"/>
  <c r="V30" i="40"/>
  <c r="W15" i="37"/>
  <c r="X15" i="37" s="1"/>
  <c r="W21" i="37"/>
  <c r="X21" i="37" s="1"/>
  <c r="W28" i="37"/>
  <c r="X28" i="37" s="1"/>
  <c r="AJ10" i="52"/>
  <c r="V13" i="53"/>
  <c r="V21" i="53"/>
  <c r="AH32" i="15"/>
  <c r="V22" i="15"/>
  <c r="AD32" i="38"/>
  <c r="AK12" i="51"/>
  <c r="V26" i="51"/>
  <c r="W14" i="36"/>
  <c r="X14" i="36" s="1"/>
  <c r="W22" i="36"/>
  <c r="X22" i="36" s="1"/>
  <c r="AC32" i="40"/>
  <c r="W11" i="40"/>
  <c r="X11" i="40" s="1"/>
  <c r="V11" i="40"/>
  <c r="V20" i="40"/>
  <c r="W30" i="40"/>
  <c r="X30" i="40" s="1"/>
  <c r="L49" i="40"/>
  <c r="J49" i="40"/>
  <c r="W6" i="37"/>
  <c r="X6" i="37" s="1"/>
  <c r="V12" i="37"/>
  <c r="V24" i="37"/>
  <c r="W30" i="52"/>
  <c r="X30" i="52" s="1"/>
  <c r="W27" i="15"/>
  <c r="X27" i="15" s="1"/>
  <c r="AE32" i="38"/>
  <c r="AK20" i="38"/>
  <c r="W22" i="38"/>
  <c r="X22" i="38" s="1"/>
  <c r="V22" i="38"/>
  <c r="W6" i="51"/>
  <c r="X6" i="51" s="1"/>
  <c r="V17" i="51"/>
  <c r="V8" i="40"/>
  <c r="V23" i="40"/>
  <c r="AK28" i="40"/>
  <c r="K49" i="40"/>
  <c r="W9" i="37"/>
  <c r="X9" i="37" s="1"/>
  <c r="V5" i="52"/>
  <c r="W17" i="52"/>
  <c r="X17" i="52" s="1"/>
  <c r="V17" i="52"/>
  <c r="AB32" i="53"/>
  <c r="AF32" i="38"/>
  <c r="AJ15" i="38"/>
  <c r="W19" i="38"/>
  <c r="X19" i="38" s="1"/>
  <c r="V19" i="38"/>
  <c r="V29" i="38"/>
  <c r="W29" i="38"/>
  <c r="X29" i="38" s="1"/>
  <c r="V8" i="15"/>
  <c r="V17" i="15"/>
  <c r="V23" i="15"/>
  <c r="V5" i="40"/>
  <c r="V6" i="37"/>
  <c r="V21" i="37"/>
  <c r="V27" i="37"/>
  <c r="V9" i="53"/>
  <c r="V18" i="53"/>
  <c r="V24" i="53"/>
  <c r="V30" i="53"/>
  <c r="V6" i="38"/>
  <c r="V21" i="38"/>
  <c r="V11" i="38"/>
  <c r="W5" i="38"/>
  <c r="X5" i="38" s="1"/>
  <c r="AJ28" i="38"/>
  <c r="V13" i="40"/>
  <c r="J56" i="40"/>
  <c r="AK28" i="38"/>
  <c r="AL15" i="15" l="1"/>
  <c r="AK15" i="15"/>
  <c r="AJ15" i="15"/>
  <c r="AL17" i="35"/>
  <c r="AK17" i="35"/>
  <c r="AJ17" i="35"/>
  <c r="AL20" i="50"/>
  <c r="AK20" i="50"/>
  <c r="AJ20" i="50"/>
  <c r="AJ6" i="37"/>
  <c r="AL6" i="37"/>
  <c r="AK6" i="37"/>
  <c r="U32" i="50"/>
  <c r="AL5" i="50"/>
  <c r="AK5" i="50"/>
  <c r="AJ5" i="50"/>
  <c r="AL25" i="15"/>
  <c r="AK25" i="15"/>
  <c r="AJ25" i="15"/>
  <c r="AL22" i="53"/>
  <c r="AK22" i="53"/>
  <c r="AJ22" i="53"/>
  <c r="AL27" i="50"/>
  <c r="AK27" i="50"/>
  <c r="AJ27" i="50"/>
  <c r="L54" i="40"/>
  <c r="J54" i="40"/>
  <c r="K54" i="40"/>
  <c r="AL7" i="50"/>
  <c r="AK7" i="50"/>
  <c r="AJ7" i="50"/>
  <c r="AL12" i="50"/>
  <c r="AK12" i="50"/>
  <c r="AJ12" i="50"/>
  <c r="U32" i="32"/>
  <c r="AL5" i="32"/>
  <c r="AJ5" i="32"/>
  <c r="AK5" i="32"/>
  <c r="AL8" i="50"/>
  <c r="AK8" i="50"/>
  <c r="AJ8" i="50"/>
  <c r="AK5" i="34"/>
  <c r="AL5" i="34"/>
  <c r="AJ5" i="34"/>
  <c r="U32" i="34"/>
  <c r="AK27" i="31"/>
  <c r="AJ27" i="31"/>
  <c r="AL27" i="31"/>
  <c r="AL8" i="32"/>
  <c r="AK8" i="32"/>
  <c r="AJ8" i="32"/>
  <c r="AL5" i="47"/>
  <c r="AK5" i="47"/>
  <c r="AJ5" i="47"/>
  <c r="U32" i="47"/>
  <c r="AK16" i="45"/>
  <c r="AL16" i="45"/>
  <c r="AJ28" i="29"/>
  <c r="AL28" i="29"/>
  <c r="AK28" i="29"/>
  <c r="AJ20" i="41"/>
  <c r="AL20" i="41"/>
  <c r="AK20" i="41"/>
  <c r="AJ17" i="2"/>
  <c r="AK17" i="2"/>
  <c r="AL17" i="2"/>
  <c r="AL13" i="28"/>
  <c r="AK13" i="28"/>
  <c r="AL13" i="2"/>
  <c r="AK13" i="2"/>
  <c r="AJ13" i="2"/>
  <c r="U32" i="29"/>
  <c r="AL5" i="29"/>
  <c r="AJ5" i="29"/>
  <c r="AK5" i="29"/>
  <c r="AK24" i="42"/>
  <c r="AJ24" i="42"/>
  <c r="AL24" i="42"/>
  <c r="AL8" i="51"/>
  <c r="AJ8" i="51"/>
  <c r="AK8" i="51"/>
  <c r="AJ9" i="53"/>
  <c r="AK9" i="53"/>
  <c r="AL9" i="53"/>
  <c r="AL29" i="35"/>
  <c r="AK29" i="35"/>
  <c r="AJ29" i="35"/>
  <c r="AL9" i="33"/>
  <c r="AK9" i="33"/>
  <c r="AJ9" i="33"/>
  <c r="AL24" i="50"/>
  <c r="AK24" i="50"/>
  <c r="AJ24" i="50"/>
  <c r="AL30" i="32"/>
  <c r="AK30" i="32"/>
  <c r="AJ30" i="32"/>
  <c r="AK14" i="30"/>
  <c r="AJ14" i="30"/>
  <c r="AL14" i="30"/>
  <c r="AL28" i="33"/>
  <c r="AK28" i="33"/>
  <c r="AJ28" i="33"/>
  <c r="AL8" i="45"/>
  <c r="AK8" i="45"/>
  <c r="AJ8" i="45"/>
  <c r="M37" i="2"/>
  <c r="L37" i="2"/>
  <c r="K37" i="2"/>
  <c r="AK22" i="44"/>
  <c r="AJ22" i="44"/>
  <c r="AL22" i="44"/>
  <c r="AK28" i="43"/>
  <c r="AJ28" i="43"/>
  <c r="AL28" i="43"/>
  <c r="AK16" i="3"/>
  <c r="AL16" i="3"/>
  <c r="AL24" i="36"/>
  <c r="AK24" i="36"/>
  <c r="AJ24" i="36"/>
  <c r="AL24" i="51"/>
  <c r="AK24" i="51"/>
  <c r="AJ24" i="51"/>
  <c r="AL26" i="53"/>
  <c r="AK26" i="53"/>
  <c r="AJ26" i="53"/>
  <c r="AL18" i="51"/>
  <c r="AK18" i="51"/>
  <c r="AJ18" i="51"/>
  <c r="AL8" i="34"/>
  <c r="AJ8" i="34"/>
  <c r="AK8" i="34"/>
  <c r="AL24" i="32"/>
  <c r="AK24" i="32"/>
  <c r="AJ24" i="32"/>
  <c r="AL17" i="32"/>
  <c r="AK17" i="32"/>
  <c r="AJ17" i="32"/>
  <c r="AL9" i="46"/>
  <c r="AK9" i="46"/>
  <c r="AL14" i="47"/>
  <c r="AK14" i="47"/>
  <c r="AJ14" i="47"/>
  <c r="AK8" i="31"/>
  <c r="AL23" i="33"/>
  <c r="AK23" i="33"/>
  <c r="AJ23" i="33"/>
  <c r="AK30" i="47"/>
  <c r="AJ30" i="47"/>
  <c r="AL30" i="47"/>
  <c r="AK29" i="42"/>
  <c r="AL29" i="42"/>
  <c r="AJ29" i="42"/>
  <c r="AL11" i="29"/>
  <c r="AK11" i="29"/>
  <c r="AL26" i="2"/>
  <c r="AK26" i="2"/>
  <c r="AJ26" i="2"/>
  <c r="AL27" i="43"/>
  <c r="AK27" i="43"/>
  <c r="AJ27" i="43"/>
  <c r="AL22" i="29"/>
  <c r="AJ22" i="29"/>
  <c r="AK22" i="29"/>
  <c r="AK28" i="44"/>
  <c r="AJ28" i="44"/>
  <c r="AL28" i="44"/>
  <c r="AK9" i="3"/>
  <c r="AJ9" i="3"/>
  <c r="AL9" i="3"/>
  <c r="AK11" i="53"/>
  <c r="AL11" i="53"/>
  <c r="AJ18" i="53"/>
  <c r="AL18" i="53"/>
  <c r="AK18" i="53"/>
  <c r="AL6" i="34"/>
  <c r="AK6" i="34"/>
  <c r="AJ6" i="34"/>
  <c r="AL23" i="34"/>
  <c r="AK23" i="34"/>
  <c r="AJ23" i="34"/>
  <c r="AL23" i="15"/>
  <c r="AJ23" i="15"/>
  <c r="AK23" i="15"/>
  <c r="AL29" i="49"/>
  <c r="AK29" i="49"/>
  <c r="AJ29" i="49"/>
  <c r="AL30" i="40"/>
  <c r="AK30" i="40"/>
  <c r="AJ30" i="40"/>
  <c r="AL17" i="34"/>
  <c r="AK17" i="34"/>
  <c r="AJ17" i="34"/>
  <c r="AL6" i="49"/>
  <c r="AK6" i="49"/>
  <c r="AJ6" i="49"/>
  <c r="AL18" i="32"/>
  <c r="AK18" i="32"/>
  <c r="AJ18" i="32"/>
  <c r="AL6" i="46"/>
  <c r="AK6" i="46"/>
  <c r="AJ7" i="31"/>
  <c r="AL5" i="33"/>
  <c r="AK5" i="33"/>
  <c r="AJ5" i="33"/>
  <c r="U32" i="33"/>
  <c r="AL25" i="47"/>
  <c r="AK25" i="47"/>
  <c r="AJ25" i="47"/>
  <c r="AL11" i="44"/>
  <c r="AK11" i="44"/>
  <c r="AK8" i="29"/>
  <c r="AJ8" i="29"/>
  <c r="AL8" i="29"/>
  <c r="AL20" i="44"/>
  <c r="AJ20" i="44"/>
  <c r="AK20" i="44"/>
  <c r="AL8" i="44"/>
  <c r="AK8" i="44"/>
  <c r="AJ8" i="44"/>
  <c r="AJ26" i="50"/>
  <c r="AL26" i="50"/>
  <c r="AK26" i="50"/>
  <c r="AJ5" i="40"/>
  <c r="W32" i="40"/>
  <c r="AL5" i="40"/>
  <c r="AK5" i="40"/>
  <c r="AL16" i="34"/>
  <c r="AK16" i="34"/>
  <c r="AL16" i="53"/>
  <c r="AK16" i="53"/>
  <c r="AL28" i="53"/>
  <c r="AK28" i="53"/>
  <c r="AJ28" i="53"/>
  <c r="AL22" i="40"/>
  <c r="AJ22" i="40"/>
  <c r="AK22" i="40"/>
  <c r="AK9" i="37"/>
  <c r="AL9" i="37"/>
  <c r="AJ9" i="37"/>
  <c r="AL17" i="15"/>
  <c r="AJ17" i="15"/>
  <c r="AK17" i="15"/>
  <c r="AL17" i="49"/>
  <c r="AK17" i="49"/>
  <c r="AJ17" i="49"/>
  <c r="AL5" i="53"/>
  <c r="AK5" i="53"/>
  <c r="U32" i="53"/>
  <c r="AJ5" i="53"/>
  <c r="AK14" i="51"/>
  <c r="AL14" i="51"/>
  <c r="AJ14" i="51"/>
  <c r="AL10" i="49"/>
  <c r="AK10" i="49"/>
  <c r="AJ10" i="49"/>
  <c r="AL17" i="33"/>
  <c r="AK17" i="33"/>
  <c r="AJ17" i="33"/>
  <c r="AL9" i="32"/>
  <c r="AK9" i="32"/>
  <c r="AJ9" i="32"/>
  <c r="AL13" i="44"/>
  <c r="AK13" i="44"/>
  <c r="AL26" i="47"/>
  <c r="AK26" i="47"/>
  <c r="AJ26" i="47"/>
  <c r="AL23" i="30"/>
  <c r="AJ23" i="30"/>
  <c r="AK23" i="30"/>
  <c r="AK16" i="31"/>
  <c r="AL16" i="31"/>
  <c r="AK12" i="28"/>
  <c r="AJ12" i="28"/>
  <c r="AL12" i="28"/>
  <c r="U32" i="30"/>
  <c r="AK5" i="30"/>
  <c r="AJ5" i="30"/>
  <c r="AL5" i="30"/>
  <c r="AL6" i="2"/>
  <c r="AJ6" i="2"/>
  <c r="AK6" i="2"/>
  <c r="AK25" i="43"/>
  <c r="AJ25" i="43"/>
  <c r="AL25" i="43"/>
  <c r="AL26" i="44"/>
  <c r="AJ26" i="44"/>
  <c r="AK26" i="44"/>
  <c r="AK23" i="41"/>
  <c r="AL23" i="41"/>
  <c r="AJ23" i="41"/>
  <c r="AK23" i="52"/>
  <c r="AJ23" i="52"/>
  <c r="AL23" i="52"/>
  <c r="AL16" i="47"/>
  <c r="AK16" i="47"/>
  <c r="AL23" i="49"/>
  <c r="AK23" i="49"/>
  <c r="AJ23" i="49"/>
  <c r="AL15" i="53"/>
  <c r="AK15" i="53"/>
  <c r="AJ15" i="53"/>
  <c r="AL8" i="15"/>
  <c r="AJ8" i="15"/>
  <c r="AK8" i="15"/>
  <c r="AK24" i="37"/>
  <c r="AL24" i="37"/>
  <c r="AJ24" i="37"/>
  <c r="AK27" i="40"/>
  <c r="AJ27" i="40"/>
  <c r="AL27" i="40"/>
  <c r="AL6" i="52"/>
  <c r="AK6" i="52"/>
  <c r="AJ6" i="52"/>
  <c r="AL14" i="33"/>
  <c r="AK14" i="33"/>
  <c r="AJ14" i="33"/>
  <c r="AL12" i="37"/>
  <c r="AK12" i="37"/>
  <c r="AJ12" i="37"/>
  <c r="AL8" i="49"/>
  <c r="AK8" i="49"/>
  <c r="AJ8" i="49"/>
  <c r="AL18" i="40"/>
  <c r="AK18" i="40"/>
  <c r="AJ18" i="40"/>
  <c r="AL26" i="52"/>
  <c r="AJ26" i="52"/>
  <c r="AK26" i="52"/>
  <c r="AK17" i="36"/>
  <c r="AL17" i="36"/>
  <c r="AJ17" i="36"/>
  <c r="AL26" i="31"/>
  <c r="AJ26" i="31"/>
  <c r="AK26" i="31"/>
  <c r="AL16" i="49"/>
  <c r="AK16" i="49"/>
  <c r="AL13" i="33"/>
  <c r="AK13" i="33"/>
  <c r="K37" i="31"/>
  <c r="J37" i="31"/>
  <c r="L37" i="31"/>
  <c r="L59" i="31" s="1"/>
  <c r="AL9" i="45"/>
  <c r="AK9" i="45"/>
  <c r="AJ9" i="45"/>
  <c r="AL12" i="46"/>
  <c r="AK12" i="46"/>
  <c r="AL12" i="48"/>
  <c r="AK12" i="48"/>
  <c r="AJ12" i="48"/>
  <c r="AK6" i="31"/>
  <c r="AJ6" i="31"/>
  <c r="AL6" i="31"/>
  <c r="AL28" i="41"/>
  <c r="AK28" i="41"/>
  <c r="AJ28" i="41"/>
  <c r="AK19" i="28"/>
  <c r="AJ19" i="28"/>
  <c r="AL19" i="28"/>
  <c r="AL17" i="27"/>
  <c r="AK17" i="27"/>
  <c r="AJ17" i="27"/>
  <c r="AL15" i="44"/>
  <c r="AJ15" i="44"/>
  <c r="AK15" i="44"/>
  <c r="AL18" i="28"/>
  <c r="AK18" i="28"/>
  <c r="AJ18" i="28"/>
  <c r="AK16" i="27"/>
  <c r="AL16" i="27"/>
  <c r="AK13" i="37"/>
  <c r="AL13" i="37"/>
  <c r="AL29" i="38"/>
  <c r="AK29" i="38"/>
  <c r="AJ29" i="38"/>
  <c r="AJ15" i="40"/>
  <c r="AL15" i="40"/>
  <c r="AK15" i="40"/>
  <c r="AL23" i="35"/>
  <c r="AK23" i="35"/>
  <c r="AJ23" i="35"/>
  <c r="AL6" i="35"/>
  <c r="AK6" i="35"/>
  <c r="AJ6" i="35"/>
  <c r="AL22" i="48"/>
  <c r="AK22" i="48"/>
  <c r="AJ22" i="48"/>
  <c r="AK32" i="31"/>
  <c r="AL27" i="48"/>
  <c r="AK27" i="48"/>
  <c r="AJ27" i="48"/>
  <c r="AK25" i="29"/>
  <c r="AL25" i="29"/>
  <c r="AJ25" i="29"/>
  <c r="AK30" i="45"/>
  <c r="AJ30" i="45"/>
  <c r="AL30" i="45"/>
  <c r="AK24" i="47"/>
  <c r="AJ24" i="47"/>
  <c r="AL24" i="47"/>
  <c r="AL7" i="46"/>
  <c r="AK7" i="46"/>
  <c r="AL10" i="41"/>
  <c r="AK10" i="41"/>
  <c r="AJ10" i="41"/>
  <c r="AK14" i="28"/>
  <c r="AJ14" i="28"/>
  <c r="AL14" i="28"/>
  <c r="AL6" i="45"/>
  <c r="AJ6" i="45"/>
  <c r="AK6" i="45"/>
  <c r="AK12" i="15"/>
  <c r="AL12" i="15"/>
  <c r="AJ12" i="15"/>
  <c r="L43" i="40"/>
  <c r="J43" i="40"/>
  <c r="K43" i="40"/>
  <c r="AL19" i="38"/>
  <c r="AK19" i="38"/>
  <c r="AJ19" i="38"/>
  <c r="L48" i="40"/>
  <c r="J48" i="40"/>
  <c r="K48" i="40"/>
  <c r="AL15" i="51"/>
  <c r="AJ15" i="51"/>
  <c r="AK15" i="51"/>
  <c r="AL11" i="15"/>
  <c r="AK11" i="15"/>
  <c r="AK16" i="52"/>
  <c r="AL16" i="52"/>
  <c r="AK24" i="33"/>
  <c r="AJ24" i="33"/>
  <c r="AL24" i="33"/>
  <c r="AL9" i="50"/>
  <c r="AK9" i="50"/>
  <c r="AJ9" i="50"/>
  <c r="AL26" i="46"/>
  <c r="AK26" i="46"/>
  <c r="AL7" i="29"/>
  <c r="AK7" i="29"/>
  <c r="AJ7" i="29"/>
  <c r="AL27" i="45"/>
  <c r="AK27" i="45"/>
  <c r="AJ27" i="45"/>
  <c r="AK10" i="30"/>
  <c r="AJ10" i="30"/>
  <c r="AL10" i="30"/>
  <c r="AL21" i="32"/>
  <c r="AK21" i="32"/>
  <c r="AJ21" i="32"/>
  <c r="AL26" i="43"/>
  <c r="AK26" i="43"/>
  <c r="AJ26" i="43"/>
  <c r="AL8" i="27"/>
  <c r="AK8" i="27"/>
  <c r="AJ8" i="27"/>
  <c r="AL9" i="29"/>
  <c r="AJ9" i="29"/>
  <c r="AK9" i="29"/>
  <c r="AK10" i="44"/>
  <c r="AJ10" i="44"/>
  <c r="AL10" i="44"/>
  <c r="AL19" i="2"/>
  <c r="AK19" i="2"/>
  <c r="AJ19" i="2"/>
  <c r="AL20" i="46"/>
  <c r="AK20" i="46"/>
  <c r="AK30" i="29"/>
  <c r="AJ30" i="29"/>
  <c r="AL30" i="29"/>
  <c r="AK24" i="30"/>
  <c r="AL24" i="30"/>
  <c r="AJ24" i="30"/>
  <c r="AK12" i="45"/>
  <c r="AJ12" i="45"/>
  <c r="AL12" i="45"/>
  <c r="AK22" i="27"/>
  <c r="AL22" i="27"/>
  <c r="AJ22" i="27"/>
  <c r="AL27" i="42"/>
  <c r="AK27" i="42"/>
  <c r="AJ27" i="42"/>
  <c r="AK25" i="44"/>
  <c r="AJ25" i="44"/>
  <c r="AL25" i="44"/>
  <c r="AK9" i="30"/>
  <c r="AL9" i="30"/>
  <c r="AJ9" i="30"/>
  <c r="AL20" i="43"/>
  <c r="AK20" i="43"/>
  <c r="AJ20" i="43"/>
  <c r="AK14" i="2"/>
  <c r="AJ14" i="2"/>
  <c r="AL14" i="2"/>
  <c r="AK7" i="40"/>
  <c r="AL7" i="40"/>
  <c r="AJ7" i="40"/>
  <c r="AJ29" i="48"/>
  <c r="AL29" i="48"/>
  <c r="AK29" i="48"/>
  <c r="L58" i="31"/>
  <c r="K58" i="31"/>
  <c r="J58" i="31"/>
  <c r="AK7" i="15"/>
  <c r="AL7" i="15"/>
  <c r="AJ7" i="15"/>
  <c r="L46" i="40"/>
  <c r="K46" i="40"/>
  <c r="J46" i="40"/>
  <c r="AL7" i="38"/>
  <c r="AK7" i="38"/>
  <c r="AJ7" i="38"/>
  <c r="AL13" i="36"/>
  <c r="AK13" i="36"/>
  <c r="AK30" i="37"/>
  <c r="AL30" i="37"/>
  <c r="AJ30" i="37"/>
  <c r="AL19" i="34"/>
  <c r="AK19" i="34"/>
  <c r="AJ19" i="34"/>
  <c r="AK18" i="48"/>
  <c r="AJ18" i="48"/>
  <c r="AL18" i="48"/>
  <c r="AK11" i="31"/>
  <c r="AL11" i="31"/>
  <c r="AL10" i="50"/>
  <c r="AJ10" i="50"/>
  <c r="AK10" i="50"/>
  <c r="L52" i="31"/>
  <c r="K52" i="31"/>
  <c r="J52" i="31"/>
  <c r="AJ24" i="34"/>
  <c r="AK24" i="34"/>
  <c r="AL24" i="34"/>
  <c r="AL15" i="46"/>
  <c r="AK15" i="46"/>
  <c r="AL8" i="31"/>
  <c r="AL13" i="45"/>
  <c r="AK13" i="45"/>
  <c r="AL14" i="45"/>
  <c r="AK14" i="45"/>
  <c r="AJ14" i="45"/>
  <c r="AL20" i="47"/>
  <c r="AK20" i="47"/>
  <c r="AJ20" i="47"/>
  <c r="AL15" i="43"/>
  <c r="AK15" i="43"/>
  <c r="AJ15" i="43"/>
  <c r="AL6" i="29"/>
  <c r="AK6" i="29"/>
  <c r="AJ6" i="29"/>
  <c r="AL26" i="29"/>
  <c r="AK26" i="29"/>
  <c r="AJ26" i="29"/>
  <c r="AK15" i="30"/>
  <c r="AJ15" i="30"/>
  <c r="AL15" i="30"/>
  <c r="AL18" i="42"/>
  <c r="AK18" i="42"/>
  <c r="AJ18" i="42"/>
  <c r="AK28" i="28"/>
  <c r="AJ28" i="28"/>
  <c r="AL28" i="28"/>
  <c r="AL6" i="27"/>
  <c r="AK6" i="27"/>
  <c r="AJ6" i="27"/>
  <c r="AK16" i="28"/>
  <c r="AL16" i="28"/>
  <c r="L40" i="2"/>
  <c r="M40" i="2" s="1"/>
  <c r="K40" i="2"/>
  <c r="AL20" i="51"/>
  <c r="AK20" i="51"/>
  <c r="AJ20" i="51"/>
  <c r="AL20" i="40"/>
  <c r="AK20" i="40"/>
  <c r="AJ20" i="40"/>
  <c r="AJ7" i="36"/>
  <c r="AL7" i="36"/>
  <c r="AK7" i="36"/>
  <c r="AK27" i="53"/>
  <c r="AJ27" i="53"/>
  <c r="AL27" i="53"/>
  <c r="L34" i="40"/>
  <c r="L59" i="40" s="1"/>
  <c r="K34" i="40"/>
  <c r="J34" i="40"/>
  <c r="AK6" i="53"/>
  <c r="AL6" i="53"/>
  <c r="AJ6" i="53"/>
  <c r="AK9" i="48"/>
  <c r="AJ9" i="48"/>
  <c r="AL9" i="48"/>
  <c r="AL28" i="46"/>
  <c r="AK28" i="46"/>
  <c r="L46" i="31"/>
  <c r="K46" i="31"/>
  <c r="J46" i="31"/>
  <c r="AL6" i="51"/>
  <c r="AK6" i="51"/>
  <c r="AJ6" i="51"/>
  <c r="AK13" i="34"/>
  <c r="AL13" i="34"/>
  <c r="AL5" i="46"/>
  <c r="AK5" i="46"/>
  <c r="U32" i="46"/>
  <c r="AL14" i="32"/>
  <c r="AK14" i="32"/>
  <c r="AJ14" i="32"/>
  <c r="AK6" i="48"/>
  <c r="AJ6" i="48"/>
  <c r="AL6" i="48"/>
  <c r="AK21" i="29"/>
  <c r="AJ21" i="29"/>
  <c r="AL21" i="29"/>
  <c r="AL23" i="32"/>
  <c r="AK23" i="32"/>
  <c r="AJ23" i="32"/>
  <c r="AL25" i="2"/>
  <c r="AK25" i="2"/>
  <c r="AJ25" i="2"/>
  <c r="AK22" i="28"/>
  <c r="AJ22" i="28"/>
  <c r="AL22" i="28"/>
  <c r="AK19" i="44"/>
  <c r="AJ19" i="44"/>
  <c r="AL19" i="44"/>
  <c r="AK11" i="3"/>
  <c r="AL11" i="3"/>
  <c r="AK28" i="3"/>
  <c r="AJ28" i="3"/>
  <c r="AL28" i="3"/>
  <c r="AL23" i="42"/>
  <c r="AK23" i="42"/>
  <c r="AJ23" i="42"/>
  <c r="AK11" i="40"/>
  <c r="AL11" i="40"/>
  <c r="AL27" i="15"/>
  <c r="AK27" i="15"/>
  <c r="AJ27" i="15"/>
  <c r="AL11" i="34"/>
  <c r="AK11" i="34"/>
  <c r="AK27" i="47"/>
  <c r="AJ27" i="47"/>
  <c r="AL27" i="47"/>
  <c r="AL22" i="46"/>
  <c r="AK22" i="46"/>
  <c r="AL10" i="34"/>
  <c r="AK10" i="34"/>
  <c r="AJ10" i="34"/>
  <c r="AL16" i="30"/>
  <c r="AK16" i="30"/>
  <c r="AL29" i="32"/>
  <c r="AK29" i="32"/>
  <c r="AJ29" i="32"/>
  <c r="AL17" i="30"/>
  <c r="AJ17" i="30"/>
  <c r="AK17" i="30"/>
  <c r="AL26" i="28"/>
  <c r="AK26" i="28"/>
  <c r="AJ26" i="28"/>
  <c r="AL20" i="27"/>
  <c r="AK20" i="27"/>
  <c r="AJ20" i="27"/>
  <c r="AK12" i="43"/>
  <c r="AL12" i="43"/>
  <c r="AJ12" i="43"/>
  <c r="AK14" i="44"/>
  <c r="AJ14" i="44"/>
  <c r="AL14" i="44"/>
  <c r="AK12" i="44"/>
  <c r="AJ12" i="44"/>
  <c r="AL12" i="44"/>
  <c r="AK7" i="3"/>
  <c r="AJ7" i="3"/>
  <c r="AL7" i="3"/>
  <c r="AK22" i="43"/>
  <c r="AJ22" i="43"/>
  <c r="AL22" i="43"/>
  <c r="AK22" i="52"/>
  <c r="AL22" i="52"/>
  <c r="AJ22" i="52"/>
  <c r="AL16" i="36"/>
  <c r="AK16" i="36"/>
  <c r="AL16" i="38"/>
  <c r="AK16" i="38"/>
  <c r="AJ25" i="36"/>
  <c r="AL25" i="36"/>
  <c r="AK25" i="36"/>
  <c r="AK21" i="47"/>
  <c r="AJ21" i="47"/>
  <c r="AL21" i="47"/>
  <c r="AL25" i="34"/>
  <c r="AK25" i="34"/>
  <c r="AJ25" i="34"/>
  <c r="AL20" i="28"/>
  <c r="AK20" i="28"/>
  <c r="AJ20" i="28"/>
  <c r="AL29" i="30"/>
  <c r="AJ29" i="30"/>
  <c r="AK29" i="30"/>
  <c r="AL19" i="41"/>
  <c r="AK19" i="41"/>
  <c r="AJ19" i="41"/>
  <c r="AK10" i="28"/>
  <c r="AJ10" i="28"/>
  <c r="AL10" i="28"/>
  <c r="AK7" i="44"/>
  <c r="AJ7" i="44"/>
  <c r="AL7" i="44"/>
  <c r="M56" i="2"/>
  <c r="L56" i="2"/>
  <c r="K56" i="2"/>
  <c r="AK26" i="41"/>
  <c r="AL26" i="41"/>
  <c r="AJ26" i="41"/>
  <c r="AK17" i="52"/>
  <c r="AJ17" i="52"/>
  <c r="AL17" i="52"/>
  <c r="AL9" i="40"/>
  <c r="AK9" i="40"/>
  <c r="AJ9" i="40"/>
  <c r="U32" i="15"/>
  <c r="AL5" i="15"/>
  <c r="AK5" i="15"/>
  <c r="AJ5" i="15"/>
  <c r="AK20" i="35"/>
  <c r="AL20" i="35"/>
  <c r="AJ20" i="35"/>
  <c r="AK12" i="52"/>
  <c r="AL12" i="52"/>
  <c r="AJ12" i="52"/>
  <c r="AK6" i="47"/>
  <c r="AJ6" i="47"/>
  <c r="AL6" i="47"/>
  <c r="AL18" i="50"/>
  <c r="AK18" i="50"/>
  <c r="AJ18" i="50"/>
  <c r="AL7" i="31"/>
  <c r="AL10" i="45"/>
  <c r="AK10" i="45"/>
  <c r="AJ10" i="45"/>
  <c r="AL15" i="28"/>
  <c r="AK15" i="28"/>
  <c r="AJ15" i="28"/>
  <c r="AK10" i="42"/>
  <c r="AL10" i="42"/>
  <c r="AJ10" i="42"/>
  <c r="AL6" i="42"/>
  <c r="AK6" i="42"/>
  <c r="AJ6" i="42"/>
  <c r="AK7" i="28"/>
  <c r="AJ7" i="28"/>
  <c r="AL7" i="28"/>
  <c r="AK22" i="2"/>
  <c r="AL22" i="2"/>
  <c r="AJ22" i="2"/>
  <c r="AL13" i="43"/>
  <c r="AK13" i="43"/>
  <c r="AL20" i="31"/>
  <c r="AJ20" i="31"/>
  <c r="AK20" i="31"/>
  <c r="AL30" i="15"/>
  <c r="AK30" i="15"/>
  <c r="AJ30" i="15"/>
  <c r="AK8" i="36"/>
  <c r="AL8" i="36"/>
  <c r="AJ8" i="36"/>
  <c r="AL23" i="51"/>
  <c r="AK23" i="51"/>
  <c r="AJ23" i="51"/>
  <c r="AJ7" i="35"/>
  <c r="AL7" i="35"/>
  <c r="AK7" i="35"/>
  <c r="AL27" i="52"/>
  <c r="AK27" i="52"/>
  <c r="AJ27" i="52"/>
  <c r="AK26" i="35"/>
  <c r="AL26" i="35"/>
  <c r="AJ26" i="35"/>
  <c r="AL7" i="53"/>
  <c r="AK7" i="53"/>
  <c r="AJ7" i="53"/>
  <c r="AL6" i="36"/>
  <c r="AK6" i="36"/>
  <c r="AJ6" i="36"/>
  <c r="AK25" i="49"/>
  <c r="AJ25" i="49"/>
  <c r="AL25" i="49"/>
  <c r="AJ7" i="49"/>
  <c r="AL7" i="49"/>
  <c r="AK7" i="49"/>
  <c r="AL19" i="45"/>
  <c r="AK19" i="45"/>
  <c r="AJ19" i="45"/>
  <c r="AL28" i="47"/>
  <c r="AK28" i="47"/>
  <c r="AJ28" i="47"/>
  <c r="AL10" i="32"/>
  <c r="AK10" i="32"/>
  <c r="AJ10" i="32"/>
  <c r="U32" i="28"/>
  <c r="AK5" i="28"/>
  <c r="AL5" i="28"/>
  <c r="AJ5" i="28"/>
  <c r="AK17" i="46"/>
  <c r="AL17" i="46"/>
  <c r="AL14" i="48"/>
  <c r="AK14" i="48"/>
  <c r="AJ14" i="48"/>
  <c r="AL20" i="2"/>
  <c r="AK20" i="2"/>
  <c r="AJ20" i="2"/>
  <c r="AL30" i="3"/>
  <c r="AK30" i="3"/>
  <c r="AJ30" i="3"/>
  <c r="U32" i="44"/>
  <c r="AL5" i="44"/>
  <c r="AJ5" i="44"/>
  <c r="AK5" i="44"/>
  <c r="AL7" i="2"/>
  <c r="AK7" i="2"/>
  <c r="AJ7" i="2"/>
  <c r="AJ21" i="41"/>
  <c r="AL21" i="41"/>
  <c r="AK21" i="41"/>
  <c r="U32" i="43"/>
  <c r="AL5" i="43"/>
  <c r="AK5" i="43"/>
  <c r="AJ5" i="43"/>
  <c r="U32" i="42"/>
  <c r="AL5" i="42"/>
  <c r="AK5" i="42"/>
  <c r="AJ5" i="42"/>
  <c r="AL5" i="52"/>
  <c r="AJ5" i="52"/>
  <c r="U32" i="52"/>
  <c r="AK5" i="52"/>
  <c r="AL11" i="38"/>
  <c r="AK11" i="38"/>
  <c r="AL25" i="50"/>
  <c r="AK25" i="50"/>
  <c r="AJ25" i="50"/>
  <c r="AK18" i="37"/>
  <c r="AL18" i="37"/>
  <c r="AJ18" i="37"/>
  <c r="AK21" i="50"/>
  <c r="AJ21" i="50"/>
  <c r="AL21" i="50"/>
  <c r="AL25" i="38"/>
  <c r="AK25" i="38"/>
  <c r="AJ25" i="38"/>
  <c r="AJ27" i="35"/>
  <c r="AK27" i="35"/>
  <c r="AL27" i="35"/>
  <c r="AL14" i="38"/>
  <c r="AK14" i="38"/>
  <c r="AJ14" i="38"/>
  <c r="AL17" i="50"/>
  <c r="AK17" i="50"/>
  <c r="AJ17" i="50"/>
  <c r="AL13" i="50"/>
  <c r="AK13" i="50"/>
  <c r="AK11" i="47"/>
  <c r="AL11" i="47"/>
  <c r="AK16" i="43"/>
  <c r="AL16" i="43"/>
  <c r="AL25" i="32"/>
  <c r="AK25" i="32"/>
  <c r="AJ25" i="32"/>
  <c r="AL18" i="33"/>
  <c r="AK18" i="33"/>
  <c r="AJ18" i="33"/>
  <c r="AL22" i="47"/>
  <c r="AK22" i="47"/>
  <c r="AJ22" i="47"/>
  <c r="AK8" i="46"/>
  <c r="AL8" i="46"/>
  <c r="AK21" i="31"/>
  <c r="AJ21" i="31"/>
  <c r="AL21" i="31"/>
  <c r="AL10" i="2"/>
  <c r="AK10" i="2"/>
  <c r="AJ10" i="2"/>
  <c r="AK15" i="2"/>
  <c r="AJ15" i="2"/>
  <c r="AL15" i="2"/>
  <c r="AL11" i="43"/>
  <c r="AK11" i="43"/>
  <c r="AL26" i="51"/>
  <c r="AK26" i="51"/>
  <c r="AJ26" i="51"/>
  <c r="AL27" i="34"/>
  <c r="AK27" i="34"/>
  <c r="AJ27" i="34"/>
  <c r="AK6" i="50"/>
  <c r="AJ6" i="50"/>
  <c r="AL6" i="50"/>
  <c r="AL26" i="15"/>
  <c r="AK26" i="15"/>
  <c r="AJ26" i="15"/>
  <c r="AK29" i="52"/>
  <c r="AJ29" i="52"/>
  <c r="AL29" i="52"/>
  <c r="U32" i="37"/>
  <c r="AL13" i="49"/>
  <c r="AK13" i="49"/>
  <c r="AL25" i="33"/>
  <c r="AK25" i="33"/>
  <c r="AJ25" i="33"/>
  <c r="AK14" i="49"/>
  <c r="AJ14" i="49"/>
  <c r="AL14" i="49"/>
  <c r="AK29" i="29"/>
  <c r="AJ29" i="29"/>
  <c r="AL29" i="29"/>
  <c r="AL24" i="31"/>
  <c r="AK24" i="31"/>
  <c r="AJ24" i="31"/>
  <c r="AL29" i="27"/>
  <c r="AK29" i="27"/>
  <c r="AJ29" i="27"/>
  <c r="W32" i="31"/>
  <c r="AL5" i="31"/>
  <c r="AJ5" i="31"/>
  <c r="AK5" i="31"/>
  <c r="AL18" i="31"/>
  <c r="AK18" i="31"/>
  <c r="AJ18" i="31"/>
  <c r="W32" i="2"/>
  <c r="AL5" i="2"/>
  <c r="AK5" i="2"/>
  <c r="AJ5" i="2"/>
  <c r="AL17" i="42"/>
  <c r="AK17" i="42"/>
  <c r="AJ17" i="42"/>
  <c r="AL29" i="44"/>
  <c r="AK29" i="44"/>
  <c r="AJ29" i="44"/>
  <c r="AL5" i="27"/>
  <c r="U32" i="27"/>
  <c r="AK5" i="27"/>
  <c r="AJ5" i="27"/>
  <c r="AL8" i="42"/>
  <c r="AK8" i="42"/>
  <c r="AJ8" i="42"/>
  <c r="AL23" i="2"/>
  <c r="AK23" i="2"/>
  <c r="AJ23" i="2"/>
  <c r="AK28" i="2"/>
  <c r="AJ28" i="2"/>
  <c r="AL28" i="2"/>
  <c r="AL9" i="41"/>
  <c r="AJ9" i="41"/>
  <c r="AK9" i="41"/>
  <c r="AK23" i="27"/>
  <c r="AL23" i="27"/>
  <c r="AJ23" i="27"/>
  <c r="AL14" i="41"/>
  <c r="AK14" i="41"/>
  <c r="AJ14" i="41"/>
  <c r="AK5" i="35"/>
  <c r="AL5" i="35"/>
  <c r="AJ5" i="35"/>
  <c r="U32" i="35"/>
  <c r="AL13" i="40"/>
  <c r="AK13" i="40"/>
  <c r="AJ25" i="35"/>
  <c r="AL25" i="35"/>
  <c r="AK25" i="35"/>
  <c r="AL21" i="38"/>
  <c r="AJ21" i="38"/>
  <c r="AK21" i="38"/>
  <c r="AL6" i="38"/>
  <c r="AJ6" i="38"/>
  <c r="AK6" i="38"/>
  <c r="AL21" i="34"/>
  <c r="AK21" i="34"/>
  <c r="AJ21" i="34"/>
  <c r="AL23" i="37"/>
  <c r="AK23" i="37"/>
  <c r="AJ23" i="37"/>
  <c r="AL19" i="15"/>
  <c r="AK19" i="15"/>
  <c r="AJ19" i="15"/>
  <c r="AJ5" i="49"/>
  <c r="U32" i="49"/>
  <c r="AL5" i="49"/>
  <c r="AK5" i="49"/>
  <c r="AK29" i="33"/>
  <c r="AJ29" i="33"/>
  <c r="AL29" i="33"/>
  <c r="AL14" i="35"/>
  <c r="AK14" i="35"/>
  <c r="AJ14" i="35"/>
  <c r="AL25" i="48"/>
  <c r="AK25" i="48"/>
  <c r="AJ25" i="48"/>
  <c r="AK18" i="30"/>
  <c r="AL18" i="30"/>
  <c r="AJ18" i="30"/>
  <c r="AL25" i="45"/>
  <c r="AK25" i="45"/>
  <c r="AJ25" i="45"/>
  <c r="AK24" i="45"/>
  <c r="AJ24" i="45"/>
  <c r="AL24" i="45"/>
  <c r="AL15" i="27"/>
  <c r="AK15" i="27"/>
  <c r="AJ15" i="27"/>
  <c r="AK19" i="27"/>
  <c r="AJ19" i="27"/>
  <c r="AL19" i="27"/>
  <c r="AJ30" i="53"/>
  <c r="AL30" i="53"/>
  <c r="AK30" i="53"/>
  <c r="AJ23" i="40"/>
  <c r="AL23" i="40"/>
  <c r="AK23" i="40"/>
  <c r="AL14" i="40"/>
  <c r="AK14" i="40"/>
  <c r="AJ14" i="40"/>
  <c r="U32" i="38"/>
  <c r="AL5" i="38"/>
  <c r="AK5" i="38"/>
  <c r="AJ5" i="38"/>
  <c r="AL8" i="38"/>
  <c r="AK8" i="38"/>
  <c r="AJ8" i="38"/>
  <c r="AL12" i="40"/>
  <c r="AJ12" i="40"/>
  <c r="AK12" i="40"/>
  <c r="AL19" i="50"/>
  <c r="AJ19" i="50"/>
  <c r="AK19" i="50"/>
  <c r="AL7" i="51"/>
  <c r="AK7" i="51"/>
  <c r="AJ7" i="51"/>
  <c r="AK19" i="33"/>
  <c r="AJ19" i="33"/>
  <c r="AL19" i="33"/>
  <c r="AK15" i="33"/>
  <c r="AJ15" i="33"/>
  <c r="AL15" i="33"/>
  <c r="AK25" i="30"/>
  <c r="AJ25" i="30"/>
  <c r="AL25" i="30"/>
  <c r="L57" i="31"/>
  <c r="J57" i="31"/>
  <c r="K57" i="31"/>
  <c r="AL19" i="32"/>
  <c r="AK19" i="32"/>
  <c r="AJ19" i="32"/>
  <c r="AK13" i="48"/>
  <c r="AL13" i="48"/>
  <c r="AL17" i="45"/>
  <c r="AK17" i="45"/>
  <c r="AJ17" i="45"/>
  <c r="AL16" i="41"/>
  <c r="AK16" i="41"/>
  <c r="AJ16" i="41"/>
  <c r="X32" i="22"/>
  <c r="AL5" i="22"/>
  <c r="AK10" i="27"/>
  <c r="AJ10" i="27"/>
  <c r="AL10" i="27"/>
  <c r="AL11" i="36"/>
  <c r="AK11" i="36"/>
  <c r="AL26" i="38"/>
  <c r="AJ26" i="38"/>
  <c r="AK26" i="38"/>
  <c r="AL14" i="15"/>
  <c r="AK14" i="15"/>
  <c r="AJ14" i="15"/>
  <c r="AJ24" i="53"/>
  <c r="AL24" i="53"/>
  <c r="AK24" i="53"/>
  <c r="AK8" i="40"/>
  <c r="AL8" i="40"/>
  <c r="AJ8" i="40"/>
  <c r="AJ22" i="15"/>
  <c r="AK22" i="15"/>
  <c r="AL22" i="15"/>
  <c r="AL22" i="51"/>
  <c r="AK22" i="51"/>
  <c r="AJ22" i="51"/>
  <c r="AL20" i="15"/>
  <c r="AK20" i="15"/>
  <c r="AJ20" i="15"/>
  <c r="AL6" i="40"/>
  <c r="AK6" i="40"/>
  <c r="AJ6" i="40"/>
  <c r="AL12" i="53"/>
  <c r="AK12" i="53"/>
  <c r="AJ12" i="53"/>
  <c r="AK8" i="37"/>
  <c r="AL8" i="37"/>
  <c r="AJ8" i="37"/>
  <c r="AL6" i="33"/>
  <c r="AJ6" i="33"/>
  <c r="AK6" i="33"/>
  <c r="AL11" i="33"/>
  <c r="AK11" i="33"/>
  <c r="AL30" i="50"/>
  <c r="AK30" i="50"/>
  <c r="AJ30" i="50"/>
  <c r="AK19" i="30"/>
  <c r="AJ19" i="30"/>
  <c r="AL19" i="30"/>
  <c r="L51" i="31"/>
  <c r="J51" i="31"/>
  <c r="K51" i="31"/>
  <c r="AL29" i="50"/>
  <c r="AK29" i="50"/>
  <c r="AJ29" i="50"/>
  <c r="AL19" i="49"/>
  <c r="AK19" i="49"/>
  <c r="AJ19" i="49"/>
  <c r="AL28" i="30"/>
  <c r="AK28" i="30"/>
  <c r="AJ28" i="30"/>
  <c r="AJ29" i="31"/>
  <c r="AK29" i="31"/>
  <c r="AL29" i="31"/>
  <c r="AL14" i="29"/>
  <c r="AK14" i="29"/>
  <c r="AJ14" i="29"/>
  <c r="AL26" i="3"/>
  <c r="AK26" i="3"/>
  <c r="AJ26" i="3"/>
  <c r="AL17" i="28"/>
  <c r="AK17" i="28"/>
  <c r="AJ17" i="28"/>
  <c r="AL22" i="30"/>
  <c r="AK22" i="30"/>
  <c r="AJ22" i="30"/>
  <c r="AL15" i="31"/>
  <c r="AJ15" i="31"/>
  <c r="AK15" i="31"/>
  <c r="AJ12" i="42"/>
  <c r="AL12" i="42"/>
  <c r="AK12" i="42"/>
  <c r="AL23" i="44"/>
  <c r="AK23" i="44"/>
  <c r="AJ23" i="44"/>
  <c r="AL17" i="51"/>
  <c r="AK17" i="51"/>
  <c r="AJ17" i="51"/>
  <c r="AK24" i="38"/>
  <c r="AJ24" i="38"/>
  <c r="AL24" i="38"/>
  <c r="AJ12" i="35"/>
  <c r="AL12" i="35"/>
  <c r="AK12" i="35"/>
  <c r="AL30" i="36"/>
  <c r="AK30" i="36"/>
  <c r="AJ30" i="36"/>
  <c r="AK13" i="52"/>
  <c r="AL13" i="52"/>
  <c r="AL16" i="51"/>
  <c r="AK16" i="51"/>
  <c r="AL22" i="50"/>
  <c r="AK22" i="50"/>
  <c r="AJ22" i="50"/>
  <c r="AL24" i="48"/>
  <c r="AJ24" i="48"/>
  <c r="AK24" i="48"/>
  <c r="AJ10" i="40"/>
  <c r="L45" i="31"/>
  <c r="J45" i="31"/>
  <c r="K45" i="31"/>
  <c r="AL11" i="51"/>
  <c r="AK11" i="51"/>
  <c r="AL16" i="48"/>
  <c r="AK16" i="48"/>
  <c r="AK16" i="44"/>
  <c r="AL16" i="44"/>
  <c r="AL30" i="31"/>
  <c r="AK30" i="31"/>
  <c r="AJ30" i="31"/>
  <c r="AL24" i="28"/>
  <c r="AK24" i="28"/>
  <c r="AJ24" i="28"/>
  <c r="AK8" i="52"/>
  <c r="AJ8" i="52"/>
  <c r="AL8" i="52"/>
  <c r="AL26" i="32"/>
  <c r="AJ26" i="32"/>
  <c r="AK26" i="32"/>
  <c r="AL22" i="33"/>
  <c r="AK22" i="33"/>
  <c r="AJ22" i="33"/>
  <c r="AL27" i="30"/>
  <c r="AK27" i="30"/>
  <c r="AJ27" i="30"/>
  <c r="AL29" i="28"/>
  <c r="AK29" i="28"/>
  <c r="AJ29" i="28"/>
  <c r="AL15" i="41"/>
  <c r="AK15" i="41"/>
  <c r="AJ15" i="41"/>
  <c r="AK28" i="27"/>
  <c r="AL28" i="27"/>
  <c r="AJ28" i="27"/>
  <c r="AK25" i="28"/>
  <c r="AJ25" i="28"/>
  <c r="AL25" i="28"/>
  <c r="AL30" i="41"/>
  <c r="AK30" i="41"/>
  <c r="AJ30" i="41"/>
  <c r="AK24" i="29"/>
  <c r="AJ24" i="29"/>
  <c r="AL24" i="29"/>
  <c r="AL15" i="3"/>
  <c r="AK15" i="3"/>
  <c r="AJ15" i="3"/>
  <c r="AL23" i="45"/>
  <c r="AK23" i="45"/>
  <c r="AJ23" i="45"/>
  <c r="AL9" i="28"/>
  <c r="AK9" i="28"/>
  <c r="AJ9" i="28"/>
  <c r="AK28" i="52"/>
  <c r="AL28" i="52"/>
  <c r="AJ28" i="52"/>
  <c r="AL23" i="38"/>
  <c r="AK23" i="38"/>
  <c r="AJ23" i="38"/>
  <c r="AL5" i="51"/>
  <c r="AK5" i="51"/>
  <c r="AJ5" i="51"/>
  <c r="U32" i="51"/>
  <c r="AL12" i="38"/>
  <c r="AK12" i="38"/>
  <c r="AJ12" i="38"/>
  <c r="AJ27" i="37"/>
  <c r="AL27" i="37"/>
  <c r="AK27" i="37"/>
  <c r="AL22" i="38"/>
  <c r="AK22" i="38"/>
  <c r="AJ22" i="38"/>
  <c r="AL13" i="53"/>
  <c r="AK13" i="53"/>
  <c r="AJ19" i="35"/>
  <c r="AL19" i="35"/>
  <c r="AK19" i="35"/>
  <c r="AK16" i="35"/>
  <c r="AL16" i="35"/>
  <c r="AL20" i="32"/>
  <c r="AJ20" i="32"/>
  <c r="AK20" i="32"/>
  <c r="AL7" i="48"/>
  <c r="AK7" i="48"/>
  <c r="AJ7" i="48"/>
  <c r="AK13" i="30"/>
  <c r="AL13" i="30"/>
  <c r="AL23" i="28"/>
  <c r="AK23" i="28"/>
  <c r="AJ23" i="28"/>
  <c r="U32" i="45"/>
  <c r="AL5" i="45"/>
  <c r="AK5" i="45"/>
  <c r="AJ5" i="45"/>
  <c r="AK12" i="41"/>
  <c r="AJ12" i="41"/>
  <c r="AL12" i="41"/>
  <c r="AL17" i="44"/>
  <c r="AK17" i="44"/>
  <c r="AJ17" i="44"/>
  <c r="AL11" i="28"/>
  <c r="AK11" i="28"/>
  <c r="AL29" i="2"/>
  <c r="AK29" i="2"/>
  <c r="AJ29" i="2"/>
  <c r="AK21" i="53"/>
  <c r="AJ21" i="53"/>
  <c r="AL21" i="53"/>
  <c r="AL10" i="38"/>
  <c r="AK10" i="38"/>
  <c r="AJ10" i="38"/>
  <c r="AL17" i="38"/>
  <c r="AK17" i="38"/>
  <c r="AJ17" i="38"/>
  <c r="AL13" i="35"/>
  <c r="AK13" i="35"/>
  <c r="AJ21" i="37"/>
  <c r="AL21" i="37"/>
  <c r="AK21" i="37"/>
  <c r="AL15" i="50"/>
  <c r="AK15" i="50"/>
  <c r="AJ15" i="50"/>
  <c r="AL19" i="37"/>
  <c r="AK19" i="37"/>
  <c r="AJ19" i="37"/>
  <c r="AL9" i="35"/>
  <c r="AK9" i="35"/>
  <c r="AJ9" i="35"/>
  <c r="AK7" i="52"/>
  <c r="AL7" i="52"/>
  <c r="AJ7" i="52"/>
  <c r="AK9" i="38"/>
  <c r="AJ9" i="38"/>
  <c r="AL9" i="38"/>
  <c r="AL11" i="35"/>
  <c r="AK11" i="35"/>
  <c r="AL14" i="34"/>
  <c r="AK14" i="34"/>
  <c r="AJ14" i="34"/>
  <c r="AL15" i="32"/>
  <c r="AJ15" i="32"/>
  <c r="AK15" i="32"/>
  <c r="AL30" i="33"/>
  <c r="AK30" i="33"/>
  <c r="AJ30" i="33"/>
  <c r="AL14" i="50"/>
  <c r="AJ14" i="50"/>
  <c r="AK14" i="50"/>
  <c r="AJ23" i="48"/>
  <c r="AL23" i="48"/>
  <c r="AK23" i="48"/>
  <c r="AJ17" i="31"/>
  <c r="AL17" i="31"/>
  <c r="AK17" i="31"/>
  <c r="AL29" i="45"/>
  <c r="AK29" i="45"/>
  <c r="AJ29" i="45"/>
  <c r="AL27" i="27"/>
  <c r="AK27" i="27"/>
  <c r="AJ27" i="27"/>
  <c r="AK7" i="45"/>
  <c r="AL7" i="45"/>
  <c r="AJ7" i="45"/>
  <c r="AL11" i="41"/>
  <c r="AK11" i="41"/>
  <c r="AJ11" i="41"/>
  <c r="AK20" i="42"/>
  <c r="AL20" i="42"/>
  <c r="AJ20" i="42"/>
</calcChain>
</file>

<file path=xl/sharedStrings.xml><?xml version="1.0" encoding="utf-8"?>
<sst xmlns="http://schemas.openxmlformats.org/spreadsheetml/2006/main" count="3410" uniqueCount="216">
  <si>
    <t>Cc</t>
  </si>
  <si>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>Rubisco</t>
    </r>
  </si>
  <si>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>Enzyme</t>
    </r>
  </si>
  <si>
    <t>Eiopop_ix</t>
  </si>
  <si>
    <t>Eiopop_phot</t>
  </si>
  <si>
    <t>Vmax (µmol m-2 s-1)</t>
  </si>
  <si>
    <t>Protein content (mg m-2)</t>
  </si>
  <si>
    <t>#</t>
  </si>
  <si>
    <t>Enzyme</t>
  </si>
  <si>
    <t>Name</t>
  </si>
  <si>
    <t>Equation</t>
  </si>
  <si>
    <t>ePhotosynthesis-Original</t>
  </si>
  <si>
    <t>ePhotosynthesis-Rice</t>
  </si>
  <si>
    <t>Average</t>
  </si>
  <si>
    <t>STD</t>
  </si>
  <si>
    <t>Kcat</t>
  </si>
  <si>
    <t>MW</t>
  </si>
  <si>
    <t>SEM</t>
  </si>
  <si>
    <t>Non-optimal</t>
  </si>
  <si>
    <t>Percentage change</t>
  </si>
  <si>
    <t>A</t>
  </si>
  <si>
    <t>1/s</t>
  </si>
  <si>
    <t>g/mol</t>
  </si>
  <si>
    <t>V1</t>
  </si>
  <si>
    <t>Rubisco</t>
  </si>
  <si>
    <t>RuBP+CO2&lt;-&gt;2PGA</t>
  </si>
  <si>
    <t>V2</t>
  </si>
  <si>
    <t>Phosphoglycerate kinase</t>
  </si>
  <si>
    <t>PGA+ATP &lt;-&gt; ADP + DPGA</t>
  </si>
  <si>
    <t>V3</t>
  </si>
  <si>
    <t>Glyceraldehyde-3-phosphate dehydrogenase (NADP+)</t>
    <phoneticPr fontId="0" type="noConversion"/>
  </si>
  <si>
    <t>DPGA+NADPH &lt;-&gt;GAP + OP+NADP</t>
  </si>
  <si>
    <t>V5</t>
  </si>
  <si>
    <t>Fructose-bisphosphate aldolase</t>
  </si>
  <si>
    <t>GAP+DHAP &lt;-&gt;FBP</t>
  </si>
  <si>
    <t>V6</t>
  </si>
  <si>
    <t>Fructose-bisphosphatase</t>
  </si>
  <si>
    <t>FBP&lt;-&gt;F6P+OP</t>
  </si>
  <si>
    <t>V7</t>
  </si>
  <si>
    <t>Transketolase</t>
  </si>
  <si>
    <t>F6P+GAP&lt;-&gt;E4P+Xu5P</t>
  </si>
  <si>
    <t>V8</t>
  </si>
  <si>
    <t>E4P+DHAP&lt;-&gt;SBP</t>
  </si>
  <si>
    <t>V9</t>
  </si>
  <si>
    <t>Sedoheptulose-bisphosphatase</t>
  </si>
  <si>
    <t>SBP&lt;-&gt;S7P+OP</t>
  </si>
  <si>
    <t>V10</t>
  </si>
  <si>
    <t>S7P+GAP&lt;-&gt;Ri5P+Xu5P</t>
  </si>
  <si>
    <t>V13</t>
  </si>
  <si>
    <t>Phosphoribulokinase</t>
  </si>
  <si>
    <t>Ru5P+ATP&lt;-&gt;RuBP+ADP</t>
  </si>
  <si>
    <t>V23</t>
  </si>
  <si>
    <t>Glucose-1-phosphate adenylyltransferase</t>
  </si>
  <si>
    <t>ADPG+Gn&lt;-&gt;G(n+1)+ADP</t>
  </si>
  <si>
    <t>V16</t>
  </si>
  <si>
    <t>ATP synthase</t>
  </si>
  <si>
    <t>ADP+Pi&lt;-&gt;ATP</t>
  </si>
  <si>
    <t>V112</t>
  </si>
  <si>
    <t>Phosphoglycolate phosphatase</t>
  </si>
  <si>
    <t>PGlycolate--&gt;Pi+Glycolate</t>
  </si>
  <si>
    <t>V113</t>
  </si>
  <si>
    <t>Glycerate kinase</t>
  </si>
  <si>
    <t>Gcea+ATP&lt;--&gt;ADP + PGA</t>
  </si>
  <si>
    <t>V121</t>
  </si>
  <si>
    <t>(S)-2-hydroxy-acid oxidase &amp;Catalase(CAT, EC1.11.1.6)</t>
  </si>
  <si>
    <t>Glycolate +O2&lt;--&gt;H2O2+Glyoxylate</t>
  </si>
  <si>
    <t>V122</t>
  </si>
  <si>
    <t>Serine-glyoxylate transaminase</t>
  </si>
  <si>
    <t>Glyoxylate + Serine&lt;--&gt; Hydroxypyruvate + Glycine</t>
  </si>
  <si>
    <t>V123</t>
  </si>
  <si>
    <t>Glycerate dehydrogenase</t>
  </si>
  <si>
    <t>Hydroxypyruvate + NAD &lt;--&gt; NADH + Glycerate</t>
  </si>
  <si>
    <t>V124</t>
  </si>
  <si>
    <t>Glycine transaminase</t>
  </si>
  <si>
    <t>Glyoxylate + Glu &lt;--&gt; KG + Glycine</t>
  </si>
  <si>
    <t>V131</t>
  </si>
  <si>
    <t>Glycine dehydrogenase (aminomethyl-transferring)</t>
  </si>
  <si>
    <t>NAD+Glycine &lt;--&gt; CO2+ NADH + NH3</t>
  </si>
  <si>
    <t>V51</t>
  </si>
  <si>
    <t>Fructose-bisphosphate aldolase (C)</t>
  </si>
  <si>
    <t>DHAP+GAP &lt;--&gt;FBP</t>
  </si>
  <si>
    <t>V52</t>
  </si>
  <si>
    <t>Fructose-bisphosphatase (C)</t>
  </si>
  <si>
    <t>FBP &lt;--&gt;F6P + Pi</t>
  </si>
  <si>
    <t>V55</t>
  </si>
  <si>
    <t>UTP-glucose-1-phosphate uridylyltransferase</t>
  </si>
  <si>
    <t>G1P+UTP &lt;--&gt;OPOP+UDPG</t>
  </si>
  <si>
    <t>V56</t>
  </si>
  <si>
    <t>Sucrose-phosphate synthase</t>
  </si>
  <si>
    <t>UDPG+F6P&lt;--&gt;SUCP + UDP</t>
  </si>
  <si>
    <t>V57</t>
  </si>
  <si>
    <t>Sucrose-phosphate phosphatase</t>
  </si>
  <si>
    <t>SUCP&lt;--&gt;Pi + SUC</t>
  </si>
  <si>
    <t>V58</t>
  </si>
  <si>
    <t>Fructose-2,6-bisphosphate 2-phosphatase</t>
  </si>
  <si>
    <t>F26BP&lt;--&gt;F6P + Pi</t>
  </si>
  <si>
    <t>V59</t>
  </si>
  <si>
    <t>6-phosphofructo-2-kinase</t>
  </si>
  <si>
    <t>F6P + ATP&lt;--&gt;ADP + F26BP</t>
  </si>
  <si>
    <t>Jmax</t>
  </si>
  <si>
    <t>maximum rate of electron transport</t>
  </si>
  <si>
    <t>K1</t>
  </si>
  <si>
    <t>formation of ISP.QH2 complex</t>
  </si>
  <si>
    <t>SUM</t>
  </si>
  <si>
    <t>K2</t>
  </si>
  <si>
    <t>ISP.QH2--&gt;QH(semi) + ISPH(red)</t>
  </si>
  <si>
    <t>K3</t>
  </si>
  <si>
    <t>QH. + cytbL --&gt; Q + cytbL- + H+</t>
  </si>
  <si>
    <t>K4</t>
  </si>
  <si>
    <t>cytbL- + cytbH --&gt; cytbL + cytbH-</t>
  </si>
  <si>
    <t>K5</t>
  </si>
  <si>
    <t>CytbH- + Q --&gt; cytbH + Q-</t>
  </si>
  <si>
    <t>K6</t>
  </si>
  <si>
    <t>CytbH- + Q- --&gt; cytbH + Q2-</t>
  </si>
  <si>
    <t>K7</t>
  </si>
  <si>
    <t>Q binding to Qi site</t>
  </si>
  <si>
    <t>K8</t>
  </si>
  <si>
    <t>ISPH + CytC1 --&gt; ISPH(ox) + CytC1+</t>
  </si>
  <si>
    <t>K9</t>
  </si>
  <si>
    <t>electron transport from cytc1 to cytc2</t>
  </si>
  <si>
    <t>K10</t>
  </si>
  <si>
    <t>electron transport from cytc2 to P700</t>
  </si>
  <si>
    <t>Vmax11</t>
  </si>
  <si>
    <t>maximum rate of ATP synthesis</t>
  </si>
  <si>
    <t>Kau</t>
  </si>
  <si>
    <t>exciton transfer from peripheral antenna to core antenna</t>
  </si>
  <si>
    <t>Kua</t>
  </si>
  <si>
    <t>exciton transfer from core antenna to peripheral antenna</t>
  </si>
  <si>
    <t>Kf</t>
  </si>
  <si>
    <t>fluorescence emission</t>
  </si>
  <si>
    <t xml:space="preserve">Kd </t>
  </si>
  <si>
    <t>heat dissipation</t>
  </si>
  <si>
    <t>K15</t>
  </si>
  <si>
    <t>primary charge separation in PSI</t>
  </si>
  <si>
    <t>K16</t>
  </si>
  <si>
    <t>electron tranfer from electron acceptor of PSI to Fd</t>
  </si>
  <si>
    <t xml:space="preserve">V2M </t>
  </si>
  <si>
    <t>maximum rate of NADPH formation</t>
  </si>
  <si>
    <t>kA_d</t>
  </si>
  <si>
    <t>heat dissipation from peripheral antenna</t>
  </si>
  <si>
    <t>kA_f</t>
  </si>
  <si>
    <t>fluorescence emission from peripheral antenna</t>
  </si>
  <si>
    <t>kA_U</t>
  </si>
  <si>
    <t>kU_A</t>
  </si>
  <si>
    <t>kU_d</t>
  </si>
  <si>
    <t>heat dissipation from core antenna</t>
  </si>
  <si>
    <t>kU_f</t>
  </si>
  <si>
    <t>fluorescence emission from core antenna</t>
  </si>
  <si>
    <t>k1</t>
  </si>
  <si>
    <t>primary charge separation for open reaction center</t>
  </si>
  <si>
    <t>k_r1</t>
  </si>
  <si>
    <t>charge recombination for open reaction center</t>
  </si>
  <si>
    <t>kz</t>
  </si>
  <si>
    <t>tyrosine oxidation</t>
  </si>
  <si>
    <t>k12</t>
  </si>
  <si>
    <t>S1 to S2 transition</t>
  </si>
  <si>
    <t>k23</t>
  </si>
  <si>
    <t>S2 to S3 transition</t>
  </si>
  <si>
    <t>k30</t>
  </si>
  <si>
    <t>S3 to S0 transition</t>
  </si>
  <si>
    <t>k01</t>
  </si>
  <si>
    <t>S0 to S1 transition</t>
  </si>
  <si>
    <t>k2</t>
  </si>
  <si>
    <t>QA reduction by Pheo-</t>
  </si>
  <si>
    <t>kAB1</t>
  </si>
  <si>
    <t>QAQB--&gt;QAQB-</t>
  </si>
  <si>
    <t>kBA1</t>
  </si>
  <si>
    <t>QAQB- --&gt;QAQB</t>
  </si>
  <si>
    <t>kAB2</t>
  </si>
  <si>
    <t>QAQB- --&gt; QAQB2-</t>
  </si>
  <si>
    <t>kBA2</t>
  </si>
  <si>
    <t>QAQB2- --&gt; QAQB-</t>
  </si>
  <si>
    <t>k3</t>
  </si>
  <si>
    <t>exchange of PQ and QBH2</t>
  </si>
  <si>
    <t>k_r3</t>
  </si>
  <si>
    <t>exchange of QB and PQH2</t>
  </si>
  <si>
    <t>k_pq_oxy</t>
  </si>
  <si>
    <t>PQH2 oxidation</t>
  </si>
  <si>
    <t>Non-optimized</t>
  </si>
  <si>
    <t>Absolute change</t>
  </si>
  <si>
    <t>Fold change</t>
  </si>
  <si>
    <t>CO2</t>
  </si>
  <si>
    <t>PGK</t>
  </si>
  <si>
    <t>GAPDH</t>
  </si>
  <si>
    <t>Aldolase</t>
  </si>
  <si>
    <t>FBPase</t>
  </si>
  <si>
    <t>SBPase</t>
  </si>
  <si>
    <t>TK</t>
  </si>
  <si>
    <t>PRK</t>
  </si>
  <si>
    <t>AGPase</t>
  </si>
  <si>
    <t>PGP</t>
  </si>
  <si>
    <t>GLYK</t>
  </si>
  <si>
    <t>GOX-CAT</t>
  </si>
  <si>
    <t>SGT</t>
  </si>
  <si>
    <t>GDH</t>
  </si>
  <si>
    <t>GGT</t>
  </si>
  <si>
    <t>GDC</t>
  </si>
  <si>
    <t>Aldolase(C)</t>
  </si>
  <si>
    <t>FBPase (C)</t>
  </si>
  <si>
    <t>UGP2</t>
  </si>
  <si>
    <t>SPS</t>
  </si>
  <si>
    <t>SPP</t>
  </si>
  <si>
    <t>FBPase-2</t>
  </si>
  <si>
    <t>6PF2K</t>
  </si>
  <si>
    <t>ID</t>
  </si>
  <si>
    <t>% change</t>
  </si>
  <si>
    <t>Diff</t>
  </si>
  <si>
    <t>Abs Diff</t>
  </si>
  <si>
    <t>FC</t>
  </si>
  <si>
    <t>FC1</t>
  </si>
  <si>
    <t>FC1.25</t>
  </si>
  <si>
    <t>FC2</t>
  </si>
  <si>
    <t>Vmax recalculated</t>
  </si>
  <si>
    <t>Glyceraldehyde-3-phosphate dehydrogenase (NADP+)</t>
  </si>
  <si>
    <t>Aldolase (C)</t>
  </si>
  <si>
    <t>Protein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</si>
</sst>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Times New Roman"/>
      <family val="1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onsolas"/>
      <family val="3"/>
    </font>
    <font>
      <sz val="11"/>
      <color rgb="FFFF00FF"/>
      <name val="Calibri"/>
      <family val="2"/>
      <scheme val="minor"/>
    </font>
    <font>
      <sz val="11"/>
      <color rgb="FF1914DC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CE4F6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33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4" fillId="0" borderId="0" xfId="0" applyFont="1"/>
    <xf numFmtId="0" fontId="2" fillId="5" borderId="0" xfId="0" applyFont="1" applyFill="1"/>
    <xf numFmtId="0" fontId="2" fillId="0" borderId="1" xfId="1" applyFont="1" applyBorder="1" applyAlignment="1">
      <alignment horizontal="left" vertical="top"/>
    </xf>
    <xf numFmtId="164" fontId="2" fillId="0" borderId="0" xfId="1" applyNumberFormat="1" applyFont="1" applyAlignment="1">
      <alignment horizontal="left" vertical="top"/>
    </xf>
    <xf numFmtId="164" fontId="5" fillId="0" borderId="0" xfId="1" applyNumberFormat="1" applyFont="1" applyAlignment="1">
      <alignment horizontal="left" vertical="top"/>
    </xf>
    <xf numFmtId="0" fontId="5" fillId="0" borderId="0" xfId="1" applyFont="1" applyAlignment="1">
      <alignment horizontal="left" vertical="top"/>
    </xf>
    <xf numFmtId="0" fontId="6" fillId="0" borderId="0" xfId="0" applyFont="1"/>
    <xf numFmtId="0" fontId="0" fillId="0" borderId="2" xfId="0" applyBorder="1"/>
    <xf numFmtId="0" fontId="8" fillId="0" borderId="0" xfId="0" applyFont="1" applyAlignment="1">
      <alignment horizontal="left" vertical="center" indent="3"/>
    </xf>
    <xf numFmtId="11" fontId="2" fillId="0" borderId="0" xfId="0" applyNumberFormat="1" applyFont="1"/>
    <xf numFmtId="2" fontId="2" fillId="0" borderId="0" xfId="0" applyNumberFormat="1" applyFont="1"/>
    <xf numFmtId="0" fontId="6" fillId="6" borderId="5" xfId="0" applyFont="1" applyFill="1" applyBorder="1"/>
    <xf numFmtId="0" fontId="6" fillId="6" borderId="3" xfId="0" applyFont="1" applyFill="1" applyBorder="1"/>
    <xf numFmtId="0" fontId="6" fillId="6" borderId="4" xfId="0" applyFont="1" applyFill="1" applyBorder="1"/>
    <xf numFmtId="0" fontId="6" fillId="6" borderId="0" xfId="0" applyFont="1" applyFill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00FF"/>
      <color rgb="FF1914DC"/>
      <color rgb="FFFCE4F6"/>
      <color rgb="FFFF33CC"/>
      <color rgb="FFFACEF0"/>
      <color rgb="FFFFCBCB"/>
      <color rgb="FFDDFFFF"/>
      <color rgb="FFE7E6E6"/>
      <color rgb="FF00FF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BE954-BA4D-42AD-93F9-E0701494C513}">
  <dimension ref="A1:AL70"/>
  <sheetViews>
    <sheetView zoomScale="70" zoomScaleNormal="70" workbookViewId="0">
      <selection activeCell="AA18" sqref="AA18"/>
    </sheetView>
  </sheetViews>
  <sheetFormatPr defaultRowHeight="15" x14ac:dyDescent="0.25"/>
  <cols>
    <col min="1" max="1" width="4.28515625" customWidth="1"/>
    <col min="2" max="2" width="10.140625" customWidth="1"/>
    <col min="3" max="3" width="11.7109375" customWidth="1"/>
    <col min="5" max="5" width="50.7109375" customWidth="1"/>
    <col min="6" max="6" width="42" customWidth="1"/>
    <col min="7" max="7" width="10.5703125" customWidth="1"/>
    <col min="8" max="8" width="11.7109375" customWidth="1"/>
    <col min="9" max="20" width="11.5703125" customWidth="1"/>
    <col min="27" max="27" width="11" customWidth="1"/>
    <col min="28" max="36" width="12.7109375" bestFit="1" customWidth="1"/>
    <col min="37" max="37" width="13" bestFit="1" customWidth="1"/>
  </cols>
  <sheetData>
    <row r="1" spans="1:38" x14ac:dyDescent="0.25">
      <c r="A1" t="s">
        <v>0</v>
      </c>
      <c r="B1">
        <v>129</v>
      </c>
      <c r="G1" t="s">
        <v>1</v>
      </c>
      <c r="H1">
        <v>1.36</v>
      </c>
      <c r="I1" t="s">
        <v>2</v>
      </c>
      <c r="J1">
        <v>1.1200000000000001</v>
      </c>
    </row>
    <row r="2" spans="1:38" x14ac:dyDescent="0.25">
      <c r="B2" t="s">
        <v>3</v>
      </c>
      <c r="C2" t="s">
        <v>4</v>
      </c>
      <c r="D2">
        <v>129</v>
      </c>
      <c r="G2" s="30" t="s">
        <v>5</v>
      </c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V2" s="5"/>
      <c r="W2" s="5"/>
      <c r="X2" s="31" t="s">
        <v>6</v>
      </c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</row>
    <row r="3" spans="1:38" ht="15.75" x14ac:dyDescent="0.25">
      <c r="A3" t="s">
        <v>7</v>
      </c>
      <c r="D3" t="s">
        <v>8</v>
      </c>
      <c r="E3" t="s">
        <v>9</v>
      </c>
      <c r="F3" t="s">
        <v>10</v>
      </c>
      <c r="G3" t="s">
        <v>11</v>
      </c>
      <c r="H3" s="17" t="s">
        <v>12</v>
      </c>
      <c r="I3" t="s">
        <v>13</v>
      </c>
      <c r="J3" t="s">
        <v>14</v>
      </c>
      <c r="K3">
        <v>1</v>
      </c>
      <c r="L3">
        <v>10</v>
      </c>
      <c r="M3">
        <v>2</v>
      </c>
      <c r="N3">
        <v>3</v>
      </c>
      <c r="O3">
        <v>4</v>
      </c>
      <c r="P3">
        <v>5</v>
      </c>
      <c r="Q3">
        <v>6</v>
      </c>
      <c r="R3">
        <v>7</v>
      </c>
      <c r="S3">
        <v>8</v>
      </c>
      <c r="T3">
        <v>9</v>
      </c>
      <c r="V3" s="5" t="s">
        <v>15</v>
      </c>
      <c r="W3" s="5" t="s">
        <v>16</v>
      </c>
      <c r="X3" s="10" t="s">
        <v>13</v>
      </c>
      <c r="Y3" s="10" t="s">
        <v>14</v>
      </c>
      <c r="Z3" s="10" t="s">
        <v>17</v>
      </c>
      <c r="AA3" s="5">
        <v>1</v>
      </c>
      <c r="AB3" s="5">
        <v>2</v>
      </c>
      <c r="AC3" s="5">
        <v>3</v>
      </c>
      <c r="AD3" s="5">
        <v>4</v>
      </c>
      <c r="AE3" s="5">
        <v>5</v>
      </c>
      <c r="AF3" s="5">
        <v>6</v>
      </c>
      <c r="AG3" s="5">
        <v>7</v>
      </c>
      <c r="AH3" s="5">
        <v>8</v>
      </c>
      <c r="AI3" s="5">
        <v>9</v>
      </c>
      <c r="AJ3" s="5">
        <v>10</v>
      </c>
      <c r="AK3" t="s">
        <v>18</v>
      </c>
      <c r="AL3" t="s">
        <v>19</v>
      </c>
    </row>
    <row r="4" spans="1:38" ht="15.75" thickBot="1" x14ac:dyDescent="0.3">
      <c r="E4" t="s">
        <v>20</v>
      </c>
      <c r="H4" s="17"/>
      <c r="I4" s="5">
        <f>AVERAGE(K4:T4)</f>
        <v>18.990383947845267</v>
      </c>
      <c r="J4" s="5">
        <f>STDEV(K4:T4)</f>
        <v>2.3728763815721301E-3</v>
      </c>
      <c r="K4">
        <v>18.990711718288601</v>
      </c>
      <c r="L4">
        <v>18.992466567063101</v>
      </c>
      <c r="M4">
        <v>18.991795748956399</v>
      </c>
      <c r="N4">
        <v>18.990081730602199</v>
      </c>
      <c r="O4">
        <v>18.9923228787334</v>
      </c>
      <c r="P4">
        <v>18.993625222579901</v>
      </c>
      <c r="Q4">
        <v>18.986660762270599</v>
      </c>
      <c r="R4">
        <v>18.987062199868799</v>
      </c>
      <c r="S4">
        <v>18.988212027337099</v>
      </c>
      <c r="T4">
        <v>18.990900622752601</v>
      </c>
      <c r="V4" s="5" t="s">
        <v>21</v>
      </c>
      <c r="W4" s="5" t="s">
        <v>22</v>
      </c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</row>
    <row r="5" spans="1:38" x14ac:dyDescent="0.25">
      <c r="A5">
        <v>1</v>
      </c>
      <c r="B5">
        <v>1</v>
      </c>
      <c r="C5">
        <v>1</v>
      </c>
      <c r="D5" t="s">
        <v>23</v>
      </c>
      <c r="E5" s="5" t="s">
        <v>24</v>
      </c>
      <c r="F5" t="s">
        <v>25</v>
      </c>
      <c r="G5">
        <v>120</v>
      </c>
      <c r="H5" s="17">
        <f>G5*H1</f>
        <v>163.20000000000002</v>
      </c>
      <c r="I5" s="5">
        <f t="shared" ref="I5:I30" si="0">AVERAGE(K5:T5)</f>
        <v>219.29943999899029</v>
      </c>
      <c r="J5" s="5">
        <f t="shared" ref="J5:J30" si="1">STDEV(K5:T5)</f>
        <v>0.22533096503111924</v>
      </c>
      <c r="K5">
        <v>219.37110632806301</v>
      </c>
      <c r="L5">
        <v>218.86882236758299</v>
      </c>
      <c r="M5">
        <v>219.153141768822</v>
      </c>
      <c r="N5">
        <v>219.46607398062699</v>
      </c>
      <c r="O5">
        <v>219.435621676072</v>
      </c>
      <c r="P5">
        <v>219.69777713509399</v>
      </c>
      <c r="Q5">
        <v>219.327005902407</v>
      </c>
      <c r="R5">
        <v>219.14898613368001</v>
      </c>
      <c r="S5">
        <v>219.346445659664</v>
      </c>
      <c r="T5">
        <v>219.17941903789099</v>
      </c>
      <c r="V5" s="12">
        <v>16</v>
      </c>
      <c r="W5" s="12">
        <v>588000</v>
      </c>
      <c r="X5" s="5">
        <f>AVERAGE(AA5:AJ5)</f>
        <v>8865.1798619591827</v>
      </c>
      <c r="Y5" s="5">
        <f>STDEV(AA5:AJ5)</f>
        <v>9.1090042613827364</v>
      </c>
      <c r="Z5" s="5">
        <f>Y5/SQRT(COUNT(AA5:AJ5))</f>
        <v>2.8805200682149192</v>
      </c>
      <c r="AA5" s="5">
        <f>K5/V5*W5/1000*1.1</f>
        <v>8868.0769733119469</v>
      </c>
      <c r="AB5" s="5">
        <f>L5/V5*W5/1000*1.1</f>
        <v>8847.7721442095444</v>
      </c>
      <c r="AC5" s="5">
        <f>M5/V5*W5/1000*1.1</f>
        <v>8859.26575600463</v>
      </c>
      <c r="AD5" s="5">
        <f>N5/V5*W5/1000*1.1</f>
        <v>8871.916040666847</v>
      </c>
      <c r="AE5" s="5">
        <f>O5/V5*W5/1000*1.1</f>
        <v>8870.6850062552112</v>
      </c>
      <c r="AF5" s="5">
        <f>P5/V5*W5/1000*1.1</f>
        <v>8881.282640686175</v>
      </c>
      <c r="AG5" s="5">
        <f>Q5/V5*W5/1000*1.1</f>
        <v>8866.2942136048023</v>
      </c>
      <c r="AH5" s="5">
        <f>R5/V5*W5/1000*1.1</f>
        <v>8859.0977644540144</v>
      </c>
      <c r="AI5" s="5">
        <f>S5/V5*W5/1000*1.1</f>
        <v>8867.080065791919</v>
      </c>
      <c r="AJ5" s="5">
        <f>T5/V5*W5/1000*1.1</f>
        <v>8860.3280146067445</v>
      </c>
      <c r="AK5">
        <f>H5/V5*W5/1000*1.1</f>
        <v>6597.3600000000015</v>
      </c>
      <c r="AL5">
        <f>((X5-AK5)/AK5)*100</f>
        <v>34.374656862126379</v>
      </c>
    </row>
    <row r="6" spans="1:38" x14ac:dyDescent="0.25">
      <c r="A6">
        <v>2</v>
      </c>
      <c r="B6">
        <v>2</v>
      </c>
      <c r="C6">
        <v>2</v>
      </c>
      <c r="D6" t="s">
        <v>26</v>
      </c>
      <c r="E6" s="5" t="s">
        <v>27</v>
      </c>
      <c r="F6" t="s">
        <v>28</v>
      </c>
      <c r="G6">
        <v>1241.24</v>
      </c>
      <c r="H6" s="17">
        <f>G6*J1</f>
        <v>1390.1888000000001</v>
      </c>
      <c r="I6" s="5">
        <f t="shared" si="0"/>
        <v>792.10900299505056</v>
      </c>
      <c r="J6" s="5">
        <f t="shared" si="1"/>
        <v>26.823110444083632</v>
      </c>
      <c r="K6">
        <v>851.99774045755305</v>
      </c>
      <c r="L6">
        <v>797.09572084712602</v>
      </c>
      <c r="M6">
        <v>803.65723902176296</v>
      </c>
      <c r="N6">
        <v>806.93217382204102</v>
      </c>
      <c r="O6">
        <v>787.91066247934202</v>
      </c>
      <c r="P6">
        <v>794.428140413248</v>
      </c>
      <c r="Q6">
        <v>775.90587051635498</v>
      </c>
      <c r="R6">
        <v>784.81857966412497</v>
      </c>
      <c r="S6">
        <v>760.24478183318104</v>
      </c>
      <c r="T6">
        <v>758.09912089577097</v>
      </c>
      <c r="V6" s="13">
        <v>540</v>
      </c>
      <c r="W6" s="13">
        <v>45000</v>
      </c>
      <c r="X6" s="5">
        <f t="shared" ref="X6:X30" si="2">AVERAGE(AA6:AJ6)</f>
        <v>66.00908358292088</v>
      </c>
      <c r="Y6" s="5">
        <f t="shared" ref="Y6:Y30" si="3">STDEV(AA6:AJ6)</f>
        <v>2.235259203673635</v>
      </c>
      <c r="Z6" s="5">
        <f t="shared" ref="Z6:Z30" si="4">Y6/SQRT(COUNT(AA6:AJ6))</f>
        <v>0.70685102444628967</v>
      </c>
      <c r="AA6" s="5">
        <f>K6/V6*W6/1000</f>
        <v>70.999811704796087</v>
      </c>
      <c r="AB6" s="5">
        <f>L6/V6*W6/1000</f>
        <v>66.424643403927163</v>
      </c>
      <c r="AC6" s="5">
        <f>M6/V6*W6/1000</f>
        <v>66.971436585146918</v>
      </c>
      <c r="AD6" s="5">
        <f>N6/V6*W6/1000</f>
        <v>67.244347818503414</v>
      </c>
      <c r="AE6" s="5">
        <f>O6/V6*W6/1000</f>
        <v>65.659221873278497</v>
      </c>
      <c r="AF6" s="5">
        <f>P6/V6*W6/1000</f>
        <v>66.202345034437329</v>
      </c>
      <c r="AG6" s="5">
        <f>Q6/V6*W6/1000</f>
        <v>64.658822543029586</v>
      </c>
      <c r="AH6" s="5">
        <f>R6/V6*W6/1000</f>
        <v>65.401548305343752</v>
      </c>
      <c r="AI6" s="5">
        <f>S6/V6*W6/1000</f>
        <v>63.353731819431758</v>
      </c>
      <c r="AJ6" s="5">
        <f>T6/V6*W6/1000</f>
        <v>63.174926741314245</v>
      </c>
      <c r="AK6">
        <f>H6/V6*W6/1000</f>
        <v>115.84906666666669</v>
      </c>
      <c r="AL6">
        <f t="shared" ref="AL6:AL30" si="5">((X6-AK6)/AK6)*100</f>
        <v>-43.021480032420747</v>
      </c>
    </row>
    <row r="7" spans="1:38" x14ac:dyDescent="0.25">
      <c r="A7">
        <v>3</v>
      </c>
      <c r="B7">
        <v>3</v>
      </c>
      <c r="C7">
        <v>3</v>
      </c>
      <c r="D7" t="s">
        <v>29</v>
      </c>
      <c r="E7" s="5" t="s">
        <v>30</v>
      </c>
      <c r="F7" t="s">
        <v>31</v>
      </c>
      <c r="G7">
        <v>166.35</v>
      </c>
      <c r="H7" s="17">
        <f>G7*J1</f>
        <v>186.31200000000001</v>
      </c>
      <c r="I7" s="5">
        <f t="shared" si="0"/>
        <v>90.971808163825614</v>
      </c>
      <c r="J7" s="5">
        <f t="shared" si="1"/>
        <v>0.64003801727153398</v>
      </c>
      <c r="K7">
        <v>89.993757011969706</v>
      </c>
      <c r="L7">
        <v>91.729540951610304</v>
      </c>
      <c r="M7">
        <v>90.413335204525893</v>
      </c>
      <c r="N7">
        <v>90.753605725079694</v>
      </c>
      <c r="O7">
        <v>91.068787634177596</v>
      </c>
      <c r="P7">
        <v>90.768166820919802</v>
      </c>
      <c r="Q7">
        <v>91.015136083164904</v>
      </c>
      <c r="R7">
        <v>91.473615432983607</v>
      </c>
      <c r="S7">
        <v>90.433738776069703</v>
      </c>
      <c r="T7">
        <v>92.068397997755</v>
      </c>
      <c r="V7" s="13">
        <v>50</v>
      </c>
      <c r="W7" s="13">
        <v>180000</v>
      </c>
      <c r="X7" s="5">
        <f t="shared" si="2"/>
        <v>327.49850938977215</v>
      </c>
      <c r="Y7" s="5">
        <f t="shared" si="3"/>
        <v>2.3041368621775105</v>
      </c>
      <c r="Z7" s="5">
        <f t="shared" si="4"/>
        <v>0.72863205252344088</v>
      </c>
      <c r="AA7" s="5">
        <f t="shared" ref="AA7:AA30" si="6">K7/V7*W7/1000</f>
        <v>323.97752524309095</v>
      </c>
      <c r="AB7" s="5">
        <f t="shared" ref="AB7:AB30" si="7">L7/V7*W7/1000</f>
        <v>330.22634742579709</v>
      </c>
      <c r="AC7" s="5">
        <f t="shared" ref="AC7:AC30" si="8">M7/V7*W7/1000</f>
        <v>325.48800673629319</v>
      </c>
      <c r="AD7" s="5">
        <f t="shared" ref="AD7:AD30" si="9">N7/V7*W7/1000</f>
        <v>326.71298061028688</v>
      </c>
      <c r="AE7" s="5">
        <f t="shared" ref="AE7:AE30" si="10">O7/V7*W7/1000</f>
        <v>327.84763548303937</v>
      </c>
      <c r="AF7" s="5">
        <f t="shared" ref="AF7:AF30" si="11">P7/V7*W7/1000</f>
        <v>326.76540055531132</v>
      </c>
      <c r="AG7" s="5">
        <f t="shared" ref="AG7:AG30" si="12">Q7/V7*W7/1000</f>
        <v>327.65448989939364</v>
      </c>
      <c r="AH7" s="5">
        <f t="shared" ref="AH7:AH30" si="13">R7/V7*W7/1000</f>
        <v>329.30501555874093</v>
      </c>
      <c r="AI7" s="5">
        <f t="shared" ref="AI7:AI30" si="14">S7/V7*W7/1000</f>
        <v>325.56145959385094</v>
      </c>
      <c r="AJ7" s="5">
        <f t="shared" ref="AJ7:AJ30" si="15">T7/V7*W7/1000</f>
        <v>331.44623279191796</v>
      </c>
      <c r="AK7">
        <f t="shared" ref="AK7:AK30" si="16">H7/V7*W7/1000</f>
        <v>670.72320000000002</v>
      </c>
      <c r="AL7">
        <f t="shared" si="5"/>
        <v>-51.172330196752981</v>
      </c>
    </row>
    <row r="8" spans="1:38" x14ac:dyDescent="0.25">
      <c r="A8">
        <v>4</v>
      </c>
      <c r="B8">
        <v>4</v>
      </c>
      <c r="C8">
        <v>4</v>
      </c>
      <c r="D8" t="s">
        <v>32</v>
      </c>
      <c r="E8" s="6" t="s">
        <v>33</v>
      </c>
      <c r="F8" t="s">
        <v>34</v>
      </c>
      <c r="G8">
        <v>50.2</v>
      </c>
      <c r="H8" s="17">
        <f>G8*J1</f>
        <v>56.224000000000011</v>
      </c>
      <c r="I8" s="5">
        <f t="shared" si="0"/>
        <v>120.0637005703843</v>
      </c>
      <c r="J8" s="5">
        <f t="shared" si="1"/>
        <v>2.9947606911525377</v>
      </c>
      <c r="K8">
        <v>117.781689011292</v>
      </c>
      <c r="L8">
        <v>121.53996721471</v>
      </c>
      <c r="M8">
        <v>124.032403428469</v>
      </c>
      <c r="N8">
        <v>122.094376867599</v>
      </c>
      <c r="O8">
        <v>120.538818134016</v>
      </c>
      <c r="P8">
        <v>117.814638496282</v>
      </c>
      <c r="Q8">
        <v>120.127492536848</v>
      </c>
      <c r="R8">
        <v>113.550705069008</v>
      </c>
      <c r="S8">
        <v>120.81689259068401</v>
      </c>
      <c r="T8">
        <v>122.340022354935</v>
      </c>
      <c r="V8" s="14">
        <v>65</v>
      </c>
      <c r="W8" s="14">
        <v>70000</v>
      </c>
      <c r="X8" s="5">
        <f t="shared" si="2"/>
        <v>129.29936984502928</v>
      </c>
      <c r="Y8" s="5">
        <f t="shared" si="3"/>
        <v>3.22512689816427</v>
      </c>
      <c r="Z8" s="5">
        <f t="shared" si="4"/>
        <v>1.019874674127301</v>
      </c>
      <c r="AA8" s="5">
        <f t="shared" si="6"/>
        <v>126.84181893523755</v>
      </c>
      <c r="AB8" s="5">
        <f t="shared" si="7"/>
        <v>130.8891954619954</v>
      </c>
      <c r="AC8" s="5">
        <f t="shared" si="8"/>
        <v>133.57335753835125</v>
      </c>
      <c r="AD8" s="5">
        <f t="shared" si="9"/>
        <v>131.48625201126046</v>
      </c>
      <c r="AE8" s="5">
        <f t="shared" si="10"/>
        <v>129.81103491355569</v>
      </c>
      <c r="AF8" s="5">
        <f t="shared" si="11"/>
        <v>126.87730299599602</v>
      </c>
      <c r="AG8" s="5">
        <f t="shared" si="12"/>
        <v>129.36806888583629</v>
      </c>
      <c r="AH8" s="5">
        <f t="shared" si="13"/>
        <v>122.28537468970093</v>
      </c>
      <c r="AI8" s="5">
        <f t="shared" si="14"/>
        <v>130.11049971304431</v>
      </c>
      <c r="AJ8" s="5">
        <f t="shared" si="15"/>
        <v>131.7507933053146</v>
      </c>
      <c r="AK8">
        <f t="shared" si="16"/>
        <v>60.548923076923096</v>
      </c>
      <c r="AL8">
        <f t="shared" si="5"/>
        <v>113.54528416758728</v>
      </c>
    </row>
    <row r="9" spans="1:38" x14ac:dyDescent="0.25">
      <c r="A9">
        <v>5</v>
      </c>
      <c r="B9">
        <v>5</v>
      </c>
      <c r="C9">
        <v>5</v>
      </c>
      <c r="D9" t="s">
        <v>35</v>
      </c>
      <c r="E9" s="6" t="s">
        <v>36</v>
      </c>
      <c r="F9" t="s">
        <v>37</v>
      </c>
      <c r="G9">
        <v>29.91</v>
      </c>
      <c r="H9" s="17">
        <f>G9*J1</f>
        <v>33.499200000000002</v>
      </c>
      <c r="I9" s="5">
        <f t="shared" si="0"/>
        <v>29.175704277492581</v>
      </c>
      <c r="J9" s="5">
        <f t="shared" si="1"/>
        <v>0.70698469509720818</v>
      </c>
      <c r="K9">
        <v>28.064231039470702</v>
      </c>
      <c r="L9">
        <v>29.4462818682875</v>
      </c>
      <c r="M9">
        <v>29.7301359868293</v>
      </c>
      <c r="N9">
        <v>28.033957739211999</v>
      </c>
      <c r="O9">
        <v>28.6884117197901</v>
      </c>
      <c r="P9">
        <v>29.0121556442529</v>
      </c>
      <c r="Q9">
        <v>30.0298844086823</v>
      </c>
      <c r="R9">
        <v>29.758513846029199</v>
      </c>
      <c r="S9">
        <v>29.636854666580302</v>
      </c>
      <c r="T9">
        <v>29.3566158557915</v>
      </c>
      <c r="V9" s="14">
        <v>22</v>
      </c>
      <c r="W9" s="14">
        <v>160000</v>
      </c>
      <c r="X9" s="5">
        <f t="shared" si="2"/>
        <v>212.18694019994604</v>
      </c>
      <c r="Y9" s="5">
        <f t="shared" si="3"/>
        <v>5.141706873434237</v>
      </c>
      <c r="Z9" s="5">
        <f t="shared" si="4"/>
        <v>1.6259504780995291</v>
      </c>
      <c r="AA9" s="5">
        <f t="shared" si="6"/>
        <v>204.10349846887783</v>
      </c>
      <c r="AB9" s="5">
        <f t="shared" si="7"/>
        <v>214.15477722390906</v>
      </c>
      <c r="AC9" s="5">
        <f t="shared" si="8"/>
        <v>216.219170813304</v>
      </c>
      <c r="AD9" s="5">
        <f t="shared" si="9"/>
        <v>203.8833290124509</v>
      </c>
      <c r="AE9" s="5">
        <f t="shared" si="10"/>
        <v>208.6429943257462</v>
      </c>
      <c r="AF9" s="5">
        <f t="shared" si="11"/>
        <v>210.99749559456654</v>
      </c>
      <c r="AG9" s="5">
        <f t="shared" si="12"/>
        <v>218.39915933587125</v>
      </c>
      <c r="AH9" s="5">
        <f t="shared" si="13"/>
        <v>216.42555524384872</v>
      </c>
      <c r="AI9" s="5">
        <f t="shared" si="14"/>
        <v>215.54076121149311</v>
      </c>
      <c r="AJ9" s="5">
        <f t="shared" si="15"/>
        <v>213.50266076939275</v>
      </c>
      <c r="AK9">
        <f t="shared" si="16"/>
        <v>243.63054545454546</v>
      </c>
      <c r="AL9">
        <f t="shared" si="5"/>
        <v>-12.906265589946686</v>
      </c>
    </row>
    <row r="10" spans="1:38" x14ac:dyDescent="0.25">
      <c r="A10">
        <v>6</v>
      </c>
      <c r="B10">
        <v>6</v>
      </c>
      <c r="C10">
        <v>6</v>
      </c>
      <c r="D10" t="s">
        <v>38</v>
      </c>
      <c r="E10" s="6" t="s">
        <v>39</v>
      </c>
      <c r="F10" t="s">
        <v>40</v>
      </c>
      <c r="G10">
        <v>128.58000000000001</v>
      </c>
      <c r="H10" s="17">
        <f>G10*J1</f>
        <v>144.00960000000003</v>
      </c>
      <c r="I10" s="5">
        <f t="shared" si="0"/>
        <v>87.131702824372638</v>
      </c>
      <c r="J10" s="5">
        <f t="shared" si="1"/>
        <v>1.2653957776169713</v>
      </c>
      <c r="K10">
        <v>86.671101213939494</v>
      </c>
      <c r="L10">
        <v>87.964007881272295</v>
      </c>
      <c r="M10">
        <v>87.539672595470094</v>
      </c>
      <c r="N10">
        <v>88.928478253861897</v>
      </c>
      <c r="O10">
        <v>87.171147988550999</v>
      </c>
      <c r="P10">
        <v>85.339260288258004</v>
      </c>
      <c r="Q10">
        <v>85.125515977791395</v>
      </c>
      <c r="R10">
        <v>88.739280218559301</v>
      </c>
      <c r="S10">
        <v>86.604981704957893</v>
      </c>
      <c r="T10">
        <v>87.233582121065098</v>
      </c>
      <c r="V10" s="14">
        <v>69</v>
      </c>
      <c r="W10" s="14">
        <v>160000</v>
      </c>
      <c r="X10" s="5">
        <f>AVERAGE(AA10:AJ10)</f>
        <v>202.04452828840033</v>
      </c>
      <c r="Y10" s="5">
        <f t="shared" si="3"/>
        <v>2.9342510785321121</v>
      </c>
      <c r="Z10" s="5">
        <f t="shared" si="4"/>
        <v>0.92789166349670704</v>
      </c>
      <c r="AA10" s="5">
        <f t="shared" si="6"/>
        <v>200.97646658304811</v>
      </c>
      <c r="AB10" s="5">
        <f t="shared" si="7"/>
        <v>203.97451102903719</v>
      </c>
      <c r="AC10" s="5">
        <f t="shared" si="8"/>
        <v>202.99054514891617</v>
      </c>
      <c r="AD10" s="5">
        <f t="shared" si="9"/>
        <v>206.21096406692615</v>
      </c>
      <c r="AE10" s="5">
        <f t="shared" si="10"/>
        <v>202.13599533577042</v>
      </c>
      <c r="AF10" s="5">
        <f t="shared" si="11"/>
        <v>197.88813979885913</v>
      </c>
      <c r="AG10" s="5">
        <f t="shared" si="12"/>
        <v>197.39250081806699</v>
      </c>
      <c r="AH10" s="5">
        <f t="shared" si="13"/>
        <v>205.77224398506505</v>
      </c>
      <c r="AI10" s="5">
        <f t="shared" si="14"/>
        <v>200.82314598251105</v>
      </c>
      <c r="AJ10" s="5">
        <f t="shared" si="15"/>
        <v>202.28077013580312</v>
      </c>
      <c r="AK10">
        <f t="shared" si="16"/>
        <v>333.93530434782616</v>
      </c>
      <c r="AL10">
        <f t="shared" si="5"/>
        <v>-39.495906644853804</v>
      </c>
    </row>
    <row r="11" spans="1:38" x14ac:dyDescent="0.25">
      <c r="A11">
        <v>7</v>
      </c>
      <c r="C11">
        <v>7</v>
      </c>
      <c r="D11" s="3" t="s">
        <v>41</v>
      </c>
      <c r="E11" s="9" t="s">
        <v>33</v>
      </c>
      <c r="F11" s="3" t="s">
        <v>42</v>
      </c>
      <c r="G11" s="3">
        <v>50.2</v>
      </c>
      <c r="H11" s="17">
        <f>G11*J1</f>
        <v>56.224000000000011</v>
      </c>
      <c r="I11" s="5"/>
      <c r="J11" s="5"/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V11" s="14">
        <v>65</v>
      </c>
      <c r="W11" s="14">
        <v>70000</v>
      </c>
      <c r="X11" s="5">
        <f t="shared" si="2"/>
        <v>0</v>
      </c>
      <c r="Y11" s="5">
        <f t="shared" si="3"/>
        <v>0</v>
      </c>
      <c r="Z11" s="5">
        <f>Y11/SQRT(COUNT(AA11:AJ11))</f>
        <v>0</v>
      </c>
      <c r="AA11" s="5">
        <f t="shared" si="6"/>
        <v>0</v>
      </c>
      <c r="AB11" s="5">
        <f t="shared" si="7"/>
        <v>0</v>
      </c>
      <c r="AC11" s="5">
        <f t="shared" si="8"/>
        <v>0</v>
      </c>
      <c r="AD11" s="5">
        <f t="shared" si="9"/>
        <v>0</v>
      </c>
      <c r="AE11" s="5">
        <f t="shared" si="10"/>
        <v>0</v>
      </c>
      <c r="AF11" s="5">
        <f t="shared" si="11"/>
        <v>0</v>
      </c>
      <c r="AG11" s="5">
        <f t="shared" si="12"/>
        <v>0</v>
      </c>
      <c r="AH11" s="5">
        <f t="shared" si="13"/>
        <v>0</v>
      </c>
      <c r="AI11" s="5">
        <f t="shared" si="14"/>
        <v>0</v>
      </c>
      <c r="AJ11" s="5">
        <f t="shared" si="15"/>
        <v>0</v>
      </c>
      <c r="AK11">
        <v>0</v>
      </c>
      <c r="AL11">
        <v>0</v>
      </c>
    </row>
    <row r="12" spans="1:38" x14ac:dyDescent="0.25">
      <c r="A12">
        <v>8</v>
      </c>
      <c r="B12">
        <v>7</v>
      </c>
      <c r="C12">
        <v>8</v>
      </c>
      <c r="D12" t="s">
        <v>43</v>
      </c>
      <c r="E12" s="6" t="s">
        <v>44</v>
      </c>
      <c r="F12" t="s">
        <v>45</v>
      </c>
      <c r="G12">
        <v>13.35</v>
      </c>
      <c r="H12" s="17">
        <f>G12*J1</f>
        <v>14.952000000000002</v>
      </c>
      <c r="I12" s="5">
        <f t="shared" si="0"/>
        <v>50.862736953022115</v>
      </c>
      <c r="J12" s="5">
        <f t="shared" si="1"/>
        <v>3.1673392910156211</v>
      </c>
      <c r="K12">
        <v>54.472944222049399</v>
      </c>
      <c r="L12">
        <v>56.990887049800598</v>
      </c>
      <c r="M12">
        <v>52.3046725416879</v>
      </c>
      <c r="N12">
        <v>51.0135801377318</v>
      </c>
      <c r="O12">
        <v>47.449970480886599</v>
      </c>
      <c r="P12">
        <v>49.973661545776899</v>
      </c>
      <c r="Q12">
        <v>51.2731703382481</v>
      </c>
      <c r="R12">
        <v>49.915259426398002</v>
      </c>
      <c r="S12">
        <v>46.387722859516003</v>
      </c>
      <c r="T12">
        <v>48.845500928125801</v>
      </c>
      <c r="V12" s="14">
        <v>81</v>
      </c>
      <c r="W12" s="14">
        <v>66000</v>
      </c>
      <c r="X12" s="5">
        <f t="shared" si="2"/>
        <v>41.443711591351345</v>
      </c>
      <c r="Y12" s="5">
        <f t="shared" si="3"/>
        <v>2.5807949778645796</v>
      </c>
      <c r="Z12" s="5">
        <f t="shared" si="4"/>
        <v>0.81611903039759071</v>
      </c>
      <c r="AA12" s="5">
        <f t="shared" si="6"/>
        <v>44.385361958706916</v>
      </c>
      <c r="AB12" s="5">
        <f t="shared" si="7"/>
        <v>46.437019077615304</v>
      </c>
      <c r="AC12" s="5">
        <f t="shared" si="8"/>
        <v>42.61862207100495</v>
      </c>
      <c r="AD12" s="5">
        <f t="shared" si="9"/>
        <v>41.566620852966658</v>
      </c>
      <c r="AE12" s="5">
        <f t="shared" si="10"/>
        <v>38.662938910352047</v>
      </c>
      <c r="AF12" s="5">
        <f t="shared" si="11"/>
        <v>40.719279778040438</v>
      </c>
      <c r="AG12" s="5">
        <f t="shared" si="12"/>
        <v>41.778138794128076</v>
      </c>
      <c r="AH12" s="5">
        <f t="shared" si="13"/>
        <v>40.671692865953929</v>
      </c>
      <c r="AI12" s="5">
        <f t="shared" si="14"/>
        <v>37.797403811457485</v>
      </c>
      <c r="AJ12" s="5">
        <f t="shared" si="15"/>
        <v>39.800037793287686</v>
      </c>
      <c r="AK12">
        <f t="shared" si="16"/>
        <v>12.183111111111113</v>
      </c>
      <c r="AL12">
        <f t="shared" si="5"/>
        <v>240.1734681181253</v>
      </c>
    </row>
    <row r="13" spans="1:38" x14ac:dyDescent="0.25">
      <c r="A13">
        <v>9</v>
      </c>
      <c r="C13">
        <v>9</v>
      </c>
      <c r="D13" s="3" t="s">
        <v>46</v>
      </c>
      <c r="E13" s="9" t="s">
        <v>39</v>
      </c>
      <c r="F13" s="3" t="s">
        <v>47</v>
      </c>
      <c r="G13" s="3">
        <v>128.57</v>
      </c>
      <c r="H13" s="17">
        <f>G13*J1</f>
        <v>143.9984</v>
      </c>
      <c r="I13" s="5"/>
      <c r="J13" s="5"/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V13" s="14">
        <v>69</v>
      </c>
      <c r="W13" s="14">
        <v>160000</v>
      </c>
      <c r="X13" s="5">
        <f t="shared" si="2"/>
        <v>0</v>
      </c>
      <c r="Y13" s="5">
        <f t="shared" si="3"/>
        <v>0</v>
      </c>
      <c r="Z13" s="5">
        <f t="shared" si="4"/>
        <v>0</v>
      </c>
      <c r="AA13" s="5">
        <f t="shared" si="6"/>
        <v>0</v>
      </c>
      <c r="AB13" s="5">
        <f t="shared" si="7"/>
        <v>0</v>
      </c>
      <c r="AC13" s="5">
        <f t="shared" si="8"/>
        <v>0</v>
      </c>
      <c r="AD13" s="5">
        <f t="shared" si="9"/>
        <v>0</v>
      </c>
      <c r="AE13" s="5">
        <f t="shared" si="10"/>
        <v>0</v>
      </c>
      <c r="AF13" s="5">
        <f t="shared" si="11"/>
        <v>0</v>
      </c>
      <c r="AG13" s="5">
        <f t="shared" si="12"/>
        <v>0</v>
      </c>
      <c r="AH13" s="5">
        <f t="shared" si="13"/>
        <v>0</v>
      </c>
      <c r="AI13" s="5">
        <f t="shared" si="14"/>
        <v>0</v>
      </c>
      <c r="AJ13" s="5">
        <f t="shared" si="15"/>
        <v>0</v>
      </c>
      <c r="AK13">
        <v>0</v>
      </c>
      <c r="AL13">
        <v>0</v>
      </c>
    </row>
    <row r="14" spans="1:38" x14ac:dyDescent="0.25">
      <c r="A14">
        <v>10</v>
      </c>
      <c r="B14">
        <v>8</v>
      </c>
      <c r="C14">
        <v>10</v>
      </c>
      <c r="D14" t="s">
        <v>48</v>
      </c>
      <c r="E14" s="6" t="s">
        <v>49</v>
      </c>
      <c r="F14" t="s">
        <v>50</v>
      </c>
      <c r="G14">
        <v>446.19</v>
      </c>
      <c r="H14" s="17">
        <f>G14*J1</f>
        <v>499.73280000000005</v>
      </c>
      <c r="I14" s="5">
        <f t="shared" si="0"/>
        <v>938.57320127781873</v>
      </c>
      <c r="J14" s="5">
        <f t="shared" si="1"/>
        <v>21.967951464375918</v>
      </c>
      <c r="K14">
        <v>934.17880363749896</v>
      </c>
      <c r="L14">
        <v>982.63130599452597</v>
      </c>
      <c r="M14">
        <v>940.31607119751004</v>
      </c>
      <c r="N14">
        <v>915.15045504618899</v>
      </c>
      <c r="O14">
        <v>959.59579329617202</v>
      </c>
      <c r="P14">
        <v>916.40392116353996</v>
      </c>
      <c r="Q14">
        <v>930.35390892692305</v>
      </c>
      <c r="R14">
        <v>914.471668011882</v>
      </c>
      <c r="S14">
        <v>938.26865169334303</v>
      </c>
      <c r="T14">
        <v>954.36143381060299</v>
      </c>
      <c r="V14" s="14">
        <v>615</v>
      </c>
      <c r="W14" s="14">
        <v>96000</v>
      </c>
      <c r="X14" s="5">
        <f t="shared" si="2"/>
        <v>146.50898751653756</v>
      </c>
      <c r="Y14" s="5">
        <f t="shared" si="3"/>
        <v>3.429143643219652</v>
      </c>
      <c r="Z14" s="5">
        <f t="shared" si="4"/>
        <v>1.0843904336461911</v>
      </c>
      <c r="AA14" s="5">
        <f t="shared" si="6"/>
        <v>145.82303276292666</v>
      </c>
      <c r="AB14" s="5">
        <f t="shared" si="7"/>
        <v>153.38635020402356</v>
      </c>
      <c r="AC14" s="5">
        <f t="shared" si="8"/>
        <v>146.78104526009915</v>
      </c>
      <c r="AD14" s="5">
        <f t="shared" si="9"/>
        <v>142.8527539584295</v>
      </c>
      <c r="AE14" s="5">
        <f t="shared" si="10"/>
        <v>149.79056285598782</v>
      </c>
      <c r="AF14" s="5">
        <f t="shared" si="11"/>
        <v>143.04841696211355</v>
      </c>
      <c r="AG14" s="5">
        <f t="shared" si="12"/>
        <v>145.22597602761726</v>
      </c>
      <c r="AH14" s="5">
        <f t="shared" si="13"/>
        <v>142.74679695795231</v>
      </c>
      <c r="AI14" s="5">
        <f t="shared" si="14"/>
        <v>146.46144806920478</v>
      </c>
      <c r="AJ14" s="5">
        <f t="shared" si="15"/>
        <v>148.97349210702095</v>
      </c>
      <c r="AK14">
        <f t="shared" si="16"/>
        <v>78.007071219512198</v>
      </c>
      <c r="AL14">
        <f t="shared" si="5"/>
        <v>87.815008596157526</v>
      </c>
    </row>
    <row r="15" spans="1:38" x14ac:dyDescent="0.25">
      <c r="A15">
        <v>11</v>
      </c>
      <c r="B15">
        <v>9</v>
      </c>
      <c r="C15">
        <v>11</v>
      </c>
      <c r="D15" s="4" t="s">
        <v>51</v>
      </c>
      <c r="E15" s="7" t="s">
        <v>52</v>
      </c>
      <c r="F15" s="4" t="s">
        <v>53</v>
      </c>
      <c r="G15" s="4">
        <v>8.01</v>
      </c>
      <c r="H15" s="17">
        <f>G15*J1</f>
        <v>8.9712000000000014</v>
      </c>
      <c r="I15" s="5">
        <f t="shared" si="0"/>
        <v>21.146107605879507</v>
      </c>
      <c r="J15" s="5">
        <f t="shared" si="1"/>
        <v>0.80909869954752023</v>
      </c>
      <c r="K15">
        <v>22.442222161111602</v>
      </c>
      <c r="L15">
        <v>21.843455746169301</v>
      </c>
      <c r="M15">
        <v>20.399845158126301</v>
      </c>
      <c r="N15">
        <v>20.635237254039101</v>
      </c>
      <c r="O15">
        <v>21.536366455198898</v>
      </c>
      <c r="P15">
        <v>21.993605862643999</v>
      </c>
      <c r="Q15">
        <v>19.8181679822281</v>
      </c>
      <c r="R15">
        <v>21.1413087055356</v>
      </c>
      <c r="S15">
        <v>20.641046611933302</v>
      </c>
      <c r="T15">
        <v>21.0098201218089</v>
      </c>
      <c r="V15" s="14">
        <v>546</v>
      </c>
      <c r="W15" s="14">
        <v>210000</v>
      </c>
      <c r="X15" s="5">
        <f t="shared" si="2"/>
        <v>8.133118309953657</v>
      </c>
      <c r="Y15" s="5">
        <f t="shared" si="3"/>
        <v>0.31119180751827702</v>
      </c>
      <c r="Z15" s="5">
        <f t="shared" si="4"/>
        <v>9.8407490094246569E-2</v>
      </c>
      <c r="AA15" s="5">
        <f t="shared" si="6"/>
        <v>8.6316239081198454</v>
      </c>
      <c r="AB15" s="5">
        <f t="shared" si="7"/>
        <v>8.4013291331420383</v>
      </c>
      <c r="AC15" s="5">
        <f t="shared" si="8"/>
        <v>7.8460942915870389</v>
      </c>
      <c r="AD15" s="5">
        <f t="shared" si="9"/>
        <v>7.9366297130919614</v>
      </c>
      <c r="AE15" s="5">
        <f t="shared" si="10"/>
        <v>8.2832178673841916</v>
      </c>
      <c r="AF15" s="5">
        <f t="shared" si="11"/>
        <v>8.4590791779400014</v>
      </c>
      <c r="AG15" s="5">
        <f t="shared" si="12"/>
        <v>7.622372300856961</v>
      </c>
      <c r="AH15" s="5">
        <f t="shared" si="13"/>
        <v>8.1312725790521529</v>
      </c>
      <c r="AI15" s="5">
        <f t="shared" si="14"/>
        <v>7.9388640815128086</v>
      </c>
      <c r="AJ15" s="5">
        <f t="shared" si="15"/>
        <v>8.0807000468495769</v>
      </c>
      <c r="AK15">
        <f t="shared" si="16"/>
        <v>3.4504615384615396</v>
      </c>
      <c r="AL15">
        <f t="shared" si="5"/>
        <v>135.71102646111447</v>
      </c>
    </row>
    <row r="16" spans="1:38" x14ac:dyDescent="0.25">
      <c r="A16">
        <v>12</v>
      </c>
      <c r="C16" s="16"/>
      <c r="D16" s="3" t="s">
        <v>54</v>
      </c>
      <c r="E16" s="9" t="s">
        <v>55</v>
      </c>
      <c r="F16" s="3" t="s">
        <v>56</v>
      </c>
      <c r="G16" s="3">
        <v>150</v>
      </c>
      <c r="H16" s="17">
        <f>G16*J1</f>
        <v>168.00000000000003</v>
      </c>
      <c r="I16" s="5"/>
      <c r="J16" s="5"/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V16" s="14">
        <v>216</v>
      </c>
      <c r="W16" s="14">
        <v>325000</v>
      </c>
      <c r="X16" s="5">
        <f t="shared" si="2"/>
        <v>0</v>
      </c>
      <c r="Y16" s="5">
        <f t="shared" si="3"/>
        <v>0</v>
      </c>
      <c r="Z16" s="5">
        <f t="shared" si="4"/>
        <v>0</v>
      </c>
      <c r="AA16" s="5">
        <f t="shared" si="6"/>
        <v>0</v>
      </c>
      <c r="AB16" s="5">
        <f t="shared" si="7"/>
        <v>0</v>
      </c>
      <c r="AC16" s="5">
        <f t="shared" si="8"/>
        <v>0</v>
      </c>
      <c r="AD16" s="5">
        <f t="shared" si="9"/>
        <v>0</v>
      </c>
      <c r="AE16" s="5">
        <f t="shared" si="10"/>
        <v>0</v>
      </c>
      <c r="AF16" s="5">
        <f t="shared" si="11"/>
        <v>0</v>
      </c>
      <c r="AG16" s="5">
        <f t="shared" si="12"/>
        <v>0</v>
      </c>
      <c r="AH16" s="5">
        <f t="shared" si="13"/>
        <v>0</v>
      </c>
      <c r="AI16" s="5">
        <f t="shared" si="14"/>
        <v>0</v>
      </c>
      <c r="AJ16" s="5">
        <f t="shared" si="15"/>
        <v>0</v>
      </c>
      <c r="AK16">
        <v>0</v>
      </c>
      <c r="AL16">
        <v>0</v>
      </c>
    </row>
    <row r="17" spans="1:38" x14ac:dyDescent="0.25">
      <c r="A17">
        <v>13</v>
      </c>
      <c r="B17">
        <v>10</v>
      </c>
      <c r="C17">
        <v>13</v>
      </c>
      <c r="D17" s="2" t="s">
        <v>57</v>
      </c>
      <c r="E17" s="8" t="s">
        <v>58</v>
      </c>
      <c r="F17" s="2" t="s">
        <v>59</v>
      </c>
      <c r="G17" s="2">
        <v>1572.6</v>
      </c>
      <c r="H17" s="17">
        <f>G17*J1</f>
        <v>1761.3120000000001</v>
      </c>
      <c r="I17" s="21">
        <f t="shared" si="0"/>
        <v>54.126931727153895</v>
      </c>
      <c r="J17" s="5">
        <f t="shared" si="1"/>
        <v>5.4437035732964087</v>
      </c>
      <c r="K17">
        <v>60.556115779351501</v>
      </c>
      <c r="L17">
        <v>48.537012295512902</v>
      </c>
      <c r="M17">
        <v>56.709856549395198</v>
      </c>
      <c r="N17">
        <v>58.649466920582</v>
      </c>
      <c r="O17">
        <v>47.795402669082698</v>
      </c>
      <c r="P17">
        <v>45.9020131135306</v>
      </c>
      <c r="Q17">
        <v>49.817550045294801</v>
      </c>
      <c r="R17">
        <v>57.643431962726801</v>
      </c>
      <c r="S17">
        <v>58.503982342094098</v>
      </c>
      <c r="T17">
        <v>57.154485593968303</v>
      </c>
      <c r="V17" s="14">
        <v>292</v>
      </c>
      <c r="W17" s="14">
        <v>100000</v>
      </c>
      <c r="X17" s="24">
        <f>AVERAGE(AA17:AJ17)</f>
        <v>18.536620454504757</v>
      </c>
      <c r="Y17" s="5">
        <f t="shared" si="3"/>
        <v>1.864282045649456</v>
      </c>
      <c r="Z17" s="5">
        <f t="shared" si="4"/>
        <v>0.58953774652102808</v>
      </c>
      <c r="AA17" s="5">
        <f>K17/V17*W17/1000</f>
        <v>20.738395814846406</v>
      </c>
      <c r="AB17" s="5">
        <f t="shared" si="7"/>
        <v>16.622264484764692</v>
      </c>
      <c r="AC17" s="5">
        <f t="shared" si="8"/>
        <v>19.421183749792874</v>
      </c>
      <c r="AD17" s="5">
        <f t="shared" si="9"/>
        <v>20.085433876911644</v>
      </c>
      <c r="AE17" s="5">
        <f t="shared" si="10"/>
        <v>16.368288585302292</v>
      </c>
      <c r="AF17" s="5">
        <f t="shared" si="11"/>
        <v>15.719867504633767</v>
      </c>
      <c r="AG17" s="5">
        <f t="shared" si="12"/>
        <v>17.060804810032465</v>
      </c>
      <c r="AH17" s="5">
        <f t="shared" si="13"/>
        <v>19.74090135709822</v>
      </c>
      <c r="AI17" s="5">
        <f t="shared" si="14"/>
        <v>20.035610391128117</v>
      </c>
      <c r="AJ17" s="5">
        <f t="shared" si="15"/>
        <v>19.573453970537091</v>
      </c>
      <c r="AK17">
        <f t="shared" si="16"/>
        <v>603.1890410958905</v>
      </c>
      <c r="AL17">
        <f t="shared" si="5"/>
        <v>-96.926897010458475</v>
      </c>
    </row>
    <row r="18" spans="1:38" x14ac:dyDescent="0.25">
      <c r="A18">
        <v>14</v>
      </c>
      <c r="B18">
        <v>11</v>
      </c>
      <c r="C18">
        <v>14</v>
      </c>
      <c r="D18" s="2" t="s">
        <v>60</v>
      </c>
      <c r="E18" s="8" t="s">
        <v>61</v>
      </c>
      <c r="F18" s="2" t="s">
        <v>62</v>
      </c>
      <c r="G18" s="2">
        <v>171.47</v>
      </c>
      <c r="H18" s="17">
        <f>G18*J1</f>
        <v>192.04640000000001</v>
      </c>
      <c r="I18" s="22">
        <f t="shared" si="0"/>
        <v>60.183865629999829</v>
      </c>
      <c r="J18" s="5">
        <f t="shared" si="1"/>
        <v>6.1741802797468077</v>
      </c>
      <c r="K18">
        <v>58.943779905193502</v>
      </c>
      <c r="L18">
        <v>56.332363487083498</v>
      </c>
      <c r="M18">
        <v>56.257725866677603</v>
      </c>
      <c r="N18">
        <v>61.235793456579898</v>
      </c>
      <c r="O18">
        <v>54.158984914922399</v>
      </c>
      <c r="P18">
        <v>53.3390242523745</v>
      </c>
      <c r="Q18">
        <v>64.232813205308503</v>
      </c>
      <c r="R18">
        <v>74.585569377713</v>
      </c>
      <c r="S18">
        <v>61.819933613189598</v>
      </c>
      <c r="T18">
        <v>60.932668220955897</v>
      </c>
      <c r="V18" s="14">
        <v>200</v>
      </c>
      <c r="W18" s="14">
        <v>47000</v>
      </c>
      <c r="X18" s="24">
        <f t="shared" si="2"/>
        <v>14.143208423049964</v>
      </c>
      <c r="Y18" s="5">
        <f t="shared" si="3"/>
        <v>1.4509323657404993</v>
      </c>
      <c r="Z18" s="5">
        <f t="shared" si="4"/>
        <v>0.45882510065964371</v>
      </c>
      <c r="AA18" s="5">
        <f t="shared" si="6"/>
        <v>13.851788277720473</v>
      </c>
      <c r="AB18" s="5">
        <f t="shared" si="7"/>
        <v>13.238105419464624</v>
      </c>
      <c r="AC18" s="5">
        <f t="shared" si="8"/>
        <v>13.220565578669236</v>
      </c>
      <c r="AD18" s="5">
        <f t="shared" si="9"/>
        <v>14.390411462296276</v>
      </c>
      <c r="AE18" s="5">
        <f t="shared" si="10"/>
        <v>12.727361455006765</v>
      </c>
      <c r="AF18" s="5">
        <f t="shared" si="11"/>
        <v>12.534670699308007</v>
      </c>
      <c r="AG18" s="5">
        <f t="shared" si="12"/>
        <v>15.094711103247498</v>
      </c>
      <c r="AH18" s="5">
        <f t="shared" si="13"/>
        <v>17.527608803762554</v>
      </c>
      <c r="AI18" s="5">
        <f t="shared" si="14"/>
        <v>14.527684399099554</v>
      </c>
      <c r="AJ18" s="5">
        <f t="shared" si="15"/>
        <v>14.319177031924637</v>
      </c>
      <c r="AK18">
        <f t="shared" si="16"/>
        <v>45.130904000000001</v>
      </c>
      <c r="AL18">
        <f t="shared" si="5"/>
        <v>-68.661810046947068</v>
      </c>
    </row>
    <row r="19" spans="1:38" x14ac:dyDescent="0.25">
      <c r="A19">
        <v>15</v>
      </c>
      <c r="B19">
        <v>12</v>
      </c>
      <c r="C19">
        <v>15</v>
      </c>
      <c r="D19" s="2" t="s">
        <v>63</v>
      </c>
      <c r="E19" s="8" t="s">
        <v>64</v>
      </c>
      <c r="F19" s="2" t="s">
        <v>65</v>
      </c>
      <c r="G19" s="2">
        <v>43.68</v>
      </c>
      <c r="H19" s="17">
        <f>G19*J1</f>
        <v>48.921600000000005</v>
      </c>
      <c r="I19" s="22">
        <f t="shared" si="0"/>
        <v>21.831945458752109</v>
      </c>
      <c r="J19" s="5">
        <f t="shared" si="1"/>
        <v>0.94637268186448353</v>
      </c>
      <c r="K19">
        <v>21.773404669194701</v>
      </c>
      <c r="L19">
        <v>21.872286063933299</v>
      </c>
      <c r="M19">
        <v>22.486578971744599</v>
      </c>
      <c r="N19">
        <v>20.798647570278199</v>
      </c>
      <c r="O19">
        <v>21.4660837025292</v>
      </c>
      <c r="P19">
        <v>21.329496225626901</v>
      </c>
      <c r="Q19">
        <v>22.114295548247199</v>
      </c>
      <c r="R19">
        <v>24.0878856978443</v>
      </c>
      <c r="S19">
        <v>21.5064979475776</v>
      </c>
      <c r="T19">
        <v>20.8842781905451</v>
      </c>
      <c r="V19" s="14">
        <v>437</v>
      </c>
      <c r="W19" s="14">
        <v>300000</v>
      </c>
      <c r="X19" s="24">
        <f t="shared" si="2"/>
        <v>14.98760557809069</v>
      </c>
      <c r="Y19" s="5">
        <f t="shared" si="3"/>
        <v>0.64968376329369537</v>
      </c>
      <c r="Z19" s="5">
        <f t="shared" si="4"/>
        <v>0.2054480450837774</v>
      </c>
      <c r="AA19" s="5">
        <f t="shared" si="6"/>
        <v>14.94741739303984</v>
      </c>
      <c r="AB19" s="5">
        <f t="shared" si="7"/>
        <v>15.015299357391282</v>
      </c>
      <c r="AC19" s="5">
        <f t="shared" si="8"/>
        <v>15.437010735751441</v>
      </c>
      <c r="AD19" s="5">
        <f t="shared" si="9"/>
        <v>14.278247759916383</v>
      </c>
      <c r="AE19" s="5">
        <f t="shared" si="10"/>
        <v>14.736441901049796</v>
      </c>
      <c r="AF19" s="5">
        <f t="shared" si="11"/>
        <v>14.642674754434944</v>
      </c>
      <c r="AG19" s="5">
        <f t="shared" si="12"/>
        <v>15.181438591474048</v>
      </c>
      <c r="AH19" s="5">
        <f t="shared" si="13"/>
        <v>16.536305971060159</v>
      </c>
      <c r="AI19" s="5">
        <f t="shared" si="14"/>
        <v>14.764186234034966</v>
      </c>
      <c r="AJ19" s="5">
        <f t="shared" si="15"/>
        <v>14.337033082754074</v>
      </c>
      <c r="AK19">
        <f t="shared" si="16"/>
        <v>33.584622425629298</v>
      </c>
      <c r="AL19">
        <f t="shared" si="5"/>
        <v>-55.373607039115434</v>
      </c>
    </row>
    <row r="20" spans="1:38" x14ac:dyDescent="0.25">
      <c r="A20">
        <v>16</v>
      </c>
      <c r="B20">
        <v>13</v>
      </c>
      <c r="C20">
        <v>16</v>
      </c>
      <c r="D20" s="2" t="s">
        <v>66</v>
      </c>
      <c r="E20" s="8" t="s">
        <v>67</v>
      </c>
      <c r="F20" s="2" t="s">
        <v>68</v>
      </c>
      <c r="G20" s="2">
        <v>99.19</v>
      </c>
      <c r="H20" s="17">
        <f>G20*J1</f>
        <v>111.09280000000001</v>
      </c>
      <c r="I20" s="22">
        <f t="shared" si="0"/>
        <v>28.026029912037217</v>
      </c>
      <c r="J20" s="5">
        <f t="shared" si="1"/>
        <v>1.7442731816932751</v>
      </c>
      <c r="K20">
        <v>29.6617681609304</v>
      </c>
      <c r="L20">
        <v>26.140725797583201</v>
      </c>
      <c r="M20">
        <v>26.211550381626498</v>
      </c>
      <c r="N20">
        <v>28.206237504713101</v>
      </c>
      <c r="O20">
        <v>28.066818136313401</v>
      </c>
      <c r="P20">
        <v>26.185244316157799</v>
      </c>
      <c r="Q20">
        <v>28.3100044471099</v>
      </c>
      <c r="R20">
        <v>27.8376214374303</v>
      </c>
      <c r="S20">
        <v>31.8055417920636</v>
      </c>
      <c r="T20">
        <v>27.834787146444</v>
      </c>
      <c r="V20" s="14">
        <v>97</v>
      </c>
      <c r="W20" s="14">
        <v>105000</v>
      </c>
      <c r="X20" s="24">
        <f t="shared" si="2"/>
        <v>30.337455059421735</v>
      </c>
      <c r="Y20" s="5">
        <f t="shared" si="3"/>
        <v>1.8881307636885967</v>
      </c>
      <c r="Z20" s="5">
        <f t="shared" si="4"/>
        <v>0.59707937334891104</v>
      </c>
      <c r="AA20" s="5">
        <f t="shared" si="6"/>
        <v>32.108099555646305</v>
      </c>
      <c r="AB20" s="5">
        <f t="shared" si="7"/>
        <v>28.296661945837485</v>
      </c>
      <c r="AC20" s="5">
        <f t="shared" si="8"/>
        <v>28.373327732688477</v>
      </c>
      <c r="AD20" s="5">
        <f t="shared" si="9"/>
        <v>30.532525133967788</v>
      </c>
      <c r="AE20" s="5">
        <f t="shared" si="10"/>
        <v>30.381607260957807</v>
      </c>
      <c r="AF20" s="5">
        <f t="shared" si="11"/>
        <v>28.34485209480999</v>
      </c>
      <c r="AG20" s="5">
        <f t="shared" si="12"/>
        <v>30.644850174706594</v>
      </c>
      <c r="AH20" s="5">
        <f t="shared" si="13"/>
        <v>30.133507741548268</v>
      </c>
      <c r="AI20" s="5">
        <f t="shared" si="14"/>
        <v>34.428679259450291</v>
      </c>
      <c r="AJ20" s="5">
        <f t="shared" si="15"/>
        <v>30.13043969460433</v>
      </c>
      <c r="AK20">
        <f t="shared" si="16"/>
        <v>120.25509278350515</v>
      </c>
      <c r="AL20">
        <f t="shared" si="5"/>
        <v>-74.772415573252985</v>
      </c>
    </row>
    <row r="21" spans="1:38" x14ac:dyDescent="0.25">
      <c r="A21">
        <v>17</v>
      </c>
      <c r="B21">
        <v>14</v>
      </c>
      <c r="C21">
        <v>17</v>
      </c>
      <c r="D21" s="2" t="s">
        <v>69</v>
      </c>
      <c r="E21" s="8" t="s">
        <v>70</v>
      </c>
      <c r="F21" s="2" t="s">
        <v>71</v>
      </c>
      <c r="G21" s="2">
        <v>300.29000000000002</v>
      </c>
      <c r="H21" s="17">
        <f>G21*J1</f>
        <v>336.32480000000004</v>
      </c>
      <c r="I21" s="22">
        <f t="shared" si="0"/>
        <v>205.58072298745228</v>
      </c>
      <c r="J21" s="5">
        <f t="shared" si="1"/>
        <v>46.00226918064881</v>
      </c>
      <c r="K21">
        <v>205.84460115318601</v>
      </c>
      <c r="L21">
        <v>170.253671951488</v>
      </c>
      <c r="M21">
        <v>157.18879548989801</v>
      </c>
      <c r="N21">
        <v>200.95624588675901</v>
      </c>
      <c r="O21">
        <v>193.42938033566799</v>
      </c>
      <c r="P21">
        <v>158.65586854233601</v>
      </c>
      <c r="Q21">
        <v>278.12185963757503</v>
      </c>
      <c r="R21">
        <v>262.16050094457103</v>
      </c>
      <c r="S21">
        <v>261.81537104421199</v>
      </c>
      <c r="T21">
        <v>167.38093488883001</v>
      </c>
      <c r="V21" s="14">
        <v>1629</v>
      </c>
      <c r="W21" s="14">
        <v>90000</v>
      </c>
      <c r="X21" s="24">
        <f t="shared" si="2"/>
        <v>11.358050993781896</v>
      </c>
      <c r="Y21" s="5">
        <f t="shared" si="3"/>
        <v>2.5415618331849958</v>
      </c>
      <c r="Z21" s="5">
        <f t="shared" si="4"/>
        <v>0.80371242070175053</v>
      </c>
      <c r="AA21" s="5">
        <f t="shared" si="6"/>
        <v>11.372629897966076</v>
      </c>
      <c r="AB21" s="5">
        <f t="shared" si="7"/>
        <v>9.4062802183142544</v>
      </c>
      <c r="AC21" s="5">
        <f t="shared" si="8"/>
        <v>8.6844638392208857</v>
      </c>
      <c r="AD21" s="5">
        <f t="shared" si="9"/>
        <v>11.102555021367902</v>
      </c>
      <c r="AE21" s="5">
        <f t="shared" si="10"/>
        <v>10.68670609589326</v>
      </c>
      <c r="AF21" s="5">
        <f t="shared" si="11"/>
        <v>8.7655175990240881</v>
      </c>
      <c r="AG21" s="5">
        <f t="shared" si="12"/>
        <v>15.365848598761051</v>
      </c>
      <c r="AH21" s="5">
        <f t="shared" si="13"/>
        <v>14.484005577048121</v>
      </c>
      <c r="AI21" s="5">
        <f t="shared" si="14"/>
        <v>14.464937626752041</v>
      </c>
      <c r="AJ21" s="5">
        <f t="shared" si="15"/>
        <v>9.2475654634712718</v>
      </c>
      <c r="AK21">
        <f t="shared" si="16"/>
        <v>18.581480662983427</v>
      </c>
      <c r="AL21">
        <f t="shared" si="5"/>
        <v>-38.874349144799226</v>
      </c>
    </row>
    <row r="22" spans="1:38" x14ac:dyDescent="0.25">
      <c r="A22">
        <v>18</v>
      </c>
      <c r="B22">
        <v>15</v>
      </c>
      <c r="C22">
        <v>18</v>
      </c>
      <c r="D22" s="2" t="s">
        <v>72</v>
      </c>
      <c r="E22" s="8" t="s">
        <v>73</v>
      </c>
      <c r="F22" s="2" t="s">
        <v>74</v>
      </c>
      <c r="G22" s="2">
        <v>82.37</v>
      </c>
      <c r="H22" s="17">
        <f>G22*J1</f>
        <v>92.254400000000018</v>
      </c>
      <c r="I22" s="22">
        <f t="shared" si="0"/>
        <v>26.915577915634657</v>
      </c>
      <c r="J22" s="5">
        <f t="shared" si="1"/>
        <v>1.3649135412240696</v>
      </c>
      <c r="K22">
        <v>26.330019904958402</v>
      </c>
      <c r="L22">
        <v>27.768981173681599</v>
      </c>
      <c r="M22">
        <v>25.869595811463999</v>
      </c>
      <c r="N22">
        <v>26.682381729516202</v>
      </c>
      <c r="O22">
        <v>27.451661932815501</v>
      </c>
      <c r="P22">
        <v>29.9364763697073</v>
      </c>
      <c r="Q22">
        <v>26.4857441243884</v>
      </c>
      <c r="R22">
        <v>25.799806113480599</v>
      </c>
      <c r="S22">
        <v>25.149794317359301</v>
      </c>
      <c r="T22">
        <v>27.681317678975301</v>
      </c>
      <c r="V22" s="14">
        <v>54</v>
      </c>
      <c r="W22" s="14">
        <v>90000</v>
      </c>
      <c r="X22" s="24">
        <f t="shared" si="2"/>
        <v>44.859296526057769</v>
      </c>
      <c r="Y22" s="5">
        <f t="shared" si="3"/>
        <v>2.2748559020401165</v>
      </c>
      <c r="Z22" s="5">
        <f t="shared" si="4"/>
        <v>0.71937259991236469</v>
      </c>
      <c r="AA22" s="5">
        <f t="shared" si="6"/>
        <v>43.883366508264004</v>
      </c>
      <c r="AB22" s="5">
        <f t="shared" si="7"/>
        <v>46.281635289469328</v>
      </c>
      <c r="AC22" s="5">
        <f t="shared" si="8"/>
        <v>43.115993019106668</v>
      </c>
      <c r="AD22" s="5">
        <f t="shared" si="9"/>
        <v>44.470636215860338</v>
      </c>
      <c r="AE22" s="5">
        <f t="shared" si="10"/>
        <v>45.752769888025831</v>
      </c>
      <c r="AF22" s="5">
        <f t="shared" si="11"/>
        <v>49.894127282845503</v>
      </c>
      <c r="AG22" s="5">
        <f t="shared" si="12"/>
        <v>44.142906873980671</v>
      </c>
      <c r="AH22" s="5">
        <f t="shared" si="13"/>
        <v>42.999676855800999</v>
      </c>
      <c r="AI22" s="5">
        <f t="shared" si="14"/>
        <v>41.9163238622655</v>
      </c>
      <c r="AJ22" s="5">
        <f t="shared" si="15"/>
        <v>46.135529464958843</v>
      </c>
      <c r="AK22">
        <f t="shared" si="16"/>
        <v>153.75733333333335</v>
      </c>
      <c r="AL22">
        <f t="shared" si="5"/>
        <v>-70.824613334827774</v>
      </c>
    </row>
    <row r="23" spans="1:38" x14ac:dyDescent="0.25">
      <c r="A23">
        <v>19</v>
      </c>
      <c r="B23">
        <v>16</v>
      </c>
      <c r="C23">
        <v>19</v>
      </c>
      <c r="D23" s="2" t="s">
        <v>75</v>
      </c>
      <c r="E23" s="8" t="s">
        <v>76</v>
      </c>
      <c r="F23" s="2" t="s">
        <v>77</v>
      </c>
      <c r="G23" s="2">
        <v>74.84</v>
      </c>
      <c r="H23" s="17">
        <f>G23*J1</f>
        <v>83.820800000000006</v>
      </c>
      <c r="I23" s="23">
        <f t="shared" si="0"/>
        <v>12.293697207523749</v>
      </c>
      <c r="J23" s="5">
        <f t="shared" si="1"/>
        <v>0.11472658786555645</v>
      </c>
      <c r="K23">
        <v>12.195276085057399</v>
      </c>
      <c r="L23">
        <v>12.325766674763001</v>
      </c>
      <c r="M23">
        <v>12.574797191223</v>
      </c>
      <c r="N23">
        <v>12.242920550775899</v>
      </c>
      <c r="O23">
        <v>12.2459394811841</v>
      </c>
      <c r="P23">
        <v>12.1889590565834</v>
      </c>
      <c r="Q23">
        <v>12.2768242073378</v>
      </c>
      <c r="R23">
        <v>12.3818793856071</v>
      </c>
      <c r="S23">
        <v>12.225746100252</v>
      </c>
      <c r="T23">
        <v>12.2788633424538</v>
      </c>
      <c r="V23" s="14">
        <v>18</v>
      </c>
      <c r="W23" s="14">
        <v>270000</v>
      </c>
      <c r="X23" s="24">
        <f t="shared" si="2"/>
        <v>184.40545811285625</v>
      </c>
      <c r="Y23" s="5">
        <f t="shared" si="3"/>
        <v>1.7208988179833518</v>
      </c>
      <c r="Z23" s="5">
        <f t="shared" si="4"/>
        <v>0.54419598875189235</v>
      </c>
      <c r="AA23" s="5">
        <f t="shared" si="6"/>
        <v>182.92914127586099</v>
      </c>
      <c r="AB23" s="5">
        <f t="shared" si="7"/>
        <v>184.88650012144501</v>
      </c>
      <c r="AC23" s="5">
        <f t="shared" si="8"/>
        <v>188.62195786834502</v>
      </c>
      <c r="AD23" s="5">
        <f t="shared" si="9"/>
        <v>183.64380826163847</v>
      </c>
      <c r="AE23" s="5">
        <f t="shared" si="10"/>
        <v>183.6890922177615</v>
      </c>
      <c r="AF23" s="5">
        <f t="shared" si="11"/>
        <v>182.834385848751</v>
      </c>
      <c r="AG23" s="5">
        <f t="shared" si="12"/>
        <v>184.152363110067</v>
      </c>
      <c r="AH23" s="5">
        <f t="shared" si="13"/>
        <v>185.72819078410649</v>
      </c>
      <c r="AI23" s="5">
        <f t="shared" si="14"/>
        <v>183.38619150378</v>
      </c>
      <c r="AJ23" s="5">
        <f t="shared" si="15"/>
        <v>184.18295013680699</v>
      </c>
      <c r="AK23">
        <f t="shared" si="16"/>
        <v>1257.3119999999999</v>
      </c>
      <c r="AL23">
        <f t="shared" si="5"/>
        <v>-85.333357343852896</v>
      </c>
    </row>
    <row r="24" spans="1:38" x14ac:dyDescent="0.25">
      <c r="A24">
        <v>20</v>
      </c>
      <c r="B24">
        <v>17</v>
      </c>
      <c r="C24">
        <v>20</v>
      </c>
      <c r="D24" s="4" t="s">
        <v>78</v>
      </c>
      <c r="E24" s="7" t="s">
        <v>79</v>
      </c>
      <c r="F24" s="4" t="s">
        <v>80</v>
      </c>
      <c r="G24" s="4">
        <v>3.22</v>
      </c>
      <c r="H24" s="17">
        <f>G24*J1</f>
        <v>3.6064000000000007</v>
      </c>
      <c r="I24" s="5">
        <f t="shared" si="0"/>
        <v>8.5056299318455828</v>
      </c>
      <c r="J24" s="5">
        <f t="shared" si="1"/>
        <v>0.31051102088931626</v>
      </c>
      <c r="K24">
        <v>9.0233542718136199</v>
      </c>
      <c r="L24">
        <v>8.7600617164931194</v>
      </c>
      <c r="M24">
        <v>8.2344816241242107</v>
      </c>
      <c r="N24">
        <v>8.2856925188595802</v>
      </c>
      <c r="O24">
        <v>8.6794018676890197</v>
      </c>
      <c r="P24">
        <v>8.8116047830248707</v>
      </c>
      <c r="Q24">
        <v>8.0073005099211407</v>
      </c>
      <c r="R24">
        <v>8.4996378355251405</v>
      </c>
      <c r="S24">
        <v>8.3141147147682499</v>
      </c>
      <c r="T24">
        <v>8.4406494762368691</v>
      </c>
      <c r="V24" s="14">
        <v>65</v>
      </c>
      <c r="W24" s="14">
        <v>70000</v>
      </c>
      <c r="X24" s="5">
        <f t="shared" si="2"/>
        <v>9.159909157372164</v>
      </c>
      <c r="Y24" s="5">
        <f t="shared" si="3"/>
        <v>0.33439648403464833</v>
      </c>
      <c r="Z24" s="5">
        <f t="shared" si="4"/>
        <v>0.10574545311016205</v>
      </c>
      <c r="AA24" s="5">
        <f t="shared" si="6"/>
        <v>9.7174584465685143</v>
      </c>
      <c r="AB24" s="5">
        <f t="shared" si="7"/>
        <v>9.4339126177618198</v>
      </c>
      <c r="AC24" s="5">
        <f t="shared" si="8"/>
        <v>8.8679032875183808</v>
      </c>
      <c r="AD24" s="5">
        <f t="shared" si="9"/>
        <v>8.923053481848779</v>
      </c>
      <c r="AE24" s="5">
        <f t="shared" si="10"/>
        <v>9.3470481652035602</v>
      </c>
      <c r="AF24" s="5">
        <f t="shared" si="11"/>
        <v>9.4894205355652446</v>
      </c>
      <c r="AG24" s="5">
        <f t="shared" si="12"/>
        <v>8.623246702991997</v>
      </c>
      <c r="AH24" s="5">
        <f t="shared" si="13"/>
        <v>9.1534561305655373</v>
      </c>
      <c r="AI24" s="5">
        <f t="shared" si="14"/>
        <v>8.9536620005196532</v>
      </c>
      <c r="AJ24" s="5">
        <f t="shared" si="15"/>
        <v>9.0899302051781667</v>
      </c>
      <c r="AK24">
        <f t="shared" si="16"/>
        <v>3.8838153846153856</v>
      </c>
      <c r="AL24">
        <f t="shared" si="5"/>
        <v>135.84821239589562</v>
      </c>
    </row>
    <row r="25" spans="1:38" x14ac:dyDescent="0.25">
      <c r="A25">
        <v>21</v>
      </c>
      <c r="B25">
        <v>18</v>
      </c>
      <c r="C25">
        <v>21</v>
      </c>
      <c r="D25" s="4" t="s">
        <v>81</v>
      </c>
      <c r="E25" s="7" t="s">
        <v>82</v>
      </c>
      <c r="F25" s="4" t="s">
        <v>83</v>
      </c>
      <c r="G25" s="4">
        <v>1.92</v>
      </c>
      <c r="H25" s="17">
        <f>G25*J1</f>
        <v>2.1504000000000003</v>
      </c>
      <c r="I25" s="5">
        <f t="shared" si="0"/>
        <v>5.0720952971774844</v>
      </c>
      <c r="J25" s="5">
        <f t="shared" si="1"/>
        <v>0.18660228722513489</v>
      </c>
      <c r="K25">
        <v>5.38818760281048</v>
      </c>
      <c r="L25">
        <v>5.2156487917480598</v>
      </c>
      <c r="M25">
        <v>4.9108452009883203</v>
      </c>
      <c r="N25">
        <v>4.93777639683152</v>
      </c>
      <c r="O25">
        <v>5.1731989161432796</v>
      </c>
      <c r="P25">
        <v>5.26039791773937</v>
      </c>
      <c r="Q25">
        <v>4.77692449490472</v>
      </c>
      <c r="R25">
        <v>5.06656414506155</v>
      </c>
      <c r="S25">
        <v>4.9492754247645703</v>
      </c>
      <c r="T25">
        <v>5.0421340807829704</v>
      </c>
      <c r="V25" s="14">
        <v>22</v>
      </c>
      <c r="W25" s="14">
        <v>160000</v>
      </c>
      <c r="X25" s="5">
        <f t="shared" si="2"/>
        <v>36.887965797654424</v>
      </c>
      <c r="Y25" s="5">
        <f t="shared" si="3"/>
        <v>1.3571075434555269</v>
      </c>
      <c r="Z25" s="5">
        <f t="shared" si="4"/>
        <v>0.42915508671154007</v>
      </c>
      <c r="AA25" s="5">
        <f t="shared" si="6"/>
        <v>39.186818929530759</v>
      </c>
      <c r="AB25" s="5">
        <f t="shared" si="7"/>
        <v>37.931991212713164</v>
      </c>
      <c r="AC25" s="5">
        <f t="shared" si="8"/>
        <v>35.715237825369599</v>
      </c>
      <c r="AD25" s="5">
        <f t="shared" si="9"/>
        <v>35.911101067865602</v>
      </c>
      <c r="AE25" s="5">
        <f t="shared" si="10"/>
        <v>37.623264844678403</v>
      </c>
      <c r="AF25" s="5">
        <f t="shared" si="11"/>
        <v>38.257439401740868</v>
      </c>
      <c r="AG25" s="5">
        <f t="shared" si="12"/>
        <v>34.741269053852506</v>
      </c>
      <c r="AH25" s="5">
        <f t="shared" si="13"/>
        <v>36.847739236811279</v>
      </c>
      <c r="AI25" s="5">
        <f t="shared" si="14"/>
        <v>35.994730361924141</v>
      </c>
      <c r="AJ25" s="5">
        <f t="shared" si="15"/>
        <v>36.670066042057968</v>
      </c>
      <c r="AK25">
        <f t="shared" si="16"/>
        <v>15.639272727272729</v>
      </c>
      <c r="AL25">
        <f t="shared" si="5"/>
        <v>135.86752684047073</v>
      </c>
    </row>
    <row r="26" spans="1:38" x14ac:dyDescent="0.25">
      <c r="A26">
        <v>22</v>
      </c>
      <c r="B26">
        <v>19</v>
      </c>
      <c r="C26">
        <v>22</v>
      </c>
      <c r="D26" s="4" t="s">
        <v>84</v>
      </c>
      <c r="E26" s="7" t="s">
        <v>85</v>
      </c>
      <c r="F26" s="4" t="s">
        <v>86</v>
      </c>
      <c r="G26" s="4">
        <v>3.46</v>
      </c>
      <c r="H26" s="17">
        <f>G26*J1</f>
        <v>3.8752000000000004</v>
      </c>
      <c r="I26" s="5">
        <f t="shared" si="0"/>
        <v>9.1391138425024447</v>
      </c>
      <c r="J26" s="5">
        <f t="shared" si="1"/>
        <v>0.33787758846094862</v>
      </c>
      <c r="K26">
        <v>9.7183630937869996</v>
      </c>
      <c r="L26">
        <v>9.3989350071365205</v>
      </c>
      <c r="M26">
        <v>8.8374678086821294</v>
      </c>
      <c r="N26">
        <v>8.9023273991922007</v>
      </c>
      <c r="O26">
        <v>9.3288168094671402</v>
      </c>
      <c r="P26">
        <v>9.4598214467555106</v>
      </c>
      <c r="Q26">
        <v>8.5999727827535306</v>
      </c>
      <c r="R26">
        <v>9.1331141298076908</v>
      </c>
      <c r="S26">
        <v>8.9272506064420494</v>
      </c>
      <c r="T26">
        <v>9.0850693410006809</v>
      </c>
      <c r="V26" s="14">
        <v>400</v>
      </c>
      <c r="W26" s="14">
        <v>53000</v>
      </c>
      <c r="X26" s="5">
        <f t="shared" si="2"/>
        <v>1.2109325841315739</v>
      </c>
      <c r="Y26" s="5">
        <f t="shared" si="3"/>
        <v>4.4768780471075652E-2</v>
      </c>
      <c r="Z26" s="5">
        <f t="shared" si="4"/>
        <v>1.4157131435666494E-2</v>
      </c>
      <c r="AA26" s="5">
        <f t="shared" si="6"/>
        <v>1.2876831099267774</v>
      </c>
      <c r="AB26" s="5">
        <f t="shared" si="7"/>
        <v>1.2453588884455888</v>
      </c>
      <c r="AC26" s="5">
        <f t="shared" si="8"/>
        <v>1.1709644846503822</v>
      </c>
      <c r="AD26" s="5">
        <f t="shared" si="9"/>
        <v>1.1795583803929666</v>
      </c>
      <c r="AE26" s="5">
        <f t="shared" si="10"/>
        <v>1.2360682272543961</v>
      </c>
      <c r="AF26" s="5">
        <f t="shared" si="11"/>
        <v>1.253426341695105</v>
      </c>
      <c r="AG26" s="5">
        <f t="shared" si="12"/>
        <v>1.1394963937148428</v>
      </c>
      <c r="AH26" s="5">
        <f t="shared" si="13"/>
        <v>1.210137622199519</v>
      </c>
      <c r="AI26" s="5">
        <f t="shared" si="14"/>
        <v>1.1828607053535716</v>
      </c>
      <c r="AJ26" s="5">
        <f t="shared" si="15"/>
        <v>1.2037716876825901</v>
      </c>
      <c r="AK26">
        <f t="shared" si="16"/>
        <v>0.51346400000000003</v>
      </c>
      <c r="AL26">
        <f t="shared" si="5"/>
        <v>135.83592698447677</v>
      </c>
    </row>
    <row r="27" spans="1:38" x14ac:dyDescent="0.25">
      <c r="A27">
        <v>23</v>
      </c>
      <c r="B27">
        <v>20</v>
      </c>
      <c r="C27">
        <v>23</v>
      </c>
      <c r="D27" s="4" t="s">
        <v>87</v>
      </c>
      <c r="E27" s="7" t="s">
        <v>88</v>
      </c>
      <c r="F27" s="4" t="s">
        <v>89</v>
      </c>
      <c r="G27" s="4">
        <v>1.67</v>
      </c>
      <c r="H27" s="17">
        <f>G27*J1</f>
        <v>1.8704000000000001</v>
      </c>
      <c r="I27" s="5">
        <f t="shared" si="0"/>
        <v>4.4080469907746238</v>
      </c>
      <c r="J27" s="5">
        <f t="shared" si="1"/>
        <v>0.16222840478875963</v>
      </c>
      <c r="K27">
        <v>4.6773972415742797</v>
      </c>
      <c r="L27">
        <v>4.5319431485244204</v>
      </c>
      <c r="M27">
        <v>4.2703456702631799</v>
      </c>
      <c r="N27">
        <v>4.3069536168582401</v>
      </c>
      <c r="O27">
        <v>4.5000709209015</v>
      </c>
      <c r="P27">
        <v>4.5726931588013402</v>
      </c>
      <c r="Q27">
        <v>4.1373536003587903</v>
      </c>
      <c r="R27">
        <v>4.39936240347952</v>
      </c>
      <c r="S27">
        <v>4.3091914302331</v>
      </c>
      <c r="T27">
        <v>4.3751587167518702</v>
      </c>
      <c r="V27" s="14">
        <v>640</v>
      </c>
      <c r="W27" s="14">
        <v>480000</v>
      </c>
      <c r="X27" s="5">
        <f t="shared" si="2"/>
        <v>3.3060352430809679</v>
      </c>
      <c r="Y27" s="5">
        <f t="shared" si="3"/>
        <v>0.12167130359156983</v>
      </c>
      <c r="Z27" s="5">
        <f t="shared" si="4"/>
        <v>3.8475844523118592E-2</v>
      </c>
      <c r="AA27" s="5">
        <f t="shared" si="6"/>
        <v>3.5080479311807098</v>
      </c>
      <c r="AB27" s="5">
        <f t="shared" si="7"/>
        <v>3.3989573613933155</v>
      </c>
      <c r="AC27" s="5">
        <f t="shared" si="8"/>
        <v>3.2027592526973847</v>
      </c>
      <c r="AD27" s="5">
        <f t="shared" si="9"/>
        <v>3.2302152126436798</v>
      </c>
      <c r="AE27" s="5">
        <f t="shared" si="10"/>
        <v>3.375053190676125</v>
      </c>
      <c r="AF27" s="5">
        <f t="shared" si="11"/>
        <v>3.4295198691010049</v>
      </c>
      <c r="AG27" s="5">
        <f t="shared" si="12"/>
        <v>3.1030152002690925</v>
      </c>
      <c r="AH27" s="5">
        <f t="shared" si="13"/>
        <v>3.29952180260964</v>
      </c>
      <c r="AI27" s="5">
        <f t="shared" si="14"/>
        <v>3.2318935726748248</v>
      </c>
      <c r="AJ27" s="5">
        <f t="shared" si="15"/>
        <v>3.2813690375639024</v>
      </c>
      <c r="AK27">
        <f t="shared" si="16"/>
        <v>1.4028000000000003</v>
      </c>
      <c r="AL27">
        <f t="shared" si="5"/>
        <v>135.67402645287763</v>
      </c>
    </row>
    <row r="28" spans="1:38" x14ac:dyDescent="0.25">
      <c r="A28">
        <v>24</v>
      </c>
      <c r="B28">
        <v>21</v>
      </c>
      <c r="C28">
        <v>24</v>
      </c>
      <c r="D28" s="4" t="s">
        <v>90</v>
      </c>
      <c r="E28" s="7" t="s">
        <v>91</v>
      </c>
      <c r="F28" s="4" t="s">
        <v>92</v>
      </c>
      <c r="G28" s="4">
        <v>16.649999999999999</v>
      </c>
      <c r="H28" s="17">
        <f>G28*J1</f>
        <v>18.648</v>
      </c>
      <c r="I28" s="5">
        <f t="shared" si="0"/>
        <v>43.99164586661351</v>
      </c>
      <c r="J28" s="5">
        <f t="shared" si="1"/>
        <v>1.6123865905851451</v>
      </c>
      <c r="K28">
        <v>46.619783418019402</v>
      </c>
      <c r="L28">
        <v>45.275943043533601</v>
      </c>
      <c r="M28">
        <v>42.427902334284198</v>
      </c>
      <c r="N28">
        <v>42.9154574083217</v>
      </c>
      <c r="O28">
        <v>44.957684053618898</v>
      </c>
      <c r="P28">
        <v>45.594094017429498</v>
      </c>
      <c r="Q28">
        <v>41.408174925938503</v>
      </c>
      <c r="R28">
        <v>43.9480593076891</v>
      </c>
      <c r="S28">
        <v>42.982183918843099</v>
      </c>
      <c r="T28">
        <v>43.7871762384571</v>
      </c>
      <c r="V28" s="14">
        <v>2500</v>
      </c>
      <c r="W28" s="14">
        <v>120000</v>
      </c>
      <c r="X28" s="5">
        <f t="shared" si="2"/>
        <v>2.1115990015974488</v>
      </c>
      <c r="Y28" s="5">
        <f t="shared" si="3"/>
        <v>7.7394556348087062E-2</v>
      </c>
      <c r="Z28" s="5">
        <f t="shared" si="4"/>
        <v>2.4474307655819854E-2</v>
      </c>
      <c r="AA28" s="5">
        <f t="shared" si="6"/>
        <v>2.2377496040649314</v>
      </c>
      <c r="AB28" s="5">
        <f t="shared" si="7"/>
        <v>2.1732452660896127</v>
      </c>
      <c r="AC28" s="5">
        <f t="shared" si="8"/>
        <v>2.0365393120456416</v>
      </c>
      <c r="AD28" s="5">
        <f t="shared" si="9"/>
        <v>2.0599419555994412</v>
      </c>
      <c r="AE28" s="5">
        <f t="shared" si="10"/>
        <v>2.1579688345737074</v>
      </c>
      <c r="AF28" s="5">
        <f t="shared" si="11"/>
        <v>2.1885165128366162</v>
      </c>
      <c r="AG28" s="5">
        <f t="shared" si="12"/>
        <v>1.9875923964450481</v>
      </c>
      <c r="AH28" s="5">
        <f t="shared" si="13"/>
        <v>2.1095068467690767</v>
      </c>
      <c r="AI28" s="5">
        <f t="shared" si="14"/>
        <v>2.0631448281044684</v>
      </c>
      <c r="AJ28" s="5">
        <f t="shared" si="15"/>
        <v>2.1017844594459407</v>
      </c>
      <c r="AK28">
        <f t="shared" si="16"/>
        <v>0.89510400000000001</v>
      </c>
      <c r="AL28">
        <f t="shared" si="5"/>
        <v>135.90543686515187</v>
      </c>
    </row>
    <row r="29" spans="1:38" x14ac:dyDescent="0.25">
      <c r="A29">
        <v>25</v>
      </c>
      <c r="B29">
        <v>22</v>
      </c>
      <c r="C29">
        <v>25</v>
      </c>
      <c r="D29" s="4" t="s">
        <v>93</v>
      </c>
      <c r="E29" s="7" t="s">
        <v>94</v>
      </c>
      <c r="F29" s="4" t="s">
        <v>95</v>
      </c>
      <c r="G29" s="4">
        <v>0.5</v>
      </c>
      <c r="H29" s="17">
        <f>G29*J1</f>
        <v>0.56000000000000005</v>
      </c>
      <c r="I29" s="5">
        <f t="shared" si="0"/>
        <v>1.321025464448361</v>
      </c>
      <c r="J29" s="5">
        <f t="shared" si="1"/>
        <v>4.8455007205801405E-2</v>
      </c>
      <c r="K29">
        <v>1.4010710414733401</v>
      </c>
      <c r="L29">
        <v>1.3608649201832801</v>
      </c>
      <c r="M29">
        <v>1.27378132818292</v>
      </c>
      <c r="N29">
        <v>1.2902224807356</v>
      </c>
      <c r="O29">
        <v>1.34817009515001</v>
      </c>
      <c r="P29">
        <v>1.3671571558809701</v>
      </c>
      <c r="Q29">
        <v>1.2429048835987799</v>
      </c>
      <c r="R29">
        <v>1.3226754917227701</v>
      </c>
      <c r="S29">
        <v>1.29078341471845</v>
      </c>
      <c r="T29">
        <v>1.31262383283749</v>
      </c>
      <c r="V29" s="14">
        <v>1550</v>
      </c>
      <c r="W29" s="14">
        <v>390000</v>
      </c>
      <c r="X29" s="5">
        <f t="shared" si="2"/>
        <v>0.33238705234507149</v>
      </c>
      <c r="Y29" s="5">
        <f t="shared" si="3"/>
        <v>1.219190503887907E-2</v>
      </c>
      <c r="Z29" s="5">
        <f t="shared" si="4"/>
        <v>3.8554188939341574E-3</v>
      </c>
      <c r="AA29" s="5">
        <f t="shared" si="6"/>
        <v>0.35252755237071137</v>
      </c>
      <c r="AB29" s="5">
        <f t="shared" si="7"/>
        <v>0.34241117346547051</v>
      </c>
      <c r="AC29" s="5">
        <f t="shared" si="8"/>
        <v>0.32049981805892824</v>
      </c>
      <c r="AD29" s="5">
        <f t="shared" si="9"/>
        <v>0.32463662418508643</v>
      </c>
      <c r="AE29" s="5">
        <f t="shared" si="10"/>
        <v>0.33921699168290576</v>
      </c>
      <c r="AF29" s="5">
        <f t="shared" si="11"/>
        <v>0.34399438115714731</v>
      </c>
      <c r="AG29" s="5">
        <f t="shared" si="12"/>
        <v>0.31273090619582206</v>
      </c>
      <c r="AH29" s="5">
        <f t="shared" si="13"/>
        <v>0.3328022204979873</v>
      </c>
      <c r="AI29" s="5">
        <f t="shared" si="14"/>
        <v>0.32477776241302936</v>
      </c>
      <c r="AJ29" s="5">
        <f t="shared" si="15"/>
        <v>0.33027309342362648</v>
      </c>
      <c r="AK29">
        <f t="shared" si="16"/>
        <v>0.14090322580645162</v>
      </c>
      <c r="AL29">
        <f t="shared" si="5"/>
        <v>135.89740436577875</v>
      </c>
    </row>
    <row r="30" spans="1:38" x14ac:dyDescent="0.25">
      <c r="A30">
        <v>26</v>
      </c>
      <c r="B30">
        <v>23</v>
      </c>
      <c r="C30">
        <v>26</v>
      </c>
      <c r="D30" s="4" t="s">
        <v>96</v>
      </c>
      <c r="E30" s="7" t="s">
        <v>97</v>
      </c>
      <c r="F30" s="4" t="s">
        <v>98</v>
      </c>
      <c r="G30" s="4">
        <v>3.03</v>
      </c>
      <c r="H30" s="17">
        <f>G30*J1</f>
        <v>3.3936000000000002</v>
      </c>
      <c r="I30" s="5">
        <f t="shared" si="0"/>
        <v>7.9971341859949918</v>
      </c>
      <c r="J30" s="5">
        <f t="shared" si="1"/>
        <v>0.29159741001157446</v>
      </c>
      <c r="K30">
        <v>8.4727832495992903</v>
      </c>
      <c r="L30">
        <v>8.2343139944047099</v>
      </c>
      <c r="M30">
        <v>7.74425411655597</v>
      </c>
      <c r="N30">
        <v>7.7999444377447098</v>
      </c>
      <c r="O30">
        <v>8.1566205955202609</v>
      </c>
      <c r="P30">
        <v>8.2941102610999895</v>
      </c>
      <c r="Q30">
        <v>7.5237300259801501</v>
      </c>
      <c r="R30">
        <v>7.9984050348198101</v>
      </c>
      <c r="S30">
        <v>7.79722610077925</v>
      </c>
      <c r="T30">
        <v>7.9499540434457696</v>
      </c>
      <c r="V30" s="14">
        <v>9240</v>
      </c>
      <c r="W30" s="15">
        <v>66000</v>
      </c>
      <c r="X30" s="5">
        <f t="shared" si="2"/>
        <v>5.7122387042821354E-2</v>
      </c>
      <c r="Y30" s="5">
        <f t="shared" si="3"/>
        <v>2.0828386429398182E-3</v>
      </c>
      <c r="Z30" s="5">
        <f t="shared" si="4"/>
        <v>6.5865141103040102E-4</v>
      </c>
      <c r="AA30" s="5">
        <f t="shared" si="6"/>
        <v>6.0519880354280645E-2</v>
      </c>
      <c r="AB30" s="5">
        <f t="shared" si="7"/>
        <v>5.8816528531462221E-2</v>
      </c>
      <c r="AC30" s="5">
        <f t="shared" si="8"/>
        <v>5.5316100832542639E-2</v>
      </c>
      <c r="AD30" s="5">
        <f t="shared" si="9"/>
        <v>5.5713888841033642E-2</v>
      </c>
      <c r="AE30" s="5">
        <f t="shared" si="10"/>
        <v>5.8261575682287577E-2</v>
      </c>
      <c r="AF30" s="5">
        <f t="shared" si="11"/>
        <v>5.9243644722142781E-2</v>
      </c>
      <c r="AG30" s="5">
        <f t="shared" si="12"/>
        <v>5.3740928757001073E-2</v>
      </c>
      <c r="AH30" s="5">
        <f t="shared" si="13"/>
        <v>5.7131464534427218E-2</v>
      </c>
      <c r="AI30" s="5">
        <f t="shared" si="14"/>
        <v>5.5694472148423213E-2</v>
      </c>
      <c r="AJ30" s="5">
        <f t="shared" si="15"/>
        <v>5.6785386024612639E-2</v>
      </c>
      <c r="AK30">
        <f t="shared" si="16"/>
        <v>2.4240000000000001E-2</v>
      </c>
      <c r="AL30">
        <f t="shared" si="5"/>
        <v>135.65341189282739</v>
      </c>
    </row>
    <row r="31" spans="1:38" x14ac:dyDescent="0.25">
      <c r="A31">
        <v>27</v>
      </c>
      <c r="D31" t="s">
        <v>99</v>
      </c>
      <c r="F31" t="s">
        <v>100</v>
      </c>
      <c r="H31">
        <v>180</v>
      </c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spans="1:38" x14ac:dyDescent="0.25">
      <c r="A32">
        <v>28</v>
      </c>
      <c r="B32" s="5"/>
      <c r="C32" s="5"/>
      <c r="D32" t="s">
        <v>101</v>
      </c>
      <c r="F32" t="s">
        <v>102</v>
      </c>
      <c r="H32">
        <v>1000000</v>
      </c>
      <c r="V32" s="5"/>
      <c r="W32" s="5" t="s">
        <v>103</v>
      </c>
      <c r="X32" s="5">
        <f>SUM(X5:X30)</f>
        <v>10369.997757054083</v>
      </c>
      <c r="Y32" s="5"/>
      <c r="Z32" s="5"/>
      <c r="AA32" s="20">
        <f t="shared" ref="AA32:AJ32" si="17">SUM(AA5:AA30)</f>
        <v>10369.99775705409</v>
      </c>
      <c r="AB32" s="20">
        <f t="shared" si="17"/>
        <v>10369.997757054078</v>
      </c>
      <c r="AC32" s="20">
        <f t="shared" si="17"/>
        <v>10369.99775705408</v>
      </c>
      <c r="AD32" s="20">
        <f t="shared" si="17"/>
        <v>10369.9977570541</v>
      </c>
      <c r="AE32" s="20">
        <f t="shared" si="17"/>
        <v>10369.997757054072</v>
      </c>
      <c r="AF32" s="20">
        <f t="shared" si="17"/>
        <v>10369.997757054063</v>
      </c>
      <c r="AG32" s="20">
        <f t="shared" si="17"/>
        <v>10369.997757054101</v>
      </c>
      <c r="AH32" s="20">
        <f t="shared" si="17"/>
        <v>10369.997757054085</v>
      </c>
      <c r="AI32" s="20">
        <f t="shared" si="17"/>
        <v>10369.997757054074</v>
      </c>
      <c r="AJ32" s="20">
        <f t="shared" si="17"/>
        <v>10369.99775705408</v>
      </c>
      <c r="AK32" s="20">
        <f>SUM(AK5:AK30)</f>
        <v>10369.997757054085</v>
      </c>
    </row>
    <row r="33" spans="1:8" x14ac:dyDescent="0.25">
      <c r="A33">
        <v>29</v>
      </c>
      <c r="D33" t="s">
        <v>104</v>
      </c>
      <c r="F33" t="s">
        <v>105</v>
      </c>
      <c r="H33">
        <v>500</v>
      </c>
    </row>
    <row r="34" spans="1:8" x14ac:dyDescent="0.25">
      <c r="A34">
        <v>30</v>
      </c>
      <c r="D34" t="s">
        <v>106</v>
      </c>
      <c r="F34" t="s">
        <v>107</v>
      </c>
      <c r="H34">
        <v>50000000</v>
      </c>
    </row>
    <row r="35" spans="1:8" x14ac:dyDescent="0.25">
      <c r="A35">
        <v>31</v>
      </c>
      <c r="D35" t="s">
        <v>108</v>
      </c>
      <c r="F35" t="s">
        <v>109</v>
      </c>
      <c r="H35">
        <v>50000000</v>
      </c>
    </row>
    <row r="36" spans="1:8" x14ac:dyDescent="0.25">
      <c r="A36">
        <v>32</v>
      </c>
      <c r="D36" t="s">
        <v>110</v>
      </c>
      <c r="F36" t="s">
        <v>111</v>
      </c>
      <c r="H36">
        <v>50000000</v>
      </c>
    </row>
    <row r="37" spans="1:8" x14ac:dyDescent="0.25">
      <c r="A37">
        <v>33</v>
      </c>
      <c r="D37" t="s">
        <v>112</v>
      </c>
      <c r="F37" t="s">
        <v>113</v>
      </c>
      <c r="H37">
        <v>50000000</v>
      </c>
    </row>
    <row r="38" spans="1:8" x14ac:dyDescent="0.25">
      <c r="A38">
        <v>34</v>
      </c>
      <c r="D38" t="s">
        <v>114</v>
      </c>
      <c r="F38" t="s">
        <v>115</v>
      </c>
      <c r="H38">
        <v>10000</v>
      </c>
    </row>
    <row r="39" spans="1:8" x14ac:dyDescent="0.25">
      <c r="A39">
        <v>35</v>
      </c>
      <c r="D39" t="s">
        <v>116</v>
      </c>
      <c r="F39" t="s">
        <v>117</v>
      </c>
      <c r="H39">
        <v>1000</v>
      </c>
    </row>
    <row r="40" spans="1:8" x14ac:dyDescent="0.25">
      <c r="A40">
        <v>36</v>
      </c>
      <c r="D40" t="s">
        <v>118</v>
      </c>
      <c r="F40" t="s">
        <v>119</v>
      </c>
      <c r="H40">
        <v>8300000</v>
      </c>
    </row>
    <row r="41" spans="1:8" x14ac:dyDescent="0.25">
      <c r="A41">
        <v>37</v>
      </c>
      <c r="D41" t="s">
        <v>120</v>
      </c>
      <c r="F41" t="s">
        <v>121</v>
      </c>
      <c r="H41">
        <v>800000000</v>
      </c>
    </row>
    <row r="42" spans="1:8" x14ac:dyDescent="0.25">
      <c r="A42">
        <v>38</v>
      </c>
      <c r="D42" t="s">
        <v>122</v>
      </c>
      <c r="F42" t="s">
        <v>123</v>
      </c>
      <c r="H42">
        <v>6</v>
      </c>
    </row>
    <row r="43" spans="1:8" x14ac:dyDescent="0.25">
      <c r="A43">
        <v>39</v>
      </c>
      <c r="D43" t="s">
        <v>124</v>
      </c>
      <c r="F43" t="s">
        <v>125</v>
      </c>
      <c r="H43">
        <v>10000000000</v>
      </c>
    </row>
    <row r="44" spans="1:8" x14ac:dyDescent="0.25">
      <c r="A44">
        <v>40</v>
      </c>
      <c r="D44" t="s">
        <v>126</v>
      </c>
      <c r="F44" t="s">
        <v>127</v>
      </c>
      <c r="H44">
        <v>10000000000</v>
      </c>
    </row>
    <row r="45" spans="1:8" x14ac:dyDescent="0.25">
      <c r="A45">
        <v>41</v>
      </c>
      <c r="D45" t="s">
        <v>128</v>
      </c>
      <c r="F45" t="s">
        <v>129</v>
      </c>
      <c r="H45">
        <v>6300000</v>
      </c>
    </row>
    <row r="46" spans="1:8" x14ac:dyDescent="0.25">
      <c r="A46">
        <v>42</v>
      </c>
      <c r="D46" t="s">
        <v>130</v>
      </c>
      <c r="F46" t="s">
        <v>131</v>
      </c>
      <c r="H46">
        <v>200000000</v>
      </c>
    </row>
    <row r="47" spans="1:8" x14ac:dyDescent="0.25">
      <c r="A47">
        <v>43</v>
      </c>
      <c r="D47" t="s">
        <v>132</v>
      </c>
      <c r="F47" t="s">
        <v>133</v>
      </c>
      <c r="H47">
        <v>10000000000</v>
      </c>
    </row>
    <row r="48" spans="1:8" x14ac:dyDescent="0.25">
      <c r="A48">
        <v>44</v>
      </c>
      <c r="D48" t="s">
        <v>134</v>
      </c>
      <c r="F48" t="s">
        <v>135</v>
      </c>
      <c r="H48">
        <v>100000</v>
      </c>
    </row>
    <row r="49" spans="1:10" x14ac:dyDescent="0.25">
      <c r="A49">
        <v>45</v>
      </c>
      <c r="D49" t="s">
        <v>136</v>
      </c>
      <c r="F49" t="s">
        <v>137</v>
      </c>
      <c r="H49">
        <v>27.8</v>
      </c>
    </row>
    <row r="50" spans="1:10" x14ac:dyDescent="0.25">
      <c r="A50">
        <v>46</v>
      </c>
      <c r="D50" t="s">
        <v>138</v>
      </c>
      <c r="F50" t="s">
        <v>139</v>
      </c>
      <c r="H50">
        <v>200000000</v>
      </c>
    </row>
    <row r="51" spans="1:10" x14ac:dyDescent="0.25">
      <c r="A51">
        <v>47</v>
      </c>
      <c r="D51" t="s">
        <v>140</v>
      </c>
      <c r="F51" t="s">
        <v>141</v>
      </c>
      <c r="H51">
        <v>1260000</v>
      </c>
    </row>
    <row r="52" spans="1:10" x14ac:dyDescent="0.25">
      <c r="A52">
        <v>48</v>
      </c>
      <c r="D52" t="s">
        <v>142</v>
      </c>
      <c r="F52" t="s">
        <v>125</v>
      </c>
      <c r="H52">
        <v>10000000000</v>
      </c>
    </row>
    <row r="53" spans="1:10" x14ac:dyDescent="0.25">
      <c r="A53">
        <v>49</v>
      </c>
      <c r="D53" t="s">
        <v>143</v>
      </c>
      <c r="F53" t="s">
        <v>127</v>
      </c>
      <c r="H53">
        <v>10000000000</v>
      </c>
    </row>
    <row r="54" spans="1:10" x14ac:dyDescent="0.25">
      <c r="A54">
        <v>50</v>
      </c>
      <c r="D54" t="s">
        <v>144</v>
      </c>
      <c r="F54" t="s">
        <v>145</v>
      </c>
      <c r="H54">
        <v>200000000</v>
      </c>
    </row>
    <row r="55" spans="1:10" x14ac:dyDescent="0.25">
      <c r="A55">
        <v>51</v>
      </c>
      <c r="D55" t="s">
        <v>146</v>
      </c>
      <c r="F55" t="s">
        <v>147</v>
      </c>
      <c r="H55">
        <v>1260000</v>
      </c>
    </row>
    <row r="56" spans="1:10" x14ac:dyDescent="0.25">
      <c r="A56">
        <v>52</v>
      </c>
      <c r="D56" t="s">
        <v>148</v>
      </c>
      <c r="F56" t="s">
        <v>149</v>
      </c>
      <c r="H56" s="1">
        <v>250000000000</v>
      </c>
      <c r="I56" s="1"/>
      <c r="J56" s="1"/>
    </row>
    <row r="57" spans="1:10" x14ac:dyDescent="0.25">
      <c r="A57">
        <v>53</v>
      </c>
      <c r="D57" t="s">
        <v>150</v>
      </c>
      <c r="F57" t="s">
        <v>151</v>
      </c>
      <c r="H57">
        <v>300000000</v>
      </c>
    </row>
    <row r="58" spans="1:10" x14ac:dyDescent="0.25">
      <c r="A58">
        <v>54</v>
      </c>
      <c r="D58" t="s">
        <v>152</v>
      </c>
      <c r="F58" t="s">
        <v>153</v>
      </c>
      <c r="H58">
        <v>5000000</v>
      </c>
    </row>
    <row r="59" spans="1:10" x14ac:dyDescent="0.25">
      <c r="A59">
        <v>55</v>
      </c>
      <c r="D59" t="s">
        <v>154</v>
      </c>
      <c r="F59" t="s">
        <v>155</v>
      </c>
      <c r="H59">
        <v>30000</v>
      </c>
    </row>
    <row r="60" spans="1:10" x14ac:dyDescent="0.25">
      <c r="A60">
        <v>56</v>
      </c>
      <c r="D60" t="s">
        <v>156</v>
      </c>
      <c r="F60" t="s">
        <v>157</v>
      </c>
      <c r="H60">
        <v>10000</v>
      </c>
    </row>
    <row r="61" spans="1:10" x14ac:dyDescent="0.25">
      <c r="A61">
        <v>57</v>
      </c>
      <c r="D61" t="s">
        <v>158</v>
      </c>
      <c r="F61" t="s">
        <v>159</v>
      </c>
      <c r="H61">
        <v>3000</v>
      </c>
    </row>
    <row r="62" spans="1:10" x14ac:dyDescent="0.25">
      <c r="A62">
        <v>58</v>
      </c>
      <c r="D62" t="s">
        <v>160</v>
      </c>
      <c r="F62" t="s">
        <v>161</v>
      </c>
      <c r="H62">
        <v>500</v>
      </c>
    </row>
    <row r="63" spans="1:10" x14ac:dyDescent="0.25">
      <c r="A63">
        <v>59</v>
      </c>
      <c r="D63" t="s">
        <v>162</v>
      </c>
      <c r="F63" t="s">
        <v>163</v>
      </c>
      <c r="H63">
        <v>2000000000</v>
      </c>
    </row>
    <row r="64" spans="1:10" x14ac:dyDescent="0.25">
      <c r="A64">
        <v>60</v>
      </c>
      <c r="D64" t="s">
        <v>164</v>
      </c>
      <c r="F64" t="s">
        <v>165</v>
      </c>
      <c r="H64">
        <v>2500</v>
      </c>
    </row>
    <row r="65" spans="1:8" x14ac:dyDescent="0.25">
      <c r="A65">
        <v>61</v>
      </c>
      <c r="D65" t="s">
        <v>166</v>
      </c>
      <c r="F65" t="s">
        <v>167</v>
      </c>
      <c r="H65">
        <v>200</v>
      </c>
    </row>
    <row r="66" spans="1:8" x14ac:dyDescent="0.25">
      <c r="A66">
        <v>62</v>
      </c>
      <c r="D66" t="s">
        <v>168</v>
      </c>
      <c r="F66" t="s">
        <v>169</v>
      </c>
      <c r="H66">
        <v>3300</v>
      </c>
    </row>
    <row r="67" spans="1:8" x14ac:dyDescent="0.25">
      <c r="A67">
        <v>63</v>
      </c>
      <c r="D67" t="s">
        <v>170</v>
      </c>
      <c r="F67" t="s">
        <v>171</v>
      </c>
      <c r="H67">
        <v>250</v>
      </c>
    </row>
    <row r="68" spans="1:8" x14ac:dyDescent="0.25">
      <c r="A68">
        <v>64</v>
      </c>
      <c r="D68" t="s">
        <v>172</v>
      </c>
      <c r="F68" t="s">
        <v>173</v>
      </c>
      <c r="H68">
        <v>800</v>
      </c>
    </row>
    <row r="69" spans="1:8" x14ac:dyDescent="0.25">
      <c r="A69">
        <v>65</v>
      </c>
      <c r="D69" t="s">
        <v>174</v>
      </c>
      <c r="F69" t="s">
        <v>175</v>
      </c>
      <c r="H69">
        <v>80</v>
      </c>
    </row>
    <row r="70" spans="1:8" x14ac:dyDescent="0.25">
      <c r="A70">
        <v>66</v>
      </c>
      <c r="D70" t="s">
        <v>176</v>
      </c>
      <c r="F70" t="s">
        <v>177</v>
      </c>
      <c r="H70">
        <v>500</v>
      </c>
    </row>
  </sheetData>
  <mergeCells count="2">
    <mergeCell ref="G2:T2"/>
    <mergeCell ref="X2:AJ2"/>
  </mergeCells>
  <phoneticPr fontId="7" type="noConversion"/>
  <pageMargins left="0.7" right="0.7" top="0.75" bottom="0.75" header="0.3" footer="0.3"/>
  <pageSetup paperSize="9" orientation="portrait" r:id="rId1"/>
  <headerFooter>
    <oddFooter>&amp;R_x000D_&amp;1#&amp;"Calibri"&amp;10&amp;K000000 Classification: Confidential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22FB3-1ED0-4CE8-9004-2306514D5328}">
  <dimension ref="A1:AL32"/>
  <sheetViews>
    <sheetView zoomScale="80" zoomScaleNormal="80" workbookViewId="0">
      <selection activeCell="F1" sqref="F1"/>
    </sheetView>
  </sheetViews>
  <sheetFormatPr defaultRowHeight="15" x14ac:dyDescent="0.25"/>
  <cols>
    <col min="9" max="9" width="12.7109375" customWidth="1"/>
    <col min="10" max="10" width="11.7109375" customWidth="1"/>
    <col min="11" max="11" width="12.7109375" customWidth="1"/>
    <col min="12" max="14" width="11.7109375" customWidth="1"/>
    <col min="15" max="15" width="12.7109375" customWidth="1"/>
    <col min="16" max="16" width="11.7109375" customWidth="1"/>
    <col min="17" max="18" width="12.7109375" customWidth="1"/>
  </cols>
  <sheetData>
    <row r="1" spans="1:38" x14ac:dyDescent="0.25">
      <c r="A1" t="s">
        <v>0</v>
      </c>
      <c r="B1">
        <v>210</v>
      </c>
      <c r="E1" t="s">
        <v>1</v>
      </c>
      <c r="F1">
        <v>1.36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32" t="s">
        <v>5</v>
      </c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S2" s="5"/>
      <c r="T2" s="5"/>
      <c r="U2" s="31" t="s">
        <v>6</v>
      </c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15</v>
      </c>
      <c r="U3" s="5" t="s">
        <v>16</v>
      </c>
      <c r="V3" s="10" t="s">
        <v>13</v>
      </c>
      <c r="W3" s="10" t="s">
        <v>14</v>
      </c>
      <c r="X3" s="10" t="s">
        <v>17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178</v>
      </c>
      <c r="AJ3" t="s">
        <v>19</v>
      </c>
      <c r="AK3" t="s">
        <v>179</v>
      </c>
      <c r="AL3" t="s">
        <v>180</v>
      </c>
    </row>
    <row r="4" spans="1:38" ht="15.75" thickBot="1" x14ac:dyDescent="0.3">
      <c r="B4" t="s">
        <v>20</v>
      </c>
      <c r="C4" t="s">
        <v>181</v>
      </c>
      <c r="F4" s="17"/>
      <c r="G4" s="5">
        <f>AVERAGE(I4:R4)</f>
        <v>29.979566059839861</v>
      </c>
      <c r="H4" s="5">
        <f>STDEV(I4:R4)</f>
        <v>2.0380929739912007E-3</v>
      </c>
      <c r="I4">
        <v>29.981132517624001</v>
      </c>
      <c r="J4">
        <v>29.979978590548999</v>
      </c>
      <c r="K4">
        <v>29.981242917182701</v>
      </c>
      <c r="L4">
        <v>29.9749932815701</v>
      </c>
      <c r="M4">
        <v>29.9813602222772</v>
      </c>
      <c r="N4">
        <v>29.978893767503301</v>
      </c>
      <c r="O4">
        <v>29.981485265995101</v>
      </c>
      <c r="P4">
        <v>29.9799114641377</v>
      </c>
      <c r="Q4">
        <v>29.978838876813899</v>
      </c>
      <c r="R4">
        <v>29.977823694745599</v>
      </c>
      <c r="T4" s="5" t="s">
        <v>21</v>
      </c>
      <c r="U4" s="5" t="s">
        <v>22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23</v>
      </c>
      <c r="C5" s="5" t="s">
        <v>24</v>
      </c>
      <c r="D5" t="s">
        <v>25</v>
      </c>
      <c r="E5">
        <v>120</v>
      </c>
      <c r="F5" s="17">
        <f>E5*F1</f>
        <v>163.20000000000002</v>
      </c>
      <c r="G5" s="5">
        <f t="shared" ref="G5:G30" si="0">AVERAGE(I5:R5)</f>
        <v>195.85791172738641</v>
      </c>
      <c r="H5" s="5">
        <f t="shared" ref="H5:H30" si="1">STDEV(I5:R5)</f>
        <v>0.38500779145233688</v>
      </c>
      <c r="I5">
        <v>195.64683580404801</v>
      </c>
      <c r="J5">
        <v>195.495721106823</v>
      </c>
      <c r="K5">
        <v>195.737906145132</v>
      </c>
      <c r="L5">
        <v>195.09337346916999</v>
      </c>
      <c r="M5">
        <v>196.08494556634901</v>
      </c>
      <c r="N5">
        <v>196.08665088307001</v>
      </c>
      <c r="O5">
        <v>195.976784558384</v>
      </c>
      <c r="P5">
        <v>196.472671759767</v>
      </c>
      <c r="Q5">
        <v>196.109324716614</v>
      </c>
      <c r="R5">
        <v>195.874903264507</v>
      </c>
      <c r="T5" s="12">
        <v>16</v>
      </c>
      <c r="U5" s="12">
        <v>588000</v>
      </c>
      <c r="V5" s="5">
        <f>AVERAGE(Y5:AH5)</f>
        <v>7917.5560815795961</v>
      </c>
      <c r="W5" s="5">
        <f>STDEV(Y5:AH5)</f>
        <v>15.563939969460833</v>
      </c>
      <c r="X5" s="5">
        <f>W5/SQRT(COUNT(Y5:AH5))</f>
        <v>4.9217499669627713</v>
      </c>
      <c r="Y5" s="5">
        <f>I5/T5*U5/1000*1.1</f>
        <v>7909.0233373786414</v>
      </c>
      <c r="Z5" s="5">
        <f>J5/T5*U5/1000*1.1</f>
        <v>7902.9145257433202</v>
      </c>
      <c r="AA5" s="5">
        <f>K5/T5*U5/1000*1.1</f>
        <v>7912.7048559169625</v>
      </c>
      <c r="AB5" s="5">
        <f>L5/T5*U5/1000*1.1</f>
        <v>7886.6496224911971</v>
      </c>
      <c r="AC5" s="5">
        <f>M5/T5*U5/1000*1.1</f>
        <v>7926.7339245196599</v>
      </c>
      <c r="AD5" s="5">
        <f>N5/T5*U5/1000*1.1</f>
        <v>7926.8028619481065</v>
      </c>
      <c r="AE5" s="5">
        <f>O5/T5*U5/1000*1.1</f>
        <v>7922.3615157726736</v>
      </c>
      <c r="AF5" s="5">
        <f>P5/T5*U5/1000*1.1</f>
        <v>7942.4077558885811</v>
      </c>
      <c r="AG5" s="5">
        <f>Q5/T5*U5/1000*1.1</f>
        <v>7927.7194516691216</v>
      </c>
      <c r="AH5" s="5">
        <f>R5/T5*U5/1000*1.1</f>
        <v>7918.2429644676959</v>
      </c>
      <c r="AI5">
        <f>F5/T5*U5/1000*1.1</f>
        <v>6597.3600000000015</v>
      </c>
      <c r="AJ5">
        <f>((V5-AI5)/AI5)*100</f>
        <v>20.010975323153417</v>
      </c>
      <c r="AK5">
        <f>V5-AI5</f>
        <v>1320.1960815795946</v>
      </c>
      <c r="AL5">
        <f>V5/AI5</f>
        <v>1.2001097532315341</v>
      </c>
    </row>
    <row r="6" spans="1:38" x14ac:dyDescent="0.25">
      <c r="A6">
        <v>2</v>
      </c>
      <c r="B6" t="s">
        <v>26</v>
      </c>
      <c r="C6" s="5" t="s">
        <v>27</v>
      </c>
      <c r="D6" t="s">
        <v>28</v>
      </c>
      <c r="E6">
        <v>1241.24</v>
      </c>
      <c r="F6" s="17">
        <f>E6*H1</f>
        <v>1390.1888000000001</v>
      </c>
      <c r="G6" s="5">
        <f t="shared" si="0"/>
        <v>1474.713213530315</v>
      </c>
      <c r="H6" s="5">
        <f t="shared" si="1"/>
        <v>42.859817722476926</v>
      </c>
      <c r="I6" s="1">
        <v>1427.6085260467701</v>
      </c>
      <c r="J6" s="1">
        <v>1430.5113776666601</v>
      </c>
      <c r="K6" s="1">
        <v>1475.00976208156</v>
      </c>
      <c r="L6" s="1">
        <v>1455.7611269771901</v>
      </c>
      <c r="M6" s="1">
        <v>1501.18994166381</v>
      </c>
      <c r="N6" s="1">
        <v>1525.30830978995</v>
      </c>
      <c r="O6" s="1">
        <v>1480.4553889116301</v>
      </c>
      <c r="P6" s="1">
        <v>1502.76662901399</v>
      </c>
      <c r="Q6" s="1">
        <v>1411.3340121802801</v>
      </c>
      <c r="R6" s="1">
        <v>1537.1870609713101</v>
      </c>
      <c r="T6" s="13">
        <v>540</v>
      </c>
      <c r="U6" s="13">
        <v>45000</v>
      </c>
      <c r="V6" s="5">
        <f t="shared" ref="V6:V30" si="2">AVERAGE(Y6:AH6)</f>
        <v>122.89276779419292</v>
      </c>
      <c r="W6" s="5">
        <f t="shared" ref="W6:W30" si="3">STDEV(Y6:AH6)</f>
        <v>3.571651476873078</v>
      </c>
      <c r="X6" s="5">
        <f t="shared" ref="X6:X30" si="4">W6/SQRT(COUNT(Y6:AH6))</f>
        <v>1.1294553675223133</v>
      </c>
      <c r="Y6" s="5">
        <f>I6/T6*U6/1000</f>
        <v>118.96737717056419</v>
      </c>
      <c r="Z6" s="5">
        <f>J6/T6*U6/1000</f>
        <v>119.20928147222168</v>
      </c>
      <c r="AA6" s="5">
        <f>K6/T6*U6/1000</f>
        <v>122.91748017346333</v>
      </c>
      <c r="AB6" s="5">
        <f>L6/T6*U6/1000</f>
        <v>121.31342724809917</v>
      </c>
      <c r="AC6" s="5">
        <f>M6/T6*U6/1000</f>
        <v>125.09916180531751</v>
      </c>
      <c r="AD6" s="5">
        <f>N6/T6*U6/1000</f>
        <v>127.10902581582918</v>
      </c>
      <c r="AE6" s="5">
        <f>O6/T6*U6/1000</f>
        <v>123.37128240930249</v>
      </c>
      <c r="AF6" s="5">
        <f>P6/T6*U6/1000</f>
        <v>125.2305524178325</v>
      </c>
      <c r="AG6" s="5">
        <f>Q6/T6*U6/1000</f>
        <v>117.61116768169001</v>
      </c>
      <c r="AH6" s="5">
        <f>R6/T6*U6/1000</f>
        <v>128.09892174760918</v>
      </c>
      <c r="AI6">
        <f>F6/T6*U6/1000</f>
        <v>115.84906666666669</v>
      </c>
      <c r="AJ6">
        <f t="shared" ref="AJ6:AJ30" si="5">((V6-AI6)/AI6)*100</f>
        <v>6.080067220388683</v>
      </c>
      <c r="AK6">
        <f>V6-AI6</f>
        <v>7.0437011275262336</v>
      </c>
      <c r="AL6">
        <f t="shared" ref="AL6:AL30" si="6">V6/AI6</f>
        <v>1.0608006722038867</v>
      </c>
    </row>
    <row r="7" spans="1:38" x14ac:dyDescent="0.25">
      <c r="A7">
        <v>3</v>
      </c>
      <c r="B7" t="s">
        <v>29</v>
      </c>
      <c r="C7" s="5" t="s">
        <v>30</v>
      </c>
      <c r="D7" t="s">
        <v>31</v>
      </c>
      <c r="E7">
        <v>166.35</v>
      </c>
      <c r="F7" s="17">
        <f>E7*H1</f>
        <v>186.31200000000001</v>
      </c>
      <c r="G7" s="5">
        <f t="shared" si="0"/>
        <v>94.397903227662908</v>
      </c>
      <c r="H7" s="5">
        <f t="shared" si="1"/>
        <v>0.58541028080743851</v>
      </c>
      <c r="I7">
        <v>94.502562226735606</v>
      </c>
      <c r="J7">
        <v>95.814918945446806</v>
      </c>
      <c r="K7">
        <v>94.073533004734102</v>
      </c>
      <c r="L7">
        <v>94.572120696051897</v>
      </c>
      <c r="M7">
        <v>94.158605418734894</v>
      </c>
      <c r="N7">
        <v>93.875671361159903</v>
      </c>
      <c r="O7">
        <v>94.698499455265207</v>
      </c>
      <c r="P7">
        <v>94.304264318346497</v>
      </c>
      <c r="Q7">
        <v>94.278455001447199</v>
      </c>
      <c r="R7">
        <v>93.700401848707003</v>
      </c>
      <c r="T7" s="13">
        <v>50</v>
      </c>
      <c r="U7" s="13">
        <v>180000</v>
      </c>
      <c r="V7" s="5">
        <f t="shared" si="2"/>
        <v>339.83245161958649</v>
      </c>
      <c r="W7" s="5">
        <f t="shared" si="3"/>
        <v>2.1074770109067811</v>
      </c>
      <c r="X7" s="5">
        <f t="shared" si="4"/>
        <v>0.66644274709089457</v>
      </c>
      <c r="Y7" s="5">
        <f t="shared" ref="Y7:Y30" si="7">I7/T7*U7/1000</f>
        <v>340.20922401624819</v>
      </c>
      <c r="Z7" s="5">
        <f t="shared" ref="Z7:Z30" si="8">J7/T7*U7/1000</f>
        <v>344.93370820360855</v>
      </c>
      <c r="AA7" s="5">
        <f t="shared" ref="AA7:AA30" si="9">K7/T7*U7/1000</f>
        <v>338.6647188170428</v>
      </c>
      <c r="AB7" s="5">
        <f t="shared" ref="AB7:AB30" si="10">L7/T7*U7/1000</f>
        <v>340.45963450578682</v>
      </c>
      <c r="AC7" s="5">
        <f t="shared" ref="AC7:AC30" si="11">M7/T7*U7/1000</f>
        <v>338.97097950744563</v>
      </c>
      <c r="AD7" s="5">
        <f t="shared" ref="AD7:AD30" si="12">N7/T7*U7/1000</f>
        <v>337.95241690017571</v>
      </c>
      <c r="AE7" s="5">
        <f t="shared" ref="AE7:AE30" si="13">O7/T7*U7/1000</f>
        <v>340.91459803895469</v>
      </c>
      <c r="AF7" s="5">
        <f t="shared" ref="AF7:AF30" si="14">P7/T7*U7/1000</f>
        <v>339.49535154604735</v>
      </c>
      <c r="AG7" s="5">
        <f t="shared" ref="AG7:AG30" si="15">Q7/T7*U7/1000</f>
        <v>339.40243800520994</v>
      </c>
      <c r="AH7" s="5">
        <f t="shared" ref="AH7:AH30" si="16">R7/T7*U7/1000</f>
        <v>337.3214466553452</v>
      </c>
      <c r="AI7">
        <f t="shared" ref="AI7:AI30" si="17">F7/T7*U7/1000</f>
        <v>670.72320000000002</v>
      </c>
      <c r="AJ7">
        <f t="shared" si="5"/>
        <v>-49.333428213071137</v>
      </c>
      <c r="AK7">
        <f t="shared" ref="AK7:AK30" si="18">V7-AI7</f>
        <v>-330.89074838041353</v>
      </c>
      <c r="AL7">
        <f t="shared" si="6"/>
        <v>0.50666571786928871</v>
      </c>
    </row>
    <row r="8" spans="1:38" x14ac:dyDescent="0.25">
      <c r="A8">
        <v>4</v>
      </c>
      <c r="B8" t="s">
        <v>32</v>
      </c>
      <c r="C8" s="6" t="s">
        <v>33</v>
      </c>
      <c r="D8" t="s">
        <v>34</v>
      </c>
      <c r="E8">
        <v>50.2</v>
      </c>
      <c r="F8" s="17">
        <f>E8*H1</f>
        <v>56.224000000000011</v>
      </c>
      <c r="G8" s="5">
        <f t="shared" si="0"/>
        <v>392.87107463893886</v>
      </c>
      <c r="H8" s="5">
        <f t="shared" si="1"/>
        <v>8.6318374176170689</v>
      </c>
      <c r="I8">
        <v>407.49566323780499</v>
      </c>
      <c r="J8">
        <v>397.43657525274199</v>
      </c>
      <c r="K8">
        <v>402.20599522707198</v>
      </c>
      <c r="L8">
        <v>400.04796415725002</v>
      </c>
      <c r="M8">
        <v>387.91391204222498</v>
      </c>
      <c r="N8">
        <v>380.75146234349597</v>
      </c>
      <c r="O8">
        <v>384.82405833586301</v>
      </c>
      <c r="P8">
        <v>387.12257191827899</v>
      </c>
      <c r="Q8">
        <v>387.60268476824399</v>
      </c>
      <c r="R8">
        <v>393.309859106413</v>
      </c>
      <c r="T8" s="14">
        <v>65</v>
      </c>
      <c r="U8" s="14">
        <v>70000</v>
      </c>
      <c r="V8" s="5">
        <f t="shared" si="2"/>
        <v>423.09192653424196</v>
      </c>
      <c r="W8" s="5">
        <f t="shared" si="3"/>
        <v>9.2958249112799276</v>
      </c>
      <c r="X8" s="5">
        <f t="shared" si="4"/>
        <v>2.9395979449777219</v>
      </c>
      <c r="Y8" s="5">
        <f t="shared" si="7"/>
        <v>438.84148348686693</v>
      </c>
      <c r="Z8" s="5">
        <f t="shared" si="8"/>
        <v>428.00861950295291</v>
      </c>
      <c r="AA8" s="5">
        <f t="shared" si="9"/>
        <v>433.14491793684675</v>
      </c>
      <c r="AB8" s="5">
        <f t="shared" si="10"/>
        <v>430.82088447703848</v>
      </c>
      <c r="AC8" s="5">
        <f t="shared" si="11"/>
        <v>417.75344373778074</v>
      </c>
      <c r="AD8" s="5">
        <f t="shared" si="12"/>
        <v>410.04003636991871</v>
      </c>
      <c r="AE8" s="5">
        <f t="shared" si="13"/>
        <v>414.42590897708328</v>
      </c>
      <c r="AF8" s="5">
        <f t="shared" si="14"/>
        <v>416.90123129660816</v>
      </c>
      <c r="AG8" s="5">
        <f t="shared" si="15"/>
        <v>417.41827590426271</v>
      </c>
      <c r="AH8" s="5">
        <f t="shared" si="16"/>
        <v>423.56446365306016</v>
      </c>
      <c r="AI8">
        <f t="shared" si="17"/>
        <v>60.548923076923096</v>
      </c>
      <c r="AJ8">
        <f t="shared" si="5"/>
        <v>598.76044863214793</v>
      </c>
      <c r="AK8">
        <f t="shared" si="18"/>
        <v>362.54300345731889</v>
      </c>
      <c r="AL8">
        <f t="shared" si="6"/>
        <v>6.9876044863214792</v>
      </c>
    </row>
    <row r="9" spans="1:38" x14ac:dyDescent="0.25">
      <c r="A9">
        <v>5</v>
      </c>
      <c r="B9" t="s">
        <v>35</v>
      </c>
      <c r="C9" s="6" t="s">
        <v>36</v>
      </c>
      <c r="D9" t="s">
        <v>37</v>
      </c>
      <c r="E9">
        <v>29.91</v>
      </c>
      <c r="F9" s="17">
        <f>E9*H1</f>
        <v>33.499200000000002</v>
      </c>
      <c r="G9" s="5">
        <f t="shared" si="0"/>
        <v>48.802350775330446</v>
      </c>
      <c r="H9" s="5">
        <f t="shared" si="1"/>
        <v>0.72260590404866321</v>
      </c>
      <c r="I9">
        <v>48.8320973047677</v>
      </c>
      <c r="J9">
        <v>49.744308958953802</v>
      </c>
      <c r="K9">
        <v>48.919601189520201</v>
      </c>
      <c r="L9">
        <v>49.250706245845102</v>
      </c>
      <c r="M9">
        <v>48.767766775222398</v>
      </c>
      <c r="N9">
        <v>48.421267448695801</v>
      </c>
      <c r="O9">
        <v>48.995580733028</v>
      </c>
      <c r="P9">
        <v>47.470852652107297</v>
      </c>
      <c r="Q9">
        <v>49.716121518876697</v>
      </c>
      <c r="R9">
        <v>47.905204926287396</v>
      </c>
      <c r="T9" s="14">
        <v>22</v>
      </c>
      <c r="U9" s="14">
        <v>160000</v>
      </c>
      <c r="V9" s="5">
        <f t="shared" si="2"/>
        <v>354.92618745694864</v>
      </c>
      <c r="W9" s="5">
        <f t="shared" si="3"/>
        <v>5.2553156658084639</v>
      </c>
      <c r="X9" s="5">
        <f t="shared" si="4"/>
        <v>1.6618767327119017</v>
      </c>
      <c r="Y9" s="5">
        <f t="shared" si="7"/>
        <v>355.14252585285601</v>
      </c>
      <c r="Z9" s="5">
        <f t="shared" si="8"/>
        <v>361.7767924287549</v>
      </c>
      <c r="AA9" s="5">
        <f t="shared" si="9"/>
        <v>355.77891774196507</v>
      </c>
      <c r="AB9" s="5">
        <f t="shared" si="10"/>
        <v>358.18695451523706</v>
      </c>
      <c r="AC9" s="5">
        <f t="shared" si="11"/>
        <v>354.67466745616292</v>
      </c>
      <c r="AD9" s="5">
        <f t="shared" si="12"/>
        <v>352.15467235415127</v>
      </c>
      <c r="AE9" s="5">
        <f t="shared" si="13"/>
        <v>356.33149624020359</v>
      </c>
      <c r="AF9" s="5">
        <f t="shared" si="14"/>
        <v>345.24256474259852</v>
      </c>
      <c r="AG9" s="5">
        <f t="shared" si="15"/>
        <v>361.57179286455784</v>
      </c>
      <c r="AH9" s="5">
        <f t="shared" si="16"/>
        <v>348.40149037299921</v>
      </c>
      <c r="AI9">
        <f t="shared" si="17"/>
        <v>243.63054545454546</v>
      </c>
      <c r="AJ9">
        <f t="shared" si="5"/>
        <v>45.682138007267156</v>
      </c>
      <c r="AK9">
        <f t="shared" si="18"/>
        <v>111.29564200240318</v>
      </c>
      <c r="AL9">
        <f t="shared" si="6"/>
        <v>1.4568213800726715</v>
      </c>
    </row>
    <row r="10" spans="1:38" x14ac:dyDescent="0.25">
      <c r="A10">
        <v>6</v>
      </c>
      <c r="B10" t="s">
        <v>38</v>
      </c>
      <c r="C10" s="6" t="s">
        <v>39</v>
      </c>
      <c r="D10" t="s">
        <v>40</v>
      </c>
      <c r="E10">
        <v>128.58000000000001</v>
      </c>
      <c r="F10" s="17">
        <f>E10*H1</f>
        <v>144.00960000000003</v>
      </c>
      <c r="G10" s="5">
        <f t="shared" si="0"/>
        <v>193.55278084266828</v>
      </c>
      <c r="H10" s="5">
        <f t="shared" si="1"/>
        <v>2.8179143554202795</v>
      </c>
      <c r="I10">
        <v>197.51837704112501</v>
      </c>
      <c r="J10">
        <v>195.76491128887201</v>
      </c>
      <c r="K10">
        <v>194.80320565457899</v>
      </c>
      <c r="L10">
        <v>191.13607103718101</v>
      </c>
      <c r="M10">
        <v>194.70621450537899</v>
      </c>
      <c r="N10">
        <v>194.275875992305</v>
      </c>
      <c r="O10">
        <v>192.55699184034901</v>
      </c>
      <c r="P10">
        <v>192.58200854858401</v>
      </c>
      <c r="Q10">
        <v>194.80319768855301</v>
      </c>
      <c r="R10">
        <v>187.38095482975601</v>
      </c>
      <c r="T10" s="14">
        <v>69</v>
      </c>
      <c r="U10" s="14">
        <v>160000</v>
      </c>
      <c r="V10" s="5">
        <f t="shared" si="2"/>
        <v>448.81804253372366</v>
      </c>
      <c r="W10" s="5">
        <f t="shared" si="3"/>
        <v>6.5342941574963129</v>
      </c>
      <c r="X10" s="5">
        <f t="shared" si="4"/>
        <v>2.0663252439219351</v>
      </c>
      <c r="Y10" s="5">
        <f t="shared" si="7"/>
        <v>458.01362792144931</v>
      </c>
      <c r="Z10" s="5">
        <f t="shared" si="8"/>
        <v>453.94762037999305</v>
      </c>
      <c r="AA10" s="5">
        <f t="shared" si="9"/>
        <v>451.71757832945849</v>
      </c>
      <c r="AB10" s="5">
        <f t="shared" si="10"/>
        <v>443.21407776737618</v>
      </c>
      <c r="AC10" s="5">
        <f t="shared" si="11"/>
        <v>451.49267131682092</v>
      </c>
      <c r="AD10" s="5">
        <f t="shared" si="12"/>
        <v>450.49478490969278</v>
      </c>
      <c r="AE10" s="5">
        <f t="shared" si="13"/>
        <v>446.50896658631655</v>
      </c>
      <c r="AF10" s="5">
        <f t="shared" si="14"/>
        <v>446.56697634454264</v>
      </c>
      <c r="AG10" s="5">
        <f t="shared" si="15"/>
        <v>451.71755985751423</v>
      </c>
      <c r="AH10" s="5">
        <f t="shared" si="16"/>
        <v>434.50656192407189</v>
      </c>
      <c r="AI10">
        <f t="shared" si="17"/>
        <v>333.93530434782616</v>
      </c>
      <c r="AJ10">
        <f t="shared" si="5"/>
        <v>34.402693183418528</v>
      </c>
      <c r="AK10">
        <f t="shared" si="18"/>
        <v>114.88273818589749</v>
      </c>
      <c r="AL10">
        <f t="shared" si="6"/>
        <v>1.3440269318341853</v>
      </c>
    </row>
    <row r="11" spans="1:38" x14ac:dyDescent="0.25">
      <c r="A11">
        <v>7</v>
      </c>
      <c r="B11" s="3" t="s">
        <v>41</v>
      </c>
      <c r="C11" s="9" t="s">
        <v>33</v>
      </c>
      <c r="D11" s="3" t="s">
        <v>42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43</v>
      </c>
      <c r="C12" s="6" t="s">
        <v>44</v>
      </c>
      <c r="D12" t="s">
        <v>45</v>
      </c>
      <c r="E12">
        <v>13.35</v>
      </c>
      <c r="F12" s="17">
        <f>E12*H1</f>
        <v>14.952000000000002</v>
      </c>
      <c r="G12" s="5">
        <f t="shared" si="0"/>
        <v>96.576252658159916</v>
      </c>
      <c r="H12" s="5">
        <f t="shared" si="1"/>
        <v>4.4960124751937034</v>
      </c>
      <c r="I12">
        <v>99.731692943419205</v>
      </c>
      <c r="J12">
        <v>103.344891823995</v>
      </c>
      <c r="K12">
        <v>92.635221268086397</v>
      </c>
      <c r="L12">
        <v>99.149811502583702</v>
      </c>
      <c r="M12">
        <v>89.352417686834002</v>
      </c>
      <c r="N12">
        <v>98.149255516063405</v>
      </c>
      <c r="O12">
        <v>97.595309360758193</v>
      </c>
      <c r="P12">
        <v>91.5801520937992</v>
      </c>
      <c r="Q12">
        <v>100.486017058149</v>
      </c>
      <c r="R12">
        <v>93.737757327911098</v>
      </c>
      <c r="T12" s="14">
        <v>81</v>
      </c>
      <c r="U12" s="14">
        <v>66000</v>
      </c>
      <c r="V12" s="5">
        <f t="shared" si="2"/>
        <v>78.691761425167343</v>
      </c>
      <c r="W12" s="5">
        <f t="shared" si="3"/>
        <v>3.6634175723800504</v>
      </c>
      <c r="X12" s="5">
        <f t="shared" si="4"/>
        <v>1.1584743549005709</v>
      </c>
      <c r="Y12" s="5">
        <f t="shared" si="7"/>
        <v>81.262860916860078</v>
      </c>
      <c r="Z12" s="5">
        <f t="shared" si="8"/>
        <v>84.206948893625551</v>
      </c>
      <c r="AA12" s="5">
        <f t="shared" si="9"/>
        <v>75.480550662885221</v>
      </c>
      <c r="AB12" s="5">
        <f t="shared" si="10"/>
        <v>80.788735298401534</v>
      </c>
      <c r="AC12" s="5">
        <f t="shared" si="11"/>
        <v>72.805673670753634</v>
      </c>
      <c r="AD12" s="5">
        <f t="shared" si="12"/>
        <v>79.973467457533147</v>
      </c>
      <c r="AE12" s="5">
        <f t="shared" si="13"/>
        <v>79.522103923580758</v>
      </c>
      <c r="AF12" s="5">
        <f t="shared" si="14"/>
        <v>74.620864669021572</v>
      </c>
      <c r="AG12" s="5">
        <f t="shared" si="15"/>
        <v>81.877495380713995</v>
      </c>
      <c r="AH12" s="5">
        <f t="shared" si="16"/>
        <v>76.378913378297938</v>
      </c>
      <c r="AI12">
        <f t="shared" si="17"/>
        <v>12.183111111111113</v>
      </c>
      <c r="AJ12">
        <f t="shared" si="5"/>
        <v>545.90859188175432</v>
      </c>
      <c r="AK12">
        <f t="shared" si="18"/>
        <v>66.508650314056226</v>
      </c>
      <c r="AL12">
        <f t="shared" si="6"/>
        <v>6.4590859188175429</v>
      </c>
    </row>
    <row r="13" spans="1:38" x14ac:dyDescent="0.25">
      <c r="A13">
        <v>9</v>
      </c>
      <c r="B13" s="3" t="s">
        <v>46</v>
      </c>
      <c r="C13" s="9" t="s">
        <v>39</v>
      </c>
      <c r="D13" s="3" t="s">
        <v>47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48</v>
      </c>
      <c r="C14" s="6" t="s">
        <v>49</v>
      </c>
      <c r="D14" t="s">
        <v>50</v>
      </c>
      <c r="E14">
        <v>446.19</v>
      </c>
      <c r="F14" s="17">
        <f>E14*H1</f>
        <v>499.73280000000005</v>
      </c>
      <c r="G14" s="5">
        <f t="shared" si="0"/>
        <v>1806.2395010611351</v>
      </c>
      <c r="H14" s="5">
        <f t="shared" si="1"/>
        <v>46.829805225654312</v>
      </c>
      <c r="I14" s="1">
        <v>1761.8564552406499</v>
      </c>
      <c r="J14" s="1">
        <v>1762.9585039907099</v>
      </c>
      <c r="K14" s="1">
        <v>1805.0603623239799</v>
      </c>
      <c r="L14" s="1">
        <v>1857.97997194753</v>
      </c>
      <c r="M14" s="1">
        <v>1824.5399162168301</v>
      </c>
      <c r="N14" s="1">
        <v>1794.03082496205</v>
      </c>
      <c r="O14" s="1">
        <v>1812.29928524042</v>
      </c>
      <c r="P14" s="1">
        <v>1777.5615342603701</v>
      </c>
      <c r="Q14" s="1">
        <v>1760.82332669219</v>
      </c>
      <c r="R14" s="1">
        <v>1905.2848297366199</v>
      </c>
      <c r="T14" s="14">
        <v>615</v>
      </c>
      <c r="U14" s="14">
        <v>96000</v>
      </c>
      <c r="V14" s="5">
        <f t="shared" si="2"/>
        <v>281.94958065344542</v>
      </c>
      <c r="W14" s="5">
        <f t="shared" si="3"/>
        <v>7.3100183766874975</v>
      </c>
      <c r="X14" s="5">
        <f t="shared" si="4"/>
        <v>2.3116307808019192</v>
      </c>
      <c r="Y14" s="5">
        <f t="shared" si="7"/>
        <v>275.02149545219902</v>
      </c>
      <c r="Z14" s="5">
        <f t="shared" si="8"/>
        <v>275.1935225741596</v>
      </c>
      <c r="AA14" s="5">
        <f t="shared" si="9"/>
        <v>281.76551997252375</v>
      </c>
      <c r="AB14" s="5">
        <f t="shared" si="10"/>
        <v>290.02614196254126</v>
      </c>
      <c r="AC14" s="5">
        <f t="shared" si="11"/>
        <v>284.80623082409056</v>
      </c>
      <c r="AD14" s="5">
        <f t="shared" si="12"/>
        <v>280.0438360916371</v>
      </c>
      <c r="AE14" s="5">
        <f t="shared" si="13"/>
        <v>282.89549818387047</v>
      </c>
      <c r="AF14" s="5">
        <f t="shared" si="14"/>
        <v>277.47301998210656</v>
      </c>
      <c r="AG14" s="5">
        <f t="shared" si="15"/>
        <v>274.86022660561014</v>
      </c>
      <c r="AH14" s="5">
        <f t="shared" si="16"/>
        <v>297.41031488571628</v>
      </c>
      <c r="AI14">
        <f t="shared" si="17"/>
        <v>78.007071219512198</v>
      </c>
      <c r="AJ14">
        <f t="shared" si="5"/>
        <v>261.4410543116511</v>
      </c>
      <c r="AK14">
        <f t="shared" si="18"/>
        <v>203.94250943393322</v>
      </c>
      <c r="AL14">
        <f t="shared" si="6"/>
        <v>3.6144105431165108</v>
      </c>
    </row>
    <row r="15" spans="1:38" x14ac:dyDescent="0.25">
      <c r="A15">
        <v>11</v>
      </c>
      <c r="B15" s="4" t="s">
        <v>51</v>
      </c>
      <c r="C15" s="7" t="s">
        <v>52</v>
      </c>
      <c r="D15" s="4" t="s">
        <v>53</v>
      </c>
      <c r="E15" s="4">
        <v>8.01</v>
      </c>
      <c r="F15" s="17">
        <f>E15*H1</f>
        <v>8.9712000000000014</v>
      </c>
      <c r="G15" s="5">
        <f t="shared" si="0"/>
        <v>15.922118422777661</v>
      </c>
      <c r="H15" s="5">
        <f t="shared" si="1"/>
        <v>0.27496637288941705</v>
      </c>
      <c r="I15">
        <v>15.847142502282001</v>
      </c>
      <c r="J15">
        <v>16.113849308110499</v>
      </c>
      <c r="K15">
        <v>15.2883459128946</v>
      </c>
      <c r="L15">
        <v>16.209926876917901</v>
      </c>
      <c r="M15">
        <v>15.9981820358493</v>
      </c>
      <c r="N15">
        <v>16.048787426231101</v>
      </c>
      <c r="O15">
        <v>15.8291296749904</v>
      </c>
      <c r="P15">
        <v>16.232166979465301</v>
      </c>
      <c r="Q15">
        <v>15.7604701194893</v>
      </c>
      <c r="R15">
        <v>15.8931833915462</v>
      </c>
      <c r="T15" s="14">
        <v>546</v>
      </c>
      <c r="U15" s="14">
        <v>210000</v>
      </c>
      <c r="V15" s="5">
        <f t="shared" si="2"/>
        <v>6.1238917010683318</v>
      </c>
      <c r="W15" s="5">
        <f t="shared" si="3"/>
        <v>0.1057562972651605</v>
      </c>
      <c r="X15" s="5">
        <f t="shared" si="4"/>
        <v>3.3443077626374329E-2</v>
      </c>
      <c r="Y15" s="5">
        <f t="shared" si="7"/>
        <v>6.0950548085700005</v>
      </c>
      <c r="Z15" s="5">
        <f t="shared" si="8"/>
        <v>6.1976343492732688</v>
      </c>
      <c r="AA15" s="5">
        <f t="shared" si="9"/>
        <v>5.880133043421</v>
      </c>
      <c r="AB15" s="5">
        <f t="shared" si="10"/>
        <v>6.234587260353039</v>
      </c>
      <c r="AC15" s="5">
        <f t="shared" si="11"/>
        <v>6.1531469368651148</v>
      </c>
      <c r="AD15" s="5">
        <f t="shared" si="12"/>
        <v>6.1726105485504243</v>
      </c>
      <c r="AE15" s="5">
        <f t="shared" si="13"/>
        <v>6.0881267980732305</v>
      </c>
      <c r="AF15" s="5">
        <f t="shared" si="14"/>
        <v>6.2431411459481927</v>
      </c>
      <c r="AG15" s="5">
        <f t="shared" si="15"/>
        <v>6.0617192767266532</v>
      </c>
      <c r="AH15" s="5">
        <f t="shared" si="16"/>
        <v>6.1127628429023853</v>
      </c>
      <c r="AI15">
        <f t="shared" si="17"/>
        <v>3.4504615384615396</v>
      </c>
      <c r="AJ15">
        <f t="shared" si="5"/>
        <v>77.480364084823179</v>
      </c>
      <c r="AK15">
        <f t="shared" si="18"/>
        <v>2.6734301626067922</v>
      </c>
      <c r="AL15">
        <f t="shared" si="6"/>
        <v>1.7748036408482319</v>
      </c>
    </row>
    <row r="16" spans="1:38" x14ac:dyDescent="0.25">
      <c r="A16">
        <v>12</v>
      </c>
      <c r="B16" s="3" t="s">
        <v>54</v>
      </c>
      <c r="C16" s="9" t="s">
        <v>55</v>
      </c>
      <c r="D16" s="3" t="s">
        <v>56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57</v>
      </c>
      <c r="C17" s="8" t="s">
        <v>58</v>
      </c>
      <c r="D17" s="2" t="s">
        <v>59</v>
      </c>
      <c r="E17" s="2">
        <v>1572.6</v>
      </c>
      <c r="F17" s="17">
        <f>E17*H1</f>
        <v>1761.3120000000001</v>
      </c>
      <c r="G17" s="5">
        <f t="shared" si="0"/>
        <v>81.141052851618269</v>
      </c>
      <c r="H17" s="5">
        <f t="shared" si="1"/>
        <v>11.378497265151088</v>
      </c>
      <c r="I17">
        <v>71.183453732187004</v>
      </c>
      <c r="J17">
        <v>80.222263258684805</v>
      </c>
      <c r="K17">
        <v>82.577649067010299</v>
      </c>
      <c r="L17">
        <v>100.555284943185</v>
      </c>
      <c r="M17">
        <v>64.6784050468126</v>
      </c>
      <c r="N17">
        <v>87.179540527040203</v>
      </c>
      <c r="O17">
        <v>80.7512531078808</v>
      </c>
      <c r="P17">
        <v>78.459727718139504</v>
      </c>
      <c r="Q17">
        <v>69.387854678740794</v>
      </c>
      <c r="R17">
        <v>96.415096436501599</v>
      </c>
      <c r="T17" s="14">
        <v>292</v>
      </c>
      <c r="U17" s="14">
        <v>100000</v>
      </c>
      <c r="V17" s="5">
        <f t="shared" si="2"/>
        <v>27.7880317984994</v>
      </c>
      <c r="W17" s="5">
        <f t="shared" si="3"/>
        <v>3.8967456387504198</v>
      </c>
      <c r="X17" s="5">
        <f t="shared" si="4"/>
        <v>1.2322591680779014</v>
      </c>
      <c r="Y17" s="5">
        <f t="shared" si="7"/>
        <v>24.377895113762676</v>
      </c>
      <c r="Z17" s="5">
        <f t="shared" si="8"/>
        <v>27.473377828316714</v>
      </c>
      <c r="AA17" s="5">
        <f t="shared" si="9"/>
        <v>28.280016803770653</v>
      </c>
      <c r="AB17" s="5">
        <f t="shared" si="10"/>
        <v>34.436741418898976</v>
      </c>
      <c r="AC17" s="5">
        <f t="shared" si="11"/>
        <v>22.150138714661846</v>
      </c>
      <c r="AD17" s="5">
        <f t="shared" si="12"/>
        <v>29.856007029808289</v>
      </c>
      <c r="AE17" s="5">
        <f t="shared" si="13"/>
        <v>27.654538735575617</v>
      </c>
      <c r="AF17" s="5">
        <f t="shared" si="14"/>
        <v>26.869769766486129</v>
      </c>
      <c r="AG17" s="5">
        <f t="shared" si="15"/>
        <v>23.762963931075614</v>
      </c>
      <c r="AH17" s="5">
        <f t="shared" si="16"/>
        <v>33.018868642637536</v>
      </c>
      <c r="AI17">
        <f t="shared" si="17"/>
        <v>603.1890410958905</v>
      </c>
      <c r="AJ17">
        <f t="shared" si="5"/>
        <v>-95.393147105588426</v>
      </c>
      <c r="AK17">
        <f t="shared" si="18"/>
        <v>-575.40100929739106</v>
      </c>
      <c r="AL17">
        <f t="shared" si="6"/>
        <v>4.6068528944115658E-2</v>
      </c>
    </row>
    <row r="18" spans="1:38" x14ac:dyDescent="0.25">
      <c r="A18">
        <v>14</v>
      </c>
      <c r="B18" s="2" t="s">
        <v>60</v>
      </c>
      <c r="C18" s="8" t="s">
        <v>61</v>
      </c>
      <c r="D18" s="2" t="s">
        <v>62</v>
      </c>
      <c r="E18" s="2">
        <v>171.47</v>
      </c>
      <c r="F18" s="17">
        <f>E18*H1</f>
        <v>192.04640000000001</v>
      </c>
      <c r="G18" s="5">
        <f t="shared" si="0"/>
        <v>138.52764872172071</v>
      </c>
      <c r="H18" s="5">
        <f t="shared" si="1"/>
        <v>5.1672558241489579</v>
      </c>
      <c r="I18">
        <v>132.21073080800099</v>
      </c>
      <c r="J18">
        <v>130.952574320682</v>
      </c>
      <c r="K18">
        <v>145.41586312915601</v>
      </c>
      <c r="L18">
        <v>139.13779104808199</v>
      </c>
      <c r="M18">
        <v>139.655751616868</v>
      </c>
      <c r="N18">
        <v>144.27044840742499</v>
      </c>
      <c r="O18">
        <v>139.126507302775</v>
      </c>
      <c r="P18">
        <v>139.51545467979801</v>
      </c>
      <c r="Q18">
        <v>132.134565718056</v>
      </c>
      <c r="R18">
        <v>142.85680018636401</v>
      </c>
      <c r="T18" s="14">
        <v>200</v>
      </c>
      <c r="U18" s="14">
        <v>47000</v>
      </c>
      <c r="V18" s="5">
        <f t="shared" si="2"/>
        <v>32.55399744960436</v>
      </c>
      <c r="W18" s="5">
        <f t="shared" si="3"/>
        <v>1.2143051186750045</v>
      </c>
      <c r="X18" s="5">
        <f t="shared" si="4"/>
        <v>0.38399699494140793</v>
      </c>
      <c r="Y18" s="5">
        <f t="shared" si="7"/>
        <v>31.06952173988023</v>
      </c>
      <c r="Z18" s="5">
        <f t="shared" si="8"/>
        <v>30.773854965360275</v>
      </c>
      <c r="AA18" s="5">
        <f t="shared" si="9"/>
        <v>34.172727835351658</v>
      </c>
      <c r="AB18" s="5">
        <f t="shared" si="10"/>
        <v>32.697380896299272</v>
      </c>
      <c r="AC18" s="5">
        <f t="shared" si="11"/>
        <v>32.819101629963981</v>
      </c>
      <c r="AD18" s="5">
        <f t="shared" si="12"/>
        <v>33.903555375744872</v>
      </c>
      <c r="AE18" s="5">
        <f t="shared" si="13"/>
        <v>32.694729216152126</v>
      </c>
      <c r="AF18" s="5">
        <f t="shared" si="14"/>
        <v>32.786131849752529</v>
      </c>
      <c r="AG18" s="5">
        <f t="shared" si="15"/>
        <v>31.051622943743158</v>
      </c>
      <c r="AH18" s="5">
        <f t="shared" si="16"/>
        <v>33.571348043795545</v>
      </c>
      <c r="AI18">
        <f t="shared" si="17"/>
        <v>45.130904000000001</v>
      </c>
      <c r="AJ18">
        <f t="shared" si="5"/>
        <v>-27.867614950490776</v>
      </c>
      <c r="AK18">
        <f t="shared" si="18"/>
        <v>-12.576906550395641</v>
      </c>
      <c r="AL18">
        <f t="shared" si="6"/>
        <v>0.72132385049509218</v>
      </c>
    </row>
    <row r="19" spans="1:38" x14ac:dyDescent="0.25">
      <c r="A19">
        <v>15</v>
      </c>
      <c r="B19" s="2" t="s">
        <v>63</v>
      </c>
      <c r="C19" s="8" t="s">
        <v>64</v>
      </c>
      <c r="D19" s="2" t="s">
        <v>65</v>
      </c>
      <c r="E19" s="2">
        <v>43.68</v>
      </c>
      <c r="F19" s="17">
        <f>E19*H1</f>
        <v>48.921600000000005</v>
      </c>
      <c r="G19" s="5">
        <f t="shared" si="0"/>
        <v>27.350566177385907</v>
      </c>
      <c r="H19" s="5">
        <f t="shared" si="1"/>
        <v>3.5886600670416926</v>
      </c>
      <c r="I19">
        <v>22.511201389002402</v>
      </c>
      <c r="J19">
        <v>28.215739980877299</v>
      </c>
      <c r="K19">
        <v>22.685183140407101</v>
      </c>
      <c r="L19">
        <v>30.116274094478801</v>
      </c>
      <c r="M19">
        <v>31.467693539898701</v>
      </c>
      <c r="N19">
        <v>27.7926811686626</v>
      </c>
      <c r="O19">
        <v>27.1490356234481</v>
      </c>
      <c r="P19">
        <v>23.424521369222699</v>
      </c>
      <c r="Q19">
        <v>32.802416718872998</v>
      </c>
      <c r="R19">
        <v>27.3409147489884</v>
      </c>
      <c r="T19" s="14">
        <v>437</v>
      </c>
      <c r="U19" s="14">
        <v>300000</v>
      </c>
      <c r="V19" s="5">
        <f t="shared" si="2"/>
        <v>18.776132387221448</v>
      </c>
      <c r="W19" s="5">
        <f t="shared" si="3"/>
        <v>2.4636110300057301</v>
      </c>
      <c r="X19" s="5">
        <f t="shared" si="4"/>
        <v>0.77906221235315309</v>
      </c>
      <c r="Y19" s="5">
        <f t="shared" si="7"/>
        <v>15.45391399702682</v>
      </c>
      <c r="Z19" s="5">
        <f t="shared" si="8"/>
        <v>19.370073213416912</v>
      </c>
      <c r="AA19" s="5">
        <f t="shared" si="9"/>
        <v>15.573352270302358</v>
      </c>
      <c r="AB19" s="5">
        <f t="shared" si="10"/>
        <v>20.674787707880181</v>
      </c>
      <c r="AC19" s="5">
        <f t="shared" si="11"/>
        <v>21.60253561091444</v>
      </c>
      <c r="AD19" s="5">
        <f t="shared" si="12"/>
        <v>19.079643822880502</v>
      </c>
      <c r="AE19" s="5">
        <f t="shared" si="13"/>
        <v>18.637781892527297</v>
      </c>
      <c r="AF19" s="5">
        <f t="shared" si="14"/>
        <v>16.080907118459521</v>
      </c>
      <c r="AG19" s="5">
        <f t="shared" si="15"/>
        <v>22.518821546137072</v>
      </c>
      <c r="AH19" s="5">
        <f t="shared" si="16"/>
        <v>18.769506692669385</v>
      </c>
      <c r="AI19">
        <f t="shared" si="17"/>
        <v>33.584622425629298</v>
      </c>
      <c r="AJ19">
        <f t="shared" si="5"/>
        <v>-44.093066912394725</v>
      </c>
      <c r="AK19">
        <f t="shared" si="18"/>
        <v>-14.80849003840785</v>
      </c>
      <c r="AL19">
        <f t="shared" si="6"/>
        <v>0.55906933087605282</v>
      </c>
    </row>
    <row r="20" spans="1:38" x14ac:dyDescent="0.25">
      <c r="A20">
        <v>16</v>
      </c>
      <c r="B20" s="2" t="s">
        <v>66</v>
      </c>
      <c r="C20" s="8" t="s">
        <v>67</v>
      </c>
      <c r="D20" s="2" t="s">
        <v>68</v>
      </c>
      <c r="E20" s="2">
        <v>99.19</v>
      </c>
      <c r="F20" s="17">
        <f>E20*H1</f>
        <v>111.09280000000001</v>
      </c>
      <c r="G20" s="5">
        <f t="shared" si="0"/>
        <v>28.585957163867153</v>
      </c>
      <c r="H20" s="5">
        <f t="shared" si="1"/>
        <v>0.34045273436243251</v>
      </c>
      <c r="I20">
        <v>29.179255891483798</v>
      </c>
      <c r="J20">
        <v>28.365867708580499</v>
      </c>
      <c r="K20">
        <v>29.089892104809302</v>
      </c>
      <c r="L20">
        <v>28.559850652560399</v>
      </c>
      <c r="M20">
        <v>28.600074021522101</v>
      </c>
      <c r="N20">
        <v>28.194577217955601</v>
      </c>
      <c r="O20">
        <v>28.750610465794701</v>
      </c>
      <c r="P20">
        <v>28.233297751736</v>
      </c>
      <c r="Q20">
        <v>28.297455058592199</v>
      </c>
      <c r="R20">
        <v>28.588690765636901</v>
      </c>
      <c r="T20" s="14">
        <v>97</v>
      </c>
      <c r="U20" s="14">
        <v>105000</v>
      </c>
      <c r="V20" s="5">
        <f t="shared" si="2"/>
        <v>30.943561878412897</v>
      </c>
      <c r="W20" s="5">
        <f t="shared" si="3"/>
        <v>0.3685313103923234</v>
      </c>
      <c r="X20" s="5">
        <f t="shared" si="4"/>
        <v>0.11653983299262231</v>
      </c>
      <c r="Y20" s="5">
        <f t="shared" si="7"/>
        <v>31.585792459853597</v>
      </c>
      <c r="Z20" s="5">
        <f t="shared" si="8"/>
        <v>30.705320715473736</v>
      </c>
      <c r="AA20" s="5">
        <f t="shared" si="9"/>
        <v>31.489058463968828</v>
      </c>
      <c r="AB20" s="5">
        <f t="shared" si="10"/>
        <v>30.915302252771564</v>
      </c>
      <c r="AC20" s="5">
        <f t="shared" si="11"/>
        <v>30.958843012987838</v>
      </c>
      <c r="AD20" s="5">
        <f t="shared" si="12"/>
        <v>30.519903174075651</v>
      </c>
      <c r="AE20" s="5">
        <f t="shared" si="13"/>
        <v>31.121794834107668</v>
      </c>
      <c r="AF20" s="5">
        <f t="shared" si="14"/>
        <v>30.561817153941032</v>
      </c>
      <c r="AG20" s="5">
        <f t="shared" si="15"/>
        <v>30.631265785074028</v>
      </c>
      <c r="AH20" s="5">
        <f t="shared" si="16"/>
        <v>30.946520931875</v>
      </c>
      <c r="AI20">
        <f t="shared" si="17"/>
        <v>120.25509278350515</v>
      </c>
      <c r="AJ20">
        <f t="shared" si="5"/>
        <v>-74.268397984507402</v>
      </c>
      <c r="AK20">
        <f t="shared" si="18"/>
        <v>-89.311530905092255</v>
      </c>
      <c r="AL20">
        <f t="shared" si="6"/>
        <v>0.25731602015492594</v>
      </c>
    </row>
    <row r="21" spans="1:38" x14ac:dyDescent="0.25">
      <c r="A21">
        <v>17</v>
      </c>
      <c r="B21" s="2" t="s">
        <v>69</v>
      </c>
      <c r="C21" s="8" t="s">
        <v>70</v>
      </c>
      <c r="D21" s="2" t="s">
        <v>71</v>
      </c>
      <c r="E21" s="2">
        <v>300.29000000000002</v>
      </c>
      <c r="F21" s="17">
        <f>E21*H1</f>
        <v>336.32480000000004</v>
      </c>
      <c r="G21" s="5">
        <f t="shared" si="0"/>
        <v>271.95944392358064</v>
      </c>
      <c r="H21" s="5">
        <f t="shared" si="1"/>
        <v>41.670705467066099</v>
      </c>
      <c r="I21">
        <v>279.42587988727598</v>
      </c>
      <c r="J21">
        <v>261.67196835866201</v>
      </c>
      <c r="K21">
        <v>252.66228347494601</v>
      </c>
      <c r="L21">
        <v>368.12468239805099</v>
      </c>
      <c r="M21">
        <v>220.83156752524599</v>
      </c>
      <c r="N21">
        <v>255.57527574711901</v>
      </c>
      <c r="O21">
        <v>251.14875423843301</v>
      </c>
      <c r="P21">
        <v>317.22379895288998</v>
      </c>
      <c r="Q21">
        <v>255.53773014875401</v>
      </c>
      <c r="R21">
        <v>257.39249850443002</v>
      </c>
      <c r="T21" s="14">
        <v>1629</v>
      </c>
      <c r="U21" s="14">
        <v>90000</v>
      </c>
      <c r="V21" s="5">
        <f t="shared" si="2"/>
        <v>15.025383642186778</v>
      </c>
      <c r="W21" s="5">
        <f t="shared" si="3"/>
        <v>2.3022489208323571</v>
      </c>
      <c r="X21" s="5">
        <f t="shared" si="4"/>
        <v>0.72803503304949224</v>
      </c>
      <c r="Y21" s="5">
        <f t="shared" si="7"/>
        <v>15.437893916424088</v>
      </c>
      <c r="Z21" s="5">
        <f t="shared" si="8"/>
        <v>14.457014826445414</v>
      </c>
      <c r="AA21" s="5">
        <f t="shared" si="9"/>
        <v>13.959242180936243</v>
      </c>
      <c r="AB21" s="5">
        <f t="shared" si="10"/>
        <v>20.33838024298624</v>
      </c>
      <c r="AC21" s="5">
        <f t="shared" si="11"/>
        <v>12.200639089792595</v>
      </c>
      <c r="AD21" s="5">
        <f t="shared" si="12"/>
        <v>14.120180980503813</v>
      </c>
      <c r="AE21" s="5">
        <f t="shared" si="13"/>
        <v>13.875621781128896</v>
      </c>
      <c r="AF21" s="5">
        <f t="shared" si="14"/>
        <v>17.526176737728729</v>
      </c>
      <c r="AG21" s="5">
        <f t="shared" si="15"/>
        <v>14.118106638052707</v>
      </c>
      <c r="AH21" s="5">
        <f t="shared" si="16"/>
        <v>14.220580027869062</v>
      </c>
      <c r="AI21">
        <f t="shared" si="17"/>
        <v>18.581480662983427</v>
      </c>
      <c r="AJ21">
        <f t="shared" si="5"/>
        <v>-19.137856047612111</v>
      </c>
      <c r="AK21">
        <f t="shared" si="18"/>
        <v>-3.5560970207966491</v>
      </c>
      <c r="AL21">
        <f t="shared" si="6"/>
        <v>0.80862143952387888</v>
      </c>
    </row>
    <row r="22" spans="1:38" x14ac:dyDescent="0.25">
      <c r="A22">
        <v>18</v>
      </c>
      <c r="B22" s="2" t="s">
        <v>72</v>
      </c>
      <c r="C22" s="8" t="s">
        <v>73</v>
      </c>
      <c r="D22" s="2" t="s">
        <v>74</v>
      </c>
      <c r="E22" s="2">
        <v>82.37</v>
      </c>
      <c r="F22" s="17">
        <f>E22*H1</f>
        <v>92.254400000000018</v>
      </c>
      <c r="G22" s="5">
        <f t="shared" si="0"/>
        <v>27.474243153065679</v>
      </c>
      <c r="H22" s="5">
        <f t="shared" si="1"/>
        <v>0.46483603925730033</v>
      </c>
      <c r="I22">
        <v>27.048058804532801</v>
      </c>
      <c r="J22">
        <v>27.4224987874248</v>
      </c>
      <c r="K22">
        <v>27.318338352471201</v>
      </c>
      <c r="L22">
        <v>27.2912324385908</v>
      </c>
      <c r="M22">
        <v>27.379568863826599</v>
      </c>
      <c r="N22">
        <v>27.575991782917001</v>
      </c>
      <c r="O22">
        <v>28.449664088953401</v>
      </c>
      <c r="P22">
        <v>28.110627666733201</v>
      </c>
      <c r="Q22">
        <v>27.1240451873594</v>
      </c>
      <c r="R22">
        <v>27.022405557847598</v>
      </c>
      <c r="T22" s="14">
        <v>54</v>
      </c>
      <c r="U22" s="14">
        <v>90000</v>
      </c>
      <c r="V22" s="5">
        <f t="shared" si="2"/>
        <v>45.790405255109462</v>
      </c>
      <c r="W22" s="5">
        <f t="shared" si="3"/>
        <v>0.77472673209550158</v>
      </c>
      <c r="X22" s="5">
        <f t="shared" si="4"/>
        <v>0.24499010376408575</v>
      </c>
      <c r="Y22" s="5">
        <f t="shared" si="7"/>
        <v>45.080098007554668</v>
      </c>
      <c r="Z22" s="5">
        <f t="shared" si="8"/>
        <v>45.704164645708005</v>
      </c>
      <c r="AA22" s="5">
        <f t="shared" si="9"/>
        <v>45.530563920785333</v>
      </c>
      <c r="AB22" s="5">
        <f t="shared" si="10"/>
        <v>45.485387397651337</v>
      </c>
      <c r="AC22" s="5">
        <f t="shared" si="11"/>
        <v>45.632614773044331</v>
      </c>
      <c r="AD22" s="5">
        <f t="shared" si="12"/>
        <v>45.959986304861665</v>
      </c>
      <c r="AE22" s="5">
        <f t="shared" si="13"/>
        <v>47.416106814922337</v>
      </c>
      <c r="AF22" s="5">
        <f t="shared" si="14"/>
        <v>46.851046111222004</v>
      </c>
      <c r="AG22" s="5">
        <f t="shared" si="15"/>
        <v>45.206741978932335</v>
      </c>
      <c r="AH22" s="5">
        <f t="shared" si="16"/>
        <v>45.037342596412657</v>
      </c>
      <c r="AI22">
        <f t="shared" si="17"/>
        <v>153.75733333333335</v>
      </c>
      <c r="AJ22">
        <f t="shared" si="5"/>
        <v>-70.219043045030176</v>
      </c>
      <c r="AK22">
        <f t="shared" si="18"/>
        <v>-107.96692807822389</v>
      </c>
      <c r="AL22">
        <f t="shared" si="6"/>
        <v>0.29780956954969817</v>
      </c>
    </row>
    <row r="23" spans="1:38" x14ac:dyDescent="0.25">
      <c r="A23">
        <v>19</v>
      </c>
      <c r="B23" s="2" t="s">
        <v>75</v>
      </c>
      <c r="C23" s="8" t="s">
        <v>76</v>
      </c>
      <c r="D23" s="2" t="s">
        <v>77</v>
      </c>
      <c r="E23" s="2">
        <v>74.84</v>
      </c>
      <c r="F23" s="17">
        <f>E23*H1</f>
        <v>83.820800000000006</v>
      </c>
      <c r="G23" s="5">
        <f t="shared" si="0"/>
        <v>12.353162015605401</v>
      </c>
      <c r="H23" s="5">
        <f t="shared" si="1"/>
        <v>6.4520511332283287E-2</v>
      </c>
      <c r="I23">
        <v>12.308813041421899</v>
      </c>
      <c r="J23">
        <v>12.3093970374359</v>
      </c>
      <c r="K23">
        <v>12.294521717245599</v>
      </c>
      <c r="L23">
        <v>12.4788466680642</v>
      </c>
      <c r="M23">
        <v>12.4054686539465</v>
      </c>
      <c r="N23">
        <v>12.370560702660899</v>
      </c>
      <c r="O23">
        <v>12.427354819484</v>
      </c>
      <c r="P23">
        <v>12.3028869006677</v>
      </c>
      <c r="Q23">
        <v>12.3348531818763</v>
      </c>
      <c r="R23">
        <v>12.298917433251001</v>
      </c>
      <c r="T23" s="14">
        <v>18</v>
      </c>
      <c r="U23" s="14">
        <v>270000</v>
      </c>
      <c r="V23" s="5">
        <f t="shared" si="2"/>
        <v>185.29743023408099</v>
      </c>
      <c r="W23" s="5">
        <f t="shared" si="3"/>
        <v>0.96780766998425249</v>
      </c>
      <c r="X23" s="5">
        <f t="shared" si="4"/>
        <v>0.30604765741308126</v>
      </c>
      <c r="Y23" s="5">
        <f t="shared" si="7"/>
        <v>184.63219562132852</v>
      </c>
      <c r="Z23" s="5">
        <f t="shared" si="8"/>
        <v>184.64095556153848</v>
      </c>
      <c r="AA23" s="5">
        <f t="shared" si="9"/>
        <v>184.41782575868399</v>
      </c>
      <c r="AB23" s="5">
        <f t="shared" si="10"/>
        <v>187.18270002096301</v>
      </c>
      <c r="AC23" s="5">
        <f t="shared" si="11"/>
        <v>186.08202980919751</v>
      </c>
      <c r="AD23" s="5">
        <f t="shared" si="12"/>
        <v>185.55841053991352</v>
      </c>
      <c r="AE23" s="5">
        <f t="shared" si="13"/>
        <v>186.41032229225999</v>
      </c>
      <c r="AF23" s="5">
        <f t="shared" si="14"/>
        <v>184.54330351001551</v>
      </c>
      <c r="AG23" s="5">
        <f t="shared" si="15"/>
        <v>185.02279772814447</v>
      </c>
      <c r="AH23" s="5">
        <f t="shared" si="16"/>
        <v>184.48376149876501</v>
      </c>
      <c r="AI23">
        <f t="shared" si="17"/>
        <v>1257.3119999999999</v>
      </c>
      <c r="AJ23">
        <f t="shared" si="5"/>
        <v>-85.262414561057156</v>
      </c>
      <c r="AK23">
        <f t="shared" si="18"/>
        <v>-1072.0145697659188</v>
      </c>
      <c r="AL23">
        <f t="shared" si="6"/>
        <v>0.14737585438942841</v>
      </c>
    </row>
    <row r="24" spans="1:38" x14ac:dyDescent="0.25">
      <c r="A24">
        <v>20</v>
      </c>
      <c r="B24" s="4" t="s">
        <v>78</v>
      </c>
      <c r="C24" s="7" t="s">
        <v>79</v>
      </c>
      <c r="D24" s="4" t="s">
        <v>80</v>
      </c>
      <c r="E24" s="4">
        <v>3.22</v>
      </c>
      <c r="F24" s="17">
        <f>E24*H1</f>
        <v>3.6064000000000007</v>
      </c>
      <c r="G24" s="5">
        <f t="shared" si="0"/>
        <v>6.400491766260278</v>
      </c>
      <c r="H24" s="5">
        <f t="shared" si="1"/>
        <v>0.10339630569595931</v>
      </c>
      <c r="I24">
        <v>6.3765466993697899</v>
      </c>
      <c r="J24">
        <v>6.5022920070093901</v>
      </c>
      <c r="K24">
        <v>6.1663705351589</v>
      </c>
      <c r="L24">
        <v>6.4876073931133398</v>
      </c>
      <c r="M24">
        <v>6.4293311258338202</v>
      </c>
      <c r="N24">
        <v>6.4474590732674102</v>
      </c>
      <c r="O24">
        <v>6.3828180821541904</v>
      </c>
      <c r="P24">
        <v>6.5141254550928602</v>
      </c>
      <c r="Q24">
        <v>6.3231935673191302</v>
      </c>
      <c r="R24">
        <v>6.3751737242839503</v>
      </c>
      <c r="T24" s="14">
        <v>65</v>
      </c>
      <c r="U24" s="14">
        <v>70000</v>
      </c>
      <c r="V24" s="5">
        <f t="shared" si="2"/>
        <v>6.8928372867418375</v>
      </c>
      <c r="W24" s="5">
        <f t="shared" si="3"/>
        <v>0.11134986767257141</v>
      </c>
      <c r="X24" s="5">
        <f t="shared" si="4"/>
        <v>3.5211919900367775E-2</v>
      </c>
      <c r="Y24" s="5">
        <f t="shared" si="7"/>
        <v>6.8670502916290053</v>
      </c>
      <c r="Z24" s="5">
        <f t="shared" si="8"/>
        <v>7.0024683152408818</v>
      </c>
      <c r="AA24" s="5">
        <f t="shared" si="9"/>
        <v>6.6407067301711233</v>
      </c>
      <c r="AB24" s="5">
        <f t="shared" si="10"/>
        <v>6.98665411566052</v>
      </c>
      <c r="AC24" s="5">
        <f t="shared" si="11"/>
        <v>6.9238950585902685</v>
      </c>
      <c r="AD24" s="5">
        <f t="shared" si="12"/>
        <v>6.9434174635187489</v>
      </c>
      <c r="AE24" s="5">
        <f t="shared" si="13"/>
        <v>6.8738040884737437</v>
      </c>
      <c r="AF24" s="5">
        <f t="shared" si="14"/>
        <v>7.0152120285615407</v>
      </c>
      <c r="AG24" s="5">
        <f t="shared" si="15"/>
        <v>6.809593072497524</v>
      </c>
      <c r="AH24" s="5">
        <f t="shared" si="16"/>
        <v>6.8655717030750241</v>
      </c>
      <c r="AI24">
        <f t="shared" si="17"/>
        <v>3.8838153846153856</v>
      </c>
      <c r="AJ24">
        <f t="shared" si="5"/>
        <v>77.475925195770742</v>
      </c>
      <c r="AK24">
        <f t="shared" si="18"/>
        <v>3.0090219021264519</v>
      </c>
      <c r="AL24">
        <f t="shared" si="6"/>
        <v>1.7747592519577073</v>
      </c>
    </row>
    <row r="25" spans="1:38" x14ac:dyDescent="0.25">
      <c r="A25">
        <v>21</v>
      </c>
      <c r="B25" s="4" t="s">
        <v>81</v>
      </c>
      <c r="C25" s="7" t="s">
        <v>82</v>
      </c>
      <c r="D25" s="4" t="s">
        <v>83</v>
      </c>
      <c r="E25" s="4">
        <v>1.92</v>
      </c>
      <c r="F25" s="17">
        <f>E25*H1</f>
        <v>2.1504000000000003</v>
      </c>
      <c r="G25" s="5">
        <f t="shared" si="0"/>
        <v>3.8180733643524656</v>
      </c>
      <c r="H25" s="5">
        <f t="shared" si="1"/>
        <v>5.9835458462609611E-2</v>
      </c>
      <c r="I25">
        <v>3.8019963468548399</v>
      </c>
      <c r="J25">
        <v>3.8669035685251401</v>
      </c>
      <c r="K25">
        <v>3.6832678716662102</v>
      </c>
      <c r="L25">
        <v>3.8809801551730798</v>
      </c>
      <c r="M25">
        <v>3.8271321302887902</v>
      </c>
      <c r="N25">
        <v>3.8492475585975101</v>
      </c>
      <c r="O25">
        <v>3.8017132744056501</v>
      </c>
      <c r="P25">
        <v>3.8802626145511701</v>
      </c>
      <c r="Q25">
        <v>3.77052913897769</v>
      </c>
      <c r="R25">
        <v>3.8187009844845701</v>
      </c>
      <c r="T25" s="14">
        <v>22</v>
      </c>
      <c r="U25" s="14">
        <v>160000</v>
      </c>
      <c r="V25" s="5">
        <f t="shared" si="2"/>
        <v>27.76780628619975</v>
      </c>
      <c r="W25" s="5">
        <f t="shared" si="3"/>
        <v>0.43516697063716087</v>
      </c>
      <c r="X25" s="5">
        <f t="shared" si="4"/>
        <v>0.13761187896890428</v>
      </c>
      <c r="Y25" s="5">
        <f t="shared" si="7"/>
        <v>27.650882522580655</v>
      </c>
      <c r="Z25" s="5">
        <f t="shared" si="8"/>
        <v>28.122935043819201</v>
      </c>
      <c r="AA25" s="5">
        <f t="shared" si="9"/>
        <v>26.787402703026984</v>
      </c>
      <c r="AB25" s="5">
        <f t="shared" si="10"/>
        <v>28.225310219440583</v>
      </c>
      <c r="AC25" s="5">
        <f t="shared" si="11"/>
        <v>27.833688220282109</v>
      </c>
      <c r="AD25" s="5">
        <f t="shared" si="12"/>
        <v>27.994527698890984</v>
      </c>
      <c r="AE25" s="5">
        <f t="shared" si="13"/>
        <v>27.648823813859273</v>
      </c>
      <c r="AF25" s="5">
        <f t="shared" si="14"/>
        <v>28.220091742190327</v>
      </c>
      <c r="AG25" s="5">
        <f t="shared" si="15"/>
        <v>27.422030101655928</v>
      </c>
      <c r="AH25" s="5">
        <f t="shared" si="16"/>
        <v>27.772370796251419</v>
      </c>
      <c r="AI25">
        <f t="shared" si="17"/>
        <v>15.639272727272729</v>
      </c>
      <c r="AJ25">
        <f t="shared" si="5"/>
        <v>77.551774755974009</v>
      </c>
      <c r="AK25">
        <f t="shared" si="18"/>
        <v>12.128533558927021</v>
      </c>
      <c r="AL25">
        <f t="shared" si="6"/>
        <v>1.7755177475597401</v>
      </c>
    </row>
    <row r="26" spans="1:38" x14ac:dyDescent="0.25">
      <c r="A26">
        <v>22</v>
      </c>
      <c r="B26" s="4" t="s">
        <v>84</v>
      </c>
      <c r="C26" s="7" t="s">
        <v>85</v>
      </c>
      <c r="D26" s="4" t="s">
        <v>86</v>
      </c>
      <c r="E26" s="4">
        <v>3.46</v>
      </c>
      <c r="F26" s="17">
        <f>E26*H1</f>
        <v>3.8752000000000004</v>
      </c>
      <c r="G26" s="5">
        <f t="shared" si="0"/>
        <v>6.8787779696248297</v>
      </c>
      <c r="H26" s="5">
        <f t="shared" si="1"/>
        <v>0.10376018608180514</v>
      </c>
      <c r="I26">
        <v>6.8586721004529503</v>
      </c>
      <c r="J26">
        <v>6.9664972711397803</v>
      </c>
      <c r="K26">
        <v>6.6398787459865396</v>
      </c>
      <c r="L26">
        <v>6.9560246537907897</v>
      </c>
      <c r="M26">
        <v>6.9370745470905799</v>
      </c>
      <c r="N26">
        <v>6.9269542864237099</v>
      </c>
      <c r="O26">
        <v>6.8531492072524003</v>
      </c>
      <c r="P26">
        <v>6.9929743460330398</v>
      </c>
      <c r="Q26">
        <v>6.8033871200919904</v>
      </c>
      <c r="R26">
        <v>6.8531674179865103</v>
      </c>
      <c r="T26" s="14">
        <v>400</v>
      </c>
      <c r="U26" s="14">
        <v>53000</v>
      </c>
      <c r="V26" s="5">
        <f t="shared" si="2"/>
        <v>0.91143808097529</v>
      </c>
      <c r="W26" s="5">
        <f t="shared" si="3"/>
        <v>1.374822465583919E-2</v>
      </c>
      <c r="X26" s="5">
        <f t="shared" si="4"/>
        <v>4.3475703696136377E-3</v>
      </c>
      <c r="Y26" s="5">
        <f t="shared" si="7"/>
        <v>0.90877405331001593</v>
      </c>
      <c r="Z26" s="5">
        <f t="shared" si="8"/>
        <v>0.92306088842602096</v>
      </c>
      <c r="AA26" s="5">
        <f t="shared" si="9"/>
        <v>0.87978393384321651</v>
      </c>
      <c r="AB26" s="5">
        <f t="shared" si="10"/>
        <v>0.92167326662727955</v>
      </c>
      <c r="AC26" s="5">
        <f t="shared" si="11"/>
        <v>0.91916237748950191</v>
      </c>
      <c r="AD26" s="5">
        <f t="shared" si="12"/>
        <v>0.91782144295114165</v>
      </c>
      <c r="AE26" s="5">
        <f t="shared" si="13"/>
        <v>0.90804226996094306</v>
      </c>
      <c r="AF26" s="5">
        <f t="shared" si="14"/>
        <v>0.92656910084937782</v>
      </c>
      <c r="AG26" s="5">
        <f t="shared" si="15"/>
        <v>0.90144879341218875</v>
      </c>
      <c r="AH26" s="5">
        <f t="shared" si="16"/>
        <v>0.90804468288321261</v>
      </c>
      <c r="AI26">
        <f t="shared" si="17"/>
        <v>0.51346400000000003</v>
      </c>
      <c r="AJ26">
        <f t="shared" si="5"/>
        <v>77.507689141846342</v>
      </c>
      <c r="AK26">
        <f t="shared" si="18"/>
        <v>0.39797408097528997</v>
      </c>
      <c r="AL26">
        <f t="shared" si="6"/>
        <v>1.7750768914184636</v>
      </c>
    </row>
    <row r="27" spans="1:38" x14ac:dyDescent="0.25">
      <c r="A27">
        <v>23</v>
      </c>
      <c r="B27" s="4" t="s">
        <v>87</v>
      </c>
      <c r="C27" s="7" t="s">
        <v>88</v>
      </c>
      <c r="D27" s="4" t="s">
        <v>89</v>
      </c>
      <c r="E27" s="4">
        <v>1.67</v>
      </c>
      <c r="F27" s="17">
        <f>E27*H1</f>
        <v>1.8704000000000001</v>
      </c>
      <c r="G27" s="5">
        <f t="shared" si="0"/>
        <v>3.3154694313686321</v>
      </c>
      <c r="H27" s="5">
        <f t="shared" si="1"/>
        <v>5.2940623362490807E-2</v>
      </c>
      <c r="I27">
        <v>3.30539743000808</v>
      </c>
      <c r="J27">
        <v>3.3646370147907998</v>
      </c>
      <c r="K27">
        <v>3.1991407733717598</v>
      </c>
      <c r="L27">
        <v>3.3734997342127802</v>
      </c>
      <c r="M27">
        <v>3.3325653806831301</v>
      </c>
      <c r="N27">
        <v>3.3414358137651101</v>
      </c>
      <c r="O27">
        <v>3.2878283919734401</v>
      </c>
      <c r="P27">
        <v>3.3628204503838401</v>
      </c>
      <c r="Q27">
        <v>3.2726633119353199</v>
      </c>
      <c r="R27">
        <v>3.31470601256206</v>
      </c>
      <c r="T27" s="14">
        <v>640</v>
      </c>
      <c r="U27" s="14">
        <v>480000</v>
      </c>
      <c r="V27" s="5">
        <f t="shared" si="2"/>
        <v>2.4866020735264742</v>
      </c>
      <c r="W27" s="5">
        <f t="shared" si="3"/>
        <v>3.9705467521868078E-2</v>
      </c>
      <c r="X27" s="5">
        <f t="shared" si="4"/>
        <v>1.2555971293094456E-2</v>
      </c>
      <c r="Y27" s="5">
        <f t="shared" si="7"/>
        <v>2.47904807250606</v>
      </c>
      <c r="Z27" s="5">
        <f t="shared" si="8"/>
        <v>2.5234777610931003</v>
      </c>
      <c r="AA27" s="5">
        <f t="shared" si="9"/>
        <v>2.39935558002882</v>
      </c>
      <c r="AB27" s="5">
        <f t="shared" si="10"/>
        <v>2.5301248006595851</v>
      </c>
      <c r="AC27" s="5">
        <f t="shared" si="11"/>
        <v>2.4994240355123476</v>
      </c>
      <c r="AD27" s="5">
        <f t="shared" si="12"/>
        <v>2.5060768603238324</v>
      </c>
      <c r="AE27" s="5">
        <f t="shared" si="13"/>
        <v>2.4658712939800802</v>
      </c>
      <c r="AF27" s="5">
        <f t="shared" si="14"/>
        <v>2.5221153377878798</v>
      </c>
      <c r="AG27" s="5">
        <f t="shared" si="15"/>
        <v>2.4544974839514899</v>
      </c>
      <c r="AH27" s="5">
        <f t="shared" si="16"/>
        <v>2.4860295094215448</v>
      </c>
      <c r="AI27">
        <f t="shared" si="17"/>
        <v>1.4028000000000003</v>
      </c>
      <c r="AJ27">
        <f t="shared" si="5"/>
        <v>77.259913995328901</v>
      </c>
      <c r="AK27">
        <f t="shared" si="18"/>
        <v>1.083802073526474</v>
      </c>
      <c r="AL27">
        <f t="shared" si="6"/>
        <v>1.772599139953289</v>
      </c>
    </row>
    <row r="28" spans="1:38" x14ac:dyDescent="0.25">
      <c r="A28">
        <v>24</v>
      </c>
      <c r="B28" s="4" t="s">
        <v>90</v>
      </c>
      <c r="C28" s="7" t="s">
        <v>91</v>
      </c>
      <c r="D28" s="4" t="s">
        <v>92</v>
      </c>
      <c r="E28" s="4">
        <v>16.649999999999999</v>
      </c>
      <c r="F28" s="17">
        <f>E28*H1</f>
        <v>18.648</v>
      </c>
      <c r="G28" s="5">
        <f t="shared" si="0"/>
        <v>33.089174273992683</v>
      </c>
      <c r="H28" s="5">
        <f t="shared" si="1"/>
        <v>0.53377293305119466</v>
      </c>
      <c r="I28">
        <v>33.0286065733169</v>
      </c>
      <c r="J28">
        <v>33.648614334580301</v>
      </c>
      <c r="K28">
        <v>31.893407594933699</v>
      </c>
      <c r="L28">
        <v>33.582222457360402</v>
      </c>
      <c r="M28">
        <v>33.163033803181598</v>
      </c>
      <c r="N28">
        <v>33.3017837837535</v>
      </c>
      <c r="O28">
        <v>32.901178577139198</v>
      </c>
      <c r="P28">
        <v>33.6478604429591</v>
      </c>
      <c r="Q28">
        <v>32.670490703246898</v>
      </c>
      <c r="R28">
        <v>33.054544469455202</v>
      </c>
      <c r="T28" s="14">
        <v>2500</v>
      </c>
      <c r="U28" s="14">
        <v>120000</v>
      </c>
      <c r="V28" s="5">
        <f t="shared" si="2"/>
        <v>1.5882803651516486</v>
      </c>
      <c r="W28" s="5">
        <f t="shared" si="3"/>
        <v>2.5621100786457386E-2</v>
      </c>
      <c r="X28" s="5">
        <f t="shared" si="4"/>
        <v>8.1021034645936685E-3</v>
      </c>
      <c r="Y28" s="5">
        <f t="shared" si="7"/>
        <v>1.585373115519211</v>
      </c>
      <c r="Z28" s="5">
        <f t="shared" si="8"/>
        <v>1.6151334880598545</v>
      </c>
      <c r="AA28" s="5">
        <f t="shared" si="9"/>
        <v>1.5308835645568175</v>
      </c>
      <c r="AB28" s="5">
        <f t="shared" si="10"/>
        <v>1.6119466779532994</v>
      </c>
      <c r="AC28" s="5">
        <f t="shared" si="11"/>
        <v>1.5918256225527168</v>
      </c>
      <c r="AD28" s="5">
        <f t="shared" si="12"/>
        <v>1.5984856216201682</v>
      </c>
      <c r="AE28" s="5">
        <f t="shared" si="13"/>
        <v>1.5792565717026814</v>
      </c>
      <c r="AF28" s="5">
        <f t="shared" si="14"/>
        <v>1.6150973012620369</v>
      </c>
      <c r="AG28" s="5">
        <f t="shared" si="15"/>
        <v>1.5681835537558511</v>
      </c>
      <c r="AH28" s="5">
        <f t="shared" si="16"/>
        <v>1.5866181345338497</v>
      </c>
      <c r="AI28">
        <f t="shared" si="17"/>
        <v>0.89510400000000001</v>
      </c>
      <c r="AJ28">
        <f t="shared" si="5"/>
        <v>77.440874485160222</v>
      </c>
      <c r="AK28">
        <f t="shared" si="18"/>
        <v>0.6931763651516486</v>
      </c>
      <c r="AL28">
        <f t="shared" si="6"/>
        <v>1.7744087448516022</v>
      </c>
    </row>
    <row r="29" spans="1:38" x14ac:dyDescent="0.25">
      <c r="A29">
        <v>25</v>
      </c>
      <c r="B29" s="4" t="s">
        <v>93</v>
      </c>
      <c r="C29" s="7" t="s">
        <v>94</v>
      </c>
      <c r="D29" s="4" t="s">
        <v>95</v>
      </c>
      <c r="E29" s="4">
        <v>0.5</v>
      </c>
      <c r="F29" s="17">
        <f>E29*H1</f>
        <v>0.56000000000000005</v>
      </c>
      <c r="G29" s="5">
        <f t="shared" si="0"/>
        <v>0.99414444408441793</v>
      </c>
      <c r="H29" s="5">
        <f t="shared" si="1"/>
        <v>1.6104369328297331E-2</v>
      </c>
      <c r="I29">
        <v>0.99147566660870001</v>
      </c>
      <c r="J29">
        <v>1.00774173145071</v>
      </c>
      <c r="K29">
        <v>0.95686999024778696</v>
      </c>
      <c r="L29">
        <v>1.0080247196149299</v>
      </c>
      <c r="M29">
        <v>0.99651166702046101</v>
      </c>
      <c r="N29">
        <v>1.00436243448638</v>
      </c>
      <c r="O29">
        <v>0.98885615679739802</v>
      </c>
      <c r="P29">
        <v>1.0104641278767801</v>
      </c>
      <c r="Q29">
        <v>0.98172719116695495</v>
      </c>
      <c r="R29">
        <v>0.99541075557407699</v>
      </c>
      <c r="T29" s="14">
        <v>1550</v>
      </c>
      <c r="U29" s="14">
        <v>390000</v>
      </c>
      <c r="V29" s="5">
        <f t="shared" si="2"/>
        <v>0.25013956980188573</v>
      </c>
      <c r="W29" s="5">
        <f t="shared" si="3"/>
        <v>4.0520671213135169E-3</v>
      </c>
      <c r="X29" s="5">
        <f t="shared" si="4"/>
        <v>1.2813761335232529E-3</v>
      </c>
      <c r="Y29" s="5">
        <f t="shared" si="7"/>
        <v>0.24946807095315679</v>
      </c>
      <c r="Z29" s="5">
        <f t="shared" si="8"/>
        <v>0.25356082275211411</v>
      </c>
      <c r="AA29" s="5">
        <f t="shared" si="9"/>
        <v>0.24076083625589478</v>
      </c>
      <c r="AB29" s="5">
        <f t="shared" si="10"/>
        <v>0.25363202622569203</v>
      </c>
      <c r="AC29" s="5">
        <f t="shared" si="11"/>
        <v>0.25073519363740632</v>
      </c>
      <c r="AD29" s="5">
        <f t="shared" si="12"/>
        <v>0.25271054803205684</v>
      </c>
      <c r="AE29" s="5">
        <f t="shared" si="13"/>
        <v>0.24880896848450662</v>
      </c>
      <c r="AF29" s="5">
        <f t="shared" si="14"/>
        <v>0.25424581282060921</v>
      </c>
      <c r="AG29" s="5">
        <f t="shared" si="15"/>
        <v>0.24701522874523382</v>
      </c>
      <c r="AH29" s="5">
        <f t="shared" si="16"/>
        <v>0.25045819011218706</v>
      </c>
      <c r="AI29">
        <f t="shared" si="17"/>
        <v>0.14090322580645162</v>
      </c>
      <c r="AJ29">
        <f t="shared" si="5"/>
        <v>77.525793586503141</v>
      </c>
      <c r="AK29">
        <f t="shared" si="18"/>
        <v>0.10923634399543411</v>
      </c>
      <c r="AL29">
        <f t="shared" si="6"/>
        <v>1.7752579358650313</v>
      </c>
    </row>
    <row r="30" spans="1:38" x14ac:dyDescent="0.25">
      <c r="A30">
        <v>26</v>
      </c>
      <c r="B30" s="4" t="s">
        <v>96</v>
      </c>
      <c r="C30" s="7" t="s">
        <v>97</v>
      </c>
      <c r="D30" s="4" t="s">
        <v>98</v>
      </c>
      <c r="E30" s="4">
        <v>3.03</v>
      </c>
      <c r="F30" s="17">
        <f>E30*H1</f>
        <v>3.3936000000000002</v>
      </c>
      <c r="G30" s="5">
        <f t="shared" si="0"/>
        <v>6.0227228044257251</v>
      </c>
      <c r="H30" s="5">
        <f t="shared" si="1"/>
        <v>0.10015699720012138</v>
      </c>
      <c r="I30">
        <v>6.0008294496381902</v>
      </c>
      <c r="J30">
        <v>6.1187602737348499</v>
      </c>
      <c r="K30">
        <v>5.79654289690491</v>
      </c>
      <c r="L30">
        <v>6.1138677619241699</v>
      </c>
      <c r="M30">
        <v>6.0513782769771796</v>
      </c>
      <c r="N30">
        <v>6.0644913523164998</v>
      </c>
      <c r="O30">
        <v>5.9860571261417697</v>
      </c>
      <c r="P30">
        <v>6.1341629625498397</v>
      </c>
      <c r="Q30">
        <v>5.9557432920103004</v>
      </c>
      <c r="R30">
        <v>6.00539465205956</v>
      </c>
      <c r="T30" s="14">
        <v>9240</v>
      </c>
      <c r="U30" s="15">
        <v>66000</v>
      </c>
      <c r="V30" s="5">
        <f t="shared" si="2"/>
        <v>4.3019448603040904E-2</v>
      </c>
      <c r="W30" s="5">
        <f t="shared" si="3"/>
        <v>7.1540712285800907E-4</v>
      </c>
      <c r="X30" s="5">
        <f t="shared" si="4"/>
        <v>2.2623159625392172E-4</v>
      </c>
      <c r="Y30" s="5">
        <f t="shared" si="7"/>
        <v>4.2863067497415641E-2</v>
      </c>
      <c r="Z30" s="5">
        <f t="shared" si="8"/>
        <v>4.3705430526677504E-2</v>
      </c>
      <c r="AA30" s="5">
        <f t="shared" si="9"/>
        <v>4.1403877835035074E-2</v>
      </c>
      <c r="AB30" s="5">
        <f t="shared" si="10"/>
        <v>4.3670484013744071E-2</v>
      </c>
      <c r="AC30" s="5">
        <f t="shared" si="11"/>
        <v>4.3224130549837002E-2</v>
      </c>
      <c r="AD30" s="5">
        <f t="shared" si="12"/>
        <v>4.331779537368928E-2</v>
      </c>
      <c r="AE30" s="5">
        <f t="shared" si="13"/>
        <v>4.2757550901012645E-2</v>
      </c>
      <c r="AF30" s="5">
        <f t="shared" si="14"/>
        <v>4.3815449732498853E-2</v>
      </c>
      <c r="AG30" s="5">
        <f t="shared" si="15"/>
        <v>4.2541023514359289E-2</v>
      </c>
      <c r="AH30" s="5">
        <f t="shared" si="16"/>
        <v>4.2895676086139714E-2</v>
      </c>
      <c r="AI30">
        <f t="shared" si="17"/>
        <v>2.4240000000000001E-2</v>
      </c>
      <c r="AJ30">
        <f t="shared" si="5"/>
        <v>77.472972784822204</v>
      </c>
      <c r="AK30">
        <f t="shared" si="18"/>
        <v>1.8779448603040903E-2</v>
      </c>
      <c r="AL30">
        <f t="shared" si="6"/>
        <v>1.7747297278482219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103</v>
      </c>
      <c r="U32" s="5">
        <f>SUM(V5:V30)</f>
        <v>10369.997757054087</v>
      </c>
      <c r="V32" s="5"/>
      <c r="W32" s="5"/>
      <c r="X32" s="5"/>
      <c r="Y32" s="5">
        <f t="shared" ref="Y32:AI32" si="19">SUM(Y5:Y30)</f>
        <v>10369.997757054081</v>
      </c>
      <c r="Z32" s="5">
        <f t="shared" si="19"/>
        <v>10369.997757054085</v>
      </c>
      <c r="AA32" s="5">
        <f t="shared" si="19"/>
        <v>10369.997757054087</v>
      </c>
      <c r="AB32" s="5">
        <f t="shared" si="19"/>
        <v>10369.99775705406</v>
      </c>
      <c r="AC32" s="5">
        <f t="shared" si="19"/>
        <v>10369.99775705407</v>
      </c>
      <c r="AD32" s="5">
        <f t="shared" si="19"/>
        <v>10369.997757054096</v>
      </c>
      <c r="AE32" s="5">
        <f t="shared" si="19"/>
        <v>10369.997757054094</v>
      </c>
      <c r="AF32" s="5">
        <f t="shared" si="19"/>
        <v>10369.997757054098</v>
      </c>
      <c r="AG32" s="5">
        <f t="shared" si="19"/>
        <v>10369.9977570541</v>
      </c>
      <c r="AH32" s="5">
        <f t="shared" si="19"/>
        <v>10369.997757054085</v>
      </c>
      <c r="AI32" s="5">
        <f t="shared" si="19"/>
        <v>10369.997757054085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>&amp;R_x000D_&amp;1#&amp;"Calibri"&amp;10&amp;K000000 Classification: Confidential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0036D-D8C4-448E-8BCB-2F42A81D3188}">
  <dimension ref="A1:AL32"/>
  <sheetViews>
    <sheetView zoomScale="70" zoomScaleNormal="70" workbookViewId="0">
      <selection activeCell="F1" sqref="F1"/>
    </sheetView>
  </sheetViews>
  <sheetFormatPr defaultRowHeight="15" x14ac:dyDescent="0.25"/>
  <cols>
    <col min="9" max="9" width="12.7109375" customWidth="1"/>
    <col min="10" max="10" width="11.7109375" customWidth="1"/>
    <col min="11" max="13" width="12.7109375" customWidth="1"/>
    <col min="14" max="14" width="11.7109375" customWidth="1"/>
    <col min="15" max="18" width="12.7109375" customWidth="1"/>
    <col min="24" max="24" width="10.140625" customWidth="1"/>
    <col min="25" max="25" width="9.5703125" customWidth="1"/>
    <col min="26" max="26" width="9.7109375" customWidth="1"/>
    <col min="27" max="27" width="9.85546875" customWidth="1"/>
    <col min="28" max="29" width="9.7109375" customWidth="1"/>
    <col min="30" max="30" width="12" customWidth="1"/>
    <col min="31" max="31" width="10.7109375" customWidth="1"/>
    <col min="32" max="32" width="10.140625" customWidth="1"/>
    <col min="33" max="33" width="9.7109375" customWidth="1"/>
    <col min="34" max="34" width="9.28515625" customWidth="1"/>
    <col min="35" max="35" width="9.85546875" customWidth="1"/>
  </cols>
  <sheetData>
    <row r="1" spans="1:38" x14ac:dyDescent="0.25">
      <c r="A1" t="s">
        <v>0</v>
      </c>
      <c r="B1">
        <v>220</v>
      </c>
      <c r="E1" t="s">
        <v>1</v>
      </c>
      <c r="F1">
        <v>1.36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32" t="s">
        <v>5</v>
      </c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S2" s="5"/>
      <c r="T2" s="5"/>
      <c r="U2" s="31" t="s">
        <v>6</v>
      </c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15</v>
      </c>
      <c r="U3" s="5" t="s">
        <v>16</v>
      </c>
      <c r="V3" s="10" t="s">
        <v>13</v>
      </c>
      <c r="W3" s="10" t="s">
        <v>14</v>
      </c>
      <c r="X3" s="10" t="s">
        <v>17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178</v>
      </c>
      <c r="AJ3" t="s">
        <v>19</v>
      </c>
      <c r="AK3" t="s">
        <v>179</v>
      </c>
      <c r="AL3" t="s">
        <v>180</v>
      </c>
    </row>
    <row r="4" spans="1:38" ht="15.75" thickBot="1" x14ac:dyDescent="0.3">
      <c r="B4" t="s">
        <v>20</v>
      </c>
      <c r="C4" t="s">
        <v>181</v>
      </c>
      <c r="F4" s="17"/>
      <c r="G4" s="5">
        <f>AVERAGE(I4:R4)</f>
        <v>30.977866766209679</v>
      </c>
      <c r="H4" s="5">
        <f>STDEV(I4:R4)</f>
        <v>2.4896986140118663E-3</v>
      </c>
      <c r="I4">
        <v>30.978134030874301</v>
      </c>
      <c r="J4">
        <v>30.979192767034199</v>
      </c>
      <c r="K4">
        <v>30.978361677038698</v>
      </c>
      <c r="L4">
        <v>30.977568029608499</v>
      </c>
      <c r="M4">
        <v>30.976831404356801</v>
      </c>
      <c r="N4">
        <v>30.9761962809783</v>
      </c>
      <c r="O4">
        <v>30.973877687565501</v>
      </c>
      <c r="P4">
        <v>30.9757584006366</v>
      </c>
      <c r="Q4">
        <v>30.9798235310578</v>
      </c>
      <c r="R4">
        <v>30.982923852946101</v>
      </c>
      <c r="T4" s="5" t="s">
        <v>21</v>
      </c>
      <c r="U4" s="5" t="s">
        <v>22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23</v>
      </c>
      <c r="C5" s="5" t="s">
        <v>24</v>
      </c>
      <c r="D5" t="s">
        <v>25</v>
      </c>
      <c r="E5">
        <v>120</v>
      </c>
      <c r="F5" s="17">
        <f>E5*F1</f>
        <v>163.20000000000002</v>
      </c>
      <c r="G5" s="5">
        <f t="shared" ref="G5:G30" si="0">AVERAGE(I5:R5)</f>
        <v>193.5012058665817</v>
      </c>
      <c r="H5" s="5">
        <f t="shared" ref="H5:H30" si="1">STDEV(I5:R5)</f>
        <v>0.38238454613684608</v>
      </c>
      <c r="I5">
        <v>193.260854949253</v>
      </c>
      <c r="J5">
        <v>194.30695851935101</v>
      </c>
      <c r="K5">
        <v>193.43523964081899</v>
      </c>
      <c r="L5">
        <v>193.013804301042</v>
      </c>
      <c r="M5">
        <v>193.586211456645</v>
      </c>
      <c r="N5">
        <v>193.14639854639501</v>
      </c>
      <c r="O5">
        <v>193.92499614012701</v>
      </c>
      <c r="P5">
        <v>193.33703717946301</v>
      </c>
      <c r="Q5">
        <v>193.383278360997</v>
      </c>
      <c r="R5">
        <v>193.61727957172499</v>
      </c>
      <c r="T5" s="12">
        <v>16</v>
      </c>
      <c r="U5" s="12">
        <v>588000</v>
      </c>
      <c r="V5" s="5">
        <f>AVERAGE(Y5:AH5)</f>
        <v>7822.2862471565659</v>
      </c>
      <c r="W5" s="5">
        <f>STDEV(Y5:AH5)</f>
        <v>15.457895277581857</v>
      </c>
      <c r="X5" s="5">
        <f>W5/SQRT(COUNT(Y5:AH5))</f>
        <v>4.888215690951939</v>
      </c>
      <c r="Y5" s="5">
        <f>I5/T5*U5/1000*1.1</f>
        <v>7812.5700613235531</v>
      </c>
      <c r="Z5" s="5">
        <f>J5/T5*U5/1000*1.1</f>
        <v>7854.8587981447654</v>
      </c>
      <c r="AA5" s="5">
        <f>K5/T5*U5/1000*1.1</f>
        <v>7819.6195624801094</v>
      </c>
      <c r="AB5" s="5">
        <f>L5/T5*U5/1000*1.1</f>
        <v>7802.583038869624</v>
      </c>
      <c r="AC5" s="5">
        <f>M5/T5*U5/1000*1.1</f>
        <v>7825.7225981348747</v>
      </c>
      <c r="AD5" s="5">
        <f>N5/T5*U5/1000*1.1</f>
        <v>7807.9431612380185</v>
      </c>
      <c r="AE5" s="5">
        <f>O5/T5*U5/1000*1.1</f>
        <v>7839.4179689646344</v>
      </c>
      <c r="AF5" s="5">
        <f>P5/T5*U5/1000*1.1</f>
        <v>7815.6497279797932</v>
      </c>
      <c r="AG5" s="5">
        <f>Q5/T5*U5/1000*1.1</f>
        <v>7817.5190277433039</v>
      </c>
      <c r="AH5" s="5">
        <f>R5/T5*U5/1000*1.1</f>
        <v>7826.9785266869831</v>
      </c>
      <c r="AI5">
        <f>F5/T5*U5/1000*1.1</f>
        <v>6597.3600000000015</v>
      </c>
      <c r="AJ5">
        <f>((V5-AI5)/AI5)*100</f>
        <v>18.566915359425046</v>
      </c>
      <c r="AK5">
        <f>V5-AI5</f>
        <v>1224.9262471565644</v>
      </c>
      <c r="AL5">
        <f>V5/AI5</f>
        <v>1.1856691535942505</v>
      </c>
    </row>
    <row r="6" spans="1:38" x14ac:dyDescent="0.25">
      <c r="A6">
        <v>2</v>
      </c>
      <c r="B6" t="s">
        <v>26</v>
      </c>
      <c r="C6" s="5" t="s">
        <v>27</v>
      </c>
      <c r="D6" t="s">
        <v>28</v>
      </c>
      <c r="E6">
        <v>1241.24</v>
      </c>
      <c r="F6" s="17">
        <f>E6*H1</f>
        <v>1390.1888000000001</v>
      </c>
      <c r="G6" s="5">
        <f t="shared" si="0"/>
        <v>1573.6627905751841</v>
      </c>
      <c r="H6" s="5">
        <f t="shared" si="1"/>
        <v>61.927389062061778</v>
      </c>
      <c r="I6">
        <v>1544.11388258598</v>
      </c>
      <c r="J6">
        <v>1604.5906731740699</v>
      </c>
      <c r="K6">
        <v>1653.7780832635401</v>
      </c>
      <c r="L6">
        <v>1584.88323797865</v>
      </c>
      <c r="M6">
        <v>1648.5530588003501</v>
      </c>
      <c r="N6">
        <v>1477.7445965684699</v>
      </c>
      <c r="O6">
        <v>1625.1874455188599</v>
      </c>
      <c r="P6">
        <v>1566.5284274506901</v>
      </c>
      <c r="Q6">
        <v>1546.3610151578</v>
      </c>
      <c r="R6">
        <v>1484.88748525343</v>
      </c>
      <c r="T6" s="13">
        <v>540</v>
      </c>
      <c r="U6" s="13">
        <v>45000</v>
      </c>
      <c r="V6" s="5">
        <f t="shared" ref="V6:V29" si="2">AVERAGE(Y6:AH6)</f>
        <v>131.13856588126532</v>
      </c>
      <c r="W6" s="5">
        <f t="shared" ref="W6:W29" si="3">STDEV(Y6:AH6)</f>
        <v>5.1606157551718113</v>
      </c>
      <c r="X6" s="5">
        <f t="shared" ref="X6:X30" si="4">W6/SQRT(COUNT(Y6:AH6))</f>
        <v>1.6319299915292789</v>
      </c>
      <c r="Y6" s="5">
        <f>I6/T6*U6/1000</f>
        <v>128.676156882165</v>
      </c>
      <c r="Z6" s="5">
        <f>J6/T6*U6/1000</f>
        <v>133.71588943117249</v>
      </c>
      <c r="AA6" s="5">
        <f>K6/T6*U6/1000</f>
        <v>137.81484027196169</v>
      </c>
      <c r="AB6" s="5">
        <f>L6/T6*U6/1000</f>
        <v>132.07360316488749</v>
      </c>
      <c r="AC6" s="5">
        <f>M6/T6*U6/1000</f>
        <v>137.37942156669581</v>
      </c>
      <c r="AD6" s="5">
        <f>N6/T6*U6/1000</f>
        <v>123.14538304737249</v>
      </c>
      <c r="AE6" s="5">
        <f>O6/T6*U6/1000</f>
        <v>135.43228712657165</v>
      </c>
      <c r="AF6" s="5">
        <f>P6/T6*U6/1000</f>
        <v>130.54403562089084</v>
      </c>
      <c r="AG6" s="5">
        <f>Q6/T6*U6/1000</f>
        <v>128.86341792981668</v>
      </c>
      <c r="AH6" s="5">
        <f>R6/T6*U6/1000</f>
        <v>123.74062377111916</v>
      </c>
      <c r="AI6">
        <f>F6/T6*U6/1000</f>
        <v>115.84906666666669</v>
      </c>
      <c r="AJ6">
        <f t="shared" ref="AJ6:AJ30" si="5">((V6-AI6)/AI6)*100</f>
        <v>13.197775048625306</v>
      </c>
      <c r="AK6">
        <f>V6-AI6</f>
        <v>15.289499214598635</v>
      </c>
      <c r="AL6">
        <f t="shared" ref="AL6:AL30" si="6">V6/AI6</f>
        <v>1.1319777504862532</v>
      </c>
    </row>
    <row r="7" spans="1:38" x14ac:dyDescent="0.25">
      <c r="A7">
        <v>3</v>
      </c>
      <c r="B7" t="s">
        <v>29</v>
      </c>
      <c r="C7" s="5" t="s">
        <v>30</v>
      </c>
      <c r="D7" t="s">
        <v>31</v>
      </c>
      <c r="E7">
        <v>166.35</v>
      </c>
      <c r="F7" s="17">
        <f>E7*H1</f>
        <v>186.31200000000001</v>
      </c>
      <c r="G7" s="5">
        <f t="shared" si="0"/>
        <v>94.549652971809948</v>
      </c>
      <c r="H7" s="5">
        <f t="shared" si="1"/>
        <v>0.99433565073386643</v>
      </c>
      <c r="I7">
        <v>94.854101377777994</v>
      </c>
      <c r="J7">
        <v>94.292851672084694</v>
      </c>
      <c r="K7">
        <v>94.749712775113807</v>
      </c>
      <c r="L7">
        <v>96.846663182219203</v>
      </c>
      <c r="M7">
        <v>94.200082956631107</v>
      </c>
      <c r="N7">
        <v>94.622375239076703</v>
      </c>
      <c r="O7">
        <v>93.431964626867796</v>
      </c>
      <c r="P7">
        <v>95.177659926611994</v>
      </c>
      <c r="Q7">
        <v>93.849412046708906</v>
      </c>
      <c r="R7">
        <v>93.471705915007306</v>
      </c>
      <c r="T7" s="13">
        <v>50</v>
      </c>
      <c r="U7" s="13">
        <v>180000</v>
      </c>
      <c r="V7" s="5">
        <f t="shared" si="2"/>
        <v>340.37875069851589</v>
      </c>
      <c r="W7" s="5">
        <f t="shared" si="3"/>
        <v>3.5796083426419156</v>
      </c>
      <c r="X7" s="5">
        <f t="shared" si="4"/>
        <v>1.1319715494088887</v>
      </c>
      <c r="Y7" s="5">
        <f t="shared" ref="Y7:Y30" si="7">I7/T7*U7/1000</f>
        <v>341.47476496000075</v>
      </c>
      <c r="Z7" s="5">
        <f t="shared" ref="Z7:Z30" si="8">J7/T7*U7/1000</f>
        <v>339.45426601950493</v>
      </c>
      <c r="AA7" s="5">
        <f t="shared" ref="AA7:AA30" si="9">K7/T7*U7/1000</f>
        <v>341.09896599040974</v>
      </c>
      <c r="AB7" s="5">
        <f t="shared" ref="AB7:AB30" si="10">L7/T7*U7/1000</f>
        <v>348.6479874559891</v>
      </c>
      <c r="AC7" s="5">
        <f t="shared" ref="AC7:AC30" si="11">M7/T7*U7/1000</f>
        <v>339.12029864387199</v>
      </c>
      <c r="AD7" s="5">
        <f t="shared" ref="AD7:AD30" si="12">N7/T7*U7/1000</f>
        <v>340.64055086067617</v>
      </c>
      <c r="AE7" s="5">
        <f t="shared" ref="AE7:AE30" si="13">O7/T7*U7/1000</f>
        <v>336.35507265672408</v>
      </c>
      <c r="AF7" s="5">
        <f t="shared" ref="AF7:AF30" si="14">P7/T7*U7/1000</f>
        <v>342.63957573580319</v>
      </c>
      <c r="AG7" s="5">
        <f t="shared" ref="AG7:AG30" si="15">Q7/T7*U7/1000</f>
        <v>337.85788336815205</v>
      </c>
      <c r="AH7" s="5">
        <f t="shared" ref="AH7:AH30" si="16">R7/T7*U7/1000</f>
        <v>336.49814129402625</v>
      </c>
      <c r="AI7">
        <f t="shared" ref="AI7:AI30" si="17">F7/T7*U7/1000</f>
        <v>670.72320000000002</v>
      </c>
      <c r="AJ7">
        <f t="shared" si="5"/>
        <v>-49.251978953685231</v>
      </c>
      <c r="AK7">
        <f t="shared" ref="AK7:AK30" si="18">V7-AI7</f>
        <v>-330.34444930148413</v>
      </c>
      <c r="AL7">
        <f t="shared" si="6"/>
        <v>0.50748021046314762</v>
      </c>
    </row>
    <row r="8" spans="1:38" x14ac:dyDescent="0.25">
      <c r="A8">
        <v>4</v>
      </c>
      <c r="B8" t="s">
        <v>32</v>
      </c>
      <c r="C8" s="6" t="s">
        <v>33</v>
      </c>
      <c r="D8" t="s">
        <v>34</v>
      </c>
      <c r="E8">
        <v>50.2</v>
      </c>
      <c r="F8" s="17">
        <f>E8*H1</f>
        <v>56.224000000000011</v>
      </c>
      <c r="G8" s="5">
        <f t="shared" si="0"/>
        <v>418.54463675903651</v>
      </c>
      <c r="H8" s="5">
        <f t="shared" si="1"/>
        <v>10.051435326165512</v>
      </c>
      <c r="I8">
        <v>436.06714283001901</v>
      </c>
      <c r="J8">
        <v>418.25361532400302</v>
      </c>
      <c r="K8">
        <v>401.89229131028299</v>
      </c>
      <c r="L8">
        <v>414.20214659337603</v>
      </c>
      <c r="M8">
        <v>412.91395780852002</v>
      </c>
      <c r="N8">
        <v>418.45019712702702</v>
      </c>
      <c r="O8">
        <v>410.41772700584198</v>
      </c>
      <c r="P8">
        <v>418.03569426463599</v>
      </c>
      <c r="Q8">
        <v>432.28316149543201</v>
      </c>
      <c r="R8">
        <v>422.93043383122699</v>
      </c>
      <c r="T8" s="14">
        <v>65</v>
      </c>
      <c r="U8" s="14">
        <v>70000</v>
      </c>
      <c r="V8" s="5">
        <f t="shared" si="2"/>
        <v>450.74037804819318</v>
      </c>
      <c r="W8" s="5">
        <f t="shared" si="3"/>
        <v>10.82462265894746</v>
      </c>
      <c r="X8" s="5">
        <f t="shared" si="4"/>
        <v>3.4230462414141991</v>
      </c>
      <c r="Y8" s="5">
        <f t="shared" si="7"/>
        <v>469.61076920155892</v>
      </c>
      <c r="Z8" s="5">
        <f t="shared" si="8"/>
        <v>450.42697034892637</v>
      </c>
      <c r="AA8" s="5">
        <f t="shared" si="9"/>
        <v>432.80708294953558</v>
      </c>
      <c r="AB8" s="5">
        <f t="shared" si="10"/>
        <v>446.06385017748187</v>
      </c>
      <c r="AC8" s="5">
        <f t="shared" si="11"/>
        <v>444.67656994763695</v>
      </c>
      <c r="AD8" s="5">
        <f t="shared" si="12"/>
        <v>450.63867382910604</v>
      </c>
      <c r="AE8" s="5">
        <f t="shared" si="13"/>
        <v>441.98832139090678</v>
      </c>
      <c r="AF8" s="5">
        <f t="shared" si="14"/>
        <v>450.19228613114649</v>
      </c>
      <c r="AG8" s="5">
        <f t="shared" si="15"/>
        <v>465.53571237969601</v>
      </c>
      <c r="AH8" s="5">
        <f t="shared" si="16"/>
        <v>455.46354412593678</v>
      </c>
      <c r="AI8">
        <f t="shared" si="17"/>
        <v>60.548923076923096</v>
      </c>
      <c r="AJ8">
        <f t="shared" si="5"/>
        <v>644.42344329652178</v>
      </c>
      <c r="AK8">
        <f t="shared" si="18"/>
        <v>390.1914549712701</v>
      </c>
      <c r="AL8">
        <f t="shared" si="6"/>
        <v>7.4442344329652173</v>
      </c>
    </row>
    <row r="9" spans="1:38" x14ac:dyDescent="0.25">
      <c r="A9">
        <v>5</v>
      </c>
      <c r="B9" t="s">
        <v>35</v>
      </c>
      <c r="C9" s="6" t="s">
        <v>36</v>
      </c>
      <c r="D9" t="s">
        <v>37</v>
      </c>
      <c r="E9">
        <v>29.91</v>
      </c>
      <c r="F9" s="17">
        <f>E9*H1</f>
        <v>33.499200000000002</v>
      </c>
      <c r="G9" s="5">
        <f t="shared" si="0"/>
        <v>50.816984218193845</v>
      </c>
      <c r="H9" s="5">
        <f t="shared" si="1"/>
        <v>1.3965345930348814</v>
      </c>
      <c r="I9">
        <v>50.679464924706203</v>
      </c>
      <c r="J9">
        <v>48.605270123889298</v>
      </c>
      <c r="K9">
        <v>52.626087677109602</v>
      </c>
      <c r="L9">
        <v>51.182983602317897</v>
      </c>
      <c r="M9">
        <v>50.0529412781937</v>
      </c>
      <c r="N9">
        <v>53.259203549179297</v>
      </c>
      <c r="O9">
        <v>50.7671565289493</v>
      </c>
      <c r="P9">
        <v>50.6224423077118</v>
      </c>
      <c r="Q9">
        <v>49.2244779773471</v>
      </c>
      <c r="R9">
        <v>51.149814212534302</v>
      </c>
      <c r="T9" s="14">
        <v>22</v>
      </c>
      <c r="U9" s="14">
        <v>160000</v>
      </c>
      <c r="V9" s="5">
        <f t="shared" si="2"/>
        <v>369.57806704140984</v>
      </c>
      <c r="W9" s="5">
        <f t="shared" si="3"/>
        <v>10.156615222071856</v>
      </c>
      <c r="X9" s="5">
        <f t="shared" si="4"/>
        <v>3.2118037419683931</v>
      </c>
      <c r="Y9" s="5">
        <f t="shared" si="7"/>
        <v>368.57792672513608</v>
      </c>
      <c r="Z9" s="5">
        <f t="shared" si="8"/>
        <v>353.49287362828585</v>
      </c>
      <c r="AA9" s="5">
        <f t="shared" si="9"/>
        <v>382.73518310625167</v>
      </c>
      <c r="AB9" s="5">
        <f t="shared" si="10"/>
        <v>372.23988074413018</v>
      </c>
      <c r="AC9" s="5">
        <f t="shared" si="11"/>
        <v>364.02139111413595</v>
      </c>
      <c r="AD9" s="5">
        <f t="shared" si="12"/>
        <v>387.33966217584941</v>
      </c>
      <c r="AE9" s="5">
        <f t="shared" si="13"/>
        <v>369.21568384690403</v>
      </c>
      <c r="AF9" s="5">
        <f t="shared" si="14"/>
        <v>368.16321678335856</v>
      </c>
      <c r="AG9" s="5">
        <f t="shared" si="15"/>
        <v>357.99620347161527</v>
      </c>
      <c r="AH9" s="5">
        <f t="shared" si="16"/>
        <v>371.99864881843126</v>
      </c>
      <c r="AI9">
        <f t="shared" si="17"/>
        <v>243.63054545454546</v>
      </c>
      <c r="AJ9">
        <f t="shared" si="5"/>
        <v>51.696112797302185</v>
      </c>
      <c r="AK9">
        <f t="shared" si="18"/>
        <v>125.94752158686438</v>
      </c>
      <c r="AL9">
        <f t="shared" si="6"/>
        <v>1.5169611279730217</v>
      </c>
    </row>
    <row r="10" spans="1:38" x14ac:dyDescent="0.25">
      <c r="A10">
        <v>6</v>
      </c>
      <c r="B10" t="s">
        <v>38</v>
      </c>
      <c r="C10" s="6" t="s">
        <v>39</v>
      </c>
      <c r="D10" t="s">
        <v>40</v>
      </c>
      <c r="E10">
        <v>128.58000000000001</v>
      </c>
      <c r="F10" s="17">
        <f>E10*H1</f>
        <v>144.00960000000003</v>
      </c>
      <c r="G10" s="5">
        <f t="shared" si="0"/>
        <v>201.9401089123771</v>
      </c>
      <c r="H10" s="5">
        <f t="shared" si="1"/>
        <v>5.7694766264948676</v>
      </c>
      <c r="I10">
        <v>197.255906892051</v>
      </c>
      <c r="J10">
        <v>197.40305204716799</v>
      </c>
      <c r="K10">
        <v>199.565038631542</v>
      </c>
      <c r="L10">
        <v>206.81313523657099</v>
      </c>
      <c r="M10">
        <v>202.35165305555</v>
      </c>
      <c r="N10">
        <v>202.22427045523699</v>
      </c>
      <c r="O10">
        <v>190.70970526382899</v>
      </c>
      <c r="P10">
        <v>206.81129046891201</v>
      </c>
      <c r="Q10">
        <v>207.481357069121</v>
      </c>
      <c r="R10">
        <v>208.78568000378999</v>
      </c>
      <c r="T10" s="14">
        <v>69</v>
      </c>
      <c r="U10" s="14">
        <v>160000</v>
      </c>
      <c r="V10" s="5">
        <f t="shared" si="2"/>
        <v>468.26691921710625</v>
      </c>
      <c r="W10" s="5">
        <f t="shared" si="3"/>
        <v>13.37849652520547</v>
      </c>
      <c r="X10" s="5">
        <f t="shared" si="4"/>
        <v>4.2306520688297544</v>
      </c>
      <c r="Y10" s="5">
        <f t="shared" si="7"/>
        <v>457.40500148881398</v>
      </c>
      <c r="Z10" s="5">
        <f t="shared" si="8"/>
        <v>457.74620764560694</v>
      </c>
      <c r="AA10" s="5">
        <f t="shared" si="9"/>
        <v>462.75950987024231</v>
      </c>
      <c r="AB10" s="5">
        <f t="shared" si="10"/>
        <v>479.56669040364289</v>
      </c>
      <c r="AC10" s="5">
        <f t="shared" si="11"/>
        <v>469.22122447663764</v>
      </c>
      <c r="AD10" s="5">
        <f t="shared" si="12"/>
        <v>468.92584453388287</v>
      </c>
      <c r="AE10" s="5">
        <f t="shared" si="13"/>
        <v>442.22540351032814</v>
      </c>
      <c r="AF10" s="5">
        <f t="shared" si="14"/>
        <v>479.56241268153508</v>
      </c>
      <c r="AG10" s="5">
        <f t="shared" si="15"/>
        <v>481.11619030520814</v>
      </c>
      <c r="AH10" s="5">
        <f t="shared" si="16"/>
        <v>484.14070725516513</v>
      </c>
      <c r="AI10">
        <f t="shared" si="17"/>
        <v>333.93530434782616</v>
      </c>
      <c r="AJ10">
        <f t="shared" si="5"/>
        <v>40.226838288820346</v>
      </c>
      <c r="AK10">
        <f t="shared" si="18"/>
        <v>134.33161486928009</v>
      </c>
      <c r="AL10">
        <f t="shared" si="6"/>
        <v>1.4022683828882034</v>
      </c>
    </row>
    <row r="11" spans="1:38" x14ac:dyDescent="0.25">
      <c r="A11">
        <v>7</v>
      </c>
      <c r="B11" s="3" t="s">
        <v>41</v>
      </c>
      <c r="C11" s="9" t="s">
        <v>33</v>
      </c>
      <c r="D11" s="3" t="s">
        <v>42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43</v>
      </c>
      <c r="C12" s="6" t="s">
        <v>44</v>
      </c>
      <c r="D12" t="s">
        <v>45</v>
      </c>
      <c r="E12">
        <v>13.35</v>
      </c>
      <c r="F12" s="17">
        <f>E12*H1</f>
        <v>14.952000000000002</v>
      </c>
      <c r="G12" s="5">
        <f t="shared" si="0"/>
        <v>102.78676512796596</v>
      </c>
      <c r="H12" s="5">
        <f t="shared" si="1"/>
        <v>4.4507894709289992</v>
      </c>
      <c r="I12">
        <v>104.450311446222</v>
      </c>
      <c r="J12">
        <v>98.068205197145005</v>
      </c>
      <c r="K12">
        <v>97.860565727082601</v>
      </c>
      <c r="L12">
        <v>99.2434470447579</v>
      </c>
      <c r="M12">
        <v>99.024975210481202</v>
      </c>
      <c r="N12">
        <v>106.645451618903</v>
      </c>
      <c r="O12">
        <v>109.04358132809</v>
      </c>
      <c r="P12">
        <v>105.219330189942</v>
      </c>
      <c r="Q12">
        <v>99.764061703829896</v>
      </c>
      <c r="R12">
        <v>108.547721813206</v>
      </c>
      <c r="T12" s="14">
        <v>81</v>
      </c>
      <c r="U12" s="14">
        <v>66000</v>
      </c>
      <c r="V12" s="5">
        <f t="shared" si="2"/>
        <v>83.752178993157457</v>
      </c>
      <c r="W12" s="5">
        <f t="shared" si="3"/>
        <v>3.626569198534737</v>
      </c>
      <c r="X12" s="5">
        <f t="shared" si="4"/>
        <v>1.1468218759581141</v>
      </c>
      <c r="Y12" s="5">
        <f t="shared" si="7"/>
        <v>85.107661178403106</v>
      </c>
      <c r="Z12" s="5">
        <f t="shared" si="8"/>
        <v>79.907426456932967</v>
      </c>
      <c r="AA12" s="5">
        <f t="shared" si="9"/>
        <v>79.738238740585828</v>
      </c>
      <c r="AB12" s="5">
        <f t="shared" si="10"/>
        <v>80.865030925358298</v>
      </c>
      <c r="AC12" s="5">
        <f t="shared" si="11"/>
        <v>80.687016838169853</v>
      </c>
      <c r="AD12" s="5">
        <f t="shared" si="12"/>
        <v>86.896293911698734</v>
      </c>
      <c r="AE12" s="5">
        <f t="shared" si="13"/>
        <v>88.85032552659186</v>
      </c>
      <c r="AF12" s="5">
        <f t="shared" si="14"/>
        <v>85.734269043656425</v>
      </c>
      <c r="AG12" s="5">
        <f t="shared" si="15"/>
        <v>81.289235462379921</v>
      </c>
      <c r="AH12" s="5">
        <f t="shared" si="16"/>
        <v>88.446291847797468</v>
      </c>
      <c r="AI12">
        <f t="shared" si="17"/>
        <v>12.183111111111113</v>
      </c>
      <c r="AJ12">
        <f t="shared" si="5"/>
        <v>587.44492461186428</v>
      </c>
      <c r="AK12">
        <f t="shared" si="18"/>
        <v>71.56906788204634</v>
      </c>
      <c r="AL12">
        <f t="shared" si="6"/>
        <v>6.8744492461186431</v>
      </c>
    </row>
    <row r="13" spans="1:38" x14ac:dyDescent="0.25">
      <c r="A13">
        <v>9</v>
      </c>
      <c r="B13" s="3" t="s">
        <v>46</v>
      </c>
      <c r="C13" s="9" t="s">
        <v>39</v>
      </c>
      <c r="D13" s="3" t="s">
        <v>47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48</v>
      </c>
      <c r="C14" s="6" t="s">
        <v>49</v>
      </c>
      <c r="D14" t="s">
        <v>50</v>
      </c>
      <c r="E14">
        <v>446.19</v>
      </c>
      <c r="F14" s="17">
        <f>E14*H1</f>
        <v>499.73280000000005</v>
      </c>
      <c r="G14" s="5">
        <f t="shared" si="0"/>
        <v>1882.4096627342126</v>
      </c>
      <c r="H14" s="5">
        <f t="shared" si="1"/>
        <v>39.613875552511743</v>
      </c>
      <c r="I14">
        <v>1917.5662224341499</v>
      </c>
      <c r="J14">
        <v>1854.1729570490199</v>
      </c>
      <c r="K14">
        <v>1937.10545400669</v>
      </c>
      <c r="L14">
        <v>1885.5860632573099</v>
      </c>
      <c r="M14">
        <v>1883.3136493715999</v>
      </c>
      <c r="N14">
        <v>1859.01262052537</v>
      </c>
      <c r="O14">
        <v>1885.3714091509701</v>
      </c>
      <c r="P14">
        <v>1806.88776299397</v>
      </c>
      <c r="Q14">
        <v>1931.9632077727399</v>
      </c>
      <c r="R14">
        <v>1863.11728078031</v>
      </c>
      <c r="T14" s="14">
        <v>615</v>
      </c>
      <c r="U14" s="14">
        <v>96000</v>
      </c>
      <c r="V14" s="5">
        <f t="shared" si="2"/>
        <v>293.83955710973078</v>
      </c>
      <c r="W14" s="5">
        <f t="shared" si="3"/>
        <v>6.1836293545384198</v>
      </c>
      <c r="X14" s="5">
        <f t="shared" si="4"/>
        <v>1.9554352966618258</v>
      </c>
      <c r="Y14" s="5">
        <f t="shared" si="7"/>
        <v>299.32741033118441</v>
      </c>
      <c r="Z14" s="5">
        <f t="shared" si="8"/>
        <v>289.43187622228601</v>
      </c>
      <c r="AA14" s="5">
        <f t="shared" si="9"/>
        <v>302.37743672299553</v>
      </c>
      <c r="AB14" s="5">
        <f t="shared" si="10"/>
        <v>294.3353854840679</v>
      </c>
      <c r="AC14" s="5">
        <f t="shared" si="11"/>
        <v>293.98066721898141</v>
      </c>
      <c r="AD14" s="5">
        <f t="shared" si="12"/>
        <v>290.18733588688707</v>
      </c>
      <c r="AE14" s="5">
        <f t="shared" si="13"/>
        <v>294.30187850161485</v>
      </c>
      <c r="AF14" s="5">
        <f t="shared" si="14"/>
        <v>282.05077276003436</v>
      </c>
      <c r="AG14" s="5">
        <f t="shared" si="15"/>
        <v>301.57474462793988</v>
      </c>
      <c r="AH14" s="5">
        <f t="shared" si="16"/>
        <v>290.82806334131664</v>
      </c>
      <c r="AI14">
        <f t="shared" si="17"/>
        <v>78.007071219512198</v>
      </c>
      <c r="AJ14">
        <f t="shared" si="5"/>
        <v>276.68323206605862</v>
      </c>
      <c r="AK14">
        <f t="shared" si="18"/>
        <v>215.83248589021858</v>
      </c>
      <c r="AL14">
        <f t="shared" si="6"/>
        <v>3.7668323206605865</v>
      </c>
    </row>
    <row r="15" spans="1:38" x14ac:dyDescent="0.25">
      <c r="A15">
        <v>11</v>
      </c>
      <c r="B15" s="4" t="s">
        <v>51</v>
      </c>
      <c r="C15" s="7" t="s">
        <v>52</v>
      </c>
      <c r="D15" s="4" t="s">
        <v>53</v>
      </c>
      <c r="E15" s="4">
        <v>8.01</v>
      </c>
      <c r="F15" s="17">
        <f>E15*H1</f>
        <v>8.9712000000000014</v>
      </c>
      <c r="G15" s="5">
        <f t="shared" si="0"/>
        <v>15.604858263414149</v>
      </c>
      <c r="H15" s="5">
        <f t="shared" si="1"/>
        <v>0.28737718818638575</v>
      </c>
      <c r="I15">
        <v>15.5094060435893</v>
      </c>
      <c r="J15">
        <v>16.162896045029299</v>
      </c>
      <c r="K15">
        <v>15.9728123690515</v>
      </c>
      <c r="L15">
        <v>15.6460589815653</v>
      </c>
      <c r="M15">
        <v>15.3782506679285</v>
      </c>
      <c r="N15">
        <v>15.396729782611599</v>
      </c>
      <c r="O15">
        <v>15.3820829882855</v>
      </c>
      <c r="P15">
        <v>15.595916493068501</v>
      </c>
      <c r="Q15">
        <v>15.257044135792199</v>
      </c>
      <c r="R15">
        <v>15.7473851272198</v>
      </c>
      <c r="T15" s="14">
        <v>546</v>
      </c>
      <c r="U15" s="14">
        <v>210000</v>
      </c>
      <c r="V15" s="5">
        <f t="shared" si="2"/>
        <v>6.0018685628515964</v>
      </c>
      <c r="W15" s="5">
        <f t="shared" si="3"/>
        <v>0.11052968776399445</v>
      </c>
      <c r="X15" s="5">
        <f t="shared" si="4"/>
        <v>3.4952556240146593E-2</v>
      </c>
      <c r="Y15" s="5">
        <f t="shared" si="7"/>
        <v>5.9651561706112686</v>
      </c>
      <c r="Z15" s="5">
        <f t="shared" si="8"/>
        <v>6.2164984788574227</v>
      </c>
      <c r="AA15" s="5">
        <f t="shared" si="9"/>
        <v>6.1433893727121154</v>
      </c>
      <c r="AB15" s="5">
        <f t="shared" si="10"/>
        <v>6.0177149929097302</v>
      </c>
      <c r="AC15" s="5">
        <f t="shared" si="11"/>
        <v>5.9147117953571149</v>
      </c>
      <c r="AD15" s="5">
        <f t="shared" si="12"/>
        <v>5.9218191471583079</v>
      </c>
      <c r="AE15" s="5">
        <f t="shared" si="13"/>
        <v>5.9161857647251921</v>
      </c>
      <c r="AF15" s="5">
        <f t="shared" si="14"/>
        <v>5.9984294204109618</v>
      </c>
      <c r="AG15" s="5">
        <f t="shared" si="15"/>
        <v>5.8680938983816153</v>
      </c>
      <c r="AH15" s="5">
        <f t="shared" si="16"/>
        <v>6.0566865873922309</v>
      </c>
      <c r="AI15">
        <f t="shared" si="17"/>
        <v>3.4504615384615396</v>
      </c>
      <c r="AJ15">
        <f t="shared" si="5"/>
        <v>73.943934628746945</v>
      </c>
      <c r="AK15">
        <f t="shared" si="18"/>
        <v>2.5514070243900568</v>
      </c>
      <c r="AL15">
        <f t="shared" si="6"/>
        <v>1.7394393462874693</v>
      </c>
    </row>
    <row r="16" spans="1:38" x14ac:dyDescent="0.25">
      <c r="A16">
        <v>12</v>
      </c>
      <c r="B16" s="3" t="s">
        <v>54</v>
      </c>
      <c r="C16" s="9" t="s">
        <v>55</v>
      </c>
      <c r="D16" s="3" t="s">
        <v>56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57</v>
      </c>
      <c r="C17" s="8" t="s">
        <v>58</v>
      </c>
      <c r="D17" s="2" t="s">
        <v>59</v>
      </c>
      <c r="E17" s="2">
        <v>1572.6</v>
      </c>
      <c r="F17" s="17">
        <f>E17*H1</f>
        <v>1761.3120000000001</v>
      </c>
      <c r="G17" s="5">
        <f t="shared" si="0"/>
        <v>95.771294751295244</v>
      </c>
      <c r="H17" s="5">
        <f t="shared" si="1"/>
        <v>12.058470715498878</v>
      </c>
      <c r="I17">
        <v>100.81514138463599</v>
      </c>
      <c r="J17">
        <v>98.023099844931807</v>
      </c>
      <c r="K17">
        <v>98.224010849485694</v>
      </c>
      <c r="L17">
        <v>103.482695529008</v>
      </c>
      <c r="M17">
        <v>97.922124347736002</v>
      </c>
      <c r="N17">
        <v>90.339261916555799</v>
      </c>
      <c r="O17">
        <v>113.59624156071</v>
      </c>
      <c r="P17">
        <v>102.097469533297</v>
      </c>
      <c r="Q17">
        <v>83.171631957852995</v>
      </c>
      <c r="R17">
        <v>70.041270588738996</v>
      </c>
      <c r="T17" s="14">
        <v>292</v>
      </c>
      <c r="U17" s="14">
        <v>100000</v>
      </c>
      <c r="V17" s="5">
        <f t="shared" si="2"/>
        <v>32.79838861345727</v>
      </c>
      <c r="W17" s="5">
        <f t="shared" si="3"/>
        <v>4.1296132587325287</v>
      </c>
      <c r="X17" s="5">
        <f t="shared" si="4"/>
        <v>1.3058983753225015</v>
      </c>
      <c r="Y17" s="5">
        <f t="shared" si="7"/>
        <v>34.52573335090274</v>
      </c>
      <c r="Z17" s="5">
        <f t="shared" si="8"/>
        <v>33.569554741415004</v>
      </c>
      <c r="AA17" s="5">
        <f t="shared" si="9"/>
        <v>33.638359879960852</v>
      </c>
      <c r="AB17" s="5">
        <f t="shared" si="10"/>
        <v>35.439279290756168</v>
      </c>
      <c r="AC17" s="5">
        <f t="shared" si="11"/>
        <v>33.534974091690415</v>
      </c>
      <c r="AD17" s="5">
        <f t="shared" si="12"/>
        <v>30.938103396080752</v>
      </c>
      <c r="AE17" s="5">
        <f t="shared" si="13"/>
        <v>38.90282245229794</v>
      </c>
      <c r="AF17" s="5">
        <f t="shared" si="14"/>
        <v>34.964886826471577</v>
      </c>
      <c r="AG17" s="5">
        <f t="shared" si="15"/>
        <v>28.483435602004448</v>
      </c>
      <c r="AH17" s="5">
        <f t="shared" si="16"/>
        <v>23.986736502992805</v>
      </c>
      <c r="AI17">
        <f t="shared" si="17"/>
        <v>603.1890410958905</v>
      </c>
      <c r="AJ17">
        <f t="shared" si="5"/>
        <v>-94.562502569034038</v>
      </c>
      <c r="AK17">
        <f t="shared" si="18"/>
        <v>-570.39065248243321</v>
      </c>
      <c r="AL17">
        <f t="shared" si="6"/>
        <v>5.4374974309659624E-2</v>
      </c>
    </row>
    <row r="18" spans="1:38" x14ac:dyDescent="0.25">
      <c r="A18">
        <v>14</v>
      </c>
      <c r="B18" s="2" t="s">
        <v>60</v>
      </c>
      <c r="C18" s="8" t="s">
        <v>61</v>
      </c>
      <c r="D18" s="2" t="s">
        <v>62</v>
      </c>
      <c r="E18" s="2">
        <v>171.47</v>
      </c>
      <c r="F18" s="17">
        <f>E18*H1</f>
        <v>192.04640000000001</v>
      </c>
      <c r="G18" s="5">
        <f t="shared" si="0"/>
        <v>147.21557986120612</v>
      </c>
      <c r="H18" s="5">
        <f t="shared" si="1"/>
        <v>6.2464068406280164</v>
      </c>
      <c r="I18">
        <v>142.70766060771001</v>
      </c>
      <c r="J18">
        <v>148.307834173012</v>
      </c>
      <c r="K18">
        <v>151.40367105291</v>
      </c>
      <c r="L18">
        <v>147.83892361314099</v>
      </c>
      <c r="M18">
        <v>157.93067747307799</v>
      </c>
      <c r="N18">
        <v>138.257567151541</v>
      </c>
      <c r="O18">
        <v>153.77518134769701</v>
      </c>
      <c r="P18">
        <v>146.94268311709601</v>
      </c>
      <c r="Q18">
        <v>146.303723949583</v>
      </c>
      <c r="R18">
        <v>138.68787612629299</v>
      </c>
      <c r="T18" s="14">
        <v>200</v>
      </c>
      <c r="U18" s="14">
        <v>47000</v>
      </c>
      <c r="V18" s="5">
        <f t="shared" si="2"/>
        <v>34.595661267383434</v>
      </c>
      <c r="W18" s="5">
        <f t="shared" si="3"/>
        <v>1.4679056075475831</v>
      </c>
      <c r="X18" s="5">
        <f t="shared" si="4"/>
        <v>0.46419251099836145</v>
      </c>
      <c r="Y18" s="5">
        <f t="shared" si="7"/>
        <v>33.536300242811848</v>
      </c>
      <c r="Z18" s="5">
        <f t="shared" si="8"/>
        <v>34.852341030657819</v>
      </c>
      <c r="AA18" s="5">
        <f t="shared" si="9"/>
        <v>35.579862697433846</v>
      </c>
      <c r="AB18" s="5">
        <f t="shared" si="10"/>
        <v>34.742147049088132</v>
      </c>
      <c r="AC18" s="5">
        <f t="shared" si="11"/>
        <v>37.113709206173326</v>
      </c>
      <c r="AD18" s="5">
        <f t="shared" si="12"/>
        <v>32.490528280612139</v>
      </c>
      <c r="AE18" s="5">
        <f t="shared" si="13"/>
        <v>36.137167616708801</v>
      </c>
      <c r="AF18" s="5">
        <f t="shared" si="14"/>
        <v>34.531530532517564</v>
      </c>
      <c r="AG18" s="5">
        <f t="shared" si="15"/>
        <v>34.381375128152001</v>
      </c>
      <c r="AH18" s="5">
        <f t="shared" si="16"/>
        <v>32.591650889678853</v>
      </c>
      <c r="AI18">
        <f t="shared" si="17"/>
        <v>45.130904000000001</v>
      </c>
      <c r="AJ18">
        <f t="shared" si="5"/>
        <v>-23.343744084134823</v>
      </c>
      <c r="AK18">
        <f t="shared" si="18"/>
        <v>-10.535242732616567</v>
      </c>
      <c r="AL18">
        <f t="shared" si="6"/>
        <v>0.76656255915865179</v>
      </c>
    </row>
    <row r="19" spans="1:38" x14ac:dyDescent="0.25">
      <c r="A19">
        <v>15</v>
      </c>
      <c r="B19" s="2" t="s">
        <v>63</v>
      </c>
      <c r="C19" s="8" t="s">
        <v>64</v>
      </c>
      <c r="D19" s="2" t="s">
        <v>65</v>
      </c>
      <c r="E19" s="2">
        <v>43.68</v>
      </c>
      <c r="F19" s="17">
        <f>E19*H1</f>
        <v>48.921600000000005</v>
      </c>
      <c r="G19" s="5">
        <f t="shared" si="0"/>
        <v>27.15637657168201</v>
      </c>
      <c r="H19" s="5">
        <f t="shared" si="1"/>
        <v>3.8844207714300083</v>
      </c>
      <c r="I19">
        <v>27.6072694894001</v>
      </c>
      <c r="J19">
        <v>30.368272227147202</v>
      </c>
      <c r="K19">
        <v>30.593062679796699</v>
      </c>
      <c r="L19">
        <v>27.6664562744165</v>
      </c>
      <c r="M19">
        <v>27.074742992902799</v>
      </c>
      <c r="N19">
        <v>22.4669034492834</v>
      </c>
      <c r="O19">
        <v>33.7449739278197</v>
      </c>
      <c r="P19">
        <v>27.461485349873101</v>
      </c>
      <c r="Q19">
        <v>21.871961237541001</v>
      </c>
      <c r="R19">
        <v>22.708638088639599</v>
      </c>
      <c r="T19" s="14">
        <v>437</v>
      </c>
      <c r="U19" s="14">
        <v>300000</v>
      </c>
      <c r="V19" s="5">
        <f t="shared" si="2"/>
        <v>18.642821445090625</v>
      </c>
      <c r="W19" s="5">
        <f t="shared" si="3"/>
        <v>2.6666504151693564</v>
      </c>
      <c r="X19" s="5">
        <f t="shared" si="4"/>
        <v>0.84326890353687889</v>
      </c>
      <c r="Y19" s="5">
        <f t="shared" si="7"/>
        <v>18.952358917208308</v>
      </c>
      <c r="Z19" s="5">
        <f t="shared" si="8"/>
        <v>20.847784137629656</v>
      </c>
      <c r="AA19" s="5">
        <f t="shared" si="9"/>
        <v>21.002102526176223</v>
      </c>
      <c r="AB19" s="5">
        <f t="shared" si="10"/>
        <v>18.992990577402633</v>
      </c>
      <c r="AC19" s="5">
        <f t="shared" si="11"/>
        <v>18.586780086660962</v>
      </c>
      <c r="AD19" s="5">
        <f t="shared" si="12"/>
        <v>15.423503512093868</v>
      </c>
      <c r="AE19" s="5">
        <f t="shared" si="13"/>
        <v>23.165885991638238</v>
      </c>
      <c r="AF19" s="5">
        <f t="shared" si="14"/>
        <v>18.852278272224094</v>
      </c>
      <c r="AG19" s="5">
        <f t="shared" si="15"/>
        <v>15.015076364444623</v>
      </c>
      <c r="AH19" s="5">
        <f t="shared" si="16"/>
        <v>15.589454065427642</v>
      </c>
      <c r="AI19">
        <f t="shared" si="17"/>
        <v>33.584622425629298</v>
      </c>
      <c r="AJ19">
        <f t="shared" si="5"/>
        <v>-44.490007334833678</v>
      </c>
      <c r="AK19">
        <f t="shared" si="18"/>
        <v>-14.941800980538673</v>
      </c>
      <c r="AL19">
        <f t="shared" si="6"/>
        <v>0.55509992665166319</v>
      </c>
    </row>
    <row r="20" spans="1:38" x14ac:dyDescent="0.25">
      <c r="A20">
        <v>16</v>
      </c>
      <c r="B20" s="2" t="s">
        <v>66</v>
      </c>
      <c r="C20" s="8" t="s">
        <v>67</v>
      </c>
      <c r="D20" s="2" t="s">
        <v>68</v>
      </c>
      <c r="E20" s="2">
        <v>99.19</v>
      </c>
      <c r="F20" s="17">
        <f>E20*H1</f>
        <v>111.09280000000001</v>
      </c>
      <c r="G20" s="5">
        <f t="shared" si="0"/>
        <v>28.915396984993077</v>
      </c>
      <c r="H20" s="5">
        <f t="shared" si="1"/>
        <v>0.5688842162285731</v>
      </c>
      <c r="I20">
        <v>28.731741328553799</v>
      </c>
      <c r="J20">
        <v>28.071399115788001</v>
      </c>
      <c r="K20">
        <v>28.7466510120801</v>
      </c>
      <c r="L20">
        <v>29.6421471866202</v>
      </c>
      <c r="M20">
        <v>29.073349850507501</v>
      </c>
      <c r="N20">
        <v>28.2672756132825</v>
      </c>
      <c r="O20">
        <v>29.124250524191901</v>
      </c>
      <c r="P20">
        <v>28.9172157069966</v>
      </c>
      <c r="Q20">
        <v>28.641619021131898</v>
      </c>
      <c r="R20">
        <v>29.938320490778299</v>
      </c>
      <c r="T20" s="14">
        <v>97</v>
      </c>
      <c r="U20" s="14">
        <v>105000</v>
      </c>
      <c r="V20" s="5">
        <f t="shared" si="2"/>
        <v>31.300171994064677</v>
      </c>
      <c r="W20" s="5">
        <f t="shared" si="3"/>
        <v>0.61580250210309484</v>
      </c>
      <c r="X20" s="5">
        <f t="shared" si="4"/>
        <v>0.19473384954764081</v>
      </c>
      <c r="Y20" s="5">
        <f t="shared" si="7"/>
        <v>31.101369479362361</v>
      </c>
      <c r="Z20" s="5">
        <f t="shared" si="8"/>
        <v>30.386566053172579</v>
      </c>
      <c r="AA20" s="5">
        <f t="shared" si="9"/>
        <v>31.117508827509386</v>
      </c>
      <c r="AB20" s="5">
        <f t="shared" si="10"/>
        <v>32.086860356650732</v>
      </c>
      <c r="AC20" s="5">
        <f t="shared" si="11"/>
        <v>31.471151900033892</v>
      </c>
      <c r="AD20" s="5">
        <f t="shared" si="12"/>
        <v>30.598597313347035</v>
      </c>
      <c r="AE20" s="5">
        <f t="shared" si="13"/>
        <v>31.526250567424224</v>
      </c>
      <c r="AF20" s="5">
        <f t="shared" si="14"/>
        <v>31.302140713759211</v>
      </c>
      <c r="AG20" s="5">
        <f t="shared" si="15"/>
        <v>31.003814404318035</v>
      </c>
      <c r="AH20" s="5">
        <f t="shared" si="16"/>
        <v>32.407460325069295</v>
      </c>
      <c r="AI20">
        <f t="shared" si="17"/>
        <v>120.25509278350515</v>
      </c>
      <c r="AJ20">
        <f t="shared" si="5"/>
        <v>-73.971853274925934</v>
      </c>
      <c r="AK20">
        <f t="shared" si="18"/>
        <v>-88.954920789440479</v>
      </c>
      <c r="AL20">
        <f t="shared" si="6"/>
        <v>0.26028146725074069</v>
      </c>
    </row>
    <row r="21" spans="1:38" x14ac:dyDescent="0.25">
      <c r="A21">
        <v>17</v>
      </c>
      <c r="B21" s="2" t="s">
        <v>69</v>
      </c>
      <c r="C21" s="8" t="s">
        <v>70</v>
      </c>
      <c r="D21" s="2" t="s">
        <v>71</v>
      </c>
      <c r="E21" s="2">
        <v>300.29000000000002</v>
      </c>
      <c r="F21" s="17">
        <f>E21*H1</f>
        <v>336.32480000000004</v>
      </c>
      <c r="G21" s="5">
        <f t="shared" si="0"/>
        <v>285.36685966353588</v>
      </c>
      <c r="H21" s="5">
        <f t="shared" si="1"/>
        <v>84.084717656360212</v>
      </c>
      <c r="I21">
        <v>208.85342892029499</v>
      </c>
      <c r="J21">
        <v>208.26171008388599</v>
      </c>
      <c r="K21">
        <v>226.454845251926</v>
      </c>
      <c r="L21">
        <v>288.55555060517003</v>
      </c>
      <c r="M21">
        <v>351.32542620243697</v>
      </c>
      <c r="N21">
        <v>463.245111470827</v>
      </c>
      <c r="O21">
        <v>275.73021701745802</v>
      </c>
      <c r="P21">
        <v>365.20617413785698</v>
      </c>
      <c r="Q21">
        <v>247.38255466806999</v>
      </c>
      <c r="R21">
        <v>218.65357827743301</v>
      </c>
      <c r="T21" s="14">
        <v>1629</v>
      </c>
      <c r="U21" s="14">
        <v>90000</v>
      </c>
      <c r="V21" s="5">
        <f t="shared" si="2"/>
        <v>15.766124843289276</v>
      </c>
      <c r="W21" s="5">
        <f t="shared" si="3"/>
        <v>4.6455645114011244</v>
      </c>
      <c r="X21" s="5">
        <f t="shared" si="4"/>
        <v>1.4690564873274807</v>
      </c>
      <c r="Y21" s="5">
        <f t="shared" si="7"/>
        <v>11.538863476259392</v>
      </c>
      <c r="Z21" s="5">
        <f t="shared" si="8"/>
        <v>11.506171827839005</v>
      </c>
      <c r="AA21" s="5">
        <f t="shared" si="9"/>
        <v>12.51131741723348</v>
      </c>
      <c r="AB21" s="5">
        <f t="shared" si="10"/>
        <v>15.942295613545307</v>
      </c>
      <c r="AC21" s="5">
        <f t="shared" si="11"/>
        <v>19.410244541571103</v>
      </c>
      <c r="AD21" s="5">
        <f t="shared" si="12"/>
        <v>25.593652567449009</v>
      </c>
      <c r="AE21" s="5">
        <f t="shared" si="13"/>
        <v>15.233713647373371</v>
      </c>
      <c r="AF21" s="5">
        <f t="shared" si="14"/>
        <v>20.177136692699282</v>
      </c>
      <c r="AG21" s="5">
        <f t="shared" si="15"/>
        <v>13.667544456799448</v>
      </c>
      <c r="AH21" s="5">
        <f t="shared" si="16"/>
        <v>12.080308192123372</v>
      </c>
      <c r="AI21">
        <f t="shared" si="17"/>
        <v>18.581480662983427</v>
      </c>
      <c r="AJ21">
        <f t="shared" si="5"/>
        <v>-15.151407311165913</v>
      </c>
      <c r="AK21">
        <f t="shared" si="18"/>
        <v>-2.8153558196941511</v>
      </c>
      <c r="AL21">
        <f t="shared" si="6"/>
        <v>0.8484859268883409</v>
      </c>
    </row>
    <row r="22" spans="1:38" x14ac:dyDescent="0.25">
      <c r="A22">
        <v>18</v>
      </c>
      <c r="B22" s="2" t="s">
        <v>72</v>
      </c>
      <c r="C22" s="8" t="s">
        <v>73</v>
      </c>
      <c r="D22" s="2" t="s">
        <v>74</v>
      </c>
      <c r="E22" s="2">
        <v>82.37</v>
      </c>
      <c r="F22" s="17">
        <f>E22*H1</f>
        <v>92.254400000000018</v>
      </c>
      <c r="G22" s="5">
        <f t="shared" si="0"/>
        <v>27.397670249850393</v>
      </c>
      <c r="H22" s="5">
        <f t="shared" si="1"/>
        <v>0.52307507402264874</v>
      </c>
      <c r="I22">
        <v>27.633458770878502</v>
      </c>
      <c r="J22">
        <v>27.084717891994099</v>
      </c>
      <c r="K22">
        <v>27.289848141525798</v>
      </c>
      <c r="L22">
        <v>27.046274728588799</v>
      </c>
      <c r="M22">
        <v>27.2695966909254</v>
      </c>
      <c r="N22">
        <v>28.504005483479901</v>
      </c>
      <c r="O22">
        <v>27.124127227799701</v>
      </c>
      <c r="P22">
        <v>26.9787568893973</v>
      </c>
      <c r="Q22">
        <v>28.0938081812881</v>
      </c>
      <c r="R22">
        <v>26.952108492626301</v>
      </c>
      <c r="T22" s="14">
        <v>54</v>
      </c>
      <c r="U22" s="14">
        <v>90000</v>
      </c>
      <c r="V22" s="5">
        <f t="shared" si="2"/>
        <v>45.662783749750645</v>
      </c>
      <c r="W22" s="5">
        <f t="shared" si="3"/>
        <v>0.87179179003774721</v>
      </c>
      <c r="X22" s="5">
        <f t="shared" si="4"/>
        <v>0.27568477019545701</v>
      </c>
      <c r="Y22" s="5">
        <f t="shared" si="7"/>
        <v>46.055764618130837</v>
      </c>
      <c r="Z22" s="5">
        <f t="shared" si="8"/>
        <v>45.141196486656831</v>
      </c>
      <c r="AA22" s="5">
        <f t="shared" si="9"/>
        <v>45.483080235876329</v>
      </c>
      <c r="AB22" s="5">
        <f t="shared" si="10"/>
        <v>45.077124547647998</v>
      </c>
      <c r="AC22" s="5">
        <f t="shared" si="11"/>
        <v>45.449327818208999</v>
      </c>
      <c r="AD22" s="5">
        <f t="shared" si="12"/>
        <v>47.50667580579983</v>
      </c>
      <c r="AE22" s="5">
        <f t="shared" si="13"/>
        <v>45.206878712999504</v>
      </c>
      <c r="AF22" s="5">
        <f t="shared" si="14"/>
        <v>44.964594815662167</v>
      </c>
      <c r="AG22" s="5">
        <f t="shared" si="15"/>
        <v>46.823013635480166</v>
      </c>
      <c r="AH22" s="5">
        <f t="shared" si="16"/>
        <v>44.920180821043829</v>
      </c>
      <c r="AI22">
        <f t="shared" si="17"/>
        <v>153.75733333333335</v>
      </c>
      <c r="AJ22">
        <f t="shared" si="5"/>
        <v>-70.302044943276002</v>
      </c>
      <c r="AK22">
        <f t="shared" si="18"/>
        <v>-108.0945495835827</v>
      </c>
      <c r="AL22">
        <f t="shared" si="6"/>
        <v>0.29697955056723996</v>
      </c>
    </row>
    <row r="23" spans="1:38" x14ac:dyDescent="0.25">
      <c r="A23">
        <v>19</v>
      </c>
      <c r="B23" s="2" t="s">
        <v>75</v>
      </c>
      <c r="C23" s="8" t="s">
        <v>76</v>
      </c>
      <c r="D23" s="2" t="s">
        <v>77</v>
      </c>
      <c r="E23" s="2">
        <v>74.84</v>
      </c>
      <c r="F23" s="17">
        <f>E23*H1</f>
        <v>83.820800000000006</v>
      </c>
      <c r="G23" s="5">
        <f t="shared" si="0"/>
        <v>12.408664598912729</v>
      </c>
      <c r="H23" s="5">
        <f t="shared" si="1"/>
        <v>7.8412682531117925E-2</v>
      </c>
      <c r="I23">
        <v>12.4485654418483</v>
      </c>
      <c r="J23">
        <v>12.5304532535517</v>
      </c>
      <c r="K23">
        <v>12.3716967648951</v>
      </c>
      <c r="L23">
        <v>12.4046400716117</v>
      </c>
      <c r="M23">
        <v>12.337224023027099</v>
      </c>
      <c r="N23">
        <v>12.4789729815909</v>
      </c>
      <c r="O23">
        <v>12.5060980361005</v>
      </c>
      <c r="P23">
        <v>12.3749712925385</v>
      </c>
      <c r="Q23">
        <v>12.3221915702466</v>
      </c>
      <c r="R23">
        <v>12.311832553716901</v>
      </c>
      <c r="T23" s="14">
        <v>18</v>
      </c>
      <c r="U23" s="14">
        <v>270000</v>
      </c>
      <c r="V23" s="5">
        <f t="shared" si="2"/>
        <v>186.12996898369096</v>
      </c>
      <c r="W23" s="5">
        <f t="shared" si="3"/>
        <v>1.1761902379667686</v>
      </c>
      <c r="X23" s="5">
        <f t="shared" si="4"/>
        <v>0.37194401136304422</v>
      </c>
      <c r="Y23" s="5">
        <f t="shared" si="7"/>
        <v>186.72848162772451</v>
      </c>
      <c r="Z23" s="5">
        <f t="shared" si="8"/>
        <v>187.95679880327549</v>
      </c>
      <c r="AA23" s="5">
        <f t="shared" si="9"/>
        <v>185.57545147342651</v>
      </c>
      <c r="AB23" s="5">
        <f t="shared" si="10"/>
        <v>186.06960107417549</v>
      </c>
      <c r="AC23" s="5">
        <f t="shared" si="11"/>
        <v>185.0583603454065</v>
      </c>
      <c r="AD23" s="5">
        <f t="shared" si="12"/>
        <v>187.18459472386351</v>
      </c>
      <c r="AE23" s="5">
        <f t="shared" si="13"/>
        <v>187.5914705415075</v>
      </c>
      <c r="AF23" s="5">
        <f t="shared" si="14"/>
        <v>185.6245693880775</v>
      </c>
      <c r="AG23" s="5">
        <f t="shared" si="15"/>
        <v>184.83287355369899</v>
      </c>
      <c r="AH23" s="5">
        <f t="shared" si="16"/>
        <v>184.67748830575351</v>
      </c>
      <c r="AI23">
        <f t="shared" si="17"/>
        <v>1257.3119999999999</v>
      </c>
      <c r="AJ23">
        <f t="shared" si="5"/>
        <v>-85.196198796822813</v>
      </c>
      <c r="AK23">
        <f t="shared" si="18"/>
        <v>-1071.1820310163089</v>
      </c>
      <c r="AL23">
        <f t="shared" si="6"/>
        <v>0.14803801203177172</v>
      </c>
    </row>
    <row r="24" spans="1:38" x14ac:dyDescent="0.25">
      <c r="A24">
        <v>20</v>
      </c>
      <c r="B24" s="4" t="s">
        <v>78</v>
      </c>
      <c r="C24" s="7" t="s">
        <v>79</v>
      </c>
      <c r="D24" s="4" t="s">
        <v>80</v>
      </c>
      <c r="E24" s="4">
        <v>3.22</v>
      </c>
      <c r="F24" s="17">
        <f>E24*H1</f>
        <v>3.6064000000000007</v>
      </c>
      <c r="G24" s="5">
        <f t="shared" si="0"/>
        <v>6.2697113720705024</v>
      </c>
      <c r="H24" s="5">
        <f t="shared" si="1"/>
        <v>0.12510011183293404</v>
      </c>
      <c r="I24">
        <v>6.2228042749253101</v>
      </c>
      <c r="J24">
        <v>6.4928172685728702</v>
      </c>
      <c r="K24">
        <v>6.4221376906949903</v>
      </c>
      <c r="L24">
        <v>6.3043307567164204</v>
      </c>
      <c r="M24">
        <v>6.1813594770675397</v>
      </c>
      <c r="N24">
        <v>6.1717507362380504</v>
      </c>
      <c r="O24">
        <v>6.1754501524994101</v>
      </c>
      <c r="P24">
        <v>6.2660278953511703</v>
      </c>
      <c r="Q24">
        <v>6.0978905702121704</v>
      </c>
      <c r="R24">
        <v>6.3625448984270898</v>
      </c>
      <c r="T24" s="14">
        <v>65</v>
      </c>
      <c r="U24" s="14">
        <v>70000</v>
      </c>
      <c r="V24" s="5">
        <f t="shared" si="2"/>
        <v>6.7519968622297712</v>
      </c>
      <c r="W24" s="5">
        <f t="shared" si="3"/>
        <v>0.13472319735854457</v>
      </c>
      <c r="X24" s="5">
        <f t="shared" si="4"/>
        <v>4.2603215731338108E-2</v>
      </c>
      <c r="Y24" s="5">
        <f t="shared" si="7"/>
        <v>6.7014815268426418</v>
      </c>
      <c r="Z24" s="5">
        <f t="shared" si="8"/>
        <v>6.9922647507707838</v>
      </c>
      <c r="AA24" s="5">
        <f t="shared" si="9"/>
        <v>6.9161482822869127</v>
      </c>
      <c r="AB24" s="5">
        <f t="shared" si="10"/>
        <v>6.7892792764638372</v>
      </c>
      <c r="AC24" s="5">
        <f t="shared" si="11"/>
        <v>6.6568486676111958</v>
      </c>
      <c r="AD24" s="5">
        <f t="shared" si="12"/>
        <v>6.6465007928717457</v>
      </c>
      <c r="AE24" s="5">
        <f t="shared" si="13"/>
        <v>6.6504847796147493</v>
      </c>
      <c r="AF24" s="5">
        <f t="shared" si="14"/>
        <v>6.7480300411474143</v>
      </c>
      <c r="AG24" s="5">
        <f t="shared" si="15"/>
        <v>6.5669590756131067</v>
      </c>
      <c r="AH24" s="5">
        <f t="shared" si="16"/>
        <v>6.8519714290753271</v>
      </c>
      <c r="AI24">
        <f t="shared" si="17"/>
        <v>3.8838153846153856</v>
      </c>
      <c r="AJ24">
        <f t="shared" si="5"/>
        <v>73.849583298316887</v>
      </c>
      <c r="AK24">
        <f t="shared" si="18"/>
        <v>2.8681814776143857</v>
      </c>
      <c r="AL24">
        <f t="shared" si="6"/>
        <v>1.738495832983169</v>
      </c>
    </row>
    <row r="25" spans="1:38" x14ac:dyDescent="0.25">
      <c r="A25">
        <v>21</v>
      </c>
      <c r="B25" s="4" t="s">
        <v>81</v>
      </c>
      <c r="C25" s="7" t="s">
        <v>82</v>
      </c>
      <c r="D25" s="4" t="s">
        <v>83</v>
      </c>
      <c r="E25" s="4">
        <v>1.92</v>
      </c>
      <c r="F25" s="17">
        <f>E25*H1</f>
        <v>2.1504000000000003</v>
      </c>
      <c r="G25" s="5">
        <f t="shared" si="0"/>
        <v>3.7384524140238033</v>
      </c>
      <c r="H25" s="5">
        <f t="shared" si="1"/>
        <v>6.7249036144068242E-2</v>
      </c>
      <c r="I25">
        <v>3.7130534879186898</v>
      </c>
      <c r="J25">
        <v>3.8672829995880802</v>
      </c>
      <c r="K25">
        <v>3.8210624463387801</v>
      </c>
      <c r="L25">
        <v>3.74919252298616</v>
      </c>
      <c r="M25">
        <v>3.6955018578385901</v>
      </c>
      <c r="N25">
        <v>3.6942797993835099</v>
      </c>
      <c r="O25">
        <v>3.6833256508026202</v>
      </c>
      <c r="P25">
        <v>3.72980679139041</v>
      </c>
      <c r="Q25">
        <v>3.6500980831492602</v>
      </c>
      <c r="R25">
        <v>3.78092050084194</v>
      </c>
      <c r="T25" s="14">
        <v>22</v>
      </c>
      <c r="U25" s="14">
        <v>160000</v>
      </c>
      <c r="V25" s="5">
        <f t="shared" si="2"/>
        <v>27.188744829264028</v>
      </c>
      <c r="W25" s="5">
        <f t="shared" si="3"/>
        <v>0.48908389922958617</v>
      </c>
      <c r="X25" s="5">
        <f t="shared" si="4"/>
        <v>0.15466190884817632</v>
      </c>
      <c r="Y25" s="5">
        <f t="shared" si="7"/>
        <v>27.004025366681379</v>
      </c>
      <c r="Z25" s="5">
        <f t="shared" si="8"/>
        <v>28.125694542458763</v>
      </c>
      <c r="AA25" s="5">
        <f t="shared" si="9"/>
        <v>27.789545064282034</v>
      </c>
      <c r="AB25" s="5">
        <f t="shared" si="10"/>
        <v>27.266854712626621</v>
      </c>
      <c r="AC25" s="5">
        <f t="shared" si="11"/>
        <v>26.876377147917019</v>
      </c>
      <c r="AD25" s="5">
        <f t="shared" si="12"/>
        <v>26.867489450061889</v>
      </c>
      <c r="AE25" s="5">
        <f t="shared" si="13"/>
        <v>26.787822914928146</v>
      </c>
      <c r="AF25" s="5">
        <f t="shared" si="14"/>
        <v>27.125867573748437</v>
      </c>
      <c r="AG25" s="5">
        <f t="shared" si="15"/>
        <v>26.546167877449168</v>
      </c>
      <c r="AH25" s="5">
        <f t="shared" si="16"/>
        <v>27.497603642486833</v>
      </c>
      <c r="AI25">
        <f t="shared" si="17"/>
        <v>15.639272727272729</v>
      </c>
      <c r="AJ25">
        <f t="shared" si="5"/>
        <v>73.849163598577164</v>
      </c>
      <c r="AK25">
        <f t="shared" si="18"/>
        <v>11.549472101991299</v>
      </c>
      <c r="AL25">
        <f t="shared" si="6"/>
        <v>1.7384916359857716</v>
      </c>
    </row>
    <row r="26" spans="1:38" x14ac:dyDescent="0.25">
      <c r="A26">
        <v>22</v>
      </c>
      <c r="B26" s="4" t="s">
        <v>84</v>
      </c>
      <c r="C26" s="7" t="s">
        <v>85</v>
      </c>
      <c r="D26" s="4" t="s">
        <v>86</v>
      </c>
      <c r="E26" s="4">
        <v>3.46</v>
      </c>
      <c r="F26" s="17">
        <f>E26*H1</f>
        <v>3.8752000000000004</v>
      </c>
      <c r="G26" s="5">
        <f t="shared" si="0"/>
        <v>6.7419543279827483</v>
      </c>
      <c r="H26" s="5">
        <f t="shared" si="1"/>
        <v>0.12894107937858404</v>
      </c>
      <c r="I26">
        <v>6.7062818862810101</v>
      </c>
      <c r="J26">
        <v>6.9957082965193997</v>
      </c>
      <c r="K26">
        <v>6.8846535116761398</v>
      </c>
      <c r="L26">
        <v>6.7459396329343901</v>
      </c>
      <c r="M26">
        <v>6.6620996116514304</v>
      </c>
      <c r="N26">
        <v>6.6483004650458701</v>
      </c>
      <c r="O26">
        <v>6.6452032994318397</v>
      </c>
      <c r="P26">
        <v>6.7387722240732302</v>
      </c>
      <c r="Q26">
        <v>6.5641920153723001</v>
      </c>
      <c r="R26">
        <v>6.8283923368418602</v>
      </c>
      <c r="T26" s="14">
        <v>400</v>
      </c>
      <c r="U26" s="14">
        <v>53000</v>
      </c>
      <c r="V26" s="5">
        <f t="shared" si="2"/>
        <v>0.89330894845771402</v>
      </c>
      <c r="W26" s="5">
        <f t="shared" si="3"/>
        <v>1.7084693017662383E-2</v>
      </c>
      <c r="X26" s="5">
        <f t="shared" si="4"/>
        <v>5.4026543060588447E-3</v>
      </c>
      <c r="Y26" s="5">
        <f t="shared" si="7"/>
        <v>0.88858234993223384</v>
      </c>
      <c r="Z26" s="5">
        <f t="shared" si="8"/>
        <v>0.92693134928882048</v>
      </c>
      <c r="AA26" s="5">
        <f t="shared" si="9"/>
        <v>0.91221659029708846</v>
      </c>
      <c r="AB26" s="5">
        <f t="shared" si="10"/>
        <v>0.89383700136380673</v>
      </c>
      <c r="AC26" s="5">
        <f t="shared" si="11"/>
        <v>0.88272819854381457</v>
      </c>
      <c r="AD26" s="5">
        <f t="shared" si="12"/>
        <v>0.88089981161857778</v>
      </c>
      <c r="AE26" s="5">
        <f t="shared" si="13"/>
        <v>0.88048943717471873</v>
      </c>
      <c r="AF26" s="5">
        <f t="shared" si="14"/>
        <v>0.89288731968970303</v>
      </c>
      <c r="AG26" s="5">
        <f t="shared" si="15"/>
        <v>0.86975544203682975</v>
      </c>
      <c r="AH26" s="5">
        <f t="shared" si="16"/>
        <v>0.90476198463154645</v>
      </c>
      <c r="AI26">
        <f t="shared" si="17"/>
        <v>0.51346400000000003</v>
      </c>
      <c r="AJ26">
        <f t="shared" si="5"/>
        <v>73.976938686590287</v>
      </c>
      <c r="AK26">
        <f t="shared" si="18"/>
        <v>0.37984494845771399</v>
      </c>
      <c r="AL26">
        <f t="shared" si="6"/>
        <v>1.739769386865903</v>
      </c>
    </row>
    <row r="27" spans="1:38" x14ac:dyDescent="0.25">
      <c r="A27">
        <v>23</v>
      </c>
      <c r="B27" s="4" t="s">
        <v>87</v>
      </c>
      <c r="C27" s="7" t="s">
        <v>88</v>
      </c>
      <c r="D27" s="4" t="s">
        <v>89</v>
      </c>
      <c r="E27" s="4">
        <v>1.67</v>
      </c>
      <c r="F27" s="17">
        <f>E27*H1</f>
        <v>1.8704000000000001</v>
      </c>
      <c r="G27" s="5">
        <f t="shared" si="0"/>
        <v>3.2544734362042518</v>
      </c>
      <c r="H27" s="5">
        <f t="shared" si="1"/>
        <v>6.1244270054292838E-2</v>
      </c>
      <c r="I27">
        <v>3.2287712264869901</v>
      </c>
      <c r="J27">
        <v>3.37275690965981</v>
      </c>
      <c r="K27">
        <v>3.32450876756414</v>
      </c>
      <c r="L27">
        <v>3.2726576550749802</v>
      </c>
      <c r="M27">
        <v>3.2139190721640301</v>
      </c>
      <c r="N27">
        <v>3.20839467218235</v>
      </c>
      <c r="O27">
        <v>3.19724604323337</v>
      </c>
      <c r="P27">
        <v>3.2480351552693199</v>
      </c>
      <c r="Q27">
        <v>3.1830039851591398</v>
      </c>
      <c r="R27">
        <v>3.2954408752483899</v>
      </c>
      <c r="T27" s="14">
        <v>640</v>
      </c>
      <c r="U27" s="14">
        <v>480000</v>
      </c>
      <c r="V27" s="5">
        <f t="shared" si="2"/>
        <v>2.4408550771531887</v>
      </c>
      <c r="W27" s="5">
        <f t="shared" si="3"/>
        <v>4.5933202540719559E-2</v>
      </c>
      <c r="X27" s="5">
        <f t="shared" si="4"/>
        <v>1.4525354025450689E-2</v>
      </c>
      <c r="Y27" s="5">
        <f t="shared" si="7"/>
        <v>2.4215784198652428</v>
      </c>
      <c r="Z27" s="5">
        <f t="shared" si="8"/>
        <v>2.5295676822448572</v>
      </c>
      <c r="AA27" s="5">
        <f t="shared" si="9"/>
        <v>2.493381575673105</v>
      </c>
      <c r="AB27" s="5">
        <f t="shared" si="10"/>
        <v>2.4544932413062353</v>
      </c>
      <c r="AC27" s="5">
        <f t="shared" si="11"/>
        <v>2.4104393041230225</v>
      </c>
      <c r="AD27" s="5">
        <f t="shared" si="12"/>
        <v>2.4062960041367623</v>
      </c>
      <c r="AE27" s="5">
        <f t="shared" si="13"/>
        <v>2.3979345324250274</v>
      </c>
      <c r="AF27" s="5">
        <f t="shared" si="14"/>
        <v>2.4360263664519897</v>
      </c>
      <c r="AG27" s="5">
        <f t="shared" si="15"/>
        <v>2.387252988869355</v>
      </c>
      <c r="AH27" s="5">
        <f t="shared" si="16"/>
        <v>2.4715806564362923</v>
      </c>
      <c r="AI27">
        <f t="shared" si="17"/>
        <v>1.4028000000000003</v>
      </c>
      <c r="AJ27">
        <f t="shared" si="5"/>
        <v>73.998793637951835</v>
      </c>
      <c r="AK27">
        <f t="shared" si="18"/>
        <v>1.0380550771531885</v>
      </c>
      <c r="AL27">
        <f t="shared" si="6"/>
        <v>1.7399879363795183</v>
      </c>
    </row>
    <row r="28" spans="1:38" x14ac:dyDescent="0.25">
      <c r="A28">
        <v>24</v>
      </c>
      <c r="B28" s="4" t="s">
        <v>90</v>
      </c>
      <c r="C28" s="7" t="s">
        <v>91</v>
      </c>
      <c r="D28" s="4" t="s">
        <v>92</v>
      </c>
      <c r="E28" s="4">
        <v>16.649999999999999</v>
      </c>
      <c r="F28" s="17">
        <f>E28*H1</f>
        <v>18.648</v>
      </c>
      <c r="G28" s="5">
        <f t="shared" si="0"/>
        <v>32.437332668283993</v>
      </c>
      <c r="H28" s="5">
        <f t="shared" si="1"/>
        <v>0.61403688128883815</v>
      </c>
      <c r="I28">
        <v>32.143990086324997</v>
      </c>
      <c r="J28">
        <v>33.650166310967101</v>
      </c>
      <c r="K28">
        <v>33.124834900389303</v>
      </c>
      <c r="L28">
        <v>32.524231137438598</v>
      </c>
      <c r="M28">
        <v>32.057612912000302</v>
      </c>
      <c r="N28">
        <v>32.054720814497202</v>
      </c>
      <c r="O28">
        <v>31.892554843385099</v>
      </c>
      <c r="P28">
        <v>32.419789928811902</v>
      </c>
      <c r="Q28">
        <v>31.660975111962301</v>
      </c>
      <c r="R28">
        <v>32.844450637063197</v>
      </c>
      <c r="T28" s="14">
        <v>2500</v>
      </c>
      <c r="U28" s="14">
        <v>120000</v>
      </c>
      <c r="V28" s="5">
        <f t="shared" si="2"/>
        <v>1.5569919680776321</v>
      </c>
      <c r="W28" s="5">
        <f t="shared" si="3"/>
        <v>2.9473770301864256E-2</v>
      </c>
      <c r="X28" s="5">
        <f t="shared" si="4"/>
        <v>9.3204245386519554E-3</v>
      </c>
      <c r="Y28" s="5">
        <f t="shared" si="7"/>
        <v>1.5429115241436</v>
      </c>
      <c r="Z28" s="5">
        <f t="shared" si="8"/>
        <v>1.615207982926421</v>
      </c>
      <c r="AA28" s="5">
        <f t="shared" si="9"/>
        <v>1.5899920752186865</v>
      </c>
      <c r="AB28" s="5">
        <f t="shared" si="10"/>
        <v>1.5611630945970525</v>
      </c>
      <c r="AC28" s="5">
        <f t="shared" si="11"/>
        <v>1.5387654197760146</v>
      </c>
      <c r="AD28" s="5">
        <f t="shared" si="12"/>
        <v>1.5386265990958656</v>
      </c>
      <c r="AE28" s="5">
        <f t="shared" si="13"/>
        <v>1.5308426324824849</v>
      </c>
      <c r="AF28" s="5">
        <f t="shared" si="14"/>
        <v>1.5561499165829711</v>
      </c>
      <c r="AG28" s="5">
        <f t="shared" si="15"/>
        <v>1.5197268053741904</v>
      </c>
      <c r="AH28" s="5">
        <f t="shared" si="16"/>
        <v>1.5765336305790336</v>
      </c>
      <c r="AI28">
        <f t="shared" si="17"/>
        <v>0.89510400000000001</v>
      </c>
      <c r="AJ28">
        <f t="shared" si="5"/>
        <v>73.945370379043339</v>
      </c>
      <c r="AK28">
        <f t="shared" si="18"/>
        <v>0.66188796807763206</v>
      </c>
      <c r="AL28">
        <f t="shared" si="6"/>
        <v>1.7394537037904334</v>
      </c>
    </row>
    <row r="29" spans="1:38" x14ac:dyDescent="0.25">
      <c r="A29">
        <v>25</v>
      </c>
      <c r="B29" s="4" t="s">
        <v>93</v>
      </c>
      <c r="C29" s="7" t="s">
        <v>94</v>
      </c>
      <c r="D29" s="4" t="s">
        <v>95</v>
      </c>
      <c r="E29" s="4">
        <v>0.5</v>
      </c>
      <c r="F29" s="17">
        <f>E29*H1</f>
        <v>0.56000000000000005</v>
      </c>
      <c r="G29" s="5">
        <f t="shared" si="0"/>
        <v>0.97485043306813535</v>
      </c>
      <c r="H29" s="5">
        <f t="shared" si="1"/>
        <v>1.8087168505903722E-2</v>
      </c>
      <c r="I29">
        <v>0.968011827430039</v>
      </c>
      <c r="J29">
        <v>1.0067586149952299</v>
      </c>
      <c r="K29">
        <v>0.99959419934470195</v>
      </c>
      <c r="L29">
        <v>0.979058716197441</v>
      </c>
      <c r="M29">
        <v>0.96382064088105202</v>
      </c>
      <c r="N29">
        <v>0.96138602195634904</v>
      </c>
      <c r="O29">
        <v>0.95938295043524602</v>
      </c>
      <c r="P29">
        <v>0.97358143815952003</v>
      </c>
      <c r="Q29">
        <v>0.95079363878849998</v>
      </c>
      <c r="R29">
        <v>0.98611628249327499</v>
      </c>
      <c r="T29" s="14">
        <v>1550</v>
      </c>
      <c r="U29" s="14">
        <v>390000</v>
      </c>
      <c r="V29" s="5">
        <f t="shared" si="2"/>
        <v>0.24528494767520828</v>
      </c>
      <c r="W29" s="5">
        <f t="shared" si="3"/>
        <v>4.5509649789048168E-3</v>
      </c>
      <c r="X29" s="5">
        <f t="shared" si="4"/>
        <v>1.4391414884999361E-3</v>
      </c>
      <c r="Y29" s="5">
        <f t="shared" si="7"/>
        <v>0.24356426625659047</v>
      </c>
      <c r="Z29" s="5">
        <f t="shared" si="8"/>
        <v>0.25331345796654176</v>
      </c>
      <c r="AA29" s="5">
        <f t="shared" si="9"/>
        <v>0.25151079854479597</v>
      </c>
      <c r="AB29" s="5">
        <f t="shared" si="10"/>
        <v>0.24634380601096903</v>
      </c>
      <c r="AC29" s="5">
        <f t="shared" si="11"/>
        <v>0.24250970964103888</v>
      </c>
      <c r="AD29" s="5">
        <f t="shared" si="12"/>
        <v>0.24189712810514591</v>
      </c>
      <c r="AE29" s="5">
        <f t="shared" si="13"/>
        <v>0.24139312946435221</v>
      </c>
      <c r="AF29" s="5">
        <f t="shared" si="14"/>
        <v>0.24496565218207278</v>
      </c>
      <c r="AG29" s="5">
        <f t="shared" si="15"/>
        <v>0.23923194782420321</v>
      </c>
      <c r="AH29" s="5">
        <f t="shared" si="16"/>
        <v>0.24811958075637242</v>
      </c>
      <c r="AI29">
        <f t="shared" si="17"/>
        <v>0.14090322580645162</v>
      </c>
      <c r="AJ29">
        <f t="shared" si="5"/>
        <v>74.080434476452751</v>
      </c>
      <c r="AK29">
        <f t="shared" si="18"/>
        <v>0.10438172186875666</v>
      </c>
      <c r="AL29">
        <f t="shared" si="6"/>
        <v>1.7408043447645276</v>
      </c>
    </row>
    <row r="30" spans="1:38" x14ac:dyDescent="0.25">
      <c r="A30">
        <v>26</v>
      </c>
      <c r="B30" s="4" t="s">
        <v>96</v>
      </c>
      <c r="C30" s="7" t="s">
        <v>97</v>
      </c>
      <c r="D30" s="4" t="s">
        <v>98</v>
      </c>
      <c r="E30" s="4">
        <v>3.03</v>
      </c>
      <c r="F30" s="17">
        <f>E30*H1</f>
        <v>3.3936000000000002</v>
      </c>
      <c r="G30" s="5">
        <f t="shared" si="0"/>
        <v>5.8969141980137731</v>
      </c>
      <c r="H30" s="5">
        <f t="shared" si="1"/>
        <v>0.10922664965998696</v>
      </c>
      <c r="I30">
        <v>5.8567077130361698</v>
      </c>
      <c r="J30">
        <v>6.0980964022214197</v>
      </c>
      <c r="K30">
        <v>6.0298147491756602</v>
      </c>
      <c r="L30">
        <v>5.9227272082431996</v>
      </c>
      <c r="M30">
        <v>5.8297232517207602</v>
      </c>
      <c r="N30">
        <v>5.83338536109658</v>
      </c>
      <c r="O30">
        <v>5.8061932672159697</v>
      </c>
      <c r="P30">
        <v>5.8753500709884197</v>
      </c>
      <c r="Q30">
        <v>5.7428819757072</v>
      </c>
      <c r="R30">
        <v>5.9742619807323596</v>
      </c>
      <c r="T30" s="14">
        <v>9240</v>
      </c>
      <c r="U30" s="15">
        <v>66000</v>
      </c>
      <c r="V30" s="5">
        <f>AVERAGE(Y30:AH30)</f>
        <v>4.2120815700098388E-2</v>
      </c>
      <c r="W30" s="5">
        <f>STDEV(Y30:AH30)</f>
        <v>7.8019035471419199E-4</v>
      </c>
      <c r="X30" s="5">
        <f t="shared" si="4"/>
        <v>2.4671785293915326E-4</v>
      </c>
      <c r="Y30" s="5">
        <f t="shared" si="7"/>
        <v>4.1833626521686922E-2</v>
      </c>
      <c r="Z30" s="5">
        <f t="shared" si="8"/>
        <v>4.3557831444438713E-2</v>
      </c>
      <c r="AA30" s="5">
        <f t="shared" si="9"/>
        <v>4.307010535125471E-2</v>
      </c>
      <c r="AB30" s="5">
        <f t="shared" si="10"/>
        <v>4.2305194344594281E-2</v>
      </c>
      <c r="AC30" s="5">
        <f t="shared" si="11"/>
        <v>4.1640880369434002E-2</v>
      </c>
      <c r="AD30" s="5">
        <f t="shared" si="12"/>
        <v>4.1667038293547003E-2</v>
      </c>
      <c r="AE30" s="5">
        <f t="shared" si="13"/>
        <v>4.1472809051542645E-2</v>
      </c>
      <c r="AF30" s="5">
        <f t="shared" si="14"/>
        <v>4.1966786221345857E-2</v>
      </c>
      <c r="AG30" s="5">
        <f t="shared" si="15"/>
        <v>4.1020585540765715E-2</v>
      </c>
      <c r="AH30" s="5">
        <f t="shared" si="16"/>
        <v>4.2673299862374003E-2</v>
      </c>
      <c r="AI30">
        <f t="shared" si="17"/>
        <v>2.4240000000000001E-2</v>
      </c>
      <c r="AJ30">
        <f t="shared" si="5"/>
        <v>73.765741337039543</v>
      </c>
      <c r="AK30">
        <f t="shared" si="18"/>
        <v>1.7880815700098387E-2</v>
      </c>
      <c r="AL30">
        <f t="shared" si="6"/>
        <v>1.7376574133703955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103</v>
      </c>
      <c r="U32" s="5">
        <f>SUM(V5:V30)</f>
        <v>10369.997757054078</v>
      </c>
      <c r="V32" s="5"/>
      <c r="W32" s="5"/>
      <c r="X32" s="5"/>
      <c r="Y32" s="20">
        <f t="shared" ref="Y32:AI32" si="19">SUM(Y5:Y30)</f>
        <v>10369.99775705407</v>
      </c>
      <c r="Z32" s="20">
        <f t="shared" si="19"/>
        <v>10369.997757054085</v>
      </c>
      <c r="AA32" s="20">
        <f t="shared" si="19"/>
        <v>10369.997757054074</v>
      </c>
      <c r="AB32" s="20">
        <f t="shared" si="19"/>
        <v>10369.99775705407</v>
      </c>
      <c r="AC32" s="20">
        <f t="shared" si="19"/>
        <v>10369.99775705409</v>
      </c>
      <c r="AD32" s="20">
        <f t="shared" si="19"/>
        <v>10369.997757054081</v>
      </c>
      <c r="AE32" s="20">
        <f t="shared" si="19"/>
        <v>10369.99775705409</v>
      </c>
      <c r="AF32" s="20">
        <f t="shared" si="19"/>
        <v>10369.997757054063</v>
      </c>
      <c r="AG32" s="20">
        <f t="shared" si="19"/>
        <v>10369.9977570541</v>
      </c>
      <c r="AH32" s="20">
        <f t="shared" si="19"/>
        <v>10369.997757054085</v>
      </c>
      <c r="AI32" s="20">
        <f t="shared" si="19"/>
        <v>10369.997757054085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>&amp;R_x000D_&amp;1#&amp;"Calibri"&amp;10&amp;K000000 Classification: Confidential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5921-C40E-4622-9CBE-3A8125A27FD1}">
  <dimension ref="A1:AL32"/>
  <sheetViews>
    <sheetView zoomScale="70" zoomScaleNormal="70" workbookViewId="0">
      <selection activeCell="F1" sqref="F1"/>
    </sheetView>
  </sheetViews>
  <sheetFormatPr defaultRowHeight="15" x14ac:dyDescent="0.25"/>
  <cols>
    <col min="9" max="18" width="12.7109375" customWidth="1"/>
    <col min="21" max="21" width="10.42578125" bestFit="1" customWidth="1"/>
    <col min="25" max="35" width="10.42578125" bestFit="1" customWidth="1"/>
  </cols>
  <sheetData>
    <row r="1" spans="1:38" x14ac:dyDescent="0.25">
      <c r="A1" t="s">
        <v>0</v>
      </c>
      <c r="B1">
        <v>230</v>
      </c>
      <c r="E1" t="s">
        <v>1</v>
      </c>
      <c r="F1">
        <v>1.36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32" t="s">
        <v>5</v>
      </c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S2" s="5"/>
      <c r="T2" s="5"/>
      <c r="U2" s="31" t="s">
        <v>6</v>
      </c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15</v>
      </c>
      <c r="U3" s="5" t="s">
        <v>16</v>
      </c>
      <c r="V3" s="10" t="s">
        <v>13</v>
      </c>
      <c r="W3" s="10" t="s">
        <v>14</v>
      </c>
      <c r="X3" s="10" t="s">
        <v>17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178</v>
      </c>
      <c r="AJ3" t="s">
        <v>19</v>
      </c>
      <c r="AK3" t="s">
        <v>179</v>
      </c>
      <c r="AL3" t="s">
        <v>180</v>
      </c>
    </row>
    <row r="4" spans="1:38" ht="15.75" thickBot="1" x14ac:dyDescent="0.3">
      <c r="B4" t="s">
        <v>20</v>
      </c>
      <c r="C4" t="s">
        <v>181</v>
      </c>
      <c r="F4" s="17"/>
      <c r="G4" s="5">
        <f>AVERAGE(I4:R4)</f>
        <v>31.923039377382924</v>
      </c>
      <c r="H4" s="5">
        <f>STDEV(I4:R4)</f>
        <v>2.4030085180803732E-3</v>
      </c>
      <c r="I4">
        <v>31.922685867862601</v>
      </c>
      <c r="J4">
        <v>31.923900825091302</v>
      </c>
      <c r="K4">
        <v>31.921596394157302</v>
      </c>
      <c r="L4">
        <v>31.9257079850967</v>
      </c>
      <c r="M4">
        <v>31.926505199682399</v>
      </c>
      <c r="N4">
        <v>31.9237945970279</v>
      </c>
      <c r="O4">
        <v>31.922130937046099</v>
      </c>
      <c r="P4">
        <v>31.917852186589101</v>
      </c>
      <c r="Q4">
        <v>31.923997269713599</v>
      </c>
      <c r="R4">
        <v>31.9222225115622</v>
      </c>
      <c r="T4" s="5" t="s">
        <v>21</v>
      </c>
      <c r="U4" s="5" t="s">
        <v>22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23</v>
      </c>
      <c r="C5" s="5" t="s">
        <v>24</v>
      </c>
      <c r="D5" t="s">
        <v>25</v>
      </c>
      <c r="E5">
        <v>120</v>
      </c>
      <c r="F5" s="17">
        <f>E5*F1</f>
        <v>163.20000000000002</v>
      </c>
      <c r="G5" s="5">
        <f t="shared" ref="G5:G30" si="0">AVERAGE(I5:R5)</f>
        <v>191.46883333665551</v>
      </c>
      <c r="H5" s="5">
        <f t="shared" ref="H5:H30" si="1">STDEV(I5:R5)</f>
        <v>0.46266790809380753</v>
      </c>
      <c r="I5">
        <v>191.82379019746301</v>
      </c>
      <c r="J5">
        <v>191.13838294797799</v>
      </c>
      <c r="K5">
        <v>191.150377934891</v>
      </c>
      <c r="L5">
        <v>192.46829671470701</v>
      </c>
      <c r="M5">
        <v>191.35694102323501</v>
      </c>
      <c r="N5">
        <v>191.85676042505801</v>
      </c>
      <c r="O5">
        <v>191.43989708279801</v>
      </c>
      <c r="P5">
        <v>191.436207272036</v>
      </c>
      <c r="Q5">
        <v>191.04707981107501</v>
      </c>
      <c r="R5">
        <v>190.97059995731399</v>
      </c>
      <c r="T5" s="12">
        <v>16</v>
      </c>
      <c r="U5" s="12">
        <v>588000</v>
      </c>
      <c r="V5" s="5">
        <f>AVERAGE(Y5:AH5)</f>
        <v>7740.1275876342988</v>
      </c>
      <c r="W5" s="5">
        <f>STDEV(Y5:AH5)</f>
        <v>18.703350184692198</v>
      </c>
      <c r="X5" s="5">
        <f>W5/SQRT(COUNT(Y5:AH5))</f>
        <v>5.9145186459358268</v>
      </c>
      <c r="Y5" s="5">
        <f>I5/T5*U5/1000*1.1</f>
        <v>7754.4767187324433</v>
      </c>
      <c r="Z5" s="5">
        <f>J5/T5*U5/1000*1.1</f>
        <v>7726.7691306720108</v>
      </c>
      <c r="AA5" s="5">
        <f>K5/T5*U5/1000*1.1</f>
        <v>7727.2540280179692</v>
      </c>
      <c r="AB5" s="5">
        <f>L5/T5*U5/1000*1.1</f>
        <v>7780.5308946920313</v>
      </c>
      <c r="AC5" s="5">
        <f>M5/T5*U5/1000*1.1</f>
        <v>7735.6043408642763</v>
      </c>
      <c r="AD5" s="5">
        <f>N5/T5*U5/1000*1.1</f>
        <v>7755.8095401829714</v>
      </c>
      <c r="AE5" s="5">
        <f>O5/T5*U5/1000*1.1</f>
        <v>7738.9578395721101</v>
      </c>
      <c r="AF5" s="5">
        <f>P5/T5*U5/1000*1.1</f>
        <v>7738.8086789720555</v>
      </c>
      <c r="AG5" s="5">
        <f>Q5/T5*U5/1000*1.1</f>
        <v>7723.0782013627077</v>
      </c>
      <c r="AH5" s="5">
        <f>R5/T5*U5/1000*1.1</f>
        <v>7719.9865032744192</v>
      </c>
      <c r="AI5">
        <f>F5/T5*U5/1000*1.1</f>
        <v>6597.3600000000015</v>
      </c>
      <c r="AJ5">
        <f>((V5-AI5)/AI5)*100</f>
        <v>17.321589054323201</v>
      </c>
      <c r="AK5">
        <f>V5-AI5</f>
        <v>1142.7675876342973</v>
      </c>
      <c r="AL5">
        <f>V5/AI5</f>
        <v>1.1732158905432319</v>
      </c>
    </row>
    <row r="6" spans="1:38" x14ac:dyDescent="0.25">
      <c r="A6">
        <v>2</v>
      </c>
      <c r="B6" t="s">
        <v>26</v>
      </c>
      <c r="C6" s="5" t="s">
        <v>27</v>
      </c>
      <c r="D6" t="s">
        <v>28</v>
      </c>
      <c r="E6">
        <v>1241.24</v>
      </c>
      <c r="F6" s="17">
        <f>E6*H1</f>
        <v>1390.1888000000001</v>
      </c>
      <c r="G6" s="5">
        <f t="shared" si="0"/>
        <v>1636.2300224077908</v>
      </c>
      <c r="H6" s="5">
        <f t="shared" si="1"/>
        <v>67.631032266122219</v>
      </c>
      <c r="I6">
        <v>1647.10811856332</v>
      </c>
      <c r="J6">
        <v>1690.6465586778299</v>
      </c>
      <c r="K6">
        <v>1733.4883589610999</v>
      </c>
      <c r="L6">
        <v>1577.95239493965</v>
      </c>
      <c r="M6">
        <v>1692.2122333669199</v>
      </c>
      <c r="N6">
        <v>1520.9242704824201</v>
      </c>
      <c r="O6">
        <v>1692.7564315828499</v>
      </c>
      <c r="P6">
        <v>1569.8846682722599</v>
      </c>
      <c r="Q6">
        <v>1601.52990923996</v>
      </c>
      <c r="R6">
        <v>1635.7972799915999</v>
      </c>
      <c r="T6" s="13">
        <v>540</v>
      </c>
      <c r="U6" s="13">
        <v>45000</v>
      </c>
      <c r="V6" s="5">
        <f t="shared" ref="V6:V29" si="2">AVERAGE(Y6:AH6)</f>
        <v>136.35250186731591</v>
      </c>
      <c r="W6" s="5">
        <f t="shared" ref="W6:W29" si="3">STDEV(Y6:AH6)</f>
        <v>5.6359193555101861</v>
      </c>
      <c r="X6" s="5">
        <f t="shared" ref="X6:X30" si="4">W6/SQRT(COUNT(Y6:AH6))</f>
        <v>1.782234187244043</v>
      </c>
      <c r="Y6" s="5">
        <f>I6/T6*U6/1000</f>
        <v>137.25900988027666</v>
      </c>
      <c r="Z6" s="5">
        <f>J6/T6*U6/1000</f>
        <v>140.88721322315251</v>
      </c>
      <c r="AA6" s="5">
        <f>K6/T6*U6/1000</f>
        <v>144.45736324675832</v>
      </c>
      <c r="AB6" s="5">
        <f>L6/T6*U6/1000</f>
        <v>131.49603291163751</v>
      </c>
      <c r="AC6" s="5">
        <f>M6/T6*U6/1000</f>
        <v>141.01768611391</v>
      </c>
      <c r="AD6" s="5">
        <f>N6/T6*U6/1000</f>
        <v>126.74368920686834</v>
      </c>
      <c r="AE6" s="5">
        <f>O6/T6*U6/1000</f>
        <v>141.0630359652375</v>
      </c>
      <c r="AF6" s="5">
        <f>P6/T6*U6/1000</f>
        <v>130.82372235602165</v>
      </c>
      <c r="AG6" s="5">
        <f>Q6/T6*U6/1000</f>
        <v>133.46082576999669</v>
      </c>
      <c r="AH6" s="5">
        <f>R6/T6*U6/1000</f>
        <v>136.3164399993</v>
      </c>
      <c r="AI6">
        <f>F6/T6*U6/1000</f>
        <v>115.84906666666669</v>
      </c>
      <c r="AJ6">
        <f t="shared" ref="AJ6:AJ30" si="5">((V6-AI6)/AI6)*100</f>
        <v>17.698403440438494</v>
      </c>
      <c r="AK6">
        <f>V6-AI6</f>
        <v>20.503435200649221</v>
      </c>
      <c r="AL6">
        <f t="shared" ref="AL6:AL30" si="6">V6/AI6</f>
        <v>1.1769840344043849</v>
      </c>
    </row>
    <row r="7" spans="1:38" x14ac:dyDescent="0.25">
      <c r="A7">
        <v>3</v>
      </c>
      <c r="B7" t="s">
        <v>29</v>
      </c>
      <c r="C7" s="5" t="s">
        <v>30</v>
      </c>
      <c r="D7" t="s">
        <v>31</v>
      </c>
      <c r="E7">
        <v>166.35</v>
      </c>
      <c r="F7" s="17">
        <f>E7*H1</f>
        <v>186.31200000000001</v>
      </c>
      <c r="G7" s="5">
        <f t="shared" si="0"/>
        <v>94.855886439683687</v>
      </c>
      <c r="H7" s="5">
        <f t="shared" si="1"/>
        <v>0.84296026740451568</v>
      </c>
      <c r="I7">
        <v>94.019985577919499</v>
      </c>
      <c r="J7">
        <v>95.133666652837107</v>
      </c>
      <c r="K7">
        <v>94.675561960267004</v>
      </c>
      <c r="L7">
        <v>94.879774139274303</v>
      </c>
      <c r="M7">
        <v>95.370452712781301</v>
      </c>
      <c r="N7">
        <v>94.340835328703704</v>
      </c>
      <c r="O7">
        <v>94.526851568894102</v>
      </c>
      <c r="P7">
        <v>93.937847071199201</v>
      </c>
      <c r="Q7">
        <v>94.792868172572994</v>
      </c>
      <c r="R7">
        <v>96.881021212387495</v>
      </c>
      <c r="T7" s="13">
        <v>50</v>
      </c>
      <c r="U7" s="13">
        <v>180000</v>
      </c>
      <c r="V7" s="5">
        <f t="shared" si="2"/>
        <v>341.48119118286121</v>
      </c>
      <c r="W7" s="5">
        <f t="shared" si="3"/>
        <v>3.0346569626562712</v>
      </c>
      <c r="X7" s="5">
        <f t="shared" si="4"/>
        <v>0.95964279192823532</v>
      </c>
      <c r="Y7" s="5">
        <f t="shared" ref="Y7:Y30" si="7">I7/T7*U7/1000</f>
        <v>338.47194808051017</v>
      </c>
      <c r="Z7" s="5">
        <f t="shared" ref="Z7:Z30" si="8">J7/T7*U7/1000</f>
        <v>342.48119995021358</v>
      </c>
      <c r="AA7" s="5">
        <f t="shared" ref="AA7:AA30" si="9">K7/T7*U7/1000</f>
        <v>340.83202305696125</v>
      </c>
      <c r="AB7" s="5">
        <f t="shared" ref="AB7:AB30" si="10">L7/T7*U7/1000</f>
        <v>341.56718690138752</v>
      </c>
      <c r="AC7" s="5">
        <f t="shared" ref="AC7:AC30" si="11">M7/T7*U7/1000</f>
        <v>343.33362976601273</v>
      </c>
      <c r="AD7" s="5">
        <f t="shared" ref="AD7:AD30" si="12">N7/T7*U7/1000</f>
        <v>339.62700718333332</v>
      </c>
      <c r="AE7" s="5">
        <f t="shared" ref="AE7:AE30" si="13">O7/T7*U7/1000</f>
        <v>340.29666564801875</v>
      </c>
      <c r="AF7" s="5">
        <f t="shared" ref="AF7:AF30" si="14">P7/T7*U7/1000</f>
        <v>338.17624945631712</v>
      </c>
      <c r="AG7" s="5">
        <f t="shared" ref="AG7:AG30" si="15">Q7/T7*U7/1000</f>
        <v>341.25432542126276</v>
      </c>
      <c r="AH7" s="5">
        <f t="shared" ref="AH7:AH30" si="16">R7/T7*U7/1000</f>
        <v>348.77167636459501</v>
      </c>
      <c r="AI7">
        <f t="shared" ref="AI7:AI30" si="17">F7/T7*U7/1000</f>
        <v>670.72320000000002</v>
      </c>
      <c r="AJ7">
        <f t="shared" si="5"/>
        <v>-49.087613014897769</v>
      </c>
      <c r="AK7">
        <f t="shared" ref="AK7:AK30" si="18">V7-AI7</f>
        <v>-329.24200881713881</v>
      </c>
      <c r="AL7">
        <f t="shared" si="6"/>
        <v>0.50912386985102231</v>
      </c>
    </row>
    <row r="8" spans="1:38" x14ac:dyDescent="0.25">
      <c r="A8">
        <v>4</v>
      </c>
      <c r="B8" t="s">
        <v>32</v>
      </c>
      <c r="C8" s="6" t="s">
        <v>33</v>
      </c>
      <c r="D8" t="s">
        <v>34</v>
      </c>
      <c r="E8">
        <v>50.2</v>
      </c>
      <c r="F8" s="17">
        <f>E8*H1</f>
        <v>56.224000000000011</v>
      </c>
      <c r="G8" s="5">
        <f t="shared" si="0"/>
        <v>437.45204839961718</v>
      </c>
      <c r="H8" s="5">
        <f t="shared" si="1"/>
        <v>10.579974956999525</v>
      </c>
      <c r="I8">
        <v>427.76586458666202</v>
      </c>
      <c r="J8">
        <v>437.86200980681298</v>
      </c>
      <c r="K8">
        <v>423.12422016345101</v>
      </c>
      <c r="L8">
        <v>419.544227009076</v>
      </c>
      <c r="M8">
        <v>440.98667237800998</v>
      </c>
      <c r="N8">
        <v>448.51590084054197</v>
      </c>
      <c r="O8">
        <v>445.28173874052197</v>
      </c>
      <c r="P8">
        <v>441.48741877201797</v>
      </c>
      <c r="Q8">
        <v>450.53224962703098</v>
      </c>
      <c r="R8">
        <v>439.420182072047</v>
      </c>
      <c r="T8" s="14">
        <v>65</v>
      </c>
      <c r="U8" s="14">
        <v>70000</v>
      </c>
      <c r="V8" s="5">
        <f t="shared" si="2"/>
        <v>471.10220596881845</v>
      </c>
      <c r="W8" s="5">
        <f t="shared" si="3"/>
        <v>11.393819184461005</v>
      </c>
      <c r="X8" s="5">
        <f t="shared" si="4"/>
        <v>3.6030419871018937</v>
      </c>
      <c r="Y8" s="5">
        <f t="shared" si="7"/>
        <v>460.67093109332836</v>
      </c>
      <c r="Z8" s="5">
        <f t="shared" si="8"/>
        <v>471.54370286887553</v>
      </c>
      <c r="AA8" s="5">
        <f t="shared" si="9"/>
        <v>455.6722370991011</v>
      </c>
      <c r="AB8" s="5">
        <f t="shared" si="10"/>
        <v>451.81685985592799</v>
      </c>
      <c r="AC8" s="5">
        <f t="shared" si="11"/>
        <v>474.90872409939533</v>
      </c>
      <c r="AD8" s="5">
        <f t="shared" si="12"/>
        <v>483.01712398212209</v>
      </c>
      <c r="AE8" s="5">
        <f t="shared" si="13"/>
        <v>479.53418018210056</v>
      </c>
      <c r="AF8" s="5">
        <f t="shared" si="14"/>
        <v>475.44798944678854</v>
      </c>
      <c r="AG8" s="5">
        <f t="shared" si="15"/>
        <v>485.18857652141793</v>
      </c>
      <c r="AH8" s="5">
        <f t="shared" si="16"/>
        <v>473.22173453912751</v>
      </c>
      <c r="AI8">
        <f t="shared" si="17"/>
        <v>60.548923076923096</v>
      </c>
      <c r="AJ8">
        <f t="shared" si="5"/>
        <v>678.05216348822034</v>
      </c>
      <c r="AK8">
        <f t="shared" si="18"/>
        <v>410.55328289189538</v>
      </c>
      <c r="AL8">
        <f t="shared" si="6"/>
        <v>7.7805216348822031</v>
      </c>
    </row>
    <row r="9" spans="1:38" x14ac:dyDescent="0.25">
      <c r="A9">
        <v>5</v>
      </c>
      <c r="B9" t="s">
        <v>35</v>
      </c>
      <c r="C9" s="6" t="s">
        <v>36</v>
      </c>
      <c r="D9" t="s">
        <v>37</v>
      </c>
      <c r="E9">
        <v>29.91</v>
      </c>
      <c r="F9" s="17">
        <f>E9*H1</f>
        <v>33.499200000000002</v>
      </c>
      <c r="G9" s="5">
        <f t="shared" si="0"/>
        <v>53.404583745917634</v>
      </c>
      <c r="H9" s="5">
        <f t="shared" si="1"/>
        <v>0.57684464406710922</v>
      </c>
      <c r="I9">
        <v>53.4129454366335</v>
      </c>
      <c r="J9">
        <v>53.505158191267498</v>
      </c>
      <c r="K9">
        <v>54.179417253890598</v>
      </c>
      <c r="L9">
        <v>53.5968558866374</v>
      </c>
      <c r="M9">
        <v>52.975130396543399</v>
      </c>
      <c r="N9">
        <v>52.772759209118597</v>
      </c>
      <c r="O9">
        <v>53.346279576343399</v>
      </c>
      <c r="P9">
        <v>52.382587106918201</v>
      </c>
      <c r="Q9">
        <v>54.209412514276998</v>
      </c>
      <c r="R9">
        <v>53.665291887546701</v>
      </c>
      <c r="T9" s="14">
        <v>22</v>
      </c>
      <c r="U9" s="14">
        <v>160000</v>
      </c>
      <c r="V9" s="5">
        <f t="shared" si="2"/>
        <v>388.39697269758278</v>
      </c>
      <c r="W9" s="5">
        <f t="shared" si="3"/>
        <v>4.1952337750335227</v>
      </c>
      <c r="X9" s="5">
        <f t="shared" si="4"/>
        <v>1.3266494045972363</v>
      </c>
      <c r="Y9" s="5">
        <f t="shared" si="7"/>
        <v>388.45778499369823</v>
      </c>
      <c r="Z9" s="5">
        <f t="shared" si="8"/>
        <v>389.12842320921817</v>
      </c>
      <c r="AA9" s="5">
        <f t="shared" si="9"/>
        <v>394.03212548284074</v>
      </c>
      <c r="AB9" s="5">
        <f t="shared" si="10"/>
        <v>389.79531553918105</v>
      </c>
      <c r="AC9" s="5">
        <f t="shared" si="11"/>
        <v>385.27367561122475</v>
      </c>
      <c r="AD9" s="5">
        <f t="shared" si="12"/>
        <v>383.8018851572262</v>
      </c>
      <c r="AE9" s="5">
        <f t="shared" si="13"/>
        <v>387.97294237340651</v>
      </c>
      <c r="AF9" s="5">
        <f t="shared" si="14"/>
        <v>380.96426986849599</v>
      </c>
      <c r="AG9" s="5">
        <f t="shared" si="15"/>
        <v>394.25027283110546</v>
      </c>
      <c r="AH9" s="5">
        <f t="shared" si="16"/>
        <v>390.29303190943051</v>
      </c>
      <c r="AI9">
        <f t="shared" si="17"/>
        <v>243.63054545454546</v>
      </c>
      <c r="AJ9">
        <f t="shared" si="5"/>
        <v>59.420474954379898</v>
      </c>
      <c r="AK9">
        <f t="shared" si="18"/>
        <v>144.76642724303733</v>
      </c>
      <c r="AL9">
        <f t="shared" si="6"/>
        <v>1.594204749543799</v>
      </c>
    </row>
    <row r="10" spans="1:38" x14ac:dyDescent="0.25">
      <c r="A10">
        <v>6</v>
      </c>
      <c r="B10" t="s">
        <v>38</v>
      </c>
      <c r="C10" s="6" t="s">
        <v>39</v>
      </c>
      <c r="D10" t="s">
        <v>40</v>
      </c>
      <c r="E10">
        <v>128.58000000000001</v>
      </c>
      <c r="F10" s="17">
        <f>E10*H1</f>
        <v>144.00960000000003</v>
      </c>
      <c r="G10" s="5">
        <f t="shared" si="0"/>
        <v>212.35933555675123</v>
      </c>
      <c r="H10" s="5">
        <f t="shared" si="1"/>
        <v>4.3389132024579906</v>
      </c>
      <c r="I10">
        <v>214.679147102229</v>
      </c>
      <c r="J10">
        <v>219.58988481416699</v>
      </c>
      <c r="K10">
        <v>211.63859870089701</v>
      </c>
      <c r="L10">
        <v>211.45844075391199</v>
      </c>
      <c r="M10">
        <v>211.25815201913201</v>
      </c>
      <c r="N10">
        <v>208.09939597419401</v>
      </c>
      <c r="O10">
        <v>203.589970169309</v>
      </c>
      <c r="P10">
        <v>214.85066946598201</v>
      </c>
      <c r="Q10">
        <v>214.952869309113</v>
      </c>
      <c r="R10">
        <v>213.47622725857701</v>
      </c>
      <c r="T10" s="14">
        <v>69</v>
      </c>
      <c r="U10" s="14">
        <v>160000</v>
      </c>
      <c r="V10" s="5">
        <f t="shared" si="2"/>
        <v>492.42744476927811</v>
      </c>
      <c r="W10" s="5">
        <f t="shared" si="3"/>
        <v>10.061248005699689</v>
      </c>
      <c r="X10" s="5">
        <f t="shared" si="4"/>
        <v>3.1816459801837782</v>
      </c>
      <c r="Y10" s="5">
        <f t="shared" si="7"/>
        <v>497.80671791821214</v>
      </c>
      <c r="Z10" s="5">
        <f t="shared" si="8"/>
        <v>509.19393580096698</v>
      </c>
      <c r="AA10" s="5">
        <f t="shared" si="9"/>
        <v>490.75617090063076</v>
      </c>
      <c r="AB10" s="5">
        <f t="shared" si="10"/>
        <v>490.33841334240464</v>
      </c>
      <c r="AC10" s="5">
        <f t="shared" si="11"/>
        <v>489.87397569653797</v>
      </c>
      <c r="AD10" s="5">
        <f t="shared" si="12"/>
        <v>482.54932399813111</v>
      </c>
      <c r="AE10" s="5">
        <f t="shared" si="13"/>
        <v>472.0926844505716</v>
      </c>
      <c r="AF10" s="5">
        <f t="shared" si="14"/>
        <v>498.20445093561045</v>
      </c>
      <c r="AG10" s="5">
        <f t="shared" si="15"/>
        <v>498.44143607910263</v>
      </c>
      <c r="AH10" s="5">
        <f t="shared" si="16"/>
        <v>495.01733857061339</v>
      </c>
      <c r="AI10">
        <f t="shared" si="17"/>
        <v>333.93530434782616</v>
      </c>
      <c r="AJ10">
        <f t="shared" si="5"/>
        <v>47.461930007965535</v>
      </c>
      <c r="AK10">
        <f t="shared" si="18"/>
        <v>158.49214042145195</v>
      </c>
      <c r="AL10">
        <f t="shared" si="6"/>
        <v>1.4746193000796555</v>
      </c>
    </row>
    <row r="11" spans="1:38" x14ac:dyDescent="0.25">
      <c r="A11">
        <v>7</v>
      </c>
      <c r="B11" s="3" t="s">
        <v>41</v>
      </c>
      <c r="C11" s="9" t="s">
        <v>33</v>
      </c>
      <c r="D11" s="3" t="s">
        <v>42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43</v>
      </c>
      <c r="C12" s="6" t="s">
        <v>44</v>
      </c>
      <c r="D12" t="s">
        <v>45</v>
      </c>
      <c r="E12">
        <v>13.35</v>
      </c>
      <c r="F12" s="17">
        <f>E12*H1</f>
        <v>14.952000000000002</v>
      </c>
      <c r="G12" s="5">
        <f t="shared" si="0"/>
        <v>103.58292526819525</v>
      </c>
      <c r="H12" s="5">
        <f t="shared" si="1"/>
        <v>4.4514388418253432</v>
      </c>
      <c r="I12">
        <v>101.866776232684</v>
      </c>
      <c r="J12">
        <v>102.39207254247501</v>
      </c>
      <c r="K12">
        <v>95.296364162704506</v>
      </c>
      <c r="L12">
        <v>104.718035838662</v>
      </c>
      <c r="M12">
        <v>105.17796679065199</v>
      </c>
      <c r="N12">
        <v>107.383587615846</v>
      </c>
      <c r="O12">
        <v>109.264047292115</v>
      </c>
      <c r="P12">
        <v>99.999279768045895</v>
      </c>
      <c r="Q12">
        <v>100.471147894106</v>
      </c>
      <c r="R12">
        <v>109.259974544662</v>
      </c>
      <c r="T12" s="14">
        <v>81</v>
      </c>
      <c r="U12" s="14">
        <v>66000</v>
      </c>
      <c r="V12" s="5">
        <f t="shared" si="2"/>
        <v>84.400902070381306</v>
      </c>
      <c r="W12" s="5">
        <f t="shared" si="3"/>
        <v>3.6270983155613927</v>
      </c>
      <c r="X12" s="5">
        <f t="shared" si="4"/>
        <v>1.146989197453415</v>
      </c>
      <c r="Y12" s="5">
        <f t="shared" si="7"/>
        <v>83.00255841181658</v>
      </c>
      <c r="Z12" s="5">
        <f t="shared" si="8"/>
        <v>83.430577627201856</v>
      </c>
      <c r="AA12" s="5">
        <f t="shared" si="9"/>
        <v>77.648889317759227</v>
      </c>
      <c r="AB12" s="5">
        <f t="shared" si="10"/>
        <v>85.325806979650508</v>
      </c>
      <c r="AC12" s="5">
        <f t="shared" si="11"/>
        <v>85.70056553312385</v>
      </c>
      <c r="AD12" s="5">
        <f t="shared" si="12"/>
        <v>87.497738057355988</v>
      </c>
      <c r="AE12" s="5">
        <f t="shared" si="13"/>
        <v>89.029964460241843</v>
      </c>
      <c r="AF12" s="5">
        <f t="shared" si="14"/>
        <v>81.480894625815168</v>
      </c>
      <c r="AG12" s="5">
        <f t="shared" si="15"/>
        <v>81.865379765567852</v>
      </c>
      <c r="AH12" s="5">
        <f t="shared" si="16"/>
        <v>89.026645925280164</v>
      </c>
      <c r="AI12">
        <f t="shared" si="17"/>
        <v>12.183111111111113</v>
      </c>
      <c r="AJ12">
        <f t="shared" si="5"/>
        <v>592.76969815539871</v>
      </c>
      <c r="AK12">
        <f t="shared" si="18"/>
        <v>72.217790959270189</v>
      </c>
      <c r="AL12">
        <f t="shared" si="6"/>
        <v>6.9276969815539875</v>
      </c>
    </row>
    <row r="13" spans="1:38" x14ac:dyDescent="0.25">
      <c r="A13">
        <v>9</v>
      </c>
      <c r="B13" s="3" t="s">
        <v>46</v>
      </c>
      <c r="C13" s="9" t="s">
        <v>39</v>
      </c>
      <c r="D13" s="3" t="s">
        <v>47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48</v>
      </c>
      <c r="C14" s="6" t="s">
        <v>49</v>
      </c>
      <c r="D14" t="s">
        <v>50</v>
      </c>
      <c r="E14">
        <v>446.19</v>
      </c>
      <c r="F14" s="17">
        <f>E14*H1</f>
        <v>499.73280000000005</v>
      </c>
      <c r="G14" s="5">
        <f t="shared" si="0"/>
        <v>1998.2692104393504</v>
      </c>
      <c r="H14" s="5">
        <f t="shared" si="1"/>
        <v>49.68716156470196</v>
      </c>
      <c r="I14">
        <v>1946.6599156140401</v>
      </c>
      <c r="J14">
        <v>1957.54213666088</v>
      </c>
      <c r="K14">
        <v>2116.5338434915302</v>
      </c>
      <c r="L14">
        <v>1948.4883678685501</v>
      </c>
      <c r="M14">
        <v>1993.7520386142401</v>
      </c>
      <c r="N14">
        <v>2019.90114549951</v>
      </c>
      <c r="O14">
        <v>2011.7996086770199</v>
      </c>
      <c r="P14">
        <v>2016.79763565693</v>
      </c>
      <c r="Q14">
        <v>1992.5786501852001</v>
      </c>
      <c r="R14">
        <v>1978.6387621255999</v>
      </c>
      <c r="T14" s="14">
        <v>615</v>
      </c>
      <c r="U14" s="14">
        <v>96000</v>
      </c>
      <c r="V14" s="5">
        <f t="shared" si="2"/>
        <v>311.92494992224005</v>
      </c>
      <c r="W14" s="5">
        <f t="shared" si="3"/>
        <v>7.7560447320510315</v>
      </c>
      <c r="X14" s="5">
        <f t="shared" si="4"/>
        <v>2.4526766987431619</v>
      </c>
      <c r="Y14" s="5">
        <f t="shared" si="7"/>
        <v>303.86886487633797</v>
      </c>
      <c r="Z14" s="5">
        <f t="shared" si="8"/>
        <v>305.56755303974711</v>
      </c>
      <c r="AA14" s="5">
        <f t="shared" si="9"/>
        <v>330.38577069136079</v>
      </c>
      <c r="AB14" s="5">
        <f t="shared" si="10"/>
        <v>304.15428181362734</v>
      </c>
      <c r="AC14" s="5">
        <f t="shared" si="11"/>
        <v>311.21983041783261</v>
      </c>
      <c r="AD14" s="5">
        <f t="shared" si="12"/>
        <v>315.30164222431375</v>
      </c>
      <c r="AE14" s="5">
        <f t="shared" si="13"/>
        <v>314.037012086169</v>
      </c>
      <c r="AF14" s="5">
        <f t="shared" si="14"/>
        <v>314.81719190742319</v>
      </c>
      <c r="AG14" s="5">
        <f t="shared" si="15"/>
        <v>311.03666734598244</v>
      </c>
      <c r="AH14" s="5">
        <f t="shared" si="16"/>
        <v>308.86068481960586</v>
      </c>
      <c r="AI14">
        <f t="shared" si="17"/>
        <v>78.007071219512198</v>
      </c>
      <c r="AJ14">
        <f t="shared" si="5"/>
        <v>299.86753129659496</v>
      </c>
      <c r="AK14">
        <f t="shared" si="18"/>
        <v>233.91787870272785</v>
      </c>
      <c r="AL14">
        <f t="shared" si="6"/>
        <v>3.9986753129659496</v>
      </c>
    </row>
    <row r="15" spans="1:38" x14ac:dyDescent="0.25">
      <c r="A15">
        <v>11</v>
      </c>
      <c r="B15" s="4" t="s">
        <v>51</v>
      </c>
      <c r="C15" s="7" t="s">
        <v>52</v>
      </c>
      <c r="D15" s="4" t="s">
        <v>53</v>
      </c>
      <c r="E15" s="4">
        <v>8.01</v>
      </c>
      <c r="F15" s="17">
        <f>E15*H1</f>
        <v>8.9712000000000014</v>
      </c>
      <c r="G15" s="5">
        <f t="shared" si="0"/>
        <v>15.422434717388171</v>
      </c>
      <c r="H15" s="5">
        <f t="shared" si="1"/>
        <v>0.3004244313127018</v>
      </c>
      <c r="I15">
        <v>15.7815472006627</v>
      </c>
      <c r="J15">
        <v>15.494443621435201</v>
      </c>
      <c r="K15">
        <v>15.795689898551</v>
      </c>
      <c r="L15">
        <v>15.684859153495299</v>
      </c>
      <c r="M15">
        <v>15.304305429841801</v>
      </c>
      <c r="N15">
        <v>15.441324132678099</v>
      </c>
      <c r="O15">
        <v>15.179615672348501</v>
      </c>
      <c r="P15">
        <v>14.797960229148</v>
      </c>
      <c r="Q15">
        <v>15.343207377888699</v>
      </c>
      <c r="R15">
        <v>15.401394457832399</v>
      </c>
      <c r="T15" s="14">
        <v>546</v>
      </c>
      <c r="U15" s="14">
        <v>210000</v>
      </c>
      <c r="V15" s="5">
        <f t="shared" si="2"/>
        <v>5.9317056605339111</v>
      </c>
      <c r="W15" s="5">
        <f t="shared" si="3"/>
        <v>0.11554785819719292</v>
      </c>
      <c r="X15" s="5">
        <f t="shared" si="4"/>
        <v>3.6539441065728692E-2</v>
      </c>
      <c r="Y15" s="5">
        <f t="shared" si="7"/>
        <v>6.0698258464087305</v>
      </c>
      <c r="Z15" s="5">
        <f t="shared" si="8"/>
        <v>5.9594013928596929</v>
      </c>
      <c r="AA15" s="5">
        <f t="shared" si="9"/>
        <v>6.075265345596538</v>
      </c>
      <c r="AB15" s="5">
        <f t="shared" si="10"/>
        <v>6.032638135959731</v>
      </c>
      <c r="AC15" s="5">
        <f t="shared" si="11"/>
        <v>5.8862713191699232</v>
      </c>
      <c r="AD15" s="5">
        <f t="shared" si="12"/>
        <v>5.9389708202608071</v>
      </c>
      <c r="AE15" s="5">
        <f t="shared" si="13"/>
        <v>5.8383137201340389</v>
      </c>
      <c r="AF15" s="5">
        <f t="shared" si="14"/>
        <v>5.6915231650569229</v>
      </c>
      <c r="AG15" s="5">
        <f t="shared" si="15"/>
        <v>5.9012336068802691</v>
      </c>
      <c r="AH15" s="5">
        <f t="shared" si="16"/>
        <v>5.9236132530124612</v>
      </c>
      <c r="AI15">
        <f t="shared" si="17"/>
        <v>3.4504615384615396</v>
      </c>
      <c r="AJ15">
        <f t="shared" si="5"/>
        <v>71.910499346666711</v>
      </c>
      <c r="AK15">
        <f t="shared" si="18"/>
        <v>2.4812441220723715</v>
      </c>
      <c r="AL15">
        <f t="shared" si="6"/>
        <v>1.7191049934666671</v>
      </c>
    </row>
    <row r="16" spans="1:38" x14ac:dyDescent="0.25">
      <c r="A16">
        <v>12</v>
      </c>
      <c r="B16" s="3" t="s">
        <v>54</v>
      </c>
      <c r="C16" s="9" t="s">
        <v>55</v>
      </c>
      <c r="D16" s="3" t="s">
        <v>56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57</v>
      </c>
      <c r="C17" s="8" t="s">
        <v>58</v>
      </c>
      <c r="D17" s="2" t="s">
        <v>59</v>
      </c>
      <c r="E17" s="2">
        <v>1572.6</v>
      </c>
      <c r="F17" s="17">
        <f>E17*H1</f>
        <v>1761.3120000000001</v>
      </c>
      <c r="G17" s="5">
        <f t="shared" si="0"/>
        <v>82.733994377906257</v>
      </c>
      <c r="H17" s="5">
        <f t="shared" si="1"/>
        <v>12.824548287563371</v>
      </c>
      <c r="I17">
        <v>73.030084798590494</v>
      </c>
      <c r="J17">
        <v>68.325897980213398</v>
      </c>
      <c r="K17">
        <v>70.608694311005806</v>
      </c>
      <c r="L17">
        <v>73.541607782357602</v>
      </c>
      <c r="M17">
        <v>88.640196073685303</v>
      </c>
      <c r="N17">
        <v>80.139989910667893</v>
      </c>
      <c r="O17">
        <v>80.606798340871094</v>
      </c>
      <c r="P17">
        <v>110.29635715358199</v>
      </c>
      <c r="Q17">
        <v>90.083078654997806</v>
      </c>
      <c r="R17">
        <v>92.067238773091205</v>
      </c>
      <c r="T17" s="14">
        <v>292</v>
      </c>
      <c r="U17" s="14">
        <v>100000</v>
      </c>
      <c r="V17" s="5">
        <f t="shared" si="2"/>
        <v>28.33355971846105</v>
      </c>
      <c r="W17" s="5">
        <f t="shared" si="3"/>
        <v>4.3919685916312856</v>
      </c>
      <c r="X17" s="5">
        <f t="shared" si="4"/>
        <v>1.3888624161476792</v>
      </c>
      <c r="Y17" s="5">
        <f t="shared" si="7"/>
        <v>25.010303013215921</v>
      </c>
      <c r="Z17" s="5">
        <f t="shared" si="8"/>
        <v>23.399280130210066</v>
      </c>
      <c r="AA17" s="5">
        <f t="shared" si="9"/>
        <v>24.181059695549934</v>
      </c>
      <c r="AB17" s="5">
        <f t="shared" si="10"/>
        <v>25.185482117245755</v>
      </c>
      <c r="AC17" s="5">
        <f t="shared" si="11"/>
        <v>30.35623153208401</v>
      </c>
      <c r="AD17" s="5">
        <f t="shared" si="12"/>
        <v>27.445202024201333</v>
      </c>
      <c r="AE17" s="5">
        <f t="shared" si="13"/>
        <v>27.605067924955858</v>
      </c>
      <c r="AF17" s="5">
        <f t="shared" si="14"/>
        <v>37.77272505259657</v>
      </c>
      <c r="AG17" s="5">
        <f t="shared" si="15"/>
        <v>30.85036940239651</v>
      </c>
      <c r="AH17" s="5">
        <f t="shared" si="16"/>
        <v>31.529876292154523</v>
      </c>
      <c r="AI17">
        <f t="shared" si="17"/>
        <v>603.1890410958905</v>
      </c>
      <c r="AJ17">
        <f t="shared" si="5"/>
        <v>-95.302706483694749</v>
      </c>
      <c r="AK17">
        <f t="shared" si="18"/>
        <v>-574.85548137742944</v>
      </c>
      <c r="AL17">
        <f t="shared" si="6"/>
        <v>4.6972935163052461E-2</v>
      </c>
    </row>
    <row r="18" spans="1:38" x14ac:dyDescent="0.25">
      <c r="A18">
        <v>14</v>
      </c>
      <c r="B18" s="2" t="s">
        <v>60</v>
      </c>
      <c r="C18" s="8" t="s">
        <v>61</v>
      </c>
      <c r="D18" s="2" t="s">
        <v>62</v>
      </c>
      <c r="E18" s="2">
        <v>171.47</v>
      </c>
      <c r="F18" s="17">
        <f>E18*H1</f>
        <v>192.04640000000001</v>
      </c>
      <c r="G18" s="5">
        <f t="shared" si="0"/>
        <v>153.3449887351232</v>
      </c>
      <c r="H18" s="5">
        <f t="shared" si="1"/>
        <v>5.4473550980316405</v>
      </c>
      <c r="I18">
        <v>151.421150192412</v>
      </c>
      <c r="J18">
        <v>159.56466082747301</v>
      </c>
      <c r="K18">
        <v>158.68171155481701</v>
      </c>
      <c r="L18">
        <v>149.51724140669501</v>
      </c>
      <c r="M18">
        <v>158.016239650416</v>
      </c>
      <c r="N18">
        <v>144.38960008837401</v>
      </c>
      <c r="O18">
        <v>160.334696446788</v>
      </c>
      <c r="P18">
        <v>150.25831987900099</v>
      </c>
      <c r="Q18">
        <v>148.83954271397499</v>
      </c>
      <c r="R18">
        <v>152.42672459128099</v>
      </c>
      <c r="T18" s="14">
        <v>200</v>
      </c>
      <c r="U18" s="14">
        <v>47000</v>
      </c>
      <c r="V18" s="5">
        <f t="shared" si="2"/>
        <v>36.036072352753955</v>
      </c>
      <c r="W18" s="5">
        <f t="shared" si="3"/>
        <v>1.2801284480374366</v>
      </c>
      <c r="X18" s="5">
        <f t="shared" si="4"/>
        <v>0.40481215933748038</v>
      </c>
      <c r="Y18" s="5">
        <f t="shared" si="7"/>
        <v>35.583970295216822</v>
      </c>
      <c r="Z18" s="5">
        <f t="shared" si="8"/>
        <v>37.497695294456157</v>
      </c>
      <c r="AA18" s="5">
        <f t="shared" si="9"/>
        <v>37.290202215382003</v>
      </c>
      <c r="AB18" s="5">
        <f t="shared" si="10"/>
        <v>35.136551730573323</v>
      </c>
      <c r="AC18" s="5">
        <f t="shared" si="11"/>
        <v>37.13381631784776</v>
      </c>
      <c r="AD18" s="5">
        <f t="shared" si="12"/>
        <v>33.931556020767893</v>
      </c>
      <c r="AE18" s="5">
        <f t="shared" si="13"/>
        <v>37.678653664995181</v>
      </c>
      <c r="AF18" s="5">
        <f t="shared" si="14"/>
        <v>35.310705171565232</v>
      </c>
      <c r="AG18" s="5">
        <f t="shared" si="15"/>
        <v>34.977292537784123</v>
      </c>
      <c r="AH18" s="5">
        <f t="shared" si="16"/>
        <v>35.820280278951032</v>
      </c>
      <c r="AI18">
        <f t="shared" si="17"/>
        <v>45.130904000000001</v>
      </c>
      <c r="AJ18">
        <f t="shared" si="5"/>
        <v>-20.152114939346319</v>
      </c>
      <c r="AK18">
        <f t="shared" si="18"/>
        <v>-9.0948316472460462</v>
      </c>
      <c r="AL18">
        <f t="shared" si="6"/>
        <v>0.79847885060653678</v>
      </c>
    </row>
    <row r="19" spans="1:38" x14ac:dyDescent="0.25">
      <c r="A19">
        <v>15</v>
      </c>
      <c r="B19" s="2" t="s">
        <v>63</v>
      </c>
      <c r="C19" s="8" t="s">
        <v>64</v>
      </c>
      <c r="D19" s="2" t="s">
        <v>65</v>
      </c>
      <c r="E19" s="2">
        <v>43.68</v>
      </c>
      <c r="F19" s="17">
        <f>E19*H1</f>
        <v>48.921600000000005</v>
      </c>
      <c r="G19" s="5">
        <f t="shared" si="0"/>
        <v>26.306918448411984</v>
      </c>
      <c r="H19" s="5">
        <f t="shared" si="1"/>
        <v>3.5504246735418241</v>
      </c>
      <c r="I19">
        <v>30.790409646381001</v>
      </c>
      <c r="J19">
        <v>22.863930030773201</v>
      </c>
      <c r="K19">
        <v>29.084510661370299</v>
      </c>
      <c r="L19">
        <v>22.9471313740402</v>
      </c>
      <c r="M19">
        <v>22.523928715477702</v>
      </c>
      <c r="N19">
        <v>23.8805357604992</v>
      </c>
      <c r="O19">
        <v>31.0582629203032</v>
      </c>
      <c r="P19">
        <v>30.223609524913201</v>
      </c>
      <c r="Q19">
        <v>25.095556800632</v>
      </c>
      <c r="R19">
        <v>24.601309049729799</v>
      </c>
      <c r="T19" s="14">
        <v>437</v>
      </c>
      <c r="U19" s="14">
        <v>300000</v>
      </c>
      <c r="V19" s="5">
        <f t="shared" si="2"/>
        <v>18.059669415385798</v>
      </c>
      <c r="W19" s="5">
        <f t="shared" si="3"/>
        <v>2.437362476115688</v>
      </c>
      <c r="X19" s="5">
        <f t="shared" si="4"/>
        <v>0.77076169079533252</v>
      </c>
      <c r="Y19" s="5">
        <f t="shared" si="7"/>
        <v>21.137580992938901</v>
      </c>
      <c r="Z19" s="5">
        <f t="shared" si="8"/>
        <v>15.696061806022794</v>
      </c>
      <c r="AA19" s="5">
        <f t="shared" si="9"/>
        <v>19.966483291558557</v>
      </c>
      <c r="AB19" s="5">
        <f t="shared" si="10"/>
        <v>15.753179432979541</v>
      </c>
      <c r="AC19" s="5">
        <f t="shared" si="11"/>
        <v>15.462651292089957</v>
      </c>
      <c r="AD19" s="5">
        <f t="shared" si="12"/>
        <v>16.393960476315243</v>
      </c>
      <c r="AE19" s="5">
        <f t="shared" si="13"/>
        <v>21.321461959018215</v>
      </c>
      <c r="AF19" s="5">
        <f t="shared" si="14"/>
        <v>20.748473358063983</v>
      </c>
      <c r="AG19" s="5">
        <f t="shared" si="15"/>
        <v>17.22807103018215</v>
      </c>
      <c r="AH19" s="5">
        <f t="shared" si="16"/>
        <v>16.888770514688648</v>
      </c>
      <c r="AI19">
        <f t="shared" si="17"/>
        <v>33.584622425629298</v>
      </c>
      <c r="AJ19">
        <f t="shared" si="5"/>
        <v>-46.226373527415348</v>
      </c>
      <c r="AK19">
        <f t="shared" si="18"/>
        <v>-15.5249530102435</v>
      </c>
      <c r="AL19">
        <f t="shared" si="6"/>
        <v>0.53773626472584657</v>
      </c>
    </row>
    <row r="20" spans="1:38" x14ac:dyDescent="0.25">
      <c r="A20">
        <v>16</v>
      </c>
      <c r="B20" s="2" t="s">
        <v>66</v>
      </c>
      <c r="C20" s="8" t="s">
        <v>67</v>
      </c>
      <c r="D20" s="2" t="s">
        <v>68</v>
      </c>
      <c r="E20" s="2">
        <v>99.19</v>
      </c>
      <c r="F20" s="17">
        <f>E20*H1</f>
        <v>111.09280000000001</v>
      </c>
      <c r="G20" s="5">
        <f t="shared" si="0"/>
        <v>28.58066277495799</v>
      </c>
      <c r="H20" s="5">
        <f t="shared" si="1"/>
        <v>0.47859445490891367</v>
      </c>
      <c r="I20">
        <v>28.2045966644136</v>
      </c>
      <c r="J20">
        <v>29.017256601171599</v>
      </c>
      <c r="K20">
        <v>29.356517138286101</v>
      </c>
      <c r="L20">
        <v>28.0530690556769</v>
      </c>
      <c r="M20">
        <v>28.0910214948426</v>
      </c>
      <c r="N20">
        <v>29.3081534241207</v>
      </c>
      <c r="O20">
        <v>28.4954654367844</v>
      </c>
      <c r="P20">
        <v>28.456845133274101</v>
      </c>
      <c r="Q20">
        <v>28.4284898077665</v>
      </c>
      <c r="R20">
        <v>28.395212993243401</v>
      </c>
      <c r="T20" s="14">
        <v>97</v>
      </c>
      <c r="U20" s="14">
        <v>105000</v>
      </c>
      <c r="V20" s="5">
        <f t="shared" si="2"/>
        <v>30.937830838872053</v>
      </c>
      <c r="W20" s="5">
        <f t="shared" si="3"/>
        <v>0.51806616253026883</v>
      </c>
      <c r="X20" s="5">
        <f t="shared" si="4"/>
        <v>0.16382690522586296</v>
      </c>
      <c r="Y20" s="5">
        <f t="shared" si="7"/>
        <v>30.530748966633276</v>
      </c>
      <c r="Z20" s="5">
        <f t="shared" si="8"/>
        <v>31.410432403330084</v>
      </c>
      <c r="AA20" s="5">
        <f t="shared" si="9"/>
        <v>31.777673190928255</v>
      </c>
      <c r="AB20" s="5">
        <f t="shared" si="10"/>
        <v>30.36672423552654</v>
      </c>
      <c r="AC20" s="5">
        <f t="shared" si="11"/>
        <v>30.407806772767763</v>
      </c>
      <c r="AD20" s="5">
        <f t="shared" si="12"/>
        <v>31.725320716831689</v>
      </c>
      <c r="AE20" s="5">
        <f t="shared" si="13"/>
        <v>30.845606916106824</v>
      </c>
      <c r="AF20" s="5">
        <f t="shared" si="14"/>
        <v>30.803801432925571</v>
      </c>
      <c r="AG20" s="5">
        <f t="shared" si="15"/>
        <v>30.773107523870951</v>
      </c>
      <c r="AH20" s="5">
        <f t="shared" si="16"/>
        <v>30.737086229799559</v>
      </c>
      <c r="AI20">
        <f t="shared" si="17"/>
        <v>120.25509278350515</v>
      </c>
      <c r="AJ20">
        <f t="shared" si="5"/>
        <v>-74.273163719918841</v>
      </c>
      <c r="AK20">
        <f t="shared" si="18"/>
        <v>-89.317261944633088</v>
      </c>
      <c r="AL20">
        <f t="shared" si="6"/>
        <v>0.2572683628008115</v>
      </c>
    </row>
    <row r="21" spans="1:38" x14ac:dyDescent="0.25">
      <c r="A21">
        <v>17</v>
      </c>
      <c r="B21" s="2" t="s">
        <v>69</v>
      </c>
      <c r="C21" s="8" t="s">
        <v>70</v>
      </c>
      <c r="D21" s="2" t="s">
        <v>71</v>
      </c>
      <c r="E21" s="2">
        <v>300.29000000000002</v>
      </c>
      <c r="F21" s="17">
        <f>E21*H1</f>
        <v>336.32480000000004</v>
      </c>
      <c r="G21" s="5">
        <f t="shared" si="0"/>
        <v>264.2757136396242</v>
      </c>
      <c r="H21" s="5">
        <f t="shared" si="1"/>
        <v>43.762445214328466</v>
      </c>
      <c r="I21">
        <v>313.65776840972899</v>
      </c>
      <c r="J21">
        <v>326.10661976691802</v>
      </c>
      <c r="K21">
        <v>290.34860895947799</v>
      </c>
      <c r="L21">
        <v>221.51157177629401</v>
      </c>
      <c r="M21">
        <v>268.37954268271199</v>
      </c>
      <c r="N21">
        <v>214.838556191815</v>
      </c>
      <c r="O21">
        <v>260.99033938834202</v>
      </c>
      <c r="P21">
        <v>229.74890534775801</v>
      </c>
      <c r="Q21">
        <v>209.91692574547099</v>
      </c>
      <c r="R21">
        <v>307.25829812772503</v>
      </c>
      <c r="T21" s="14">
        <v>1629</v>
      </c>
      <c r="U21" s="14">
        <v>90000</v>
      </c>
      <c r="V21" s="5">
        <f t="shared" si="2"/>
        <v>14.600868156885316</v>
      </c>
      <c r="W21" s="5">
        <f t="shared" si="3"/>
        <v>2.4178146527253346</v>
      </c>
      <c r="X21" s="5">
        <f t="shared" si="4"/>
        <v>0.76458012627410932</v>
      </c>
      <c r="Y21" s="5">
        <f t="shared" si="7"/>
        <v>17.329158475675634</v>
      </c>
      <c r="Z21" s="5">
        <f t="shared" si="8"/>
        <v>18.016940318614257</v>
      </c>
      <c r="AA21" s="5">
        <f t="shared" si="9"/>
        <v>16.041359611020884</v>
      </c>
      <c r="AB21" s="5">
        <f t="shared" si="10"/>
        <v>12.238208385430609</v>
      </c>
      <c r="AC21" s="5">
        <f t="shared" si="11"/>
        <v>14.827599043243758</v>
      </c>
      <c r="AD21" s="5">
        <f t="shared" si="12"/>
        <v>11.869533491260496</v>
      </c>
      <c r="AE21" s="5">
        <f t="shared" si="13"/>
        <v>14.419355767311712</v>
      </c>
      <c r="AF21" s="5">
        <f t="shared" si="14"/>
        <v>12.693309687721438</v>
      </c>
      <c r="AG21" s="5">
        <f t="shared" si="15"/>
        <v>11.597620206932099</v>
      </c>
      <c r="AH21" s="5">
        <f t="shared" si="16"/>
        <v>16.975596581642268</v>
      </c>
      <c r="AI21">
        <f t="shared" si="17"/>
        <v>18.581480662983427</v>
      </c>
      <c r="AJ21">
        <f t="shared" si="5"/>
        <v>-21.422472074725331</v>
      </c>
      <c r="AK21">
        <f t="shared" si="18"/>
        <v>-3.9806125060981117</v>
      </c>
      <c r="AL21">
        <f t="shared" si="6"/>
        <v>0.78577527925274671</v>
      </c>
    </row>
    <row r="22" spans="1:38" x14ac:dyDescent="0.25">
      <c r="A22">
        <v>18</v>
      </c>
      <c r="B22" s="2" t="s">
        <v>72</v>
      </c>
      <c r="C22" s="8" t="s">
        <v>73</v>
      </c>
      <c r="D22" s="2" t="s">
        <v>74</v>
      </c>
      <c r="E22" s="2">
        <v>82.37</v>
      </c>
      <c r="F22" s="17">
        <f>E22*H1</f>
        <v>92.254400000000018</v>
      </c>
      <c r="G22" s="5">
        <f t="shared" si="0"/>
        <v>27.429816134731471</v>
      </c>
      <c r="H22" s="5">
        <f t="shared" si="1"/>
        <v>0.42223375088023946</v>
      </c>
      <c r="I22">
        <v>27.143897789481102</v>
      </c>
      <c r="J22">
        <v>27.014895585172301</v>
      </c>
      <c r="K22">
        <v>28.186134260587799</v>
      </c>
      <c r="L22">
        <v>27.897370042551401</v>
      </c>
      <c r="M22">
        <v>27.340743363216799</v>
      </c>
      <c r="N22">
        <v>27.082312711121201</v>
      </c>
      <c r="O22">
        <v>27.5828765263931</v>
      </c>
      <c r="P22">
        <v>27.323384978799002</v>
      </c>
      <c r="Q22">
        <v>26.922991141807898</v>
      </c>
      <c r="R22">
        <v>27.8035549481841</v>
      </c>
      <c r="T22" s="14">
        <v>54</v>
      </c>
      <c r="U22" s="14">
        <v>90000</v>
      </c>
      <c r="V22" s="5">
        <f t="shared" si="2"/>
        <v>45.716360224552446</v>
      </c>
      <c r="W22" s="5">
        <f t="shared" si="3"/>
        <v>0.70372291813373333</v>
      </c>
      <c r="X22" s="5">
        <f t="shared" si="4"/>
        <v>0.2225367262962806</v>
      </c>
      <c r="Y22" s="5">
        <f t="shared" si="7"/>
        <v>45.239829649135174</v>
      </c>
      <c r="Z22" s="5">
        <f t="shared" si="8"/>
        <v>45.024825975287165</v>
      </c>
      <c r="AA22" s="5">
        <f t="shared" si="9"/>
        <v>46.976890434312999</v>
      </c>
      <c r="AB22" s="5">
        <f t="shared" si="10"/>
        <v>46.495616737585678</v>
      </c>
      <c r="AC22" s="5">
        <f t="shared" si="11"/>
        <v>45.567905605361332</v>
      </c>
      <c r="AD22" s="5">
        <f t="shared" si="12"/>
        <v>45.137187851868674</v>
      </c>
      <c r="AE22" s="5">
        <f t="shared" si="13"/>
        <v>45.971460877321832</v>
      </c>
      <c r="AF22" s="5">
        <f t="shared" si="14"/>
        <v>45.538974964665002</v>
      </c>
      <c r="AG22" s="5">
        <f t="shared" si="15"/>
        <v>44.871651903013166</v>
      </c>
      <c r="AH22" s="5">
        <f t="shared" si="16"/>
        <v>46.339258246973507</v>
      </c>
      <c r="AI22">
        <f t="shared" si="17"/>
        <v>153.75733333333335</v>
      </c>
      <c r="AJ22">
        <f t="shared" si="5"/>
        <v>-70.267200117575456</v>
      </c>
      <c r="AK22">
        <f t="shared" si="18"/>
        <v>-108.0409731087809</v>
      </c>
      <c r="AL22">
        <f t="shared" si="6"/>
        <v>0.29732799882424538</v>
      </c>
    </row>
    <row r="23" spans="1:38" x14ac:dyDescent="0.25">
      <c r="A23">
        <v>19</v>
      </c>
      <c r="B23" s="2" t="s">
        <v>75</v>
      </c>
      <c r="C23" s="8" t="s">
        <v>76</v>
      </c>
      <c r="D23" s="2" t="s">
        <v>77</v>
      </c>
      <c r="E23" s="2">
        <v>74.84</v>
      </c>
      <c r="F23" s="17">
        <f>E23*H1</f>
        <v>83.820800000000006</v>
      </c>
      <c r="G23" s="5">
        <f t="shared" si="0"/>
        <v>12.362263421885309</v>
      </c>
      <c r="H23" s="5">
        <f t="shared" si="1"/>
        <v>5.8814563152940202E-2</v>
      </c>
      <c r="I23">
        <v>12.367522999406001</v>
      </c>
      <c r="J23">
        <v>12.3369834947518</v>
      </c>
      <c r="K23">
        <v>12.471390546393099</v>
      </c>
      <c r="L23">
        <v>12.2957793728221</v>
      </c>
      <c r="M23">
        <v>12.3262973831376</v>
      </c>
      <c r="N23">
        <v>12.295018862973601</v>
      </c>
      <c r="O23">
        <v>12.3405371544982</v>
      </c>
      <c r="P23">
        <v>12.360968435803899</v>
      </c>
      <c r="Q23">
        <v>12.449283462968401</v>
      </c>
      <c r="R23">
        <v>12.378852506098401</v>
      </c>
      <c r="T23" s="14">
        <v>18</v>
      </c>
      <c r="U23" s="14">
        <v>270000</v>
      </c>
      <c r="V23" s="5">
        <f t="shared" si="2"/>
        <v>185.43395132827965</v>
      </c>
      <c r="W23" s="5">
        <f t="shared" si="3"/>
        <v>0.88221844729410825</v>
      </c>
      <c r="X23" s="5">
        <f t="shared" si="4"/>
        <v>0.27898196872665931</v>
      </c>
      <c r="Y23" s="5">
        <f t="shared" si="7"/>
        <v>185.51284499109002</v>
      </c>
      <c r="Z23" s="5">
        <f t="shared" si="8"/>
        <v>185.05475242127702</v>
      </c>
      <c r="AA23" s="5">
        <f t="shared" si="9"/>
        <v>187.07085819589651</v>
      </c>
      <c r="AB23" s="5">
        <f t="shared" si="10"/>
        <v>184.4366905923315</v>
      </c>
      <c r="AC23" s="5">
        <f t="shared" si="11"/>
        <v>184.89446074706402</v>
      </c>
      <c r="AD23" s="5">
        <f t="shared" si="12"/>
        <v>184.42528294460399</v>
      </c>
      <c r="AE23" s="5">
        <f t="shared" si="13"/>
        <v>185.108057317473</v>
      </c>
      <c r="AF23" s="5">
        <f t="shared" si="14"/>
        <v>185.41452653705849</v>
      </c>
      <c r="AG23" s="5">
        <f t="shared" si="15"/>
        <v>186.73925194452602</v>
      </c>
      <c r="AH23" s="5">
        <f t="shared" si="16"/>
        <v>185.682787591476</v>
      </c>
      <c r="AI23">
        <f t="shared" si="17"/>
        <v>1257.3119999999999</v>
      </c>
      <c r="AJ23">
        <f t="shared" si="5"/>
        <v>-85.251556389481721</v>
      </c>
      <c r="AK23">
        <f t="shared" si="18"/>
        <v>-1071.8780486717203</v>
      </c>
      <c r="AL23">
        <f t="shared" si="6"/>
        <v>0.14748443610518286</v>
      </c>
    </row>
    <row r="24" spans="1:38" x14ac:dyDescent="0.25">
      <c r="A24">
        <v>20</v>
      </c>
      <c r="B24" s="4" t="s">
        <v>78</v>
      </c>
      <c r="C24" s="7" t="s">
        <v>79</v>
      </c>
      <c r="D24" s="4" t="s">
        <v>80</v>
      </c>
      <c r="E24" s="4">
        <v>3.22</v>
      </c>
      <c r="F24" s="17">
        <f>E24*H1</f>
        <v>3.6064000000000007</v>
      </c>
      <c r="G24" s="5">
        <f t="shared" si="0"/>
        <v>6.2025208235928861</v>
      </c>
      <c r="H24" s="5">
        <f t="shared" si="1"/>
        <v>0.11154127575524299</v>
      </c>
      <c r="I24">
        <v>6.3426179196372603</v>
      </c>
      <c r="J24">
        <v>6.2325381072940704</v>
      </c>
      <c r="K24">
        <v>6.3304750768541398</v>
      </c>
      <c r="L24">
        <v>6.2998363922584497</v>
      </c>
      <c r="M24">
        <v>6.1710477131846604</v>
      </c>
      <c r="N24">
        <v>6.2192242646860203</v>
      </c>
      <c r="O24">
        <v>6.1238405759949197</v>
      </c>
      <c r="P24">
        <v>5.9664990724512101</v>
      </c>
      <c r="Q24">
        <v>6.15808369750384</v>
      </c>
      <c r="R24">
        <v>6.1810454160642996</v>
      </c>
      <c r="T24" s="14">
        <v>65</v>
      </c>
      <c r="U24" s="14">
        <v>70000</v>
      </c>
      <c r="V24" s="5">
        <f t="shared" si="2"/>
        <v>6.6796378100231095</v>
      </c>
      <c r="W24" s="5">
        <f t="shared" si="3"/>
        <v>0.12012137389026153</v>
      </c>
      <c r="X24" s="5">
        <f t="shared" si="4"/>
        <v>3.7985713716190729E-2</v>
      </c>
      <c r="Y24" s="5">
        <f t="shared" si="7"/>
        <v>6.8305116057632027</v>
      </c>
      <c r="Z24" s="5">
        <f t="shared" si="8"/>
        <v>6.7119641155474605</v>
      </c>
      <c r="AA24" s="5">
        <f t="shared" si="9"/>
        <v>6.8174346981506115</v>
      </c>
      <c r="AB24" s="5">
        <f t="shared" si="10"/>
        <v>6.7844391916629467</v>
      </c>
      <c r="AC24" s="5">
        <f t="shared" si="11"/>
        <v>6.6457436911219423</v>
      </c>
      <c r="AD24" s="5">
        <f t="shared" si="12"/>
        <v>6.6976261312003293</v>
      </c>
      <c r="AE24" s="5">
        <f t="shared" si="13"/>
        <v>6.594905235686837</v>
      </c>
      <c r="AF24" s="5">
        <f t="shared" si="14"/>
        <v>6.4254605395628417</v>
      </c>
      <c r="AG24" s="5">
        <f t="shared" si="15"/>
        <v>6.6317824434656742</v>
      </c>
      <c r="AH24" s="5">
        <f t="shared" si="16"/>
        <v>6.6565104480692456</v>
      </c>
      <c r="AI24">
        <f t="shared" si="17"/>
        <v>3.8838153846153856</v>
      </c>
      <c r="AJ24">
        <f t="shared" si="5"/>
        <v>71.986491337424738</v>
      </c>
      <c r="AK24">
        <f t="shared" si="18"/>
        <v>2.795822425407724</v>
      </c>
      <c r="AL24">
        <f t="shared" si="6"/>
        <v>1.7198649133742474</v>
      </c>
    </row>
    <row r="25" spans="1:38" x14ac:dyDescent="0.25">
      <c r="A25">
        <v>21</v>
      </c>
      <c r="B25" s="4" t="s">
        <v>81</v>
      </c>
      <c r="C25" s="7" t="s">
        <v>82</v>
      </c>
      <c r="D25" s="4" t="s">
        <v>83</v>
      </c>
      <c r="E25" s="4">
        <v>1.92</v>
      </c>
      <c r="F25" s="17">
        <f>E25*H1</f>
        <v>2.1504000000000003</v>
      </c>
      <c r="G25" s="5">
        <f t="shared" si="0"/>
        <v>3.7031275234861463</v>
      </c>
      <c r="H25" s="5">
        <f t="shared" si="1"/>
        <v>6.4660065066875813E-2</v>
      </c>
      <c r="I25">
        <v>3.78042690901421</v>
      </c>
      <c r="J25">
        <v>3.7233344902043601</v>
      </c>
      <c r="K25">
        <v>3.7855011456382899</v>
      </c>
      <c r="L25">
        <v>3.7591994680612602</v>
      </c>
      <c r="M25">
        <v>3.6820915587346299</v>
      </c>
      <c r="N25">
        <v>3.70515279258293</v>
      </c>
      <c r="O25">
        <v>3.6546350098389202</v>
      </c>
      <c r="P25">
        <v>3.5695516045808802</v>
      </c>
      <c r="Q25">
        <v>3.6799203508096801</v>
      </c>
      <c r="R25">
        <v>3.6914619053963</v>
      </c>
      <c r="T25" s="14">
        <v>22</v>
      </c>
      <c r="U25" s="14">
        <v>160000</v>
      </c>
      <c r="V25" s="5">
        <f t="shared" si="2"/>
        <v>26.931836534444699</v>
      </c>
      <c r="W25" s="5">
        <f t="shared" si="3"/>
        <v>0.47025501866818809</v>
      </c>
      <c r="X25" s="5">
        <f t="shared" si="4"/>
        <v>0.14870769401164752</v>
      </c>
      <c r="Y25" s="5">
        <f t="shared" si="7"/>
        <v>27.494013883739711</v>
      </c>
      <c r="Z25" s="5">
        <f t="shared" si="8"/>
        <v>27.078796292395349</v>
      </c>
      <c r="AA25" s="5">
        <f t="shared" si="9"/>
        <v>27.530917422823929</v>
      </c>
      <c r="AB25" s="5">
        <f t="shared" si="10"/>
        <v>27.339632494990983</v>
      </c>
      <c r="AC25" s="5">
        <f t="shared" si="11"/>
        <v>26.778847699888217</v>
      </c>
      <c r="AD25" s="5">
        <f t="shared" si="12"/>
        <v>26.946565764239491</v>
      </c>
      <c r="AE25" s="5">
        <f t="shared" si="13"/>
        <v>26.57916370791942</v>
      </c>
      <c r="AF25" s="5">
        <f t="shared" si="14"/>
        <v>25.960375306042767</v>
      </c>
      <c r="AG25" s="5">
        <f t="shared" si="15"/>
        <v>26.76305709679767</v>
      </c>
      <c r="AH25" s="5">
        <f t="shared" si="16"/>
        <v>26.846995675609456</v>
      </c>
      <c r="AI25">
        <f t="shared" si="17"/>
        <v>15.639272727272729</v>
      </c>
      <c r="AJ25">
        <f t="shared" si="5"/>
        <v>72.206451054973286</v>
      </c>
      <c r="AK25">
        <f t="shared" si="18"/>
        <v>11.29256380717197</v>
      </c>
      <c r="AL25">
        <f t="shared" si="6"/>
        <v>1.722064510549733</v>
      </c>
    </row>
    <row r="26" spans="1:38" x14ac:dyDescent="0.25">
      <c r="A26">
        <v>22</v>
      </c>
      <c r="B26" s="4" t="s">
        <v>84</v>
      </c>
      <c r="C26" s="7" t="s">
        <v>85</v>
      </c>
      <c r="D26" s="4" t="s">
        <v>86</v>
      </c>
      <c r="E26" s="4">
        <v>3.46</v>
      </c>
      <c r="F26" s="17">
        <f>E26*H1</f>
        <v>3.8752000000000004</v>
      </c>
      <c r="G26" s="5">
        <f t="shared" si="0"/>
        <v>6.6702271034033034</v>
      </c>
      <c r="H26" s="5">
        <f t="shared" si="1"/>
        <v>0.1247219392191117</v>
      </c>
      <c r="I26">
        <v>6.8180310100523904</v>
      </c>
      <c r="J26">
        <v>6.6916864107647003</v>
      </c>
      <c r="K26">
        <v>6.8210386258671196</v>
      </c>
      <c r="L26">
        <v>6.7935051004901696</v>
      </c>
      <c r="M26">
        <v>6.643086150317</v>
      </c>
      <c r="N26">
        <v>6.6919775161899402</v>
      </c>
      <c r="O26">
        <v>6.5733056217359502</v>
      </c>
      <c r="P26">
        <v>6.41491178012829</v>
      </c>
      <c r="Q26">
        <v>6.6153610402012299</v>
      </c>
      <c r="R26">
        <v>6.6393677782862497</v>
      </c>
      <c r="T26" s="14">
        <v>400</v>
      </c>
      <c r="U26" s="14">
        <v>53000</v>
      </c>
      <c r="V26" s="5">
        <f t="shared" si="2"/>
        <v>0.88380509120093775</v>
      </c>
      <c r="W26" s="5">
        <f t="shared" si="3"/>
        <v>1.6525656946532283E-2</v>
      </c>
      <c r="X26" s="5">
        <f t="shared" si="4"/>
        <v>5.225871578162543E-3</v>
      </c>
      <c r="Y26" s="5">
        <f t="shared" si="7"/>
        <v>0.90338910883194168</v>
      </c>
      <c r="Z26" s="5">
        <f t="shared" si="8"/>
        <v>0.88664844942632282</v>
      </c>
      <c r="AA26" s="5">
        <f t="shared" si="9"/>
        <v>0.90378761792739326</v>
      </c>
      <c r="AB26" s="5">
        <f t="shared" si="10"/>
        <v>0.90013942581494755</v>
      </c>
      <c r="AC26" s="5">
        <f t="shared" si="11"/>
        <v>0.88020891491700248</v>
      </c>
      <c r="AD26" s="5">
        <f t="shared" si="12"/>
        <v>0.88668702089516704</v>
      </c>
      <c r="AE26" s="5">
        <f t="shared" si="13"/>
        <v>0.87096299488001339</v>
      </c>
      <c r="AF26" s="5">
        <f t="shared" si="14"/>
        <v>0.84997581086699847</v>
      </c>
      <c r="AG26" s="5">
        <f t="shared" si="15"/>
        <v>0.87653533782666293</v>
      </c>
      <c r="AH26" s="5">
        <f t="shared" si="16"/>
        <v>0.87971623062292803</v>
      </c>
      <c r="AI26">
        <f t="shared" si="17"/>
        <v>0.51346400000000003</v>
      </c>
      <c r="AJ26">
        <f t="shared" si="5"/>
        <v>72.126009068004322</v>
      </c>
      <c r="AK26">
        <f t="shared" si="18"/>
        <v>0.37034109120093772</v>
      </c>
      <c r="AL26">
        <f t="shared" si="6"/>
        <v>1.7212600906800433</v>
      </c>
    </row>
    <row r="27" spans="1:38" x14ac:dyDescent="0.25">
      <c r="A27">
        <v>23</v>
      </c>
      <c r="B27" s="4" t="s">
        <v>87</v>
      </c>
      <c r="C27" s="7" t="s">
        <v>88</v>
      </c>
      <c r="D27" s="4" t="s">
        <v>89</v>
      </c>
      <c r="E27" s="4">
        <v>1.67</v>
      </c>
      <c r="F27" s="17">
        <f>E27*H1</f>
        <v>1.8704000000000001</v>
      </c>
      <c r="G27" s="5">
        <f t="shared" si="0"/>
        <v>3.2188850555656301</v>
      </c>
      <c r="H27" s="5">
        <f t="shared" si="1"/>
        <v>5.9701325528070441E-2</v>
      </c>
      <c r="I27">
        <v>3.2948889624326898</v>
      </c>
      <c r="J27">
        <v>3.23182967160289</v>
      </c>
      <c r="K27">
        <v>3.2853709938898699</v>
      </c>
      <c r="L27">
        <v>3.26634290432035</v>
      </c>
      <c r="M27">
        <v>3.2078828796043402</v>
      </c>
      <c r="N27">
        <v>3.2303689218792702</v>
      </c>
      <c r="O27">
        <v>3.1771869782678501</v>
      </c>
      <c r="P27">
        <v>3.0887649870157001</v>
      </c>
      <c r="Q27">
        <v>3.19859740803133</v>
      </c>
      <c r="R27">
        <v>3.2076168486120098</v>
      </c>
      <c r="T27" s="14">
        <v>640</v>
      </c>
      <c r="U27" s="14">
        <v>480000</v>
      </c>
      <c r="V27" s="5">
        <f t="shared" si="2"/>
        <v>2.4141637916742225</v>
      </c>
      <c r="W27" s="5">
        <f t="shared" si="3"/>
        <v>4.4775994146052947E-2</v>
      </c>
      <c r="X27" s="5">
        <f t="shared" si="4"/>
        <v>1.4159412599989336E-2</v>
      </c>
      <c r="Y27" s="5">
        <f t="shared" si="7"/>
        <v>2.4711667218245177</v>
      </c>
      <c r="Z27" s="5">
        <f t="shared" si="8"/>
        <v>2.4238722537021675</v>
      </c>
      <c r="AA27" s="5">
        <f t="shared" si="9"/>
        <v>2.4640282454174027</v>
      </c>
      <c r="AB27" s="5">
        <f t="shared" si="10"/>
        <v>2.4497571782402625</v>
      </c>
      <c r="AC27" s="5">
        <f t="shared" si="11"/>
        <v>2.4059121597032549</v>
      </c>
      <c r="AD27" s="5">
        <f t="shared" si="12"/>
        <v>2.4227766914094526</v>
      </c>
      <c r="AE27" s="5">
        <f t="shared" si="13"/>
        <v>2.3828902337008877</v>
      </c>
      <c r="AF27" s="5">
        <f t="shared" si="14"/>
        <v>2.316573740261775</v>
      </c>
      <c r="AG27" s="5">
        <f t="shared" si="15"/>
        <v>2.3989480560234973</v>
      </c>
      <c r="AH27" s="5">
        <f t="shared" si="16"/>
        <v>2.4057126364590076</v>
      </c>
      <c r="AI27">
        <f t="shared" si="17"/>
        <v>1.4028000000000003</v>
      </c>
      <c r="AJ27">
        <f t="shared" si="5"/>
        <v>72.096078676519966</v>
      </c>
      <c r="AK27">
        <f t="shared" si="18"/>
        <v>1.0113637916742222</v>
      </c>
      <c r="AL27">
        <f t="shared" si="6"/>
        <v>1.7209607867651997</v>
      </c>
    </row>
    <row r="28" spans="1:38" x14ac:dyDescent="0.25">
      <c r="A28">
        <v>24</v>
      </c>
      <c r="B28" s="4" t="s">
        <v>90</v>
      </c>
      <c r="C28" s="7" t="s">
        <v>91</v>
      </c>
      <c r="D28" s="4" t="s">
        <v>92</v>
      </c>
      <c r="E28" s="4">
        <v>16.649999999999999</v>
      </c>
      <c r="F28" s="17">
        <f>E28*H1</f>
        <v>18.648</v>
      </c>
      <c r="G28" s="5">
        <f t="shared" si="0"/>
        <v>32.095664784551523</v>
      </c>
      <c r="H28" s="5">
        <f t="shared" si="1"/>
        <v>0.62451536293305665</v>
      </c>
      <c r="I28">
        <v>32.892325501123203</v>
      </c>
      <c r="J28">
        <v>32.285993426166598</v>
      </c>
      <c r="K28">
        <v>32.762974241833099</v>
      </c>
      <c r="L28">
        <v>32.608813866014003</v>
      </c>
      <c r="M28">
        <v>31.9827100873162</v>
      </c>
      <c r="N28">
        <v>32.182594503535498</v>
      </c>
      <c r="O28">
        <v>31.631441755457601</v>
      </c>
      <c r="P28">
        <v>30.739112494887401</v>
      </c>
      <c r="Q28">
        <v>31.895355678214901</v>
      </c>
      <c r="R28">
        <v>31.975326290966699</v>
      </c>
      <c r="T28" s="14">
        <v>2500</v>
      </c>
      <c r="U28" s="14">
        <v>120000</v>
      </c>
      <c r="V28" s="5">
        <f t="shared" si="2"/>
        <v>1.5405919096584728</v>
      </c>
      <c r="W28" s="5">
        <f t="shared" si="3"/>
        <v>2.9976737420786711E-2</v>
      </c>
      <c r="X28" s="5">
        <f t="shared" si="4"/>
        <v>9.4794767070487292E-3</v>
      </c>
      <c r="Y28" s="5">
        <f t="shared" si="7"/>
        <v>1.5788316240539135</v>
      </c>
      <c r="Z28" s="5">
        <f t="shared" si="8"/>
        <v>1.5497276844559966</v>
      </c>
      <c r="AA28" s="5">
        <f t="shared" si="9"/>
        <v>1.5726227636079888</v>
      </c>
      <c r="AB28" s="5">
        <f t="shared" si="10"/>
        <v>1.5652230655686721</v>
      </c>
      <c r="AC28" s="5">
        <f t="shared" si="11"/>
        <v>1.5351700841911775</v>
      </c>
      <c r="AD28" s="5">
        <f t="shared" si="12"/>
        <v>1.544764536169704</v>
      </c>
      <c r="AE28" s="5">
        <f t="shared" si="13"/>
        <v>1.5183092042619648</v>
      </c>
      <c r="AF28" s="5">
        <f t="shared" si="14"/>
        <v>1.4754773997545951</v>
      </c>
      <c r="AG28" s="5">
        <f t="shared" si="15"/>
        <v>1.5309770725543153</v>
      </c>
      <c r="AH28" s="5">
        <f t="shared" si="16"/>
        <v>1.5348156619664017</v>
      </c>
      <c r="AI28">
        <f t="shared" si="17"/>
        <v>0.89510400000000001</v>
      </c>
      <c r="AJ28">
        <f t="shared" si="5"/>
        <v>72.113174520332024</v>
      </c>
      <c r="AK28">
        <f t="shared" si="18"/>
        <v>0.6454879096584728</v>
      </c>
      <c r="AL28">
        <f t="shared" si="6"/>
        <v>1.7211317452033204</v>
      </c>
    </row>
    <row r="29" spans="1:38" x14ac:dyDescent="0.25">
      <c r="A29">
        <v>25</v>
      </c>
      <c r="B29" s="4" t="s">
        <v>93</v>
      </c>
      <c r="C29" s="7" t="s">
        <v>94</v>
      </c>
      <c r="D29" s="4" t="s">
        <v>95</v>
      </c>
      <c r="E29" s="4">
        <v>0.5</v>
      </c>
      <c r="F29" s="17">
        <f>E29*H1</f>
        <v>0.56000000000000005</v>
      </c>
      <c r="G29" s="5">
        <f t="shared" si="0"/>
        <v>0.96279393182534978</v>
      </c>
      <c r="H29" s="5">
        <f t="shared" si="1"/>
        <v>1.9290488287272926E-2</v>
      </c>
      <c r="I29">
        <v>0.98744977823161495</v>
      </c>
      <c r="J29">
        <v>0.96871513060370396</v>
      </c>
      <c r="K29">
        <v>0.98581593733467299</v>
      </c>
      <c r="L29">
        <v>0.97891990727537503</v>
      </c>
      <c r="M29">
        <v>0.95835173150794795</v>
      </c>
      <c r="N29">
        <v>0.96388743159343904</v>
      </c>
      <c r="O29">
        <v>0.94626314562721103</v>
      </c>
      <c r="P29">
        <v>0.923199908830028</v>
      </c>
      <c r="Q29">
        <v>0.95676096983366798</v>
      </c>
      <c r="R29">
        <v>0.95857537741583698</v>
      </c>
      <c r="T29" s="14">
        <v>1550</v>
      </c>
      <c r="U29" s="14">
        <v>390000</v>
      </c>
      <c r="V29" s="5">
        <f t="shared" si="2"/>
        <v>0.24225137639476541</v>
      </c>
      <c r="W29" s="5">
        <f t="shared" si="3"/>
        <v>4.8537357626041548E-3</v>
      </c>
      <c r="X29" s="5">
        <f t="shared" si="4"/>
        <v>1.5348860170443449E-3</v>
      </c>
      <c r="Y29" s="5">
        <f t="shared" si="7"/>
        <v>0.2484551054905354</v>
      </c>
      <c r="Z29" s="5">
        <f t="shared" si="8"/>
        <v>0.24374122640996423</v>
      </c>
      <c r="AA29" s="5">
        <f t="shared" si="9"/>
        <v>0.24804401003904675</v>
      </c>
      <c r="AB29" s="5">
        <f t="shared" si="10"/>
        <v>0.24630887989509434</v>
      </c>
      <c r="AC29" s="5">
        <f t="shared" si="11"/>
        <v>0.24113366147619336</v>
      </c>
      <c r="AD29" s="5">
        <f t="shared" si="12"/>
        <v>0.2425265150460911</v>
      </c>
      <c r="AE29" s="5">
        <f t="shared" si="13"/>
        <v>0.23809201728684667</v>
      </c>
      <c r="AF29" s="5">
        <f t="shared" si="14"/>
        <v>0.23228900931852317</v>
      </c>
      <c r="AG29" s="5">
        <f t="shared" si="15"/>
        <v>0.24073340531298743</v>
      </c>
      <c r="AH29" s="5">
        <f t="shared" si="16"/>
        <v>0.24118993367237188</v>
      </c>
      <c r="AI29">
        <f t="shared" si="17"/>
        <v>0.14090322580645162</v>
      </c>
      <c r="AJ29">
        <f t="shared" si="5"/>
        <v>71.927487825955296</v>
      </c>
      <c r="AK29">
        <f t="shared" si="18"/>
        <v>0.10134815058831378</v>
      </c>
      <c r="AL29">
        <f t="shared" si="6"/>
        <v>1.7192748782595528</v>
      </c>
    </row>
    <row r="30" spans="1:38" x14ac:dyDescent="0.25">
      <c r="A30">
        <v>26</v>
      </c>
      <c r="B30" s="4" t="s">
        <v>96</v>
      </c>
      <c r="C30" s="7" t="s">
        <v>97</v>
      </c>
      <c r="D30" s="4" t="s">
        <v>98</v>
      </c>
      <c r="E30" s="4">
        <v>3.03</v>
      </c>
      <c r="F30" s="17">
        <f>E30*H1</f>
        <v>3.3936000000000002</v>
      </c>
      <c r="G30" s="5">
        <f t="shared" si="0"/>
        <v>5.837542506078349</v>
      </c>
      <c r="H30" s="5">
        <f t="shared" si="1"/>
        <v>0.10366175959327238</v>
      </c>
      <c r="I30">
        <v>5.96299024090463</v>
      </c>
      <c r="J30">
        <v>5.8633258208734897</v>
      </c>
      <c r="K30">
        <v>5.9531503498245497</v>
      </c>
      <c r="L30">
        <v>5.9322780199850298</v>
      </c>
      <c r="M30">
        <v>5.8198155194933703</v>
      </c>
      <c r="N30">
        <v>5.8584479347962297</v>
      </c>
      <c r="O30">
        <v>5.7583085236561704</v>
      </c>
      <c r="P30">
        <v>5.6165634134522104</v>
      </c>
      <c r="Q30">
        <v>5.8016545114294296</v>
      </c>
      <c r="R30">
        <v>5.8088907263683804</v>
      </c>
      <c r="T30" s="14">
        <v>9240</v>
      </c>
      <c r="U30" s="15">
        <v>66000</v>
      </c>
      <c r="V30" s="5">
        <f>AVERAGE(Y30:AH30)</f>
        <v>4.169673218627392E-2</v>
      </c>
      <c r="W30" s="5">
        <f>STDEV(Y30:AH30)</f>
        <v>7.4044113995194608E-4</v>
      </c>
      <c r="X30" s="5">
        <f t="shared" si="4"/>
        <v>2.3414804755396475E-4</v>
      </c>
      <c r="Y30" s="5">
        <f t="shared" si="7"/>
        <v>4.2592787435033065E-2</v>
      </c>
      <c r="Z30" s="5">
        <f t="shared" si="8"/>
        <v>4.1880898720524924E-2</v>
      </c>
      <c r="AA30" s="5">
        <f t="shared" si="9"/>
        <v>4.2522502498746791E-2</v>
      </c>
      <c r="AB30" s="5">
        <f t="shared" si="10"/>
        <v>4.2373414428464498E-2</v>
      </c>
      <c r="AC30" s="5">
        <f t="shared" si="11"/>
        <v>4.1570110853524078E-2</v>
      </c>
      <c r="AD30" s="5">
        <f t="shared" si="12"/>
        <v>4.1846056677115925E-2</v>
      </c>
      <c r="AE30" s="5">
        <f t="shared" si="13"/>
        <v>4.113077516897265E-2</v>
      </c>
      <c r="AF30" s="5">
        <f t="shared" si="14"/>
        <v>4.0118310096087212E-2</v>
      </c>
      <c r="AG30" s="5">
        <f t="shared" si="15"/>
        <v>4.1440389367353073E-2</v>
      </c>
      <c r="AH30" s="5">
        <f t="shared" si="16"/>
        <v>4.1492076616917006E-2</v>
      </c>
      <c r="AI30">
        <f t="shared" si="17"/>
        <v>2.4240000000000001E-2</v>
      </c>
      <c r="AJ30">
        <f t="shared" si="5"/>
        <v>72.016221890568971</v>
      </c>
      <c r="AK30">
        <f t="shared" si="18"/>
        <v>1.7456732186273919E-2</v>
      </c>
      <c r="AL30">
        <f t="shared" si="6"/>
        <v>1.7201622189056898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103</v>
      </c>
      <c r="U32" s="20">
        <f>SUM(V5:V30)</f>
        <v>10369.997757054087</v>
      </c>
      <c r="V32" s="20"/>
      <c r="W32" s="20"/>
      <c r="X32" s="20"/>
      <c r="Y32" s="20">
        <f t="shared" ref="Y32:AI32" si="19">SUM(Y5:Y30)</f>
        <v>10369.997757054078</v>
      </c>
      <c r="Z32" s="20">
        <f t="shared" si="19"/>
        <v>10369.997757054103</v>
      </c>
      <c r="AA32" s="20">
        <f t="shared" si="19"/>
        <v>10369.997757054092</v>
      </c>
      <c r="AB32" s="20">
        <f t="shared" si="19"/>
        <v>10369.997757054078</v>
      </c>
      <c r="AC32" s="20">
        <f t="shared" si="19"/>
        <v>10369.997757054096</v>
      </c>
      <c r="AD32" s="20">
        <f t="shared" si="19"/>
        <v>10369.997757054076</v>
      </c>
      <c r="AE32" s="20">
        <f t="shared" si="19"/>
        <v>10369.997757054081</v>
      </c>
      <c r="AF32" s="20">
        <f t="shared" si="19"/>
        <v>10369.997757054083</v>
      </c>
      <c r="AG32" s="20">
        <f t="shared" si="19"/>
        <v>10369.997757054076</v>
      </c>
      <c r="AH32" s="20">
        <f t="shared" si="19"/>
        <v>10369.997757054083</v>
      </c>
      <c r="AI32" s="20">
        <f t="shared" si="19"/>
        <v>10369.997757054085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>&amp;R_x000D_&amp;1#&amp;"Calibri"&amp;10&amp;K000000 Classification: Confidential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D8A5-CEC0-492C-8C5F-BACA4DC90EDF}">
  <dimension ref="A1:AL32"/>
  <sheetViews>
    <sheetView zoomScaleNormal="100" workbookViewId="0">
      <selection activeCell="F1" sqref="F1"/>
    </sheetView>
  </sheetViews>
  <sheetFormatPr defaultRowHeight="15" x14ac:dyDescent="0.25"/>
  <cols>
    <col min="9" max="9" width="12.7109375" customWidth="1"/>
    <col min="10" max="10" width="11.7109375" customWidth="1"/>
    <col min="11" max="13" width="12.7109375" customWidth="1"/>
    <col min="14" max="14" width="11.7109375" customWidth="1"/>
    <col min="15" max="18" width="12.7109375" customWidth="1"/>
  </cols>
  <sheetData>
    <row r="1" spans="1:38" x14ac:dyDescent="0.25">
      <c r="A1" t="s">
        <v>0</v>
      </c>
      <c r="B1">
        <v>240</v>
      </c>
      <c r="E1" t="s">
        <v>1</v>
      </c>
      <c r="F1">
        <v>1.36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32" t="s">
        <v>5</v>
      </c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S2" s="5"/>
      <c r="T2" s="5"/>
      <c r="U2" s="31" t="s">
        <v>6</v>
      </c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15</v>
      </c>
      <c r="U3" s="5" t="s">
        <v>16</v>
      </c>
      <c r="V3" s="10" t="s">
        <v>13</v>
      </c>
      <c r="W3" s="10" t="s">
        <v>14</v>
      </c>
      <c r="X3" s="10" t="s">
        <v>17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178</v>
      </c>
      <c r="AJ3" t="s">
        <v>179</v>
      </c>
      <c r="AK3" t="s">
        <v>19</v>
      </c>
      <c r="AL3" t="s">
        <v>180</v>
      </c>
    </row>
    <row r="4" spans="1:38" ht="15.75" thickBot="1" x14ac:dyDescent="0.3">
      <c r="B4" t="s">
        <v>20</v>
      </c>
      <c r="C4" t="s">
        <v>181</v>
      </c>
      <c r="F4" s="17"/>
      <c r="G4" s="5">
        <f>AVERAGE(I4:R4)</f>
        <v>32.813953543133799</v>
      </c>
      <c r="H4" s="5">
        <f>STDEV(I4:R4)</f>
        <v>1.5191890184946039E-3</v>
      </c>
      <c r="I4">
        <v>32.813550719225503</v>
      </c>
      <c r="J4">
        <v>32.813089678248801</v>
      </c>
      <c r="K4">
        <v>32.813905664113697</v>
      </c>
      <c r="L4">
        <v>32.814401806835498</v>
      </c>
      <c r="M4">
        <v>32.816140375488203</v>
      </c>
      <c r="N4">
        <v>32.812533501039702</v>
      </c>
      <c r="O4">
        <v>32.814124340048899</v>
      </c>
      <c r="P4">
        <v>32.814891139090797</v>
      </c>
      <c r="Q4">
        <v>32.815841144967003</v>
      </c>
      <c r="R4">
        <v>32.8110570622799</v>
      </c>
      <c r="T4" s="5" t="s">
        <v>21</v>
      </c>
      <c r="U4" s="5" t="s">
        <v>22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23</v>
      </c>
      <c r="C5" s="5" t="s">
        <v>24</v>
      </c>
      <c r="D5" t="s">
        <v>25</v>
      </c>
      <c r="E5">
        <v>120</v>
      </c>
      <c r="F5" s="17">
        <f>E5*F1</f>
        <v>163.20000000000002</v>
      </c>
      <c r="G5" s="5">
        <f t="shared" ref="G5:G30" si="0">AVERAGE(I5:R5)</f>
        <v>189.4404468061874</v>
      </c>
      <c r="H5" s="5">
        <f t="shared" ref="H5:H30" si="1">STDEV(I5:R5)</f>
        <v>0.34131686073568651</v>
      </c>
      <c r="I5">
        <v>189.410893938535</v>
      </c>
      <c r="J5">
        <v>189.36886864476699</v>
      </c>
      <c r="K5">
        <v>189.417406775573</v>
      </c>
      <c r="L5">
        <v>189.352293057297</v>
      </c>
      <c r="M5">
        <v>189.415923802425</v>
      </c>
      <c r="N5">
        <v>189.16662679158901</v>
      </c>
      <c r="O5">
        <v>189.26901688106099</v>
      </c>
      <c r="P5">
        <v>190.378315455261</v>
      </c>
      <c r="Q5">
        <v>189.22063180030699</v>
      </c>
      <c r="R5">
        <v>189.404490915059</v>
      </c>
      <c r="T5" s="12">
        <v>16</v>
      </c>
      <c r="U5" s="12">
        <v>588000</v>
      </c>
      <c r="V5" s="5">
        <f>AVERAGE(Y5:AH5)</f>
        <v>7658.1300621401269</v>
      </c>
      <c r="W5" s="5">
        <f>STDEV(Y5:AH5)</f>
        <v>13.797734095240104</v>
      </c>
      <c r="X5" s="5">
        <f>W5/SQRT(COUNT(Y5:AH5))</f>
        <v>4.363226629032134</v>
      </c>
      <c r="Y5" s="5">
        <f>I5/T5*U5/1000*1.1</f>
        <v>7656.9353874652779</v>
      </c>
      <c r="Z5" s="5">
        <f>J5/T5*U5/1000*1.1</f>
        <v>7655.2365149647067</v>
      </c>
      <c r="AA5" s="5">
        <f>K5/T5*U5/1000*1.1</f>
        <v>7657.1986689025389</v>
      </c>
      <c r="AB5" s="5">
        <f>L5/T5*U5/1000*1.1</f>
        <v>7654.5664468412324</v>
      </c>
      <c r="AC5" s="5">
        <f>M5/T5*U5/1000*1.1</f>
        <v>7657.1387197130316</v>
      </c>
      <c r="AD5" s="5">
        <f>N5/T5*U5/1000*1.1</f>
        <v>7647.0608880499867</v>
      </c>
      <c r="AE5" s="5">
        <f>O5/T5*U5/1000*1.1</f>
        <v>7651.2000074168909</v>
      </c>
      <c r="AF5" s="5">
        <f>P5/T5*U5/1000*1.1</f>
        <v>7696.0434022789268</v>
      </c>
      <c r="AG5" s="5">
        <f>Q5/T5*U5/1000*1.1</f>
        <v>7649.244040527411</v>
      </c>
      <c r="AH5" s="5">
        <f>R5/T5*U5/1000*1.1</f>
        <v>7656.676545241261</v>
      </c>
      <c r="AI5">
        <f>F5/T5*U5/1000*1.1</f>
        <v>6597.3600000000015</v>
      </c>
      <c r="AJ5">
        <f>U5-AH5</f>
        <v>580343.32345475873</v>
      </c>
      <c r="AK5">
        <f>((V5-AI5)/AI5)*100</f>
        <v>16.078705150850116</v>
      </c>
      <c r="AL5">
        <f>V5/AI5</f>
        <v>1.1607870515085013</v>
      </c>
    </row>
    <row r="6" spans="1:38" x14ac:dyDescent="0.25">
      <c r="A6">
        <v>2</v>
      </c>
      <c r="B6" t="s">
        <v>26</v>
      </c>
      <c r="C6" s="5" t="s">
        <v>27</v>
      </c>
      <c r="D6" t="s">
        <v>28</v>
      </c>
      <c r="E6">
        <v>1241.24</v>
      </c>
      <c r="F6" s="17">
        <f>E6*H1</f>
        <v>1390.1888000000001</v>
      </c>
      <c r="G6" s="5">
        <f t="shared" si="0"/>
        <v>1685.0039689427681</v>
      </c>
      <c r="H6" s="5">
        <f t="shared" si="1"/>
        <v>42.888111687894508</v>
      </c>
      <c r="I6">
        <v>1692.1567212605901</v>
      </c>
      <c r="J6">
        <v>1612.3812902746499</v>
      </c>
      <c r="K6">
        <v>1654.3721306841501</v>
      </c>
      <c r="L6">
        <v>1760.2780755493</v>
      </c>
      <c r="M6">
        <v>1709.2199891212599</v>
      </c>
      <c r="N6">
        <v>1640.72215370756</v>
      </c>
      <c r="O6">
        <v>1719.29931318226</v>
      </c>
      <c r="P6">
        <v>1664.07595786042</v>
      </c>
      <c r="Q6">
        <v>1692.2668582188101</v>
      </c>
      <c r="R6">
        <v>1705.2671995686801</v>
      </c>
      <c r="T6" s="13">
        <v>540</v>
      </c>
      <c r="U6" s="13">
        <v>45000</v>
      </c>
      <c r="V6" s="5">
        <f t="shared" ref="V6:V30" si="2">AVERAGE(Y6:AH6)</f>
        <v>140.41699741189734</v>
      </c>
      <c r="W6" s="5">
        <f t="shared" ref="W6:W30" si="3">STDEV(Y6:AH6)</f>
        <v>3.5740093073245465</v>
      </c>
      <c r="X6" s="5">
        <f t="shared" ref="X6:X30" si="4">W6/SQRT(COUNT(Y6:AH6))</f>
        <v>1.1302009789786276</v>
      </c>
      <c r="Y6" s="5">
        <f>I6/T6*U6/1000</f>
        <v>141.01306010504916</v>
      </c>
      <c r="Z6" s="5">
        <f>J6/T6*U6/1000</f>
        <v>134.36510752288748</v>
      </c>
      <c r="AA6" s="5">
        <f>K6/T6*U6/1000</f>
        <v>137.86434422367918</v>
      </c>
      <c r="AB6" s="5">
        <f>L6/T6*U6/1000</f>
        <v>146.68983962910835</v>
      </c>
      <c r="AC6" s="5">
        <f>M6/T6*U6/1000</f>
        <v>142.43499909343834</v>
      </c>
      <c r="AD6" s="5">
        <f>N6/T6*U6/1000</f>
        <v>136.72684614229667</v>
      </c>
      <c r="AE6" s="5">
        <f>O6/T6*U6/1000</f>
        <v>143.27494276518831</v>
      </c>
      <c r="AF6" s="5">
        <f>P6/T6*U6/1000</f>
        <v>138.67299648836834</v>
      </c>
      <c r="AG6" s="5">
        <f>Q6/T6*U6/1000</f>
        <v>141.02223818490083</v>
      </c>
      <c r="AH6" s="5">
        <f>R6/T6*U6/1000</f>
        <v>142.10559996405669</v>
      </c>
      <c r="AI6">
        <f>F6/T6*U6/1000</f>
        <v>115.84906666666669</v>
      </c>
      <c r="AJ6">
        <f>U6-AH6</f>
        <v>44857.894400035941</v>
      </c>
      <c r="AK6">
        <f t="shared" ref="AK6:AK30" si="5">((V6-AI6)/AI6)*100</f>
        <v>21.206843915212652</v>
      </c>
      <c r="AL6">
        <f t="shared" ref="AL6:AL30" si="6">V6/AI6</f>
        <v>1.2120684391521266</v>
      </c>
    </row>
    <row r="7" spans="1:38" x14ac:dyDescent="0.25">
      <c r="A7">
        <v>3</v>
      </c>
      <c r="B7" t="s">
        <v>29</v>
      </c>
      <c r="C7" s="5" t="s">
        <v>30</v>
      </c>
      <c r="D7" t="s">
        <v>31</v>
      </c>
      <c r="E7">
        <v>166.35</v>
      </c>
      <c r="F7" s="17">
        <f>E7*H1</f>
        <v>186.31200000000001</v>
      </c>
      <c r="G7" s="5">
        <f t="shared" si="0"/>
        <v>95.626692161402644</v>
      </c>
      <c r="H7" s="5">
        <f t="shared" si="1"/>
        <v>0.4523813491675564</v>
      </c>
      <c r="I7">
        <v>95.5479729055224</v>
      </c>
      <c r="J7">
        <v>94.807102304666898</v>
      </c>
      <c r="K7">
        <v>95.992718223249796</v>
      </c>
      <c r="L7">
        <v>96.290034468559895</v>
      </c>
      <c r="M7">
        <v>95.991664711016497</v>
      </c>
      <c r="N7">
        <v>95.149404098157007</v>
      </c>
      <c r="O7">
        <v>95.414418043513507</v>
      </c>
      <c r="P7">
        <v>95.906178204945903</v>
      </c>
      <c r="Q7">
        <v>95.357836239138706</v>
      </c>
      <c r="R7">
        <v>95.809592415255807</v>
      </c>
      <c r="T7" s="13">
        <v>50</v>
      </c>
      <c r="U7" s="13">
        <v>180000</v>
      </c>
      <c r="V7" s="5">
        <f t="shared" si="2"/>
        <v>344.25609178104958</v>
      </c>
      <c r="W7" s="5">
        <f t="shared" si="3"/>
        <v>1.6285728570032045</v>
      </c>
      <c r="X7" s="5">
        <f t="shared" si="4"/>
        <v>0.51499995636578255</v>
      </c>
      <c r="Y7" s="5">
        <f t="shared" ref="Y7:Y30" si="7">I7/T7*U7/1000</f>
        <v>343.97270245988068</v>
      </c>
      <c r="Z7" s="5">
        <f t="shared" ref="Z7:Z30" si="8">J7/T7*U7/1000</f>
        <v>341.30556829680086</v>
      </c>
      <c r="AA7" s="5">
        <f t="shared" ref="AA7:AA30" si="9">K7/T7*U7/1000</f>
        <v>345.57378560369926</v>
      </c>
      <c r="AB7" s="5">
        <f t="shared" ref="AB7:AB30" si="10">L7/T7*U7/1000</f>
        <v>346.64412408681562</v>
      </c>
      <c r="AC7" s="5">
        <f t="shared" ref="AC7:AC30" si="11">M7/T7*U7/1000</f>
        <v>345.56999295965937</v>
      </c>
      <c r="AD7" s="5">
        <f t="shared" ref="AD7:AD30" si="12">N7/T7*U7/1000</f>
        <v>342.5378547533652</v>
      </c>
      <c r="AE7" s="5">
        <f t="shared" ref="AE7:AE30" si="13">O7/T7*U7/1000</f>
        <v>343.49190495664857</v>
      </c>
      <c r="AF7" s="5">
        <f t="shared" ref="AF7:AF30" si="14">P7/T7*U7/1000</f>
        <v>345.26224153780527</v>
      </c>
      <c r="AG7" s="5">
        <f t="shared" ref="AG7:AG30" si="15">Q7/T7*U7/1000</f>
        <v>343.28821046089934</v>
      </c>
      <c r="AH7" s="5">
        <f t="shared" ref="AH7:AH30" si="16">R7/T7*U7/1000</f>
        <v>344.91453269492092</v>
      </c>
      <c r="AI7">
        <f t="shared" ref="AI7:AI30" si="17">F7/T7*U7/1000</f>
        <v>670.72320000000002</v>
      </c>
      <c r="AJ7">
        <f t="shared" ref="AJ7:AJ30" si="18">U7-AH7</f>
        <v>179655.08546730509</v>
      </c>
      <c r="AK7">
        <f t="shared" si="5"/>
        <v>-48.673895314632091</v>
      </c>
      <c r="AL7">
        <f t="shared" si="6"/>
        <v>0.51326104685367913</v>
      </c>
    </row>
    <row r="8" spans="1:38" x14ac:dyDescent="0.25">
      <c r="A8">
        <v>4</v>
      </c>
      <c r="B8" t="s">
        <v>32</v>
      </c>
      <c r="C8" s="6" t="s">
        <v>33</v>
      </c>
      <c r="D8" t="s">
        <v>34</v>
      </c>
      <c r="E8">
        <v>50.2</v>
      </c>
      <c r="F8" s="17">
        <f>E8*H1</f>
        <v>56.224000000000011</v>
      </c>
      <c r="G8" s="5">
        <f t="shared" si="0"/>
        <v>464.2651148690793</v>
      </c>
      <c r="H8" s="5">
        <f t="shared" si="1"/>
        <v>11.140914381385084</v>
      </c>
      <c r="I8">
        <v>464.55060491794802</v>
      </c>
      <c r="J8">
        <v>452.02145219491803</v>
      </c>
      <c r="K8">
        <v>452.804895933323</v>
      </c>
      <c r="L8">
        <v>457.22443969674498</v>
      </c>
      <c r="M8">
        <v>462.31718557547401</v>
      </c>
      <c r="N8">
        <v>474.63180947873701</v>
      </c>
      <c r="O8">
        <v>460.79447104271799</v>
      </c>
      <c r="P8">
        <v>460.84740392145</v>
      </c>
      <c r="Q8">
        <v>489.51741722370298</v>
      </c>
      <c r="R8">
        <v>467.94146870577703</v>
      </c>
      <c r="T8" s="14">
        <v>65</v>
      </c>
      <c r="U8" s="14">
        <v>70000</v>
      </c>
      <c r="V8" s="5">
        <f t="shared" si="2"/>
        <v>499.9778160128547</v>
      </c>
      <c r="W8" s="5">
        <f t="shared" si="3"/>
        <v>11.997907795337769</v>
      </c>
      <c r="X8" s="5">
        <f t="shared" si="4"/>
        <v>3.7940715789956676</v>
      </c>
      <c r="Y8" s="5">
        <f t="shared" si="7"/>
        <v>500.2852668347133</v>
      </c>
      <c r="Z8" s="5">
        <f t="shared" si="8"/>
        <v>486.79233313298863</v>
      </c>
      <c r="AA8" s="5">
        <f t="shared" si="9"/>
        <v>487.63604177434786</v>
      </c>
      <c r="AB8" s="5">
        <f t="shared" si="10"/>
        <v>492.39555044264847</v>
      </c>
      <c r="AC8" s="5">
        <f t="shared" si="11"/>
        <v>497.88004600435659</v>
      </c>
      <c r="AD8" s="5">
        <f t="shared" si="12"/>
        <v>511.14194866940909</v>
      </c>
      <c r="AE8" s="5">
        <f t="shared" si="13"/>
        <v>496.24019958446553</v>
      </c>
      <c r="AF8" s="5">
        <f t="shared" si="14"/>
        <v>496.29720422310004</v>
      </c>
      <c r="AG8" s="5">
        <f t="shared" si="15"/>
        <v>527.17260316398779</v>
      </c>
      <c r="AH8" s="5">
        <f t="shared" si="16"/>
        <v>503.93696629852906</v>
      </c>
      <c r="AI8">
        <f t="shared" si="17"/>
        <v>60.548923076923096</v>
      </c>
      <c r="AJ8">
        <f t="shared" si="18"/>
        <v>69496.063033701474</v>
      </c>
      <c r="AK8">
        <f t="shared" si="5"/>
        <v>725.74188045866401</v>
      </c>
      <c r="AL8">
        <f t="shared" si="6"/>
        <v>8.2574188045866403</v>
      </c>
    </row>
    <row r="9" spans="1:38" x14ac:dyDescent="0.25">
      <c r="A9">
        <v>5</v>
      </c>
      <c r="B9" t="s">
        <v>35</v>
      </c>
      <c r="C9" s="6" t="s">
        <v>36</v>
      </c>
      <c r="D9" t="s">
        <v>37</v>
      </c>
      <c r="E9">
        <v>29.91</v>
      </c>
      <c r="F9" s="17">
        <f>E9*H1</f>
        <v>33.499200000000002</v>
      </c>
      <c r="G9" s="5">
        <f t="shared" si="0"/>
        <v>54.650046748559745</v>
      </c>
      <c r="H9" s="5">
        <f t="shared" si="1"/>
        <v>1.2129003260935241</v>
      </c>
      <c r="I9">
        <v>54.461556881815703</v>
      </c>
      <c r="J9">
        <v>54.311900779721903</v>
      </c>
      <c r="K9">
        <v>56.5232132877982</v>
      </c>
      <c r="L9">
        <v>54.514378462437399</v>
      </c>
      <c r="M9">
        <v>56.241723547067899</v>
      </c>
      <c r="N9">
        <v>53.505344873156098</v>
      </c>
      <c r="O9">
        <v>53.700690855554797</v>
      </c>
      <c r="P9">
        <v>53.4204806254901</v>
      </c>
      <c r="Q9">
        <v>53.651529234817303</v>
      </c>
      <c r="R9">
        <v>56.169648937738103</v>
      </c>
      <c r="T9" s="14">
        <v>22</v>
      </c>
      <c r="U9" s="14">
        <v>160000</v>
      </c>
      <c r="V9" s="5">
        <f t="shared" si="2"/>
        <v>397.4548854440709</v>
      </c>
      <c r="W9" s="5">
        <f t="shared" si="3"/>
        <v>8.8210932806801576</v>
      </c>
      <c r="X9" s="5">
        <f t="shared" si="4"/>
        <v>2.7894746219756259</v>
      </c>
      <c r="Y9" s="5">
        <f t="shared" si="7"/>
        <v>396.0840500495687</v>
      </c>
      <c r="Z9" s="5">
        <f t="shared" si="8"/>
        <v>394.99564203434113</v>
      </c>
      <c r="AA9" s="5">
        <f t="shared" si="9"/>
        <v>411.07791482035054</v>
      </c>
      <c r="AB9" s="5">
        <f t="shared" si="10"/>
        <v>396.46820699954475</v>
      </c>
      <c r="AC9" s="5">
        <f t="shared" si="11"/>
        <v>409.03071670594835</v>
      </c>
      <c r="AD9" s="5">
        <f t="shared" si="12"/>
        <v>389.12978089568071</v>
      </c>
      <c r="AE9" s="5">
        <f t="shared" si="13"/>
        <v>390.55047894948945</v>
      </c>
      <c r="AF9" s="5">
        <f t="shared" si="14"/>
        <v>388.51258636720075</v>
      </c>
      <c r="AG9" s="5">
        <f t="shared" si="15"/>
        <v>390.19293988958043</v>
      </c>
      <c r="AH9" s="5">
        <f t="shared" si="16"/>
        <v>408.50653772900432</v>
      </c>
      <c r="AI9">
        <f t="shared" si="17"/>
        <v>243.63054545454546</v>
      </c>
      <c r="AJ9">
        <f t="shared" si="18"/>
        <v>159591.493462271</v>
      </c>
      <c r="AK9">
        <f t="shared" si="5"/>
        <v>63.138363747670837</v>
      </c>
      <c r="AL9">
        <f t="shared" si="6"/>
        <v>1.6313836374767083</v>
      </c>
    </row>
    <row r="10" spans="1:38" x14ac:dyDescent="0.25">
      <c r="A10">
        <v>6</v>
      </c>
      <c r="B10" t="s">
        <v>38</v>
      </c>
      <c r="C10" s="6" t="s">
        <v>39</v>
      </c>
      <c r="D10" t="s">
        <v>40</v>
      </c>
      <c r="E10">
        <v>128.58000000000001</v>
      </c>
      <c r="F10" s="17">
        <f>E10*H1</f>
        <v>144.00960000000003</v>
      </c>
      <c r="G10" s="5">
        <f t="shared" si="0"/>
        <v>221.3264256499487</v>
      </c>
      <c r="H10" s="5">
        <f t="shared" si="1"/>
        <v>4.3897292101993237</v>
      </c>
      <c r="I10">
        <v>220.293400955686</v>
      </c>
      <c r="J10">
        <v>229.10440846444001</v>
      </c>
      <c r="K10">
        <v>220.732449066653</v>
      </c>
      <c r="L10">
        <v>218.01120924129299</v>
      </c>
      <c r="M10">
        <v>218.00525526818501</v>
      </c>
      <c r="N10">
        <v>221.48571485667901</v>
      </c>
      <c r="O10">
        <v>229.06818639649501</v>
      </c>
      <c r="P10">
        <v>220.82607755925099</v>
      </c>
      <c r="Q10">
        <v>219.507139504712</v>
      </c>
      <c r="R10">
        <v>216.23041518609301</v>
      </c>
      <c r="T10" s="14">
        <v>69</v>
      </c>
      <c r="U10" s="14">
        <v>160000</v>
      </c>
      <c r="V10" s="5">
        <f t="shared" si="2"/>
        <v>513.22069715930138</v>
      </c>
      <c r="W10" s="5">
        <f t="shared" si="3"/>
        <v>10.179082226549163</v>
      </c>
      <c r="X10" s="5">
        <f t="shared" si="4"/>
        <v>3.2189084326033419</v>
      </c>
      <c r="Y10" s="5">
        <f t="shared" si="7"/>
        <v>510.82527757840234</v>
      </c>
      <c r="Z10" s="5">
        <f t="shared" si="8"/>
        <v>531.25659933783197</v>
      </c>
      <c r="AA10" s="5">
        <f t="shared" si="9"/>
        <v>511.84336015455767</v>
      </c>
      <c r="AB10" s="5">
        <f t="shared" si="10"/>
        <v>505.53323882038956</v>
      </c>
      <c r="AC10" s="5">
        <f t="shared" si="11"/>
        <v>505.51943250593627</v>
      </c>
      <c r="AD10" s="5">
        <f t="shared" si="12"/>
        <v>513.59006343577744</v>
      </c>
      <c r="AE10" s="5">
        <f t="shared" si="13"/>
        <v>531.17260613680003</v>
      </c>
      <c r="AF10" s="5">
        <f t="shared" si="14"/>
        <v>512.06046970261093</v>
      </c>
      <c r="AG10" s="5">
        <f t="shared" si="15"/>
        <v>509.00206261962205</v>
      </c>
      <c r="AH10" s="5">
        <f t="shared" si="16"/>
        <v>501.40386130108527</v>
      </c>
      <c r="AI10">
        <f t="shared" si="17"/>
        <v>333.93530434782616</v>
      </c>
      <c r="AJ10">
        <f t="shared" si="18"/>
        <v>159498.59613869892</v>
      </c>
      <c r="AK10">
        <f t="shared" si="5"/>
        <v>53.688660790633868</v>
      </c>
      <c r="AL10">
        <f t="shared" si="6"/>
        <v>1.5368866079063386</v>
      </c>
    </row>
    <row r="11" spans="1:38" x14ac:dyDescent="0.25">
      <c r="A11">
        <v>7</v>
      </c>
      <c r="B11" s="3" t="s">
        <v>41</v>
      </c>
      <c r="C11" s="9" t="s">
        <v>33</v>
      </c>
      <c r="D11" s="3" t="s">
        <v>42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J11">
        <f t="shared" si="18"/>
        <v>70000</v>
      </c>
      <c r="AL11" t="e">
        <f t="shared" si="6"/>
        <v>#DIV/0!</v>
      </c>
    </row>
    <row r="12" spans="1:38" x14ac:dyDescent="0.25">
      <c r="A12">
        <v>8</v>
      </c>
      <c r="B12" t="s">
        <v>43</v>
      </c>
      <c r="C12" s="6" t="s">
        <v>44</v>
      </c>
      <c r="D12" t="s">
        <v>45</v>
      </c>
      <c r="E12">
        <v>13.35</v>
      </c>
      <c r="F12" s="17">
        <f>E12*H1</f>
        <v>14.952000000000002</v>
      </c>
      <c r="G12" s="5">
        <f t="shared" si="0"/>
        <v>111.13604906565308</v>
      </c>
      <c r="H12" s="5">
        <f t="shared" si="1"/>
        <v>4.5782092823579568</v>
      </c>
      <c r="I12">
        <v>108.61635670724699</v>
      </c>
      <c r="J12">
        <v>105.31171085097</v>
      </c>
      <c r="K12">
        <v>111.734905937649</v>
      </c>
      <c r="L12">
        <v>112.455031208333</v>
      </c>
      <c r="M12">
        <v>119.754996781393</v>
      </c>
      <c r="N12">
        <v>103.789402767824</v>
      </c>
      <c r="O12">
        <v>112.060417931271</v>
      </c>
      <c r="P12">
        <v>111.054394869563</v>
      </c>
      <c r="Q12">
        <v>111.30969587096</v>
      </c>
      <c r="R12">
        <v>115.273577731321</v>
      </c>
      <c r="T12" s="14">
        <v>81</v>
      </c>
      <c r="U12" s="14">
        <v>66000</v>
      </c>
      <c r="V12" s="5">
        <f t="shared" si="2"/>
        <v>90.555299238680306</v>
      </c>
      <c r="W12" s="5">
        <f t="shared" si="3"/>
        <v>3.7303927485879633</v>
      </c>
      <c r="X12" s="5">
        <f t="shared" si="4"/>
        <v>1.1796537652513834</v>
      </c>
      <c r="Y12" s="5">
        <f t="shared" si="7"/>
        <v>88.50221657627533</v>
      </c>
      <c r="Z12" s="5">
        <f t="shared" si="8"/>
        <v>85.809542174864447</v>
      </c>
      <c r="AA12" s="5">
        <f t="shared" si="9"/>
        <v>91.043256689936229</v>
      </c>
      <c r="AB12" s="5">
        <f t="shared" si="10"/>
        <v>91.630025429012079</v>
      </c>
      <c r="AC12" s="5">
        <f t="shared" si="11"/>
        <v>97.578145525579473</v>
      </c>
      <c r="AD12" s="5">
        <f t="shared" si="12"/>
        <v>84.569142996004743</v>
      </c>
      <c r="AE12" s="5">
        <f t="shared" si="13"/>
        <v>91.308488684739331</v>
      </c>
      <c r="AF12" s="5">
        <f t="shared" si="14"/>
        <v>90.488766190014303</v>
      </c>
      <c r="AG12" s="5">
        <f t="shared" si="15"/>
        <v>90.69678922818963</v>
      </c>
      <c r="AH12" s="5">
        <f t="shared" si="16"/>
        <v>93.926618892187491</v>
      </c>
      <c r="AI12">
        <f t="shared" si="17"/>
        <v>12.183111111111113</v>
      </c>
      <c r="AJ12">
        <f t="shared" si="18"/>
        <v>65906.07338110781</v>
      </c>
      <c r="AK12">
        <f t="shared" si="5"/>
        <v>643.28550739468358</v>
      </c>
      <c r="AL12">
        <f t="shared" si="6"/>
        <v>7.4328550739468353</v>
      </c>
    </row>
    <row r="13" spans="1:38" x14ac:dyDescent="0.25">
      <c r="A13">
        <v>9</v>
      </c>
      <c r="B13" s="3" t="s">
        <v>46</v>
      </c>
      <c r="C13" s="9" t="s">
        <v>39</v>
      </c>
      <c r="D13" s="3" t="s">
        <v>47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J13">
        <f t="shared" si="18"/>
        <v>160000</v>
      </c>
      <c r="AL13" t="e">
        <f t="shared" si="6"/>
        <v>#DIV/0!</v>
      </c>
    </row>
    <row r="14" spans="1:38" x14ac:dyDescent="0.25">
      <c r="A14">
        <v>10</v>
      </c>
      <c r="B14" t="s">
        <v>48</v>
      </c>
      <c r="C14" s="6" t="s">
        <v>49</v>
      </c>
      <c r="D14" t="s">
        <v>50</v>
      </c>
      <c r="E14">
        <v>446.19</v>
      </c>
      <c r="F14" s="17">
        <f>E14*H1</f>
        <v>499.73280000000005</v>
      </c>
      <c r="G14" s="5">
        <f t="shared" si="0"/>
        <v>2037.2765230477096</v>
      </c>
      <c r="H14" s="5">
        <f t="shared" si="1"/>
        <v>76.83774102917738</v>
      </c>
      <c r="I14">
        <v>2070.6859569946801</v>
      </c>
      <c r="J14">
        <v>2140.7556044021999</v>
      </c>
      <c r="K14">
        <v>2020.1393302225999</v>
      </c>
      <c r="L14">
        <v>2116.3466731236899</v>
      </c>
      <c r="M14">
        <v>2006.8551765099601</v>
      </c>
      <c r="N14">
        <v>2115.39102460921</v>
      </c>
      <c r="O14">
        <v>2016.68677719112</v>
      </c>
      <c r="P14">
        <v>1920.8493246406799</v>
      </c>
      <c r="Q14">
        <v>2044.83750519357</v>
      </c>
      <c r="R14">
        <v>1920.21785758939</v>
      </c>
      <c r="T14" s="14">
        <v>615</v>
      </c>
      <c r="U14" s="14">
        <v>96000</v>
      </c>
      <c r="V14" s="5">
        <f t="shared" si="2"/>
        <v>318.0138962806181</v>
      </c>
      <c r="W14" s="5">
        <f t="shared" si="3"/>
        <v>11.994183965530127</v>
      </c>
      <c r="X14" s="5">
        <f t="shared" si="4"/>
        <v>3.7928940006145702</v>
      </c>
      <c r="Y14" s="5">
        <f t="shared" si="7"/>
        <v>323.22902743331588</v>
      </c>
      <c r="Z14" s="5">
        <f t="shared" si="8"/>
        <v>334.16672849205071</v>
      </c>
      <c r="AA14" s="5">
        <f t="shared" si="9"/>
        <v>315.33882227864973</v>
      </c>
      <c r="AB14" s="5">
        <f t="shared" si="10"/>
        <v>330.35655385345399</v>
      </c>
      <c r="AC14" s="5">
        <f t="shared" si="11"/>
        <v>313.26519828448158</v>
      </c>
      <c r="AD14" s="5">
        <f t="shared" si="12"/>
        <v>330.20737945119373</v>
      </c>
      <c r="AE14" s="5">
        <f t="shared" si="13"/>
        <v>314.7998871712968</v>
      </c>
      <c r="AF14" s="5">
        <f t="shared" si="14"/>
        <v>299.83989457805734</v>
      </c>
      <c r="AG14" s="5">
        <f t="shared" si="15"/>
        <v>319.19414715216698</v>
      </c>
      <c r="AH14" s="5">
        <f t="shared" si="16"/>
        <v>299.74132411151447</v>
      </c>
      <c r="AI14">
        <f t="shared" si="17"/>
        <v>78.007071219512198</v>
      </c>
      <c r="AJ14">
        <f t="shared" si="18"/>
        <v>95700.258675888486</v>
      </c>
      <c r="AK14">
        <f t="shared" si="5"/>
        <v>307.67316514899755</v>
      </c>
      <c r="AL14">
        <f t="shared" si="6"/>
        <v>4.0767316514899754</v>
      </c>
    </row>
    <row r="15" spans="1:38" x14ac:dyDescent="0.25">
      <c r="A15">
        <v>11</v>
      </c>
      <c r="B15" s="4" t="s">
        <v>51</v>
      </c>
      <c r="C15" s="7" t="s">
        <v>52</v>
      </c>
      <c r="D15" s="4" t="s">
        <v>53</v>
      </c>
      <c r="E15" s="4">
        <v>8.01</v>
      </c>
      <c r="F15" s="17">
        <f>E15*H1</f>
        <v>8.9712000000000014</v>
      </c>
      <c r="G15" s="5">
        <f t="shared" si="0"/>
        <v>15.292154186978291</v>
      </c>
      <c r="H15" s="5">
        <f t="shared" si="1"/>
        <v>0.24289626626570132</v>
      </c>
      <c r="I15">
        <v>15.4599428852844</v>
      </c>
      <c r="J15">
        <v>15.057660208034401</v>
      </c>
      <c r="K15">
        <v>15.6007638911928</v>
      </c>
      <c r="L15">
        <v>15.1862022426882</v>
      </c>
      <c r="M15">
        <v>15.076368671416599</v>
      </c>
      <c r="N15">
        <v>15.436639472545</v>
      </c>
      <c r="O15">
        <v>15.4897237483209</v>
      </c>
      <c r="P15">
        <v>14.829878974281399</v>
      </c>
      <c r="Q15">
        <v>15.4166651264596</v>
      </c>
      <c r="R15">
        <v>15.367696649559599</v>
      </c>
      <c r="T15" s="14">
        <v>546</v>
      </c>
      <c r="U15" s="14">
        <v>210000</v>
      </c>
      <c r="V15" s="5">
        <f t="shared" si="2"/>
        <v>5.8815977642224189</v>
      </c>
      <c r="W15" s="5">
        <f t="shared" si="3"/>
        <v>9.3421640871423572E-2</v>
      </c>
      <c r="X15" s="5">
        <f t="shared" si="4"/>
        <v>2.9542516790397596E-2</v>
      </c>
      <c r="Y15" s="5">
        <f t="shared" si="7"/>
        <v>5.9461318789555389</v>
      </c>
      <c r="Z15" s="5">
        <f t="shared" si="8"/>
        <v>5.7914077723209232</v>
      </c>
      <c r="AA15" s="5">
        <f t="shared" si="9"/>
        <v>6.0002938043049232</v>
      </c>
      <c r="AB15" s="5">
        <f t="shared" si="10"/>
        <v>5.8408470164185395</v>
      </c>
      <c r="AC15" s="5">
        <f t="shared" si="11"/>
        <v>5.7986033351602302</v>
      </c>
      <c r="AD15" s="5">
        <f t="shared" si="12"/>
        <v>5.9371690279019234</v>
      </c>
      <c r="AE15" s="5">
        <f t="shared" si="13"/>
        <v>5.9575860570465</v>
      </c>
      <c r="AF15" s="5">
        <f t="shared" si="14"/>
        <v>5.7037996054928461</v>
      </c>
      <c r="AG15" s="5">
        <f t="shared" si="15"/>
        <v>5.9294865870998459</v>
      </c>
      <c r="AH15" s="5">
        <f t="shared" si="16"/>
        <v>5.9106525575229236</v>
      </c>
      <c r="AI15">
        <f t="shared" si="17"/>
        <v>3.4504615384615396</v>
      </c>
      <c r="AJ15">
        <f t="shared" si="18"/>
        <v>209994.08934744247</v>
      </c>
      <c r="AK15">
        <f t="shared" si="5"/>
        <v>70.458290830416047</v>
      </c>
      <c r="AL15">
        <f t="shared" si="6"/>
        <v>1.7045829083041604</v>
      </c>
    </row>
    <row r="16" spans="1:38" x14ac:dyDescent="0.25">
      <c r="A16">
        <v>12</v>
      </c>
      <c r="B16" s="3" t="s">
        <v>54</v>
      </c>
      <c r="C16" s="9" t="s">
        <v>55</v>
      </c>
      <c r="D16" s="3" t="s">
        <v>56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J16">
        <f t="shared" si="18"/>
        <v>325000</v>
      </c>
      <c r="AL16" t="e">
        <f t="shared" si="6"/>
        <v>#DIV/0!</v>
      </c>
    </row>
    <row r="17" spans="1:38" x14ac:dyDescent="0.25">
      <c r="A17">
        <v>13</v>
      </c>
      <c r="B17" s="2" t="s">
        <v>57</v>
      </c>
      <c r="C17" s="8" t="s">
        <v>58</v>
      </c>
      <c r="D17" s="2" t="s">
        <v>59</v>
      </c>
      <c r="E17" s="2">
        <v>1572.6</v>
      </c>
      <c r="F17" s="17">
        <f>E17*H1</f>
        <v>1761.3120000000001</v>
      </c>
      <c r="G17" s="5">
        <f t="shared" si="0"/>
        <v>87.611259815104432</v>
      </c>
      <c r="H17" s="5">
        <f t="shared" si="1"/>
        <v>8.61642757550357</v>
      </c>
      <c r="I17">
        <v>79.144340220976702</v>
      </c>
      <c r="J17">
        <v>81.455168589376797</v>
      </c>
      <c r="K17">
        <v>93.885513532119106</v>
      </c>
      <c r="L17">
        <v>74.888371031255303</v>
      </c>
      <c r="M17">
        <v>89.482769189760404</v>
      </c>
      <c r="N17">
        <v>100.55844875753699</v>
      </c>
      <c r="O17">
        <v>85.5327208268356</v>
      </c>
      <c r="P17">
        <v>86.155404029637594</v>
      </c>
      <c r="Q17">
        <v>84.384187552414005</v>
      </c>
      <c r="R17">
        <v>100.625674421132</v>
      </c>
      <c r="T17" s="14">
        <v>292</v>
      </c>
      <c r="U17" s="14">
        <v>100000</v>
      </c>
      <c r="V17" s="5">
        <f t="shared" si="2"/>
        <v>30.003856101063167</v>
      </c>
      <c r="W17" s="5">
        <f t="shared" si="3"/>
        <v>2.9508313614738251</v>
      </c>
      <c r="X17" s="5">
        <f t="shared" si="4"/>
        <v>0.933134809331292</v>
      </c>
      <c r="Y17" s="5">
        <f t="shared" si="7"/>
        <v>27.104226103074211</v>
      </c>
      <c r="Z17" s="5">
        <f t="shared" si="8"/>
        <v>27.895605681293421</v>
      </c>
      <c r="AA17" s="5">
        <f t="shared" si="9"/>
        <v>32.152573127438046</v>
      </c>
      <c r="AB17" s="5">
        <f t="shared" si="10"/>
        <v>25.646702407964145</v>
      </c>
      <c r="AC17" s="5">
        <f t="shared" si="11"/>
        <v>30.644783969096029</v>
      </c>
      <c r="AD17" s="5">
        <f t="shared" si="12"/>
        <v>34.437824916964722</v>
      </c>
      <c r="AE17" s="5">
        <f t="shared" si="13"/>
        <v>29.29202768042315</v>
      </c>
      <c r="AF17" s="5">
        <f t="shared" si="14"/>
        <v>29.505275352615612</v>
      </c>
      <c r="AG17" s="5">
        <f t="shared" si="15"/>
        <v>28.898694367265069</v>
      </c>
      <c r="AH17" s="5">
        <f t="shared" si="16"/>
        <v>34.460847404497258</v>
      </c>
      <c r="AI17">
        <f t="shared" si="17"/>
        <v>603.1890410958905</v>
      </c>
      <c r="AJ17">
        <f t="shared" si="18"/>
        <v>99965.539152595506</v>
      </c>
      <c r="AK17">
        <f t="shared" si="5"/>
        <v>-95.025795553819847</v>
      </c>
      <c r="AL17">
        <f t="shared" si="6"/>
        <v>4.974204446180145E-2</v>
      </c>
    </row>
    <row r="18" spans="1:38" x14ac:dyDescent="0.25">
      <c r="A18">
        <v>14</v>
      </c>
      <c r="B18" s="2" t="s">
        <v>60</v>
      </c>
      <c r="C18" s="8" t="s">
        <v>61</v>
      </c>
      <c r="D18" s="2" t="s">
        <v>62</v>
      </c>
      <c r="E18" s="2">
        <v>171.47</v>
      </c>
      <c r="F18" s="17">
        <f>E18*H1</f>
        <v>192.04640000000001</v>
      </c>
      <c r="G18" s="5">
        <f t="shared" si="0"/>
        <v>158.5888102625708</v>
      </c>
      <c r="H18" s="5">
        <f t="shared" si="1"/>
        <v>3.3891523474401675</v>
      </c>
      <c r="I18">
        <v>156.83805027809899</v>
      </c>
      <c r="J18">
        <v>155.35590710123901</v>
      </c>
      <c r="K18">
        <v>158.44574291727</v>
      </c>
      <c r="L18">
        <v>162.949848971134</v>
      </c>
      <c r="M18">
        <v>160.69333345348599</v>
      </c>
      <c r="N18">
        <v>154.17258913728301</v>
      </c>
      <c r="O18">
        <v>160.03391060467101</v>
      </c>
      <c r="P18">
        <v>158.06558789133899</v>
      </c>
      <c r="Q18">
        <v>155.07287407636301</v>
      </c>
      <c r="R18">
        <v>164.26025819482399</v>
      </c>
      <c r="T18" s="14">
        <v>200</v>
      </c>
      <c r="U18" s="14">
        <v>47000</v>
      </c>
      <c r="V18" s="5">
        <f t="shared" si="2"/>
        <v>37.26837041170414</v>
      </c>
      <c r="W18" s="5">
        <f t="shared" si="3"/>
        <v>0.79645080164844018</v>
      </c>
      <c r="X18" s="5">
        <f t="shared" si="4"/>
        <v>0.25185985774760594</v>
      </c>
      <c r="Y18" s="5">
        <f t="shared" si="7"/>
        <v>36.85694181535326</v>
      </c>
      <c r="Z18" s="5">
        <f t="shared" si="8"/>
        <v>36.508638168791173</v>
      </c>
      <c r="AA18" s="5">
        <f t="shared" si="9"/>
        <v>37.234749585558447</v>
      </c>
      <c r="AB18" s="5">
        <f t="shared" si="10"/>
        <v>38.293214508216494</v>
      </c>
      <c r="AC18" s="5">
        <f t="shared" si="11"/>
        <v>37.76293336156921</v>
      </c>
      <c r="AD18" s="5">
        <f t="shared" si="12"/>
        <v>36.230558447261508</v>
      </c>
      <c r="AE18" s="5">
        <f t="shared" si="13"/>
        <v>37.607968992097689</v>
      </c>
      <c r="AF18" s="5">
        <f t="shared" si="14"/>
        <v>37.145413154464663</v>
      </c>
      <c r="AG18" s="5">
        <f t="shared" si="15"/>
        <v>36.442125407945305</v>
      </c>
      <c r="AH18" s="5">
        <f t="shared" si="16"/>
        <v>38.601160675783639</v>
      </c>
      <c r="AI18">
        <f t="shared" si="17"/>
        <v>45.130904000000001</v>
      </c>
      <c r="AJ18">
        <f t="shared" si="18"/>
        <v>46961.398839324218</v>
      </c>
      <c r="AK18">
        <f t="shared" si="5"/>
        <v>-17.421617763951417</v>
      </c>
      <c r="AL18">
        <f t="shared" si="6"/>
        <v>0.82578382236048586</v>
      </c>
    </row>
    <row r="19" spans="1:38" x14ac:dyDescent="0.25">
      <c r="A19">
        <v>15</v>
      </c>
      <c r="B19" s="2" t="s">
        <v>63</v>
      </c>
      <c r="C19" s="8" t="s">
        <v>64</v>
      </c>
      <c r="D19" s="2" t="s">
        <v>65</v>
      </c>
      <c r="E19" s="2">
        <v>43.68</v>
      </c>
      <c r="F19" s="17">
        <f>E19*H1</f>
        <v>48.921600000000005</v>
      </c>
      <c r="G19" s="5">
        <f t="shared" si="0"/>
        <v>28.191182499640842</v>
      </c>
      <c r="H19" s="5">
        <f t="shared" si="1"/>
        <v>4.4698988682758429</v>
      </c>
      <c r="I19">
        <v>27.901038239421101</v>
      </c>
      <c r="J19">
        <v>22.826311071625501</v>
      </c>
      <c r="K19">
        <v>33.4436237310236</v>
      </c>
      <c r="L19">
        <v>32.506316945861201</v>
      </c>
      <c r="M19">
        <v>22.067113407350998</v>
      </c>
      <c r="N19">
        <v>33.085187612675597</v>
      </c>
      <c r="O19">
        <v>27.942193398758501</v>
      </c>
      <c r="P19">
        <v>25.9361100004703</v>
      </c>
      <c r="Q19">
        <v>23.735809407403298</v>
      </c>
      <c r="R19">
        <v>32.468121181818297</v>
      </c>
      <c r="T19" s="14">
        <v>437</v>
      </c>
      <c r="U19" s="14">
        <v>300000</v>
      </c>
      <c r="V19" s="5">
        <f t="shared" si="2"/>
        <v>19.353214530645886</v>
      </c>
      <c r="W19" s="5">
        <f t="shared" si="3"/>
        <v>3.0685804587706031</v>
      </c>
      <c r="X19" s="5">
        <f t="shared" si="4"/>
        <v>0.97037034331995142</v>
      </c>
      <c r="Y19" s="5">
        <f t="shared" si="7"/>
        <v>19.154030827977873</v>
      </c>
      <c r="Z19" s="5">
        <f t="shared" si="8"/>
        <v>15.670236433610183</v>
      </c>
      <c r="AA19" s="5">
        <f t="shared" si="9"/>
        <v>22.959009426331992</v>
      </c>
      <c r="AB19" s="5">
        <f t="shared" si="10"/>
        <v>22.315549390751396</v>
      </c>
      <c r="AC19" s="5">
        <f t="shared" si="11"/>
        <v>15.14904810573295</v>
      </c>
      <c r="AD19" s="5">
        <f t="shared" si="12"/>
        <v>22.712943441196064</v>
      </c>
      <c r="AE19" s="5">
        <f t="shared" si="13"/>
        <v>19.182283797774712</v>
      </c>
      <c r="AF19" s="5">
        <f t="shared" si="14"/>
        <v>17.805109840139792</v>
      </c>
      <c r="AG19" s="5">
        <f t="shared" si="15"/>
        <v>16.294606000505699</v>
      </c>
      <c r="AH19" s="5">
        <f t="shared" si="16"/>
        <v>22.289328042438193</v>
      </c>
      <c r="AI19">
        <f t="shared" si="17"/>
        <v>33.584622425629298</v>
      </c>
      <c r="AJ19">
        <f t="shared" si="18"/>
        <v>299977.71067195758</v>
      </c>
      <c r="AK19">
        <f t="shared" si="5"/>
        <v>-42.374774129135531</v>
      </c>
      <c r="AL19">
        <f t="shared" si="6"/>
        <v>0.57625225870864472</v>
      </c>
    </row>
    <row r="20" spans="1:38" x14ac:dyDescent="0.25">
      <c r="A20">
        <v>16</v>
      </c>
      <c r="B20" s="2" t="s">
        <v>66</v>
      </c>
      <c r="C20" s="8" t="s">
        <v>67</v>
      </c>
      <c r="D20" s="2" t="s">
        <v>68</v>
      </c>
      <c r="E20" s="2">
        <v>99.19</v>
      </c>
      <c r="F20" s="17">
        <f>E20*H1</f>
        <v>111.09280000000001</v>
      </c>
      <c r="G20" s="5">
        <f t="shared" si="0"/>
        <v>28.629126782959407</v>
      </c>
      <c r="H20" s="5">
        <f t="shared" si="1"/>
        <v>0.34454545647312534</v>
      </c>
      <c r="I20">
        <v>28.690034455899401</v>
      </c>
      <c r="J20">
        <v>28.807439300367999</v>
      </c>
      <c r="K20">
        <v>28.3774156276402</v>
      </c>
      <c r="L20">
        <v>28.1159400006052</v>
      </c>
      <c r="M20">
        <v>28.802533279673401</v>
      </c>
      <c r="N20">
        <v>29.118395134342101</v>
      </c>
      <c r="O20">
        <v>28.095101854782499</v>
      </c>
      <c r="P20">
        <v>28.504873164507401</v>
      </c>
      <c r="Q20">
        <v>28.878863948528899</v>
      </c>
      <c r="R20">
        <v>28.900671063247</v>
      </c>
      <c r="T20" s="14">
        <v>97</v>
      </c>
      <c r="U20" s="14">
        <v>105000</v>
      </c>
      <c r="V20" s="5">
        <f t="shared" si="2"/>
        <v>30.990291878461214</v>
      </c>
      <c r="W20" s="5">
        <f t="shared" si="3"/>
        <v>0.37296157659462004</v>
      </c>
      <c r="X20" s="5">
        <f t="shared" si="4"/>
        <v>0.11794080617663448</v>
      </c>
      <c r="Y20" s="5">
        <f t="shared" si="7"/>
        <v>31.056222864633373</v>
      </c>
      <c r="Z20" s="5">
        <f t="shared" si="8"/>
        <v>31.183310582872576</v>
      </c>
      <c r="AA20" s="5">
        <f t="shared" si="9"/>
        <v>30.717821040229087</v>
      </c>
      <c r="AB20" s="5">
        <f t="shared" si="10"/>
        <v>30.434780413026246</v>
      </c>
      <c r="AC20" s="5">
        <f t="shared" si="11"/>
        <v>31.177999941914511</v>
      </c>
      <c r="AD20" s="5">
        <f t="shared" si="12"/>
        <v>31.519912258823922</v>
      </c>
      <c r="AE20" s="5">
        <f t="shared" si="13"/>
        <v>30.412223657238787</v>
      </c>
      <c r="AF20" s="5">
        <f t="shared" si="14"/>
        <v>30.855790538899761</v>
      </c>
      <c r="AG20" s="5">
        <f t="shared" si="15"/>
        <v>31.260625923665302</v>
      </c>
      <c r="AH20" s="5">
        <f t="shared" si="16"/>
        <v>31.284231563308609</v>
      </c>
      <c r="AI20">
        <f t="shared" si="17"/>
        <v>120.25509278350515</v>
      </c>
      <c r="AJ20">
        <f t="shared" si="18"/>
        <v>104968.7157684367</v>
      </c>
      <c r="AK20">
        <f t="shared" si="5"/>
        <v>-74.229538923351086</v>
      </c>
      <c r="AL20">
        <f t="shared" si="6"/>
        <v>0.25770461076648898</v>
      </c>
    </row>
    <row r="21" spans="1:38" x14ac:dyDescent="0.25">
      <c r="A21">
        <v>17</v>
      </c>
      <c r="B21" s="2" t="s">
        <v>69</v>
      </c>
      <c r="C21" s="8" t="s">
        <v>70</v>
      </c>
      <c r="D21" s="2" t="s">
        <v>71</v>
      </c>
      <c r="E21" s="2">
        <v>300.29000000000002</v>
      </c>
      <c r="F21" s="17">
        <f>E21*H1</f>
        <v>336.32480000000004</v>
      </c>
      <c r="G21" s="5">
        <f t="shared" si="0"/>
        <v>278.24924296824508</v>
      </c>
      <c r="H21" s="5">
        <f t="shared" si="1"/>
        <v>48.978231787392879</v>
      </c>
      <c r="I21">
        <v>338.15812957346202</v>
      </c>
      <c r="J21">
        <v>374.37152001538698</v>
      </c>
      <c r="K21">
        <v>257.75266793349101</v>
      </c>
      <c r="L21">
        <v>240.58778156918399</v>
      </c>
      <c r="M21">
        <v>229.59543430378301</v>
      </c>
      <c r="N21">
        <v>251.43556674037399</v>
      </c>
      <c r="O21">
        <v>309.753983557467</v>
      </c>
      <c r="P21">
        <v>261.93936466397099</v>
      </c>
      <c r="Q21">
        <v>228.86209407694699</v>
      </c>
      <c r="R21">
        <v>290.035887248385</v>
      </c>
      <c r="T21" s="14">
        <v>1629</v>
      </c>
      <c r="U21" s="14">
        <v>90000</v>
      </c>
      <c r="V21" s="5">
        <f t="shared" si="2"/>
        <v>15.372886351836744</v>
      </c>
      <c r="W21" s="5">
        <f t="shared" si="3"/>
        <v>2.7059796567620307</v>
      </c>
      <c r="X21" s="5">
        <f t="shared" si="4"/>
        <v>0.85570590174486683</v>
      </c>
      <c r="Y21" s="5">
        <f t="shared" si="7"/>
        <v>18.682769589694036</v>
      </c>
      <c r="Z21" s="5">
        <f t="shared" si="8"/>
        <v>20.683509393115301</v>
      </c>
      <c r="AA21" s="5">
        <f t="shared" si="9"/>
        <v>14.240478891353094</v>
      </c>
      <c r="AB21" s="5">
        <f t="shared" si="10"/>
        <v>13.29214262813171</v>
      </c>
      <c r="AC21" s="5">
        <f t="shared" si="11"/>
        <v>12.684830624518398</v>
      </c>
      <c r="AD21" s="5">
        <f t="shared" si="12"/>
        <v>13.89146777571127</v>
      </c>
      <c r="AE21" s="5">
        <f t="shared" si="13"/>
        <v>17.113479754556188</v>
      </c>
      <c r="AF21" s="5">
        <f t="shared" si="14"/>
        <v>14.471788102981824</v>
      </c>
      <c r="AG21" s="5">
        <f t="shared" si="15"/>
        <v>12.644314589886573</v>
      </c>
      <c r="AH21" s="5">
        <f t="shared" si="16"/>
        <v>16.02408216841906</v>
      </c>
      <c r="AI21">
        <f t="shared" si="17"/>
        <v>18.581480662983427</v>
      </c>
      <c r="AJ21">
        <f t="shared" si="18"/>
        <v>89983.975917831587</v>
      </c>
      <c r="AK21">
        <f t="shared" si="5"/>
        <v>-17.267699863868188</v>
      </c>
      <c r="AL21">
        <f t="shared" si="6"/>
        <v>0.82732300136131809</v>
      </c>
    </row>
    <row r="22" spans="1:38" x14ac:dyDescent="0.25">
      <c r="A22">
        <v>18</v>
      </c>
      <c r="B22" s="2" t="s">
        <v>72</v>
      </c>
      <c r="C22" s="8" t="s">
        <v>73</v>
      </c>
      <c r="D22" s="2" t="s">
        <v>74</v>
      </c>
      <c r="E22" s="2">
        <v>82.37</v>
      </c>
      <c r="F22" s="17">
        <f>E22*H1</f>
        <v>92.254400000000018</v>
      </c>
      <c r="G22" s="5">
        <f t="shared" si="0"/>
        <v>27.384351039533993</v>
      </c>
      <c r="H22" s="5">
        <f t="shared" si="1"/>
        <v>0.49171276989365725</v>
      </c>
      <c r="I22">
        <v>28.218322608376099</v>
      </c>
      <c r="J22">
        <v>27.637088011391501</v>
      </c>
      <c r="K22">
        <v>27.102105869736</v>
      </c>
      <c r="L22">
        <v>27.173246727379802</v>
      </c>
      <c r="M22">
        <v>27.1832133771968</v>
      </c>
      <c r="N22">
        <v>28.263413861246601</v>
      </c>
      <c r="O22">
        <v>27.0328799174507</v>
      </c>
      <c r="P22">
        <v>26.9854436260376</v>
      </c>
      <c r="Q22">
        <v>26.9494234599164</v>
      </c>
      <c r="R22">
        <v>27.298372936608398</v>
      </c>
      <c r="T22" s="14">
        <v>54</v>
      </c>
      <c r="U22" s="14">
        <v>90000</v>
      </c>
      <c r="V22" s="5">
        <f t="shared" si="2"/>
        <v>45.640585065889987</v>
      </c>
      <c r="W22" s="5">
        <f t="shared" si="3"/>
        <v>0.81952128315609629</v>
      </c>
      <c r="X22" s="5">
        <f t="shared" si="4"/>
        <v>0.25915538457570481</v>
      </c>
      <c r="Y22" s="5">
        <f t="shared" si="7"/>
        <v>47.030537680626836</v>
      </c>
      <c r="Z22" s="5">
        <f t="shared" si="8"/>
        <v>46.06181335231917</v>
      </c>
      <c r="AA22" s="5">
        <f t="shared" si="9"/>
        <v>45.170176449560003</v>
      </c>
      <c r="AB22" s="5">
        <f t="shared" si="10"/>
        <v>45.288744545633001</v>
      </c>
      <c r="AC22" s="5">
        <f t="shared" si="11"/>
        <v>45.305355628661331</v>
      </c>
      <c r="AD22" s="5">
        <f t="shared" si="12"/>
        <v>47.105689768744334</v>
      </c>
      <c r="AE22" s="5">
        <f t="shared" si="13"/>
        <v>45.054799862417838</v>
      </c>
      <c r="AF22" s="5">
        <f t="shared" si="14"/>
        <v>44.975739376729329</v>
      </c>
      <c r="AG22" s="5">
        <f t="shared" si="15"/>
        <v>44.915705766527331</v>
      </c>
      <c r="AH22" s="5">
        <f t="shared" si="16"/>
        <v>45.497288227680663</v>
      </c>
      <c r="AI22">
        <f t="shared" si="17"/>
        <v>153.75733333333335</v>
      </c>
      <c r="AJ22">
        <f t="shared" si="18"/>
        <v>89954.502711772322</v>
      </c>
      <c r="AK22">
        <f t="shared" si="5"/>
        <v>-70.316482423023743</v>
      </c>
      <c r="AL22">
        <f t="shared" si="6"/>
        <v>0.29683517576976265</v>
      </c>
    </row>
    <row r="23" spans="1:38" x14ac:dyDescent="0.25">
      <c r="A23">
        <v>19</v>
      </c>
      <c r="B23" s="2" t="s">
        <v>75</v>
      </c>
      <c r="C23" s="8" t="s">
        <v>76</v>
      </c>
      <c r="D23" s="2" t="s">
        <v>77</v>
      </c>
      <c r="E23" s="2">
        <v>74.84</v>
      </c>
      <c r="F23" s="17">
        <f>E23*H1</f>
        <v>83.820800000000006</v>
      </c>
      <c r="G23" s="5">
        <f t="shared" si="0"/>
        <v>12.339453153635661</v>
      </c>
      <c r="H23" s="5">
        <f t="shared" si="1"/>
        <v>4.8200768386398272E-2</v>
      </c>
      <c r="I23">
        <v>12.3028445612534</v>
      </c>
      <c r="J23">
        <v>12.3004299310098</v>
      </c>
      <c r="K23">
        <v>12.3239969540889</v>
      </c>
      <c r="L23">
        <v>12.4383849598289</v>
      </c>
      <c r="M23">
        <v>12.345927236507199</v>
      </c>
      <c r="N23">
        <v>12.296135610320601</v>
      </c>
      <c r="O23">
        <v>12.2975771107364</v>
      </c>
      <c r="P23">
        <v>12.3367794619655</v>
      </c>
      <c r="Q23">
        <v>12.3476219375467</v>
      </c>
      <c r="R23">
        <v>12.404833773099201</v>
      </c>
      <c r="T23" s="14">
        <v>18</v>
      </c>
      <c r="U23" s="14">
        <v>270000</v>
      </c>
      <c r="V23" s="5">
        <f t="shared" si="2"/>
        <v>185.09179730453488</v>
      </c>
      <c r="W23" s="5">
        <f t="shared" si="3"/>
        <v>0.72301152579596228</v>
      </c>
      <c r="X23" s="5">
        <f t="shared" si="4"/>
        <v>0.22863631960688252</v>
      </c>
      <c r="Y23" s="5">
        <f t="shared" si="7"/>
        <v>184.54266841880101</v>
      </c>
      <c r="Z23" s="5">
        <f t="shared" si="8"/>
        <v>184.506448965147</v>
      </c>
      <c r="AA23" s="5">
        <f t="shared" si="9"/>
        <v>184.8599543113335</v>
      </c>
      <c r="AB23" s="5">
        <f t="shared" si="10"/>
        <v>186.57577439743346</v>
      </c>
      <c r="AC23" s="5">
        <f t="shared" si="11"/>
        <v>185.18890854760798</v>
      </c>
      <c r="AD23" s="5">
        <f t="shared" si="12"/>
        <v>184.44203415480902</v>
      </c>
      <c r="AE23" s="5">
        <f t="shared" si="13"/>
        <v>184.463656661046</v>
      </c>
      <c r="AF23" s="5">
        <f t="shared" si="14"/>
        <v>185.0516919294825</v>
      </c>
      <c r="AG23" s="5">
        <f t="shared" si="15"/>
        <v>185.21432906320047</v>
      </c>
      <c r="AH23" s="5">
        <f t="shared" si="16"/>
        <v>186.07250659648801</v>
      </c>
      <c r="AI23">
        <f t="shared" si="17"/>
        <v>1257.3119999999999</v>
      </c>
      <c r="AJ23">
        <f t="shared" si="18"/>
        <v>269813.92749340349</v>
      </c>
      <c r="AK23">
        <f t="shared" si="5"/>
        <v>-85.278769525421311</v>
      </c>
      <c r="AL23">
        <f t="shared" si="6"/>
        <v>0.14721230474578695</v>
      </c>
    </row>
    <row r="24" spans="1:38" x14ac:dyDescent="0.25">
      <c r="A24">
        <v>20</v>
      </c>
      <c r="B24" s="4" t="s">
        <v>78</v>
      </c>
      <c r="C24" s="7" t="s">
        <v>79</v>
      </c>
      <c r="D24" s="4" t="s">
        <v>80</v>
      </c>
      <c r="E24" s="4">
        <v>3.22</v>
      </c>
      <c r="F24" s="17">
        <f>E24*H1</f>
        <v>3.6064000000000007</v>
      </c>
      <c r="G24" s="5">
        <f t="shared" si="0"/>
        <v>6.1517402294888948</v>
      </c>
      <c r="H24" s="5">
        <f t="shared" si="1"/>
        <v>9.8831907570496633E-2</v>
      </c>
      <c r="I24">
        <v>6.2305200539321</v>
      </c>
      <c r="J24">
        <v>6.0416048775612996</v>
      </c>
      <c r="K24">
        <v>6.2568302871510904</v>
      </c>
      <c r="L24">
        <v>6.1064562119070596</v>
      </c>
      <c r="M24">
        <v>6.0706778706121298</v>
      </c>
      <c r="N24">
        <v>6.2112596921048304</v>
      </c>
      <c r="O24">
        <v>6.2249652127540296</v>
      </c>
      <c r="P24">
        <v>5.96407312258658</v>
      </c>
      <c r="Q24">
        <v>6.20667920420955</v>
      </c>
      <c r="R24">
        <v>6.2043357620702801</v>
      </c>
      <c r="T24" s="14">
        <v>65</v>
      </c>
      <c r="U24" s="14">
        <v>70000</v>
      </c>
      <c r="V24" s="5">
        <f t="shared" si="2"/>
        <v>6.6249510163726573</v>
      </c>
      <c r="W24" s="5">
        <f t="shared" si="3"/>
        <v>0.10643436199899667</v>
      </c>
      <c r="X24" s="5">
        <f t="shared" si="4"/>
        <v>3.365750052237014E-2</v>
      </c>
      <c r="Y24" s="5">
        <f t="shared" si="7"/>
        <v>6.709790827311493</v>
      </c>
      <c r="Z24" s="5">
        <f t="shared" si="8"/>
        <v>6.5063437142967837</v>
      </c>
      <c r="AA24" s="5">
        <f t="shared" si="9"/>
        <v>6.7381249246242518</v>
      </c>
      <c r="AB24" s="5">
        <f t="shared" si="10"/>
        <v>6.5761836128229874</v>
      </c>
      <c r="AC24" s="5">
        <f t="shared" si="11"/>
        <v>6.5376530914284476</v>
      </c>
      <c r="AD24" s="5">
        <f t="shared" si="12"/>
        <v>6.6890488991898174</v>
      </c>
      <c r="AE24" s="5">
        <f t="shared" si="13"/>
        <v>6.7038086906581862</v>
      </c>
      <c r="AF24" s="5">
        <f t="shared" si="14"/>
        <v>6.4228479781701626</v>
      </c>
      <c r="AG24" s="5">
        <f t="shared" si="15"/>
        <v>6.6841160660718222</v>
      </c>
      <c r="AH24" s="5">
        <f t="shared" si="16"/>
        <v>6.6815923591526101</v>
      </c>
      <c r="AI24">
        <f t="shared" si="17"/>
        <v>3.8838153846153856</v>
      </c>
      <c r="AJ24">
        <f t="shared" si="18"/>
        <v>69993.318407640851</v>
      </c>
      <c r="AK24">
        <f t="shared" si="5"/>
        <v>70.578422512447176</v>
      </c>
      <c r="AL24">
        <f t="shared" si="6"/>
        <v>1.7057842251244717</v>
      </c>
    </row>
    <row r="25" spans="1:38" x14ac:dyDescent="0.25">
      <c r="A25">
        <v>21</v>
      </c>
      <c r="B25" s="4" t="s">
        <v>81</v>
      </c>
      <c r="C25" s="7" t="s">
        <v>82</v>
      </c>
      <c r="D25" s="4" t="s">
        <v>83</v>
      </c>
      <c r="E25" s="4">
        <v>1.92</v>
      </c>
      <c r="F25" s="17">
        <f>E25*H1</f>
        <v>2.1504000000000003</v>
      </c>
      <c r="G25" s="5">
        <f t="shared" si="0"/>
        <v>3.6674044696672148</v>
      </c>
      <c r="H25" s="5">
        <f t="shared" si="1"/>
        <v>5.5077330114546068E-2</v>
      </c>
      <c r="I25">
        <v>3.70304489202878</v>
      </c>
      <c r="J25">
        <v>3.6114140843928699</v>
      </c>
      <c r="K25">
        <v>3.73709229790567</v>
      </c>
      <c r="L25">
        <v>3.63192082483901</v>
      </c>
      <c r="M25">
        <v>3.6204981925438902</v>
      </c>
      <c r="N25">
        <v>3.7062324777405702</v>
      </c>
      <c r="O25">
        <v>3.71687106689666</v>
      </c>
      <c r="P25">
        <v>3.5691396186594502</v>
      </c>
      <c r="Q25">
        <v>3.6841844608121899</v>
      </c>
      <c r="R25">
        <v>3.6936467808530602</v>
      </c>
      <c r="T25" s="14">
        <v>22</v>
      </c>
      <c r="U25" s="14">
        <v>160000</v>
      </c>
      <c r="V25" s="5">
        <f t="shared" si="2"/>
        <v>26.672032506670654</v>
      </c>
      <c r="W25" s="5">
        <f t="shared" si="3"/>
        <v>0.40056240083306233</v>
      </c>
      <c r="X25" s="5">
        <f t="shared" si="4"/>
        <v>0.12666895316578047</v>
      </c>
      <c r="Y25" s="5">
        <f t="shared" si="7"/>
        <v>26.931235578391128</v>
      </c>
      <c r="Z25" s="5">
        <f t="shared" si="8"/>
        <v>26.264829704675417</v>
      </c>
      <c r="AA25" s="5">
        <f t="shared" si="9"/>
        <v>27.178853075677601</v>
      </c>
      <c r="AB25" s="5">
        <f t="shared" si="10"/>
        <v>26.413969635192803</v>
      </c>
      <c r="AC25" s="5">
        <f t="shared" si="11"/>
        <v>26.330895945773744</v>
      </c>
      <c r="AD25" s="5">
        <f t="shared" si="12"/>
        <v>26.954418019931417</v>
      </c>
      <c r="AE25" s="5">
        <f t="shared" si="13"/>
        <v>27.031789577430256</v>
      </c>
      <c r="AF25" s="5">
        <f t="shared" si="14"/>
        <v>25.957379044796003</v>
      </c>
      <c r="AG25" s="5">
        <f t="shared" si="15"/>
        <v>26.794068805906839</v>
      </c>
      <c r="AH25" s="5">
        <f t="shared" si="16"/>
        <v>26.862885678931345</v>
      </c>
      <c r="AI25">
        <f t="shared" si="17"/>
        <v>15.639272727272729</v>
      </c>
      <c r="AJ25">
        <f t="shared" si="18"/>
        <v>159973.13711432106</v>
      </c>
      <c r="AK25">
        <f t="shared" si="5"/>
        <v>70.545222733780435</v>
      </c>
      <c r="AL25">
        <f t="shared" si="6"/>
        <v>1.7054522273378043</v>
      </c>
    </row>
    <row r="26" spans="1:38" x14ac:dyDescent="0.25">
      <c r="A26">
        <v>22</v>
      </c>
      <c r="B26" s="4" t="s">
        <v>84</v>
      </c>
      <c r="C26" s="7" t="s">
        <v>85</v>
      </c>
      <c r="D26" s="4" t="s">
        <v>86</v>
      </c>
      <c r="E26" s="4">
        <v>3.46</v>
      </c>
      <c r="F26" s="17">
        <f>E26*H1</f>
        <v>3.8752000000000004</v>
      </c>
      <c r="G26" s="5">
        <f t="shared" si="0"/>
        <v>6.6014933550233597</v>
      </c>
      <c r="H26" s="5">
        <f t="shared" si="1"/>
        <v>9.9511390763640378E-2</v>
      </c>
      <c r="I26">
        <v>6.6903071363586299</v>
      </c>
      <c r="J26">
        <v>6.5071352495308803</v>
      </c>
      <c r="K26">
        <v>6.7203379964269896</v>
      </c>
      <c r="L26">
        <v>6.5601763073586401</v>
      </c>
      <c r="M26">
        <v>6.50333612610227</v>
      </c>
      <c r="N26">
        <v>6.6526810718610001</v>
      </c>
      <c r="O26">
        <v>6.69900515687576</v>
      </c>
      <c r="P26">
        <v>6.4198889176196001</v>
      </c>
      <c r="Q26">
        <v>6.6334056545996596</v>
      </c>
      <c r="R26">
        <v>6.6286599335001801</v>
      </c>
      <c r="T26" s="14">
        <v>400</v>
      </c>
      <c r="U26" s="14">
        <v>53000</v>
      </c>
      <c r="V26" s="5">
        <f t="shared" si="2"/>
        <v>0.87469786954059536</v>
      </c>
      <c r="W26" s="5">
        <f t="shared" si="3"/>
        <v>1.3185259276182333E-2</v>
      </c>
      <c r="X26" s="5">
        <f t="shared" si="4"/>
        <v>4.1695450852599287E-3</v>
      </c>
      <c r="Y26" s="5">
        <f t="shared" si="7"/>
        <v>0.88646569556751842</v>
      </c>
      <c r="Z26" s="5">
        <f t="shared" si="8"/>
        <v>0.86219542056284171</v>
      </c>
      <c r="AA26" s="5">
        <f t="shared" si="9"/>
        <v>0.89044478452657605</v>
      </c>
      <c r="AB26" s="5">
        <f t="shared" si="10"/>
        <v>0.86922336072501971</v>
      </c>
      <c r="AC26" s="5">
        <f t="shared" si="11"/>
        <v>0.86169203670855077</v>
      </c>
      <c r="AD26" s="5">
        <f t="shared" si="12"/>
        <v>0.88148024202158237</v>
      </c>
      <c r="AE26" s="5">
        <f t="shared" si="13"/>
        <v>0.88761818328603825</v>
      </c>
      <c r="AF26" s="5">
        <f t="shared" si="14"/>
        <v>0.850635281584597</v>
      </c>
      <c r="AG26" s="5">
        <f t="shared" si="15"/>
        <v>0.87892624923445484</v>
      </c>
      <c r="AH26" s="5">
        <f t="shared" si="16"/>
        <v>0.87829744118877395</v>
      </c>
      <c r="AI26">
        <f t="shared" si="17"/>
        <v>0.51346400000000003</v>
      </c>
      <c r="AJ26">
        <f t="shared" si="18"/>
        <v>52999.121702558812</v>
      </c>
      <c r="AK26">
        <f t="shared" si="5"/>
        <v>70.352326461172609</v>
      </c>
      <c r="AL26">
        <f t="shared" si="6"/>
        <v>1.703523264611726</v>
      </c>
    </row>
    <row r="27" spans="1:38" x14ac:dyDescent="0.25">
      <c r="A27">
        <v>23</v>
      </c>
      <c r="B27" s="4" t="s">
        <v>87</v>
      </c>
      <c r="C27" s="7" t="s">
        <v>88</v>
      </c>
      <c r="D27" s="4" t="s">
        <v>89</v>
      </c>
      <c r="E27" s="4">
        <v>1.67</v>
      </c>
      <c r="F27" s="17">
        <f>E27*H1</f>
        <v>1.8704000000000001</v>
      </c>
      <c r="G27" s="5">
        <f t="shared" si="0"/>
        <v>3.1868558222004379</v>
      </c>
      <c r="H27" s="5">
        <f t="shared" si="1"/>
        <v>5.0406575734559929E-2</v>
      </c>
      <c r="I27">
        <v>3.22231112123493</v>
      </c>
      <c r="J27">
        <v>3.14188494788934</v>
      </c>
      <c r="K27">
        <v>3.2529673179895702</v>
      </c>
      <c r="L27">
        <v>3.1625946038959398</v>
      </c>
      <c r="M27">
        <v>3.1390105855611901</v>
      </c>
      <c r="N27">
        <v>3.2103869475894302</v>
      </c>
      <c r="O27">
        <v>3.22958754689886</v>
      </c>
      <c r="P27">
        <v>3.0920452693266798</v>
      </c>
      <c r="Q27">
        <v>3.2091355840850699</v>
      </c>
      <c r="R27">
        <v>3.2086342975333699</v>
      </c>
      <c r="T27" s="14">
        <v>640</v>
      </c>
      <c r="U27" s="14">
        <v>480000</v>
      </c>
      <c r="V27" s="5">
        <f t="shared" si="2"/>
        <v>2.3901418666503287</v>
      </c>
      <c r="W27" s="5">
        <f t="shared" si="3"/>
        <v>3.7804931800919983E-2</v>
      </c>
      <c r="X27" s="5">
        <f t="shared" si="4"/>
        <v>1.1954969127823839E-2</v>
      </c>
      <c r="Y27" s="5">
        <f t="shared" si="7"/>
        <v>2.4167333409261973</v>
      </c>
      <c r="Z27" s="5">
        <f t="shared" si="8"/>
        <v>2.3564137109170051</v>
      </c>
      <c r="AA27" s="5">
        <f t="shared" si="9"/>
        <v>2.4397254884921775</v>
      </c>
      <c r="AB27" s="5">
        <f t="shared" si="10"/>
        <v>2.3719459529219549</v>
      </c>
      <c r="AC27" s="5">
        <f t="shared" si="11"/>
        <v>2.3542579391708922</v>
      </c>
      <c r="AD27" s="5">
        <f t="shared" si="12"/>
        <v>2.407790210692073</v>
      </c>
      <c r="AE27" s="5">
        <f t="shared" si="13"/>
        <v>2.4221906601741447</v>
      </c>
      <c r="AF27" s="5">
        <f t="shared" si="14"/>
        <v>2.3190339519950096</v>
      </c>
      <c r="AG27" s="5">
        <f t="shared" si="15"/>
        <v>2.4068516880638025</v>
      </c>
      <c r="AH27" s="5">
        <f t="shared" si="16"/>
        <v>2.4064757231500273</v>
      </c>
      <c r="AI27">
        <f t="shared" si="17"/>
        <v>1.4028000000000003</v>
      </c>
      <c r="AJ27">
        <f t="shared" si="18"/>
        <v>479997.59352427686</v>
      </c>
      <c r="AK27">
        <f t="shared" si="5"/>
        <v>70.38365174296608</v>
      </c>
      <c r="AL27">
        <f t="shared" si="6"/>
        <v>1.7038365174296608</v>
      </c>
    </row>
    <row r="28" spans="1:38" x14ac:dyDescent="0.25">
      <c r="A28">
        <v>24</v>
      </c>
      <c r="B28" s="4" t="s">
        <v>90</v>
      </c>
      <c r="C28" s="7" t="s">
        <v>91</v>
      </c>
      <c r="D28" s="4" t="s">
        <v>92</v>
      </c>
      <c r="E28" s="4">
        <v>16.649999999999999</v>
      </c>
      <c r="F28" s="17">
        <f>E28*H1</f>
        <v>18.648</v>
      </c>
      <c r="G28" s="5">
        <f t="shared" si="0"/>
        <v>31.792812099708566</v>
      </c>
      <c r="H28" s="5">
        <f t="shared" si="1"/>
        <v>0.48844515259005572</v>
      </c>
      <c r="I28">
        <v>32.249116925425803</v>
      </c>
      <c r="J28">
        <v>31.288065294665401</v>
      </c>
      <c r="K28">
        <v>32.3620974236945</v>
      </c>
      <c r="L28">
        <v>31.555218505406302</v>
      </c>
      <c r="M28">
        <v>31.384802486161998</v>
      </c>
      <c r="N28">
        <v>32.059240491823601</v>
      </c>
      <c r="O28">
        <v>32.178483689175501</v>
      </c>
      <c r="P28">
        <v>30.876782608443801</v>
      </c>
      <c r="Q28">
        <v>32.024838515890401</v>
      </c>
      <c r="R28">
        <v>31.949475056398398</v>
      </c>
      <c r="T28" s="14">
        <v>2500</v>
      </c>
      <c r="U28" s="14">
        <v>120000</v>
      </c>
      <c r="V28" s="5">
        <f t="shared" si="2"/>
        <v>1.5260549807860115</v>
      </c>
      <c r="W28" s="5">
        <f t="shared" si="3"/>
        <v>2.344536732432264E-2</v>
      </c>
      <c r="X28" s="5">
        <f t="shared" si="4"/>
        <v>7.4140761324147167E-3</v>
      </c>
      <c r="Y28" s="5">
        <f t="shared" si="7"/>
        <v>1.5479576124204384</v>
      </c>
      <c r="Z28" s="5">
        <f t="shared" si="8"/>
        <v>1.5018271341439393</v>
      </c>
      <c r="AA28" s="5">
        <f t="shared" si="9"/>
        <v>1.5533806763373361</v>
      </c>
      <c r="AB28" s="5">
        <f t="shared" si="10"/>
        <v>1.5146504882595024</v>
      </c>
      <c r="AC28" s="5">
        <f t="shared" si="11"/>
        <v>1.5064705193357761</v>
      </c>
      <c r="AD28" s="5">
        <f t="shared" si="12"/>
        <v>1.5388435436075329</v>
      </c>
      <c r="AE28" s="5">
        <f t="shared" si="13"/>
        <v>1.5445672170804239</v>
      </c>
      <c r="AF28" s="5">
        <f t="shared" si="14"/>
        <v>1.4820855652053024</v>
      </c>
      <c r="AG28" s="5">
        <f t="shared" si="15"/>
        <v>1.5371922487627392</v>
      </c>
      <c r="AH28" s="5">
        <f t="shared" si="16"/>
        <v>1.5335748027071232</v>
      </c>
      <c r="AI28">
        <f t="shared" si="17"/>
        <v>0.89510400000000001</v>
      </c>
      <c r="AJ28">
        <f t="shared" si="18"/>
        <v>119998.46642519729</v>
      </c>
      <c r="AK28">
        <f t="shared" si="5"/>
        <v>70.489125373812598</v>
      </c>
      <c r="AL28">
        <f t="shared" si="6"/>
        <v>1.704891253738126</v>
      </c>
    </row>
    <row r="29" spans="1:38" x14ac:dyDescent="0.25">
      <c r="A29">
        <v>25</v>
      </c>
      <c r="B29" s="4" t="s">
        <v>93</v>
      </c>
      <c r="C29" s="7" t="s">
        <v>94</v>
      </c>
      <c r="D29" s="4" t="s">
        <v>95</v>
      </c>
      <c r="E29" s="4">
        <v>0.5</v>
      </c>
      <c r="F29" s="17">
        <f>E29*H1</f>
        <v>0.56000000000000005</v>
      </c>
      <c r="G29" s="5">
        <f t="shared" si="0"/>
        <v>0.95473977795158316</v>
      </c>
      <c r="H29" s="5">
        <f t="shared" si="1"/>
        <v>1.4656504468610665E-2</v>
      </c>
      <c r="I29">
        <v>0.966613295824999</v>
      </c>
      <c r="J29">
        <v>0.939696271972287</v>
      </c>
      <c r="K29">
        <v>0.96963027221374198</v>
      </c>
      <c r="L29">
        <v>0.94993554926813495</v>
      </c>
      <c r="M29">
        <v>0.93975064371681505</v>
      </c>
      <c r="N29">
        <v>0.96572046604788997</v>
      </c>
      <c r="O29">
        <v>0.96752338657838599</v>
      </c>
      <c r="P29">
        <v>0.92751889046859604</v>
      </c>
      <c r="Q29">
        <v>0.96210326319436001</v>
      </c>
      <c r="R29">
        <v>0.95890574023062103</v>
      </c>
      <c r="T29" s="14">
        <v>1550</v>
      </c>
      <c r="U29" s="14">
        <v>390000</v>
      </c>
      <c r="V29" s="5">
        <f t="shared" si="2"/>
        <v>0.24022484735555957</v>
      </c>
      <c r="W29" s="5">
        <f t="shared" si="3"/>
        <v>3.6877656404891339E-3</v>
      </c>
      <c r="X29" s="5">
        <f t="shared" si="4"/>
        <v>1.1661738900855324E-3</v>
      </c>
      <c r="Y29" s="5">
        <f t="shared" si="7"/>
        <v>0.24321237765919332</v>
      </c>
      <c r="Z29" s="5">
        <f t="shared" si="8"/>
        <v>0.23643970714141416</v>
      </c>
      <c r="AA29" s="5">
        <f t="shared" si="9"/>
        <v>0.24397148784732864</v>
      </c>
      <c r="AB29" s="5">
        <f t="shared" si="10"/>
        <v>0.23901604142875651</v>
      </c>
      <c r="AC29" s="5">
        <f t="shared" si="11"/>
        <v>0.23645338777390831</v>
      </c>
      <c r="AD29" s="5">
        <f t="shared" si="12"/>
        <v>0.24298773016688843</v>
      </c>
      <c r="AE29" s="5">
        <f t="shared" si="13"/>
        <v>0.24344136823585197</v>
      </c>
      <c r="AF29" s="5">
        <f t="shared" si="14"/>
        <v>0.23337572082758223</v>
      </c>
      <c r="AG29" s="5">
        <f t="shared" si="15"/>
        <v>0.24207759525535508</v>
      </c>
      <c r="AH29" s="5">
        <f t="shared" si="16"/>
        <v>0.24127305721931755</v>
      </c>
      <c r="AI29">
        <f t="shared" si="17"/>
        <v>0.14090322580645162</v>
      </c>
      <c r="AJ29">
        <f t="shared" si="18"/>
        <v>389999.75872694276</v>
      </c>
      <c r="AK29">
        <f t="shared" si="5"/>
        <v>70.489246062782655</v>
      </c>
      <c r="AL29">
        <f t="shared" si="6"/>
        <v>1.7048924606278266</v>
      </c>
    </row>
    <row r="30" spans="1:38" x14ac:dyDescent="0.25">
      <c r="A30">
        <v>26</v>
      </c>
      <c r="B30" s="4" t="s">
        <v>96</v>
      </c>
      <c r="C30" s="7" t="s">
        <v>97</v>
      </c>
      <c r="D30" s="4" t="s">
        <v>98</v>
      </c>
      <c r="E30" s="4">
        <v>3.03</v>
      </c>
      <c r="F30" s="17">
        <f>E30*H1</f>
        <v>3.3936000000000002</v>
      </c>
      <c r="G30" s="5">
        <f t="shared" si="0"/>
        <v>5.783272565213494</v>
      </c>
      <c r="H30" s="5">
        <f t="shared" si="1"/>
        <v>8.6030237169276463E-2</v>
      </c>
      <c r="I30">
        <v>5.8581516305126202</v>
      </c>
      <c r="J30">
        <v>5.6981898985127302</v>
      </c>
      <c r="K30">
        <v>5.8807745789576602</v>
      </c>
      <c r="L30">
        <v>5.7437174153675103</v>
      </c>
      <c r="M30">
        <v>5.6867758073164199</v>
      </c>
      <c r="N30">
        <v>5.8357912681699702</v>
      </c>
      <c r="O30">
        <v>5.8518920730803901</v>
      </c>
      <c r="P30">
        <v>5.6322342460209303</v>
      </c>
      <c r="Q30">
        <v>5.8247655097366202</v>
      </c>
      <c r="R30">
        <v>5.82043322446009</v>
      </c>
      <c r="T30" s="14">
        <v>9240</v>
      </c>
      <c r="U30" s="15">
        <v>66000</v>
      </c>
      <c r="V30" s="5">
        <f t="shared" si="2"/>
        <v>4.1309089751524961E-2</v>
      </c>
      <c r="W30" s="5">
        <f t="shared" si="3"/>
        <v>6.1450169406625915E-4</v>
      </c>
      <c r="X30" s="5">
        <f t="shared" si="4"/>
        <v>1.9432249792813552E-4</v>
      </c>
      <c r="Y30" s="5">
        <f t="shared" si="7"/>
        <v>4.1843940217947288E-2</v>
      </c>
      <c r="Z30" s="5">
        <f t="shared" si="8"/>
        <v>4.0701356417948073E-2</v>
      </c>
      <c r="AA30" s="5">
        <f t="shared" si="9"/>
        <v>4.2005532706840425E-2</v>
      </c>
      <c r="AB30" s="5">
        <f t="shared" si="10"/>
        <v>4.1026552966910781E-2</v>
      </c>
      <c r="AC30" s="5">
        <f t="shared" si="11"/>
        <v>4.0619827195117288E-2</v>
      </c>
      <c r="AD30" s="5">
        <f t="shared" si="12"/>
        <v>4.1684223344071215E-2</v>
      </c>
      <c r="AE30" s="5">
        <f t="shared" si="13"/>
        <v>4.179922909343136E-2</v>
      </c>
      <c r="AF30" s="5">
        <f t="shared" si="14"/>
        <v>4.0230244614435223E-2</v>
      </c>
      <c r="AG30" s="5">
        <f t="shared" si="15"/>
        <v>4.1605467926690148E-2</v>
      </c>
      <c r="AH30" s="5">
        <f t="shared" si="16"/>
        <v>4.1574523031857789E-2</v>
      </c>
      <c r="AI30">
        <f t="shared" si="17"/>
        <v>2.4240000000000001E-2</v>
      </c>
      <c r="AJ30">
        <f t="shared" si="18"/>
        <v>65999.958425476972</v>
      </c>
      <c r="AK30">
        <f t="shared" si="5"/>
        <v>70.417036928733324</v>
      </c>
      <c r="AL30">
        <f t="shared" si="6"/>
        <v>1.7041703692873333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103</v>
      </c>
      <c r="U32" s="5">
        <f>SUM(V5:V30)</f>
        <v>10369.997757054081</v>
      </c>
      <c r="V32" s="5"/>
      <c r="W32" s="5"/>
      <c r="X32" s="5"/>
      <c r="Y32" s="5">
        <f t="shared" ref="Y32:AI32" si="19">SUM(Y5:Y30)</f>
        <v>10369.997757054094</v>
      </c>
      <c r="Z32" s="5">
        <f t="shared" si="19"/>
        <v>10369.997757054094</v>
      </c>
      <c r="AA32" s="5">
        <f t="shared" si="19"/>
        <v>10369.997757054083</v>
      </c>
      <c r="AB32" s="5">
        <f t="shared" si="19"/>
        <v>10369.997757054094</v>
      </c>
      <c r="AC32" s="5">
        <f t="shared" si="19"/>
        <v>10369.997757054083</v>
      </c>
      <c r="AD32" s="5">
        <f t="shared" si="19"/>
        <v>10369.997757054081</v>
      </c>
      <c r="AE32" s="5">
        <f t="shared" si="19"/>
        <v>10369.997757054076</v>
      </c>
      <c r="AF32" s="5">
        <f t="shared" si="19"/>
        <v>10369.997757054078</v>
      </c>
      <c r="AG32" s="5">
        <f t="shared" si="19"/>
        <v>10369.997757054076</v>
      </c>
      <c r="AH32" s="5">
        <f t="shared" si="19"/>
        <v>10369.997757054078</v>
      </c>
      <c r="AI32" s="5">
        <f t="shared" si="19"/>
        <v>10369.997757054085</v>
      </c>
      <c r="AJ32" s="5"/>
    </row>
  </sheetData>
  <mergeCells count="2">
    <mergeCell ref="F2:Q2"/>
    <mergeCell ref="U2:AG2"/>
  </mergeCells>
  <conditionalFormatting sqref="AJ3:AJ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5:AJ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1:AK104857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>&amp;R_x000D_&amp;1#&amp;"Calibri"&amp;10&amp;K000000 Classification: Confidential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C4EDC-7257-4628-B537-3DFAD57CA0A4}">
  <dimension ref="A1:AL59"/>
  <sheetViews>
    <sheetView zoomScale="60" zoomScaleNormal="60" workbookViewId="0">
      <selection activeCell="C33" sqref="C33:F55"/>
    </sheetView>
  </sheetViews>
  <sheetFormatPr defaultRowHeight="15" x14ac:dyDescent="0.25"/>
  <cols>
    <col min="2" max="2" width="8.85546875" customWidth="1"/>
    <col min="3" max="3" width="10.7109375" customWidth="1"/>
    <col min="4" max="4" width="10.28515625" customWidth="1"/>
    <col min="9" max="9" width="11.7109375" customWidth="1"/>
    <col min="10" max="13" width="12.7109375" customWidth="1"/>
    <col min="14" max="14" width="11.7109375" customWidth="1"/>
    <col min="15" max="18" width="12.7109375" customWidth="1"/>
    <col min="19" max="19" width="8.85546875" customWidth="1"/>
  </cols>
  <sheetData>
    <row r="1" spans="1:38" x14ac:dyDescent="0.25">
      <c r="A1" t="s">
        <v>0</v>
      </c>
      <c r="B1">
        <v>250</v>
      </c>
      <c r="E1" t="s">
        <v>1</v>
      </c>
      <c r="F1">
        <v>1.36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32" t="s">
        <v>5</v>
      </c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S2" s="5"/>
      <c r="T2" s="5"/>
      <c r="U2" s="31" t="s">
        <v>6</v>
      </c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15</v>
      </c>
      <c r="U3" s="5" t="s">
        <v>16</v>
      </c>
      <c r="V3" s="10" t="s">
        <v>13</v>
      </c>
      <c r="W3" s="10" t="s">
        <v>14</v>
      </c>
      <c r="X3" s="10" t="s">
        <v>17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178</v>
      </c>
      <c r="AJ3" t="s">
        <v>19</v>
      </c>
      <c r="AK3" t="s">
        <v>179</v>
      </c>
      <c r="AL3" t="s">
        <v>180</v>
      </c>
    </row>
    <row r="4" spans="1:38" ht="15.75" thickBot="1" x14ac:dyDescent="0.3">
      <c r="B4" t="s">
        <v>20</v>
      </c>
      <c r="C4" t="s">
        <v>181</v>
      </c>
      <c r="F4" s="17"/>
      <c r="G4" s="5">
        <f>AVERAGE(I4:R4)</f>
        <v>33.65572263531358</v>
      </c>
      <c r="H4" s="5">
        <f>STDEV(I4:R4)</f>
        <v>8.8895729426811884E-3</v>
      </c>
      <c r="I4">
        <v>33.661084034745897</v>
      </c>
      <c r="J4">
        <v>33.658450800467399</v>
      </c>
      <c r="K4">
        <v>33.631246161015902</v>
      </c>
      <c r="L4">
        <v>33.656294611688402</v>
      </c>
      <c r="M4">
        <v>33.657297546051403</v>
      </c>
      <c r="N4">
        <v>33.660938607667603</v>
      </c>
      <c r="O4">
        <v>33.660483291667703</v>
      </c>
      <c r="P4">
        <v>33.660527192564103</v>
      </c>
      <c r="Q4">
        <v>33.655569024388598</v>
      </c>
      <c r="R4">
        <v>33.6553350828788</v>
      </c>
      <c r="T4" s="5" t="s">
        <v>21</v>
      </c>
      <c r="U4" s="5" t="s">
        <v>22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23</v>
      </c>
      <c r="C5" s="5" t="s">
        <v>24</v>
      </c>
      <c r="D5" t="s">
        <v>25</v>
      </c>
      <c r="E5">
        <v>120</v>
      </c>
      <c r="F5" s="17">
        <f>E5*F1</f>
        <v>163.20000000000002</v>
      </c>
      <c r="G5" s="5">
        <f>AVERAGE(I5:R5)</f>
        <v>187.21965282404193</v>
      </c>
      <c r="H5" s="5">
        <f t="shared" ref="H5:H30" si="0">STDEV(I5:R5)</f>
        <v>0.76949771711493142</v>
      </c>
      <c r="I5">
        <v>186.64376154588399</v>
      </c>
      <c r="J5">
        <v>187.22016389683799</v>
      </c>
      <c r="K5">
        <v>185.45836692817701</v>
      </c>
      <c r="L5">
        <v>187.75754092671201</v>
      </c>
      <c r="M5">
        <v>187.77658808702299</v>
      </c>
      <c r="N5">
        <v>188.011987310835</v>
      </c>
      <c r="O5">
        <v>187.985339766327</v>
      </c>
      <c r="P5">
        <v>187.14655119592899</v>
      </c>
      <c r="Q5">
        <v>186.94497450423401</v>
      </c>
      <c r="R5">
        <v>187.25125407845999</v>
      </c>
      <c r="T5" s="12">
        <v>16</v>
      </c>
      <c r="U5" s="12">
        <v>588000</v>
      </c>
      <c r="V5" s="5">
        <f>AVERAGE(Y5:AH5)</f>
        <v>7568.3544654118959</v>
      </c>
      <c r="W5" s="5">
        <f>STDEV(Y5:AH5)</f>
        <v>31.106945214371393</v>
      </c>
      <c r="X5" s="5">
        <f>W5/SQRT(COUNT(Y5:AH5))</f>
        <v>9.8368797927488334</v>
      </c>
      <c r="Y5" s="5">
        <f>I5/T5*U5/1000*1.1</f>
        <v>7545.0740604923612</v>
      </c>
      <c r="Z5" s="5">
        <f>J5/T5*U5/1000*1.1</f>
        <v>7568.3751255296766</v>
      </c>
      <c r="AA5" s="5">
        <f>K5/T5*U5/1000*1.1</f>
        <v>7497.1544830715557</v>
      </c>
      <c r="AB5" s="5">
        <f>L5/T5*U5/1000*1.1</f>
        <v>7590.0985919623336</v>
      </c>
      <c r="AC5" s="5">
        <f>M5/T5*U5/1000*1.1</f>
        <v>7590.8685734179053</v>
      </c>
      <c r="AD5" s="5">
        <f>N5/T5*U5/1000*1.1</f>
        <v>7600.3845870405057</v>
      </c>
      <c r="AE5" s="5">
        <f>O5/T5*U5/1000*1.1</f>
        <v>7599.30736005377</v>
      </c>
      <c r="AF5" s="5">
        <f>P5/T5*U5/1000*1.1</f>
        <v>7565.3993320954305</v>
      </c>
      <c r="AG5" s="5">
        <f>Q5/T5*U5/1000*1.1</f>
        <v>7557.25059433366</v>
      </c>
      <c r="AH5" s="5">
        <f>R5/T5*U5/1000*1.1</f>
        <v>7569.6319461217454</v>
      </c>
      <c r="AI5">
        <f>F5/T5*U5/1000*1.1</f>
        <v>6597.3600000000015</v>
      </c>
      <c r="AJ5">
        <f>((V5-AI5)/AI5)*100</f>
        <v>14.717924524535483</v>
      </c>
      <c r="AK5">
        <f>V5-AI5</f>
        <v>970.99446541189445</v>
      </c>
      <c r="AL5">
        <f>V5/AI5</f>
        <v>1.1471792452453549</v>
      </c>
    </row>
    <row r="6" spans="1:38" x14ac:dyDescent="0.25">
      <c r="A6">
        <v>2</v>
      </c>
      <c r="B6" t="s">
        <v>26</v>
      </c>
      <c r="C6" s="5" t="s">
        <v>27</v>
      </c>
      <c r="D6" t="s">
        <v>28</v>
      </c>
      <c r="E6">
        <v>1241.24</v>
      </c>
      <c r="F6" s="17">
        <f>E6*H1</f>
        <v>1390.1888000000001</v>
      </c>
      <c r="G6" s="5">
        <f t="shared" ref="G6:G30" si="1">AVERAGE(I6:R6)</f>
        <v>1739.6146023875961</v>
      </c>
      <c r="H6" s="5">
        <f t="shared" si="0"/>
        <v>82.036782269910248</v>
      </c>
      <c r="I6">
        <v>1749.9857314885001</v>
      </c>
      <c r="J6">
        <v>1765.0957104040499</v>
      </c>
      <c r="K6">
        <v>1598.8410880688</v>
      </c>
      <c r="L6">
        <v>1732.4872037815101</v>
      </c>
      <c r="M6">
        <v>1887.18395290118</v>
      </c>
      <c r="N6">
        <v>1634.30981332749</v>
      </c>
      <c r="O6">
        <v>1725.32978988276</v>
      </c>
      <c r="P6">
        <v>1818.6838322388201</v>
      </c>
      <c r="Q6">
        <v>1724.6335440923599</v>
      </c>
      <c r="R6">
        <v>1759.5953576904899</v>
      </c>
      <c r="T6" s="13">
        <v>540</v>
      </c>
      <c r="U6" s="13">
        <v>45000</v>
      </c>
      <c r="V6" s="5">
        <f t="shared" ref="V6:V30" si="2">AVERAGE(Y6:AH6)</f>
        <v>144.96788353229968</v>
      </c>
      <c r="W6" s="5">
        <f t="shared" ref="W6:W30" si="3">STDEV(Y6:AH6)</f>
        <v>6.8363985224925132</v>
      </c>
      <c r="X6" s="5">
        <f t="shared" ref="X6:X30" si="4">W6/SQRT(COUNT(Y6:AH6))</f>
        <v>2.1618590323686191</v>
      </c>
      <c r="Y6" s="5">
        <f>I6/T6*U6/1000</f>
        <v>145.83214429070836</v>
      </c>
      <c r="Z6" s="5">
        <f>J6/T6*U6/1000</f>
        <v>147.09130920033746</v>
      </c>
      <c r="AA6" s="5">
        <f>K6/T6*U6/1000</f>
        <v>133.23675733906668</v>
      </c>
      <c r="AB6" s="5">
        <f>L6/T6*U6/1000</f>
        <v>144.37393364845917</v>
      </c>
      <c r="AC6" s="5">
        <f>M6/T6*U6/1000</f>
        <v>157.26532940843165</v>
      </c>
      <c r="AD6" s="5">
        <f>N6/T6*U6/1000</f>
        <v>136.19248444395751</v>
      </c>
      <c r="AE6" s="5">
        <f>O6/T6*U6/1000</f>
        <v>143.77748249023</v>
      </c>
      <c r="AF6" s="5">
        <f>P6/T6*U6/1000</f>
        <v>151.55698601990167</v>
      </c>
      <c r="AG6" s="5">
        <f>Q6/T6*U6/1000</f>
        <v>143.71946200769665</v>
      </c>
      <c r="AH6" s="5">
        <f>R6/T6*U6/1000</f>
        <v>146.6329464742075</v>
      </c>
      <c r="AI6">
        <f>F6/T6*U6/1000</f>
        <v>115.84906666666669</v>
      </c>
      <c r="AJ6">
        <f t="shared" ref="AJ6:AJ30" si="5">((V6-AI6)/AI6)*100</f>
        <v>25.135132896164595</v>
      </c>
      <c r="AK6">
        <f>V6-AI6</f>
        <v>29.118816865632994</v>
      </c>
      <c r="AL6">
        <f t="shared" ref="AL6:AL30" si="6">V6/AI6</f>
        <v>1.251351328961646</v>
      </c>
    </row>
    <row r="7" spans="1:38" x14ac:dyDescent="0.25">
      <c r="A7">
        <v>3</v>
      </c>
      <c r="B7" t="s">
        <v>29</v>
      </c>
      <c r="C7" s="5" t="s">
        <v>30</v>
      </c>
      <c r="D7" t="s">
        <v>31</v>
      </c>
      <c r="E7">
        <v>166.35</v>
      </c>
      <c r="F7" s="17">
        <f>E7*H1</f>
        <v>186.31200000000001</v>
      </c>
      <c r="G7" s="5">
        <f t="shared" si="1"/>
        <v>95.997701738827189</v>
      </c>
      <c r="H7" s="5">
        <f t="shared" si="0"/>
        <v>0.6954651831539026</v>
      </c>
      <c r="I7">
        <v>96.489808958138298</v>
      </c>
      <c r="J7">
        <v>96.890435001936098</v>
      </c>
      <c r="K7">
        <v>96.331054900820007</v>
      </c>
      <c r="L7">
        <v>95.771362022712495</v>
      </c>
      <c r="M7">
        <v>94.9756636987143</v>
      </c>
      <c r="N7">
        <v>96.626680862776794</v>
      </c>
      <c r="O7">
        <v>95.2963874103461</v>
      </c>
      <c r="P7">
        <v>96.681271819129407</v>
      </c>
      <c r="Q7">
        <v>95.746942196630698</v>
      </c>
      <c r="R7">
        <v>95.167410517067694</v>
      </c>
      <c r="T7" s="13">
        <v>50</v>
      </c>
      <c r="U7" s="13">
        <v>180000</v>
      </c>
      <c r="V7" s="5">
        <f t="shared" si="2"/>
        <v>345.59172625977783</v>
      </c>
      <c r="W7" s="5">
        <f t="shared" si="3"/>
        <v>2.5036746593540533</v>
      </c>
      <c r="X7" s="5">
        <f t="shared" si="4"/>
        <v>0.79173144436049991</v>
      </c>
      <c r="Y7" s="5">
        <f t="shared" ref="Y7:Y30" si="7">I7/T7*U7/1000</f>
        <v>347.36331224929785</v>
      </c>
      <c r="Z7" s="5">
        <f t="shared" ref="Z7:Z30" si="8">J7/T7*U7/1000</f>
        <v>348.80556600696997</v>
      </c>
      <c r="AA7" s="5">
        <f t="shared" ref="AA7:AA30" si="9">K7/T7*U7/1000</f>
        <v>346.79179764295208</v>
      </c>
      <c r="AB7" s="5">
        <f t="shared" ref="AB7:AB30" si="10">L7/T7*U7/1000</f>
        <v>344.77690328176493</v>
      </c>
      <c r="AC7" s="5">
        <f t="shared" ref="AC7:AC30" si="11">M7/T7*U7/1000</f>
        <v>341.91238931537146</v>
      </c>
      <c r="AD7" s="5">
        <f t="shared" ref="AD7:AD30" si="12">N7/T7*U7/1000</f>
        <v>347.85605110599647</v>
      </c>
      <c r="AE7" s="5">
        <f t="shared" ref="AE7:AE30" si="13">O7/T7*U7/1000</f>
        <v>343.06699467724599</v>
      </c>
      <c r="AF7" s="5">
        <f t="shared" ref="AF7:AF30" si="14">P7/T7*U7/1000</f>
        <v>348.05257854886588</v>
      </c>
      <c r="AG7" s="5">
        <f t="shared" ref="AG7:AG30" si="15">Q7/T7*U7/1000</f>
        <v>344.6889919078705</v>
      </c>
      <c r="AH7" s="5">
        <f t="shared" ref="AH7:AH30" si="16">R7/T7*U7/1000</f>
        <v>342.60267786144374</v>
      </c>
      <c r="AI7">
        <f>F7/T7*U7/1000</f>
        <v>670.72320000000002</v>
      </c>
      <c r="AJ7">
        <f t="shared" si="5"/>
        <v>-48.474761830248632</v>
      </c>
      <c r="AK7">
        <f t="shared" ref="AK7:AK30" si="17">V7-AI7</f>
        <v>-325.13147374022219</v>
      </c>
      <c r="AL7">
        <f t="shared" si="6"/>
        <v>0.51525238169751375</v>
      </c>
    </row>
    <row r="8" spans="1:38" x14ac:dyDescent="0.25">
      <c r="A8">
        <v>4</v>
      </c>
      <c r="B8" t="s">
        <v>32</v>
      </c>
      <c r="C8" s="6" t="s">
        <v>33</v>
      </c>
      <c r="D8" t="s">
        <v>34</v>
      </c>
      <c r="E8">
        <v>50.2</v>
      </c>
      <c r="F8" s="17">
        <f>E8*H1</f>
        <v>56.224000000000011</v>
      </c>
      <c r="G8" s="5">
        <f t="shared" si="1"/>
        <v>494.3259659228649</v>
      </c>
      <c r="H8" s="5">
        <f t="shared" si="0"/>
        <v>12.629454722694708</v>
      </c>
      <c r="I8">
        <v>513.28786449307802</v>
      </c>
      <c r="J8">
        <v>484.34715921887499</v>
      </c>
      <c r="K8">
        <v>497.78609096425799</v>
      </c>
      <c r="L8">
        <v>487.45504130699402</v>
      </c>
      <c r="M8">
        <v>470.35900148404397</v>
      </c>
      <c r="N8">
        <v>497.42606173669901</v>
      </c>
      <c r="O8">
        <v>484.97575287452997</v>
      </c>
      <c r="P8">
        <v>498.79144223357599</v>
      </c>
      <c r="Q8">
        <v>501.08241010920898</v>
      </c>
      <c r="R8">
        <v>507.748834807386</v>
      </c>
      <c r="T8" s="14">
        <v>65</v>
      </c>
      <c r="U8" s="14">
        <v>70000</v>
      </c>
      <c r="V8" s="5">
        <f t="shared" si="2"/>
        <v>532.35104022462372</v>
      </c>
      <c r="W8" s="5">
        <f t="shared" si="3"/>
        <v>13.600951239825072</v>
      </c>
      <c r="X8" s="5">
        <f t="shared" si="4"/>
        <v>4.3009984262738241</v>
      </c>
      <c r="Y8" s="5">
        <f t="shared" si="7"/>
        <v>552.77154637716092</v>
      </c>
      <c r="Z8" s="5">
        <f t="shared" si="8"/>
        <v>521.60463300494223</v>
      </c>
      <c r="AA8" s="5">
        <f t="shared" si="9"/>
        <v>536.07732873073928</v>
      </c>
      <c r="AB8" s="5">
        <f t="shared" si="10"/>
        <v>524.95158294599355</v>
      </c>
      <c r="AC8" s="5">
        <f t="shared" si="11"/>
        <v>506.54046313666271</v>
      </c>
      <c r="AD8" s="5">
        <f t="shared" si="12"/>
        <v>535.68960494721432</v>
      </c>
      <c r="AE8" s="5">
        <f t="shared" si="13"/>
        <v>522.28158001872464</v>
      </c>
      <c r="AF8" s="5">
        <f t="shared" si="14"/>
        <v>537.16001471308186</v>
      </c>
      <c r="AG8" s="5">
        <f t="shared" si="15"/>
        <v>539.62721088684032</v>
      </c>
      <c r="AH8" s="5">
        <f t="shared" si="16"/>
        <v>546.80643748487728</v>
      </c>
      <c r="AI8">
        <f>F8/T8*U8/1000</f>
        <v>60.548923076923096</v>
      </c>
      <c r="AJ8">
        <f>((V8-AI8)/AI8)*100</f>
        <v>779.20810672108848</v>
      </c>
      <c r="AK8">
        <f t="shared" si="17"/>
        <v>471.80211714770064</v>
      </c>
      <c r="AL8">
        <f t="shared" si="6"/>
        <v>8.7920810672108836</v>
      </c>
    </row>
    <row r="9" spans="1:38" x14ac:dyDescent="0.25">
      <c r="A9">
        <v>5</v>
      </c>
      <c r="B9" t="s">
        <v>35</v>
      </c>
      <c r="C9" s="6" t="s">
        <v>36</v>
      </c>
      <c r="D9" t="s">
        <v>37</v>
      </c>
      <c r="E9">
        <v>29.91</v>
      </c>
      <c r="F9" s="17">
        <f>E9*H1</f>
        <v>33.499200000000002</v>
      </c>
      <c r="G9" s="5">
        <f t="shared" si="1"/>
        <v>57.146484553650509</v>
      </c>
      <c r="H9" s="5">
        <f t="shared" si="0"/>
        <v>1.4347528511543155</v>
      </c>
      <c r="I9">
        <v>58.7832468580946</v>
      </c>
      <c r="J9">
        <v>57.601520858970602</v>
      </c>
      <c r="K9">
        <v>59.649160722286602</v>
      </c>
      <c r="L9">
        <v>57.018488840640799</v>
      </c>
      <c r="M9">
        <v>55.443478609018598</v>
      </c>
      <c r="N9">
        <v>56.2340300807384</v>
      </c>
      <c r="O9">
        <v>56.6705707932786</v>
      </c>
      <c r="P9">
        <v>58.1717576206606</v>
      </c>
      <c r="Q9">
        <v>56.803451794089</v>
      </c>
      <c r="R9">
        <v>55.089139358727301</v>
      </c>
      <c r="T9" s="14">
        <v>22</v>
      </c>
      <c r="U9" s="14">
        <v>160000</v>
      </c>
      <c r="V9" s="5">
        <f t="shared" si="2"/>
        <v>415.61079675382189</v>
      </c>
      <c r="W9" s="5">
        <f t="shared" si="3"/>
        <v>10.434566190213205</v>
      </c>
      <c r="X9" s="5">
        <f t="shared" si="4"/>
        <v>3.2996995556859492</v>
      </c>
      <c r="Y9" s="5">
        <f t="shared" si="7"/>
        <v>427.51452260432438</v>
      </c>
      <c r="Z9" s="5">
        <f t="shared" si="8"/>
        <v>418.92015170160442</v>
      </c>
      <c r="AA9" s="5">
        <f t="shared" si="9"/>
        <v>433.81207798026622</v>
      </c>
      <c r="AB9" s="5">
        <f t="shared" si="10"/>
        <v>414.679918841024</v>
      </c>
      <c r="AC9" s="5">
        <f t="shared" si="11"/>
        <v>403.2252989746807</v>
      </c>
      <c r="AD9" s="5">
        <f t="shared" si="12"/>
        <v>408.97476422355197</v>
      </c>
      <c r="AE9" s="5">
        <f t="shared" si="13"/>
        <v>412.14960576929889</v>
      </c>
      <c r="AF9" s="5">
        <f t="shared" si="14"/>
        <v>423.06732815025885</v>
      </c>
      <c r="AG9" s="5">
        <f t="shared" si="15"/>
        <v>413.11601304792003</v>
      </c>
      <c r="AH9" s="5">
        <f t="shared" si="16"/>
        <v>400.64828624528951</v>
      </c>
      <c r="AI9">
        <f>F9/T9*U9/1000</f>
        <v>243.63054545454546</v>
      </c>
      <c r="AJ9">
        <f t="shared" si="5"/>
        <v>70.590594860923574</v>
      </c>
      <c r="AK9">
        <f t="shared" si="17"/>
        <v>171.98025129927643</v>
      </c>
      <c r="AL9">
        <f t="shared" si="6"/>
        <v>1.7059059486092358</v>
      </c>
    </row>
    <row r="10" spans="1:38" x14ac:dyDescent="0.25">
      <c r="A10">
        <v>6</v>
      </c>
      <c r="B10" t="s">
        <v>38</v>
      </c>
      <c r="C10" s="6" t="s">
        <v>39</v>
      </c>
      <c r="D10" t="s">
        <v>40</v>
      </c>
      <c r="E10">
        <v>128.58000000000001</v>
      </c>
      <c r="F10" s="17">
        <f>E10*H1</f>
        <v>144.00960000000003</v>
      </c>
      <c r="G10" s="5">
        <f t="shared" si="1"/>
        <v>229.48257905470126</v>
      </c>
      <c r="H10" s="5">
        <f t="shared" si="0"/>
        <v>4.0876766859660778</v>
      </c>
      <c r="I10">
        <v>227.803200326188</v>
      </c>
      <c r="J10">
        <v>228.99526702303899</v>
      </c>
      <c r="K10">
        <v>236.16325934731199</v>
      </c>
      <c r="L10">
        <v>222.66279049244301</v>
      </c>
      <c r="M10">
        <v>230.291080629829</v>
      </c>
      <c r="N10">
        <v>229.205989460898</v>
      </c>
      <c r="O10">
        <v>227.129898750385</v>
      </c>
      <c r="P10">
        <v>226.73890064113499</v>
      </c>
      <c r="Q10">
        <v>229.852581698168</v>
      </c>
      <c r="R10">
        <v>235.98282217761599</v>
      </c>
      <c r="T10" s="14">
        <v>69</v>
      </c>
      <c r="U10" s="14">
        <v>160000</v>
      </c>
      <c r="V10" s="5">
        <f t="shared" si="2"/>
        <v>532.13351664858271</v>
      </c>
      <c r="W10" s="5">
        <f t="shared" si="3"/>
        <v>9.4786705761532097</v>
      </c>
      <c r="X10" s="5">
        <f t="shared" si="4"/>
        <v>2.9974188211064634</v>
      </c>
      <c r="Y10" s="5">
        <f t="shared" si="7"/>
        <v>528.23930510420394</v>
      </c>
      <c r="Z10" s="5">
        <f t="shared" si="8"/>
        <v>531.00351773458317</v>
      </c>
      <c r="AA10" s="5">
        <f t="shared" si="9"/>
        <v>547.6249492111582</v>
      </c>
      <c r="AB10" s="5">
        <f t="shared" si="10"/>
        <v>516.31951418537517</v>
      </c>
      <c r="AC10" s="5">
        <f t="shared" si="11"/>
        <v>534.00830290974841</v>
      </c>
      <c r="AD10" s="5">
        <f t="shared" si="12"/>
        <v>531.49214947454607</v>
      </c>
      <c r="AE10" s="5">
        <f t="shared" si="13"/>
        <v>526.67802608784928</v>
      </c>
      <c r="AF10" s="5">
        <f t="shared" si="14"/>
        <v>525.77136380553043</v>
      </c>
      <c r="AG10" s="5">
        <f t="shared" si="15"/>
        <v>532.99149379285336</v>
      </c>
      <c r="AH10" s="5">
        <f t="shared" si="16"/>
        <v>547.20654417997912</v>
      </c>
      <c r="AI10">
        <f>F10/T10*U10/1000</f>
        <v>333.93530434782616</v>
      </c>
      <c r="AJ10">
        <f t="shared" si="5"/>
        <v>59.352278636077905</v>
      </c>
      <c r="AK10">
        <f t="shared" si="17"/>
        <v>198.19821230075655</v>
      </c>
      <c r="AL10">
        <f t="shared" si="6"/>
        <v>1.593522786360779</v>
      </c>
    </row>
    <row r="11" spans="1:38" x14ac:dyDescent="0.25">
      <c r="A11">
        <v>7</v>
      </c>
      <c r="B11" s="3" t="s">
        <v>41</v>
      </c>
      <c r="C11" s="9" t="s">
        <v>33</v>
      </c>
      <c r="D11" s="3" t="s">
        <v>42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7"/>
        <v>0</v>
      </c>
      <c r="AL11" t="e">
        <f t="shared" si="6"/>
        <v>#DIV/0!</v>
      </c>
    </row>
    <row r="12" spans="1:38" x14ac:dyDescent="0.25">
      <c r="A12">
        <v>8</v>
      </c>
      <c r="B12" t="s">
        <v>43</v>
      </c>
      <c r="C12" s="6" t="s">
        <v>44</v>
      </c>
      <c r="D12" t="s">
        <v>45</v>
      </c>
      <c r="E12">
        <v>13.35</v>
      </c>
      <c r="F12" s="17">
        <f>E12*H1</f>
        <v>14.952000000000002</v>
      </c>
      <c r="G12" s="5">
        <f t="shared" si="1"/>
        <v>112.42412778405101</v>
      </c>
      <c r="H12" s="5">
        <f t="shared" si="0"/>
        <v>4.7694446069426775</v>
      </c>
      <c r="I12">
        <v>117.30536106826401</v>
      </c>
      <c r="J12">
        <v>117.1499823843</v>
      </c>
      <c r="K12">
        <v>106.69417033686101</v>
      </c>
      <c r="L12">
        <v>114.678366210665</v>
      </c>
      <c r="M12">
        <v>109.709303567587</v>
      </c>
      <c r="N12">
        <v>109.874067399194</v>
      </c>
      <c r="O12">
        <v>117.55864042999301</v>
      </c>
      <c r="P12">
        <v>109.093434366832</v>
      </c>
      <c r="Q12">
        <v>116.82304945129</v>
      </c>
      <c r="R12">
        <v>105.35490262552401</v>
      </c>
      <c r="T12" s="14">
        <v>81</v>
      </c>
      <c r="U12" s="14">
        <v>66000</v>
      </c>
      <c r="V12" s="5">
        <f t="shared" si="2"/>
        <v>91.60484486107859</v>
      </c>
      <c r="W12" s="5">
        <f t="shared" si="3"/>
        <v>3.8862141241755128</v>
      </c>
      <c r="X12" s="5">
        <f t="shared" si="4"/>
        <v>1.2289288107511047</v>
      </c>
      <c r="Y12" s="5">
        <f t="shared" si="7"/>
        <v>95.582146055622516</v>
      </c>
      <c r="Z12" s="5">
        <f t="shared" si="8"/>
        <v>95.455541202022232</v>
      </c>
      <c r="AA12" s="5">
        <f t="shared" si="9"/>
        <v>86.93599064484971</v>
      </c>
      <c r="AB12" s="5">
        <f t="shared" si="10"/>
        <v>93.441631727208517</v>
      </c>
      <c r="AC12" s="5">
        <f t="shared" si="11"/>
        <v>89.392765869885707</v>
      </c>
      <c r="AD12" s="5">
        <f t="shared" si="12"/>
        <v>89.527017880824744</v>
      </c>
      <c r="AE12" s="5">
        <f t="shared" si="13"/>
        <v>95.788521831846154</v>
      </c>
      <c r="AF12" s="5">
        <f t="shared" si="14"/>
        <v>88.890946521122373</v>
      </c>
      <c r="AG12" s="5">
        <f t="shared" si="15"/>
        <v>95.18915140475481</v>
      </c>
      <c r="AH12" s="5">
        <f t="shared" si="16"/>
        <v>85.844735472649191</v>
      </c>
      <c r="AI12">
        <f>F12/T12*U12/1000</f>
        <v>12.183111111111113</v>
      </c>
      <c r="AJ12">
        <f t="shared" si="5"/>
        <v>651.90026607845755</v>
      </c>
      <c r="AK12">
        <f t="shared" si="17"/>
        <v>79.421733749967473</v>
      </c>
      <c r="AL12">
        <f t="shared" si="6"/>
        <v>7.5190026607845759</v>
      </c>
    </row>
    <row r="13" spans="1:38" x14ac:dyDescent="0.25">
      <c r="A13">
        <v>9</v>
      </c>
      <c r="B13" s="3" t="s">
        <v>46</v>
      </c>
      <c r="C13" s="9" t="s">
        <v>39</v>
      </c>
      <c r="D13" s="3" t="s">
        <v>47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7"/>
        <v>0</v>
      </c>
      <c r="AL13" t="e">
        <f t="shared" si="6"/>
        <v>#DIV/0!</v>
      </c>
    </row>
    <row r="14" spans="1:38" x14ac:dyDescent="0.25">
      <c r="A14">
        <v>10</v>
      </c>
      <c r="B14" t="s">
        <v>48</v>
      </c>
      <c r="C14" s="6" t="s">
        <v>49</v>
      </c>
      <c r="D14" t="s">
        <v>50</v>
      </c>
      <c r="E14">
        <v>446.19</v>
      </c>
      <c r="F14" s="17">
        <f>E14*H1</f>
        <v>499.73280000000005</v>
      </c>
      <c r="G14" s="5">
        <f t="shared" si="1"/>
        <v>2092.101473824393</v>
      </c>
      <c r="H14" s="5">
        <f t="shared" si="0"/>
        <v>30.626871459261135</v>
      </c>
      <c r="I14">
        <v>2092.77443232925</v>
      </c>
      <c r="J14">
        <v>2112.2832798167301</v>
      </c>
      <c r="K14">
        <v>2063.5780586436299</v>
      </c>
      <c r="L14">
        <v>2110.91554170362</v>
      </c>
      <c r="M14">
        <v>2134.9257717332198</v>
      </c>
      <c r="N14">
        <v>2106.0346153614801</v>
      </c>
      <c r="O14">
        <v>2088.5762863244199</v>
      </c>
      <c r="P14">
        <v>2104.2899059238498</v>
      </c>
      <c r="Q14">
        <v>2083.3693376599499</v>
      </c>
      <c r="R14">
        <v>2024.2675087477801</v>
      </c>
      <c r="T14" s="14">
        <v>615</v>
      </c>
      <c r="U14" s="14">
        <v>96000</v>
      </c>
      <c r="V14" s="5">
        <f t="shared" si="2"/>
        <v>326.57193737746621</v>
      </c>
      <c r="W14" s="5">
        <f t="shared" si="3"/>
        <v>4.7807799351041842</v>
      </c>
      <c r="X14" s="5">
        <f t="shared" si="4"/>
        <v>1.5118153586961196</v>
      </c>
      <c r="Y14" s="5">
        <f t="shared" si="7"/>
        <v>326.67698455871215</v>
      </c>
      <c r="Z14" s="5">
        <f t="shared" si="8"/>
        <v>329.72226806895299</v>
      </c>
      <c r="AA14" s="5">
        <f t="shared" si="9"/>
        <v>322.11950183705443</v>
      </c>
      <c r="AB14" s="5">
        <f t="shared" si="10"/>
        <v>329.50876748544317</v>
      </c>
      <c r="AC14" s="5">
        <f t="shared" si="11"/>
        <v>333.25670583152703</v>
      </c>
      <c r="AD14" s="5">
        <f t="shared" si="12"/>
        <v>328.74686678813345</v>
      </c>
      <c r="AE14" s="5">
        <f t="shared" si="13"/>
        <v>326.02166420673871</v>
      </c>
      <c r="AF14" s="5">
        <f t="shared" si="14"/>
        <v>328.47452190030828</v>
      </c>
      <c r="AG14" s="5">
        <f t="shared" si="15"/>
        <v>325.2088722200898</v>
      </c>
      <c r="AH14" s="5">
        <f t="shared" si="16"/>
        <v>315.98322087770225</v>
      </c>
      <c r="AI14">
        <f>F14/T14*U14/1000</f>
        <v>78.007071219512198</v>
      </c>
      <c r="AJ14">
        <f t="shared" si="5"/>
        <v>318.64401812816629</v>
      </c>
      <c r="AK14">
        <f t="shared" si="17"/>
        <v>248.56486615795401</v>
      </c>
      <c r="AL14">
        <f t="shared" si="6"/>
        <v>4.1864401812816627</v>
      </c>
    </row>
    <row r="15" spans="1:38" x14ac:dyDescent="0.25">
      <c r="A15">
        <v>11</v>
      </c>
      <c r="B15" s="4" t="s">
        <v>51</v>
      </c>
      <c r="C15" s="7" t="s">
        <v>52</v>
      </c>
      <c r="D15" s="4" t="s">
        <v>53</v>
      </c>
      <c r="E15" s="4">
        <v>8.01</v>
      </c>
      <c r="F15" s="17">
        <f>E15*H1</f>
        <v>8.9712000000000014</v>
      </c>
      <c r="G15" s="5">
        <f t="shared" si="1"/>
        <v>14.960468639520538</v>
      </c>
      <c r="H15" s="5">
        <f t="shared" si="0"/>
        <v>0.28728734157317953</v>
      </c>
      <c r="I15">
        <v>15.263559672450601</v>
      </c>
      <c r="J15">
        <v>14.9896421176238</v>
      </c>
      <c r="K15">
        <v>14.462458871157599</v>
      </c>
      <c r="L15">
        <v>14.8240767994749</v>
      </c>
      <c r="M15">
        <v>15.170451531204</v>
      </c>
      <c r="N15">
        <v>14.5374578033395</v>
      </c>
      <c r="O15">
        <v>15.0512918200707</v>
      </c>
      <c r="P15">
        <v>15.000875089540701</v>
      </c>
      <c r="Q15">
        <v>14.9564022837314</v>
      </c>
      <c r="R15">
        <v>15.348470406612201</v>
      </c>
      <c r="T15" s="14">
        <v>546</v>
      </c>
      <c r="U15" s="14">
        <v>210000</v>
      </c>
      <c r="V15" s="5">
        <f t="shared" si="2"/>
        <v>5.7540263998155918</v>
      </c>
      <c r="W15" s="5">
        <f t="shared" si="3"/>
        <v>0.11049513137429966</v>
      </c>
      <c r="X15" s="5">
        <f t="shared" si="4"/>
        <v>3.49416285502318E-2</v>
      </c>
      <c r="Y15" s="5">
        <f t="shared" si="7"/>
        <v>5.8705998740194616</v>
      </c>
      <c r="Z15" s="5">
        <f t="shared" si="8"/>
        <v>5.7652469683168457</v>
      </c>
      <c r="AA15" s="5">
        <f t="shared" si="9"/>
        <v>5.5624841812144616</v>
      </c>
      <c r="AB15" s="5">
        <f t="shared" si="10"/>
        <v>5.7015679997980389</v>
      </c>
      <c r="AC15" s="5">
        <f t="shared" si="11"/>
        <v>5.8347890504630771</v>
      </c>
      <c r="AD15" s="5">
        <f t="shared" si="12"/>
        <v>5.5913299243613466</v>
      </c>
      <c r="AE15" s="5">
        <f t="shared" si="13"/>
        <v>5.7889583923348846</v>
      </c>
      <c r="AF15" s="5">
        <f t="shared" si="14"/>
        <v>5.7695673421310385</v>
      </c>
      <c r="AG15" s="5">
        <f t="shared" si="15"/>
        <v>5.7524624168197693</v>
      </c>
      <c r="AH15" s="5">
        <f t="shared" si="16"/>
        <v>5.9032578486970007</v>
      </c>
      <c r="AI15">
        <f>F15/T15*U15/1000</f>
        <v>3.4504615384615396</v>
      </c>
      <c r="AJ15">
        <f t="shared" si="5"/>
        <v>66.761064735158442</v>
      </c>
      <c r="AK15">
        <f t="shared" si="17"/>
        <v>2.3035648613540523</v>
      </c>
      <c r="AL15">
        <f t="shared" si="6"/>
        <v>1.6676106473515844</v>
      </c>
    </row>
    <row r="16" spans="1:38" x14ac:dyDescent="0.25">
      <c r="A16">
        <v>12</v>
      </c>
      <c r="B16" s="3" t="s">
        <v>54</v>
      </c>
      <c r="C16" s="9" t="s">
        <v>55</v>
      </c>
      <c r="D16" s="3" t="s">
        <v>56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7"/>
        <v>0</v>
      </c>
      <c r="AL16" t="e">
        <f t="shared" si="6"/>
        <v>#DIV/0!</v>
      </c>
    </row>
    <row r="17" spans="1:38" x14ac:dyDescent="0.25">
      <c r="A17">
        <v>13</v>
      </c>
      <c r="B17" s="2" t="s">
        <v>57</v>
      </c>
      <c r="C17" s="8" t="s">
        <v>58</v>
      </c>
      <c r="D17" s="2" t="s">
        <v>59</v>
      </c>
      <c r="E17" s="2">
        <v>1572.6</v>
      </c>
      <c r="F17" s="17">
        <f>E17*H1</f>
        <v>1761.3120000000001</v>
      </c>
      <c r="G17" s="5">
        <f t="shared" si="1"/>
        <v>95.361659707718104</v>
      </c>
      <c r="H17" s="5">
        <f t="shared" si="0"/>
        <v>32.513159270548726</v>
      </c>
      <c r="I17">
        <v>77.131920956465805</v>
      </c>
      <c r="J17">
        <v>92.186394605594899</v>
      </c>
      <c r="K17">
        <v>179.994328846842</v>
      </c>
      <c r="L17">
        <v>101.053473734256</v>
      </c>
      <c r="M17">
        <v>93.328242327290894</v>
      </c>
      <c r="N17">
        <v>59.3677868077555</v>
      </c>
      <c r="O17">
        <v>85.755752215887597</v>
      </c>
      <c r="P17">
        <v>74.347058945449007</v>
      </c>
      <c r="Q17">
        <v>103.676888307193</v>
      </c>
      <c r="R17">
        <v>86.774750330446295</v>
      </c>
      <c r="T17" s="14">
        <v>292</v>
      </c>
      <c r="U17" s="14">
        <v>100000</v>
      </c>
      <c r="V17" s="5">
        <f t="shared" si="2"/>
        <v>32.658102639629483</v>
      </c>
      <c r="W17" s="5">
        <f t="shared" si="3"/>
        <v>11.134643585804378</v>
      </c>
      <c r="X17" s="5">
        <f t="shared" si="4"/>
        <v>3.521083466532632</v>
      </c>
      <c r="Y17" s="5">
        <f t="shared" si="7"/>
        <v>26.415041423447192</v>
      </c>
      <c r="Z17" s="5">
        <f t="shared" si="8"/>
        <v>31.570683084107841</v>
      </c>
      <c r="AA17" s="5">
        <f t="shared" si="9"/>
        <v>61.641893440699313</v>
      </c>
      <c r="AB17" s="5">
        <f t="shared" si="10"/>
        <v>34.607354018580821</v>
      </c>
      <c r="AC17" s="5">
        <f t="shared" si="11"/>
        <v>31.961726824414686</v>
      </c>
      <c r="AD17" s="5">
        <f t="shared" si="12"/>
        <v>20.331433838272432</v>
      </c>
      <c r="AE17" s="5">
        <f t="shared" si="13"/>
        <v>29.368408293112193</v>
      </c>
      <c r="AF17" s="5">
        <f t="shared" si="14"/>
        <v>25.461321556660618</v>
      </c>
      <c r="AG17" s="5">
        <f t="shared" si="15"/>
        <v>35.505783666846916</v>
      </c>
      <c r="AH17" s="5">
        <f t="shared" si="16"/>
        <v>29.717380250152839</v>
      </c>
      <c r="AI17">
        <f t="shared" ref="AI17:AI30" si="18">F17/T17*U17/1000</f>
        <v>603.1890410958905</v>
      </c>
      <c r="AJ17">
        <f t="shared" si="5"/>
        <v>-94.585759950098662</v>
      </c>
      <c r="AK17">
        <f t="shared" si="17"/>
        <v>-570.53093845626097</v>
      </c>
      <c r="AL17">
        <f t="shared" si="6"/>
        <v>5.4142400499013282E-2</v>
      </c>
    </row>
    <row r="18" spans="1:38" x14ac:dyDescent="0.25">
      <c r="A18">
        <v>14</v>
      </c>
      <c r="B18" s="2" t="s">
        <v>60</v>
      </c>
      <c r="C18" s="8" t="s">
        <v>61</v>
      </c>
      <c r="D18" s="2" t="s">
        <v>62</v>
      </c>
      <c r="E18" s="2">
        <v>171.47</v>
      </c>
      <c r="F18" s="17">
        <f>E18*H1</f>
        <v>192.04640000000001</v>
      </c>
      <c r="G18" s="5">
        <f t="shared" si="1"/>
        <v>162.33870001247601</v>
      </c>
      <c r="H18" s="5">
        <f t="shared" si="0"/>
        <v>6.4353230650964006</v>
      </c>
      <c r="I18">
        <v>161.26958833467501</v>
      </c>
      <c r="J18">
        <v>163.191296030899</v>
      </c>
      <c r="K18">
        <v>149.43858673929</v>
      </c>
      <c r="L18">
        <v>161.45192047454699</v>
      </c>
      <c r="M18">
        <v>175.246123078968</v>
      </c>
      <c r="N18">
        <v>160.21014935336299</v>
      </c>
      <c r="O18">
        <v>164.01253568432301</v>
      </c>
      <c r="P18">
        <v>167.05209594202901</v>
      </c>
      <c r="Q18">
        <v>161.875336971416</v>
      </c>
      <c r="R18">
        <v>159.63936751525</v>
      </c>
      <c r="T18" s="14">
        <v>200</v>
      </c>
      <c r="U18" s="14">
        <v>47000</v>
      </c>
      <c r="V18" s="5">
        <f t="shared" si="2"/>
        <v>38.149594502931862</v>
      </c>
      <c r="W18" s="5">
        <f t="shared" si="3"/>
        <v>1.5123009202976521</v>
      </c>
      <c r="X18" s="5">
        <f t="shared" si="4"/>
        <v>0.47823154157093456</v>
      </c>
      <c r="Y18" s="5">
        <f t="shared" si="7"/>
        <v>37.898353258648626</v>
      </c>
      <c r="Z18" s="5">
        <f t="shared" si="8"/>
        <v>38.349954567261264</v>
      </c>
      <c r="AA18" s="5">
        <f t="shared" si="9"/>
        <v>35.118067883733154</v>
      </c>
      <c r="AB18" s="5">
        <f t="shared" si="10"/>
        <v>37.941201311518547</v>
      </c>
      <c r="AC18" s="5">
        <f t="shared" si="11"/>
        <v>41.182838923557476</v>
      </c>
      <c r="AD18" s="5">
        <f t="shared" si="12"/>
        <v>37.649385098040305</v>
      </c>
      <c r="AE18" s="5">
        <f t="shared" si="13"/>
        <v>38.542945885815904</v>
      </c>
      <c r="AF18" s="5">
        <f t="shared" si="14"/>
        <v>39.257242546376816</v>
      </c>
      <c r="AG18" s="5">
        <f t="shared" si="15"/>
        <v>38.04070418828276</v>
      </c>
      <c r="AH18" s="5">
        <f t="shared" si="16"/>
        <v>37.515251366083753</v>
      </c>
      <c r="AI18">
        <f t="shared" si="18"/>
        <v>45.130904000000001</v>
      </c>
      <c r="AJ18">
        <f t="shared" si="5"/>
        <v>-15.469022063170149</v>
      </c>
      <c r="AK18">
        <f t="shared" si="17"/>
        <v>-6.9813094970681391</v>
      </c>
      <c r="AL18">
        <f t="shared" si="6"/>
        <v>0.84530977936829854</v>
      </c>
    </row>
    <row r="19" spans="1:38" x14ac:dyDescent="0.25">
      <c r="A19">
        <v>15</v>
      </c>
      <c r="B19" s="2" t="s">
        <v>63</v>
      </c>
      <c r="C19" s="8" t="s">
        <v>64</v>
      </c>
      <c r="D19" s="2" t="s">
        <v>65</v>
      </c>
      <c r="E19" s="2">
        <v>43.68</v>
      </c>
      <c r="F19" s="17">
        <f>E19*H1</f>
        <v>48.921600000000005</v>
      </c>
      <c r="G19" s="5">
        <f t="shared" si="1"/>
        <v>26.49561962862856</v>
      </c>
      <c r="H19" s="5">
        <f t="shared" si="0"/>
        <v>4.1487462178078003</v>
      </c>
      <c r="I19">
        <v>23.423048812331</v>
      </c>
      <c r="J19">
        <v>24.581445444149601</v>
      </c>
      <c r="K19">
        <v>30.722834129484699</v>
      </c>
      <c r="L19">
        <v>30.048102110358499</v>
      </c>
      <c r="M19">
        <v>22.804974038579498</v>
      </c>
      <c r="N19">
        <v>22.0750676394381</v>
      </c>
      <c r="O19">
        <v>22.909118353562601</v>
      </c>
      <c r="P19">
        <v>25.1701067596846</v>
      </c>
      <c r="Q19">
        <v>29.243958374417701</v>
      </c>
      <c r="R19">
        <v>33.9775406242793</v>
      </c>
      <c r="T19" s="14">
        <v>437</v>
      </c>
      <c r="U19" s="14">
        <v>300000</v>
      </c>
      <c r="V19" s="5">
        <f t="shared" si="2"/>
        <v>18.189212559699239</v>
      </c>
      <c r="W19" s="5">
        <f t="shared" si="3"/>
        <v>2.8481095316758407</v>
      </c>
      <c r="X19" s="5">
        <f t="shared" si="4"/>
        <v>0.90065131457311354</v>
      </c>
      <c r="Y19" s="5">
        <f t="shared" si="7"/>
        <v>16.079896209838214</v>
      </c>
      <c r="Z19" s="5">
        <f t="shared" si="8"/>
        <v>16.875134172185081</v>
      </c>
      <c r="AA19" s="5">
        <f t="shared" si="9"/>
        <v>21.091190477907116</v>
      </c>
      <c r="AB19" s="5">
        <f t="shared" si="10"/>
        <v>20.627987718781579</v>
      </c>
      <c r="AC19" s="5">
        <f t="shared" si="11"/>
        <v>15.655588584837185</v>
      </c>
      <c r="AD19" s="5">
        <f t="shared" si="12"/>
        <v>15.154508676959793</v>
      </c>
      <c r="AE19" s="5">
        <f t="shared" si="13"/>
        <v>15.727083537914828</v>
      </c>
      <c r="AF19" s="5">
        <f t="shared" si="14"/>
        <v>17.279249491774323</v>
      </c>
      <c r="AG19" s="5">
        <f t="shared" si="15"/>
        <v>20.075943964131145</v>
      </c>
      <c r="AH19" s="5">
        <f t="shared" si="16"/>
        <v>23.325542762663137</v>
      </c>
      <c r="AI19">
        <f t="shared" si="18"/>
        <v>33.584622425629298</v>
      </c>
      <c r="AJ19">
        <f t="shared" si="5"/>
        <v>-45.84065192342738</v>
      </c>
      <c r="AK19">
        <f t="shared" si="17"/>
        <v>-15.395409865930059</v>
      </c>
      <c r="AL19">
        <f t="shared" si="6"/>
        <v>0.54159348076572622</v>
      </c>
    </row>
    <row r="20" spans="1:38" x14ac:dyDescent="0.25">
      <c r="A20">
        <v>16</v>
      </c>
      <c r="B20" s="2" t="s">
        <v>66</v>
      </c>
      <c r="C20" s="8" t="s">
        <v>67</v>
      </c>
      <c r="D20" s="2" t="s">
        <v>68</v>
      </c>
      <c r="E20" s="2">
        <v>99.19</v>
      </c>
      <c r="F20" s="17">
        <f>E20*H1</f>
        <v>111.09280000000001</v>
      </c>
      <c r="G20" s="5">
        <f t="shared" si="1"/>
        <v>31.402953280112978</v>
      </c>
      <c r="H20" s="5">
        <f t="shared" si="0"/>
        <v>8.1938618775734184</v>
      </c>
      <c r="I20">
        <v>28.412635308683999</v>
      </c>
      <c r="J20">
        <v>28.6187949763818</v>
      </c>
      <c r="K20">
        <v>54.661423649803098</v>
      </c>
      <c r="L20">
        <v>28.656269289453299</v>
      </c>
      <c r="M20">
        <v>29.204164096383401</v>
      </c>
      <c r="N20">
        <v>28.1133207801984</v>
      </c>
      <c r="O20">
        <v>28.1794113610148</v>
      </c>
      <c r="P20">
        <v>29.3060622428684</v>
      </c>
      <c r="Q20">
        <v>28.768209047675398</v>
      </c>
      <c r="R20">
        <v>30.109242048667198</v>
      </c>
      <c r="T20" s="14">
        <v>97</v>
      </c>
      <c r="U20" s="14">
        <v>105000</v>
      </c>
      <c r="V20" s="5">
        <f t="shared" si="2"/>
        <v>33.992887571256318</v>
      </c>
      <c r="W20" s="5">
        <f t="shared" si="3"/>
        <v>8.8696443004660566</v>
      </c>
      <c r="X20" s="5">
        <f t="shared" si="4"/>
        <v>2.8048278025003603</v>
      </c>
      <c r="Y20" s="5">
        <f t="shared" si="7"/>
        <v>30.755945437235258</v>
      </c>
      <c r="Z20" s="5">
        <f t="shared" si="8"/>
        <v>30.97910796412463</v>
      </c>
      <c r="AA20" s="5">
        <f t="shared" si="9"/>
        <v>59.16958230133325</v>
      </c>
      <c r="AB20" s="5">
        <f t="shared" si="10"/>
        <v>31.019672942191718</v>
      </c>
      <c r="AC20" s="5">
        <f t="shared" si="11"/>
        <v>31.612754949693375</v>
      </c>
      <c r="AD20" s="5">
        <f t="shared" si="12"/>
        <v>30.431945174441562</v>
      </c>
      <c r="AE20" s="5">
        <f t="shared" si="13"/>
        <v>30.503486524809837</v>
      </c>
      <c r="AF20" s="5">
        <f t="shared" si="14"/>
        <v>31.723057067022499</v>
      </c>
      <c r="AG20" s="5">
        <f t="shared" si="15"/>
        <v>31.140844845421825</v>
      </c>
      <c r="AH20" s="5">
        <f t="shared" si="16"/>
        <v>32.592478506289233</v>
      </c>
      <c r="AI20">
        <f t="shared" si="18"/>
        <v>120.25509278350515</v>
      </c>
      <c r="AJ20">
        <f t="shared" si="5"/>
        <v>-71.732683594154636</v>
      </c>
      <c r="AK20">
        <f t="shared" si="17"/>
        <v>-86.26220521224883</v>
      </c>
      <c r="AL20">
        <f t="shared" si="6"/>
        <v>0.28267316405845366</v>
      </c>
    </row>
    <row r="21" spans="1:38" x14ac:dyDescent="0.25">
      <c r="A21">
        <v>17</v>
      </c>
      <c r="B21" s="2" t="s">
        <v>69</v>
      </c>
      <c r="C21" s="8" t="s">
        <v>70</v>
      </c>
      <c r="D21" s="2" t="s">
        <v>71</v>
      </c>
      <c r="E21" s="2">
        <v>300.29000000000002</v>
      </c>
      <c r="F21" s="17">
        <f>E21*H1</f>
        <v>336.32480000000004</v>
      </c>
      <c r="G21" s="5">
        <f t="shared" si="1"/>
        <v>271.72903544150211</v>
      </c>
      <c r="H21" s="5">
        <f t="shared" si="0"/>
        <v>51.93565456910018</v>
      </c>
      <c r="I21">
        <v>219.04294241491399</v>
      </c>
      <c r="J21">
        <v>276.67525972622002</v>
      </c>
      <c r="K21">
        <v>297.11258084831798</v>
      </c>
      <c r="L21">
        <v>263.649069793558</v>
      </c>
      <c r="M21">
        <v>326.63058055857402</v>
      </c>
      <c r="N21">
        <v>242.42347243242699</v>
      </c>
      <c r="O21">
        <v>205.733112045908</v>
      </c>
      <c r="P21">
        <v>215.269640015454</v>
      </c>
      <c r="Q21">
        <v>360.35384878360401</v>
      </c>
      <c r="R21">
        <v>310.39984779604401</v>
      </c>
      <c r="T21" s="14">
        <v>1629</v>
      </c>
      <c r="U21" s="14">
        <v>90000</v>
      </c>
      <c r="V21" s="5">
        <f t="shared" si="2"/>
        <v>15.012653891795697</v>
      </c>
      <c r="W21" s="5">
        <f t="shared" si="3"/>
        <v>2.8693731806132758</v>
      </c>
      <c r="X21" s="5">
        <f t="shared" si="4"/>
        <v>0.90737547077396496</v>
      </c>
      <c r="Y21" s="5">
        <f t="shared" si="7"/>
        <v>12.101820022923425</v>
      </c>
      <c r="Z21" s="5">
        <f t="shared" si="8"/>
        <v>15.285925951724863</v>
      </c>
      <c r="AA21" s="5">
        <f t="shared" si="9"/>
        <v>16.415059715376682</v>
      </c>
      <c r="AB21" s="5">
        <f t="shared" si="10"/>
        <v>14.56624694992033</v>
      </c>
      <c r="AC21" s="5">
        <f t="shared" si="11"/>
        <v>18.0458884286505</v>
      </c>
      <c r="AD21" s="5">
        <f t="shared" si="12"/>
        <v>13.39356201284127</v>
      </c>
      <c r="AE21" s="5">
        <f t="shared" si="13"/>
        <v>11.366470278779447</v>
      </c>
      <c r="AF21" s="5">
        <f t="shared" si="14"/>
        <v>11.893350277096907</v>
      </c>
      <c r="AG21" s="5">
        <f t="shared" si="15"/>
        <v>19.909052418983649</v>
      </c>
      <c r="AH21" s="5">
        <f t="shared" si="16"/>
        <v>17.149162861659889</v>
      </c>
      <c r="AI21">
        <f t="shared" si="18"/>
        <v>18.581480662983427</v>
      </c>
      <c r="AJ21">
        <f t="shared" si="5"/>
        <v>-19.206363776473786</v>
      </c>
      <c r="AK21">
        <f t="shared" si="17"/>
        <v>-3.5688267711877302</v>
      </c>
      <c r="AL21">
        <f t="shared" si="6"/>
        <v>0.80793636223526211</v>
      </c>
    </row>
    <row r="22" spans="1:38" x14ac:dyDescent="0.25">
      <c r="A22">
        <v>18</v>
      </c>
      <c r="B22" s="2" t="s">
        <v>72</v>
      </c>
      <c r="C22" s="8" t="s">
        <v>73</v>
      </c>
      <c r="D22" s="2" t="s">
        <v>74</v>
      </c>
      <c r="E22" s="2">
        <v>82.37</v>
      </c>
      <c r="F22" s="17">
        <f>E22*H1</f>
        <v>92.254400000000018</v>
      </c>
      <c r="G22" s="5">
        <f t="shared" si="1"/>
        <v>27.491876197436049</v>
      </c>
      <c r="H22" s="5">
        <f t="shared" si="0"/>
        <v>0.38486636082709241</v>
      </c>
      <c r="I22">
        <v>28.278100243456802</v>
      </c>
      <c r="J22">
        <v>27.588018111316099</v>
      </c>
      <c r="K22">
        <v>27.999488006950202</v>
      </c>
      <c r="L22">
        <v>27.379547737541799</v>
      </c>
      <c r="M22">
        <v>27.017320255387801</v>
      </c>
      <c r="N22">
        <v>27.214929454719101</v>
      </c>
      <c r="O22">
        <v>27.437477566673699</v>
      </c>
      <c r="P22">
        <v>27.525792040959701</v>
      </c>
      <c r="Q22">
        <v>27.266970940389399</v>
      </c>
      <c r="R22">
        <v>27.2111176169659</v>
      </c>
      <c r="T22" s="14">
        <v>54</v>
      </c>
      <c r="U22" s="14">
        <v>90000</v>
      </c>
      <c r="V22" s="5">
        <f t="shared" si="2"/>
        <v>45.81979366239343</v>
      </c>
      <c r="W22" s="5">
        <f t="shared" si="3"/>
        <v>0.64144393471182048</v>
      </c>
      <c r="X22" s="5">
        <f t="shared" si="4"/>
        <v>0.20284238249896944</v>
      </c>
      <c r="Y22" s="5">
        <f t="shared" si="7"/>
        <v>47.130167072428002</v>
      </c>
      <c r="Z22" s="5">
        <f t="shared" si="8"/>
        <v>45.980030185526836</v>
      </c>
      <c r="AA22" s="5">
        <f t="shared" si="9"/>
        <v>46.665813344917005</v>
      </c>
      <c r="AB22" s="5">
        <f t="shared" si="10"/>
        <v>45.632579562569667</v>
      </c>
      <c r="AC22" s="5">
        <f t="shared" si="11"/>
        <v>45.028867092313007</v>
      </c>
      <c r="AD22" s="5">
        <f t="shared" si="12"/>
        <v>45.358215757865167</v>
      </c>
      <c r="AE22" s="5">
        <f t="shared" si="13"/>
        <v>45.729129277789497</v>
      </c>
      <c r="AF22" s="5">
        <f t="shared" si="14"/>
        <v>45.87632006826616</v>
      </c>
      <c r="AG22" s="5">
        <f t="shared" si="15"/>
        <v>45.444951567315663</v>
      </c>
      <c r="AH22" s="5">
        <f t="shared" si="16"/>
        <v>45.351862694943165</v>
      </c>
      <c r="AI22">
        <f t="shared" si="18"/>
        <v>153.75733333333335</v>
      </c>
      <c r="AJ22">
        <f t="shared" si="5"/>
        <v>-70.199929545435168</v>
      </c>
      <c r="AK22">
        <f t="shared" si="17"/>
        <v>-107.93753967093991</v>
      </c>
      <c r="AL22">
        <f t="shared" si="6"/>
        <v>0.29800070454564831</v>
      </c>
    </row>
    <row r="23" spans="1:38" x14ac:dyDescent="0.25">
      <c r="A23">
        <v>19</v>
      </c>
      <c r="B23" s="2" t="s">
        <v>75</v>
      </c>
      <c r="C23" s="8" t="s">
        <v>76</v>
      </c>
      <c r="D23" s="2" t="s">
        <v>77</v>
      </c>
      <c r="E23" s="2">
        <v>74.84</v>
      </c>
      <c r="F23" s="17">
        <f>E23*H1</f>
        <v>83.820800000000006</v>
      </c>
      <c r="G23" s="5">
        <f t="shared" si="1"/>
        <v>12.380739827704211</v>
      </c>
      <c r="H23" s="5">
        <f t="shared" si="0"/>
        <v>6.6753721168402974E-2</v>
      </c>
      <c r="I23">
        <v>12.427346382322201</v>
      </c>
      <c r="J23">
        <v>12.4377338557785</v>
      </c>
      <c r="K23">
        <v>12.299469833601799</v>
      </c>
      <c r="L23">
        <v>12.2997052065693</v>
      </c>
      <c r="M23">
        <v>12.4100868512889</v>
      </c>
      <c r="N23">
        <v>12.4506563953104</v>
      </c>
      <c r="O23">
        <v>12.4140434292223</v>
      </c>
      <c r="P23">
        <v>12.448461341983901</v>
      </c>
      <c r="Q23">
        <v>12.314669993362701</v>
      </c>
      <c r="R23">
        <v>12.3052249876021</v>
      </c>
      <c r="T23" s="14">
        <v>18</v>
      </c>
      <c r="U23" s="14">
        <v>270000</v>
      </c>
      <c r="V23" s="5">
        <f t="shared" si="2"/>
        <v>185.71109741556316</v>
      </c>
      <c r="W23" s="5">
        <f t="shared" si="3"/>
        <v>1.0013058175260421</v>
      </c>
      <c r="X23" s="5">
        <f t="shared" si="4"/>
        <v>0.31664070177592385</v>
      </c>
      <c r="Y23" s="5">
        <f t="shared" si="7"/>
        <v>186.410195734833</v>
      </c>
      <c r="Z23" s="5">
        <f t="shared" si="8"/>
        <v>186.56600783667747</v>
      </c>
      <c r="AA23" s="5">
        <f t="shared" si="9"/>
        <v>184.492047504027</v>
      </c>
      <c r="AB23" s="5">
        <f t="shared" si="10"/>
        <v>184.49557809853948</v>
      </c>
      <c r="AC23" s="5">
        <f t="shared" si="11"/>
        <v>186.15130276933351</v>
      </c>
      <c r="AD23" s="5">
        <f t="shared" si="12"/>
        <v>186.759845929656</v>
      </c>
      <c r="AE23" s="5">
        <f t="shared" si="13"/>
        <v>186.21065143833448</v>
      </c>
      <c r="AF23" s="5">
        <f t="shared" si="14"/>
        <v>186.72692012975853</v>
      </c>
      <c r="AG23" s="5">
        <f t="shared" si="15"/>
        <v>184.72004990044053</v>
      </c>
      <c r="AH23" s="5">
        <f t="shared" si="16"/>
        <v>184.57837481403149</v>
      </c>
      <c r="AI23">
        <f t="shared" si="18"/>
        <v>1257.3119999999999</v>
      </c>
      <c r="AJ23">
        <f t="shared" si="5"/>
        <v>-85.229513643744497</v>
      </c>
      <c r="AK23">
        <f t="shared" si="17"/>
        <v>-1071.6009025844367</v>
      </c>
      <c r="AL23">
        <f t="shared" si="6"/>
        <v>0.14770486356255502</v>
      </c>
    </row>
    <row r="24" spans="1:38" x14ac:dyDescent="0.25">
      <c r="A24">
        <v>20</v>
      </c>
      <c r="B24" s="4" t="s">
        <v>78</v>
      </c>
      <c r="C24" s="7" t="s">
        <v>79</v>
      </c>
      <c r="D24" s="4" t="s">
        <v>80</v>
      </c>
      <c r="E24" s="4">
        <v>3.22</v>
      </c>
      <c r="F24" s="17">
        <f>E24*H1</f>
        <v>3.6064000000000007</v>
      </c>
      <c r="G24" s="5">
        <f t="shared" si="1"/>
        <v>6.0214431825747639</v>
      </c>
      <c r="H24" s="5">
        <f t="shared" si="0"/>
        <v>0.11911504605166223</v>
      </c>
      <c r="I24">
        <v>6.13349987553545</v>
      </c>
      <c r="J24">
        <v>6.0406340814300599</v>
      </c>
      <c r="K24">
        <v>5.7959802943450196</v>
      </c>
      <c r="L24">
        <v>5.9629089090365603</v>
      </c>
      <c r="M24">
        <v>6.1145862734777801</v>
      </c>
      <c r="N24">
        <v>5.8621648519703502</v>
      </c>
      <c r="O24">
        <v>6.0461379365249304</v>
      </c>
      <c r="P24">
        <v>6.0398755831943296</v>
      </c>
      <c r="Q24">
        <v>6.03836217404469</v>
      </c>
      <c r="R24">
        <v>6.1802818461884703</v>
      </c>
      <c r="T24" s="14">
        <v>65</v>
      </c>
      <c r="U24" s="14">
        <v>70000</v>
      </c>
      <c r="V24" s="5">
        <f t="shared" si="2"/>
        <v>6.4846311196958997</v>
      </c>
      <c r="W24" s="5">
        <f t="shared" si="3"/>
        <v>0.12827774190178992</v>
      </c>
      <c r="X24" s="5">
        <f t="shared" si="4"/>
        <v>4.0564983751287545E-2</v>
      </c>
      <c r="Y24" s="5">
        <f t="shared" si="7"/>
        <v>6.6053075582689456</v>
      </c>
      <c r="Z24" s="5">
        <f t="shared" si="8"/>
        <v>6.5052982415400651</v>
      </c>
      <c r="AA24" s="5">
        <f t="shared" si="9"/>
        <v>6.2418249323715598</v>
      </c>
      <c r="AB24" s="5">
        <f t="shared" si="10"/>
        <v>6.4215942097316807</v>
      </c>
      <c r="AC24" s="5">
        <f t="shared" si="11"/>
        <v>6.5849390637453018</v>
      </c>
      <c r="AD24" s="5">
        <f t="shared" si="12"/>
        <v>6.3131006098142235</v>
      </c>
      <c r="AE24" s="5">
        <f t="shared" si="13"/>
        <v>6.5112254701037706</v>
      </c>
      <c r="AF24" s="5">
        <f t="shared" si="14"/>
        <v>6.5044813972862014</v>
      </c>
      <c r="AG24" s="5">
        <f t="shared" si="15"/>
        <v>6.5028515720481286</v>
      </c>
      <c r="AH24" s="5">
        <f t="shared" si="16"/>
        <v>6.6556881420491214</v>
      </c>
      <c r="AI24">
        <f t="shared" si="18"/>
        <v>3.8838153846153856</v>
      </c>
      <c r="AJ24">
        <f t="shared" si="5"/>
        <v>66.965483101562853</v>
      </c>
      <c r="AK24">
        <f t="shared" si="17"/>
        <v>2.6008157350805141</v>
      </c>
      <c r="AL24">
        <f t="shared" si="6"/>
        <v>1.6696548310156285</v>
      </c>
    </row>
    <row r="25" spans="1:38" x14ac:dyDescent="0.25">
      <c r="A25">
        <v>21</v>
      </c>
      <c r="B25" s="4" t="s">
        <v>81</v>
      </c>
      <c r="C25" s="7" t="s">
        <v>82</v>
      </c>
      <c r="D25" s="4" t="s">
        <v>83</v>
      </c>
      <c r="E25" s="4">
        <v>1.92</v>
      </c>
      <c r="F25" s="17">
        <f>E25*H1</f>
        <v>2.1504000000000003</v>
      </c>
      <c r="G25" s="5">
        <f t="shared" si="1"/>
        <v>3.585655901202224</v>
      </c>
      <c r="H25" s="5">
        <f t="shared" si="0"/>
        <v>7.2352873368017212E-2</v>
      </c>
      <c r="I25">
        <v>3.6584942100465598</v>
      </c>
      <c r="J25">
        <v>3.59744789953713</v>
      </c>
      <c r="K25">
        <v>3.4482400850226602</v>
      </c>
      <c r="L25">
        <v>3.5627791071815</v>
      </c>
      <c r="M25">
        <v>3.6337787698768702</v>
      </c>
      <c r="N25">
        <v>3.4822115205778998</v>
      </c>
      <c r="O25">
        <v>3.60253668039647</v>
      </c>
      <c r="P25">
        <v>3.5977600487224399</v>
      </c>
      <c r="Q25">
        <v>3.5941488058799398</v>
      </c>
      <c r="R25">
        <v>3.6791618847807701</v>
      </c>
      <c r="T25" s="14">
        <v>22</v>
      </c>
      <c r="U25" s="14">
        <v>160000</v>
      </c>
      <c r="V25" s="5">
        <f t="shared" si="2"/>
        <v>26.0774974632889</v>
      </c>
      <c r="W25" s="5">
        <f t="shared" si="3"/>
        <v>0.52620271540376118</v>
      </c>
      <c r="X25" s="5">
        <f t="shared" si="4"/>
        <v>0.16639990916412534</v>
      </c>
      <c r="Y25" s="5">
        <f t="shared" si="7"/>
        <v>26.607230618520436</v>
      </c>
      <c r="Z25" s="5">
        <f t="shared" si="8"/>
        <v>26.163257451179124</v>
      </c>
      <c r="AA25" s="5">
        <f t="shared" si="9"/>
        <v>25.07810970925571</v>
      </c>
      <c r="AB25" s="5">
        <f t="shared" si="10"/>
        <v>25.911120779501815</v>
      </c>
      <c r="AC25" s="5">
        <f t="shared" si="11"/>
        <v>26.427481962740874</v>
      </c>
      <c r="AD25" s="5">
        <f t="shared" si="12"/>
        <v>25.325174695112</v>
      </c>
      <c r="AE25" s="5">
        <f t="shared" si="13"/>
        <v>26.200266766519782</v>
      </c>
      <c r="AF25" s="5">
        <f t="shared" si="14"/>
        <v>26.16552762707229</v>
      </c>
      <c r="AG25" s="5">
        <f t="shared" si="15"/>
        <v>26.139264042763195</v>
      </c>
      <c r="AH25" s="5">
        <f t="shared" si="16"/>
        <v>26.75754098022378</v>
      </c>
      <c r="AI25">
        <f t="shared" si="18"/>
        <v>15.639272727272729</v>
      </c>
      <c r="AJ25">
        <f t="shared" si="5"/>
        <v>66.743671000847442</v>
      </c>
      <c r="AK25">
        <f t="shared" si="17"/>
        <v>10.438224736016171</v>
      </c>
      <c r="AL25">
        <f t="shared" si="6"/>
        <v>1.6674367100084744</v>
      </c>
    </row>
    <row r="26" spans="1:38" x14ac:dyDescent="0.25">
      <c r="A26">
        <v>22</v>
      </c>
      <c r="B26" s="4" t="s">
        <v>84</v>
      </c>
      <c r="C26" s="7" t="s">
        <v>85</v>
      </c>
      <c r="D26" s="4" t="s">
        <v>86</v>
      </c>
      <c r="E26" s="4">
        <v>3.46</v>
      </c>
      <c r="F26" s="17">
        <f>E26*H1</f>
        <v>3.8752000000000004</v>
      </c>
      <c r="G26" s="5">
        <f t="shared" si="1"/>
        <v>6.461427646668608</v>
      </c>
      <c r="H26" s="5">
        <f t="shared" si="0"/>
        <v>0.12675298237537652</v>
      </c>
      <c r="I26">
        <v>6.5981264533530704</v>
      </c>
      <c r="J26">
        <v>6.4872783006675903</v>
      </c>
      <c r="K26">
        <v>6.2275966286009101</v>
      </c>
      <c r="L26">
        <v>6.4106625449600001</v>
      </c>
      <c r="M26">
        <v>6.5555814235326597</v>
      </c>
      <c r="N26">
        <v>6.2962682908806897</v>
      </c>
      <c r="O26">
        <v>6.4769049131114498</v>
      </c>
      <c r="P26">
        <v>6.46600798842901</v>
      </c>
      <c r="Q26">
        <v>6.4567620210103902</v>
      </c>
      <c r="R26">
        <v>6.6390879021403002</v>
      </c>
      <c r="T26" s="14">
        <v>400</v>
      </c>
      <c r="U26" s="14">
        <v>53000</v>
      </c>
      <c r="V26" s="5">
        <f t="shared" si="2"/>
        <v>0.85613916318359051</v>
      </c>
      <c r="W26" s="5">
        <f t="shared" si="3"/>
        <v>1.6794770164737405E-2</v>
      </c>
      <c r="X26" s="5">
        <f t="shared" si="4"/>
        <v>5.3109726499611506E-3</v>
      </c>
      <c r="Y26" s="5">
        <f t="shared" si="7"/>
        <v>0.87425175506928177</v>
      </c>
      <c r="Z26" s="5">
        <f t="shared" si="8"/>
        <v>0.85956437483845571</v>
      </c>
      <c r="AA26" s="5">
        <f t="shared" si="9"/>
        <v>0.82515655328962056</v>
      </c>
      <c r="AB26" s="5">
        <f t="shared" si="10"/>
        <v>0.84941278720719993</v>
      </c>
      <c r="AC26" s="5">
        <f t="shared" si="11"/>
        <v>0.86861453861807736</v>
      </c>
      <c r="AD26" s="5">
        <f t="shared" si="12"/>
        <v>0.83425554854169137</v>
      </c>
      <c r="AE26" s="5">
        <f t="shared" si="13"/>
        <v>0.85818990098726711</v>
      </c>
      <c r="AF26" s="5">
        <f t="shared" si="14"/>
        <v>0.85674605846684382</v>
      </c>
      <c r="AG26" s="5">
        <f t="shared" si="15"/>
        <v>0.85552096778387665</v>
      </c>
      <c r="AH26" s="5">
        <f t="shared" si="16"/>
        <v>0.87967914703358985</v>
      </c>
      <c r="AI26">
        <f t="shared" si="18"/>
        <v>0.51346400000000003</v>
      </c>
      <c r="AJ26">
        <f t="shared" si="5"/>
        <v>66.737914086204768</v>
      </c>
      <c r="AK26">
        <f t="shared" si="17"/>
        <v>0.34267516318359048</v>
      </c>
      <c r="AL26">
        <f t="shared" si="6"/>
        <v>1.6673791408620477</v>
      </c>
    </row>
    <row r="27" spans="1:38" x14ac:dyDescent="0.25">
      <c r="A27">
        <v>23</v>
      </c>
      <c r="B27" s="4" t="s">
        <v>87</v>
      </c>
      <c r="C27" s="7" t="s">
        <v>88</v>
      </c>
      <c r="D27" s="4" t="s">
        <v>89</v>
      </c>
      <c r="E27" s="4">
        <v>1.67</v>
      </c>
      <c r="F27" s="17">
        <f>E27*H1</f>
        <v>1.8704000000000001</v>
      </c>
      <c r="G27" s="5">
        <f t="shared" si="1"/>
        <v>3.1184532300594481</v>
      </c>
      <c r="H27" s="5">
        <f t="shared" si="0"/>
        <v>6.3352952049417433E-2</v>
      </c>
      <c r="I27">
        <v>3.18635079097186</v>
      </c>
      <c r="J27">
        <v>3.1258443985680202</v>
      </c>
      <c r="K27">
        <v>2.99983014815788</v>
      </c>
      <c r="L27">
        <v>3.0907581757968901</v>
      </c>
      <c r="M27">
        <v>3.1676834199840802</v>
      </c>
      <c r="N27">
        <v>3.0358854527524799</v>
      </c>
      <c r="O27">
        <v>3.1312407003369001</v>
      </c>
      <c r="P27">
        <v>3.1186301013906701</v>
      </c>
      <c r="Q27">
        <v>3.12518414133657</v>
      </c>
      <c r="R27">
        <v>3.2031249712991299</v>
      </c>
      <c r="T27" s="14">
        <v>640</v>
      </c>
      <c r="U27" s="14">
        <v>480000</v>
      </c>
      <c r="V27" s="5">
        <f t="shared" si="2"/>
        <v>2.3388399225445857</v>
      </c>
      <c r="W27" s="5">
        <f t="shared" si="3"/>
        <v>4.7514714037063123E-2</v>
      </c>
      <c r="X27" s="5">
        <f t="shared" si="4"/>
        <v>1.502547187286936E-2</v>
      </c>
      <c r="Y27" s="5">
        <f t="shared" si="7"/>
        <v>2.3897630932288951</v>
      </c>
      <c r="Z27" s="5">
        <f t="shared" si="8"/>
        <v>2.3443832989260152</v>
      </c>
      <c r="AA27" s="5">
        <f t="shared" si="9"/>
        <v>2.24987261111841</v>
      </c>
      <c r="AB27" s="5">
        <f t="shared" si="10"/>
        <v>2.3180686318476673</v>
      </c>
      <c r="AC27" s="5">
        <f t="shared" si="11"/>
        <v>2.3757625649880603</v>
      </c>
      <c r="AD27" s="5">
        <f t="shared" si="12"/>
        <v>2.27691408956436</v>
      </c>
      <c r="AE27" s="5">
        <f t="shared" si="13"/>
        <v>2.3484305252526751</v>
      </c>
      <c r="AF27" s="5">
        <f t="shared" si="14"/>
        <v>2.3389725760430027</v>
      </c>
      <c r="AG27" s="5">
        <f t="shared" si="15"/>
        <v>2.3438881060024275</v>
      </c>
      <c r="AH27" s="5">
        <f t="shared" si="16"/>
        <v>2.4023437284743476</v>
      </c>
      <c r="AI27">
        <f t="shared" si="18"/>
        <v>1.4028000000000003</v>
      </c>
      <c r="AJ27">
        <f t="shared" si="5"/>
        <v>66.72654138470098</v>
      </c>
      <c r="AK27">
        <f t="shared" si="17"/>
        <v>0.93603992254458546</v>
      </c>
      <c r="AL27">
        <f t="shared" si="6"/>
        <v>1.6672654138470098</v>
      </c>
    </row>
    <row r="28" spans="1:38" x14ac:dyDescent="0.25">
      <c r="A28">
        <v>24</v>
      </c>
      <c r="B28" s="4" t="s">
        <v>90</v>
      </c>
      <c r="C28" s="7" t="s">
        <v>91</v>
      </c>
      <c r="D28" s="4" t="s">
        <v>92</v>
      </c>
      <c r="E28" s="4">
        <v>16.649999999999999</v>
      </c>
      <c r="F28" s="17">
        <f>E28*H1</f>
        <v>18.648</v>
      </c>
      <c r="G28" s="5">
        <f t="shared" si="1"/>
        <v>31.072431250500944</v>
      </c>
      <c r="H28" s="5">
        <f t="shared" si="0"/>
        <v>0.66757418702243632</v>
      </c>
      <c r="I28">
        <v>31.744711199819101</v>
      </c>
      <c r="J28">
        <v>31.203897544012602</v>
      </c>
      <c r="K28">
        <v>29.7811345802509</v>
      </c>
      <c r="L28">
        <v>30.8630838056533</v>
      </c>
      <c r="M28">
        <v>31.615233017566599</v>
      </c>
      <c r="N28">
        <v>30.135565337086</v>
      </c>
      <c r="O28">
        <v>31.137455208819201</v>
      </c>
      <c r="P28">
        <v>31.160880790183299</v>
      </c>
      <c r="Q28">
        <v>31.2198227456567</v>
      </c>
      <c r="R28">
        <v>31.862528275961701</v>
      </c>
      <c r="T28" s="14">
        <v>2500</v>
      </c>
      <c r="U28" s="14">
        <v>120000</v>
      </c>
      <c r="V28" s="5">
        <f t="shared" si="2"/>
        <v>1.4914767000240452</v>
      </c>
      <c r="W28" s="5">
        <f t="shared" si="3"/>
        <v>3.2043560977076932E-2</v>
      </c>
      <c r="X28" s="5">
        <f t="shared" si="4"/>
        <v>1.0133063703005362E-2</v>
      </c>
      <c r="Y28" s="5">
        <f t="shared" si="7"/>
        <v>1.5237461375913168</v>
      </c>
      <c r="Z28" s="5">
        <f t="shared" si="8"/>
        <v>1.4977870821126049</v>
      </c>
      <c r="AA28" s="5">
        <f t="shared" si="9"/>
        <v>1.4294944598520432</v>
      </c>
      <c r="AB28" s="5">
        <f t="shared" si="10"/>
        <v>1.4814280226713583</v>
      </c>
      <c r="AC28" s="5">
        <f t="shared" si="11"/>
        <v>1.5175311848431967</v>
      </c>
      <c r="AD28" s="5">
        <f t="shared" si="12"/>
        <v>1.4465071361801281</v>
      </c>
      <c r="AE28" s="5">
        <f t="shared" si="13"/>
        <v>1.4945978500233219</v>
      </c>
      <c r="AF28" s="5">
        <f t="shared" si="14"/>
        <v>1.4957222779287984</v>
      </c>
      <c r="AG28" s="5">
        <f t="shared" si="15"/>
        <v>1.4985514917915217</v>
      </c>
      <c r="AH28" s="5">
        <f t="shared" si="16"/>
        <v>1.5294013572461616</v>
      </c>
      <c r="AI28">
        <f t="shared" si="18"/>
        <v>0.89510400000000001</v>
      </c>
      <c r="AJ28">
        <f t="shared" si="5"/>
        <v>66.626079206890509</v>
      </c>
      <c r="AK28">
        <f t="shared" si="17"/>
        <v>0.59637270002404519</v>
      </c>
      <c r="AL28">
        <f t="shared" si="6"/>
        <v>1.666260792068905</v>
      </c>
    </row>
    <row r="29" spans="1:38" x14ac:dyDescent="0.25">
      <c r="A29">
        <v>25</v>
      </c>
      <c r="B29" s="4" t="s">
        <v>93</v>
      </c>
      <c r="C29" s="7" t="s">
        <v>94</v>
      </c>
      <c r="D29" s="4" t="s">
        <v>95</v>
      </c>
      <c r="E29" s="4">
        <v>0.5</v>
      </c>
      <c r="F29" s="17">
        <f>E29*H1</f>
        <v>0.56000000000000005</v>
      </c>
      <c r="G29" s="5">
        <f t="shared" si="1"/>
        <v>0.9347881558788389</v>
      </c>
      <c r="H29" s="5">
        <f t="shared" si="0"/>
        <v>1.9697055104536329E-2</v>
      </c>
      <c r="I29">
        <v>0.95509488402438703</v>
      </c>
      <c r="J29">
        <v>0.94096024545035895</v>
      </c>
      <c r="K29">
        <v>0.89627534056682001</v>
      </c>
      <c r="L29">
        <v>0.92651683372895999</v>
      </c>
      <c r="M29">
        <v>0.94923958035982403</v>
      </c>
      <c r="N29">
        <v>0.909397445978535</v>
      </c>
      <c r="O29">
        <v>0.93850944320393903</v>
      </c>
      <c r="P29">
        <v>0.936549384940221</v>
      </c>
      <c r="Q29">
        <v>0.93568312768171502</v>
      </c>
      <c r="R29">
        <v>0.95965527285362895</v>
      </c>
      <c r="T29" s="14">
        <v>1550</v>
      </c>
      <c r="U29" s="14">
        <v>390000</v>
      </c>
      <c r="V29" s="5">
        <f t="shared" si="2"/>
        <v>0.23520476180177236</v>
      </c>
      <c r="W29" s="5">
        <f t="shared" si="3"/>
        <v>4.9560332198510847E-3</v>
      </c>
      <c r="X29" s="5">
        <f t="shared" si="4"/>
        <v>1.5672353134187447E-3</v>
      </c>
      <c r="Y29" s="5">
        <f t="shared" si="7"/>
        <v>0.24031419662549092</v>
      </c>
      <c r="Z29" s="5">
        <f t="shared" si="8"/>
        <v>0.23675773917783227</v>
      </c>
      <c r="AA29" s="5">
        <f t="shared" si="9"/>
        <v>0.22551444052971598</v>
      </c>
      <c r="AB29" s="5">
        <f t="shared" si="10"/>
        <v>0.23312359042212541</v>
      </c>
      <c r="AC29" s="5">
        <f t="shared" si="11"/>
        <v>0.23884092667118154</v>
      </c>
      <c r="AD29" s="5">
        <f t="shared" si="12"/>
        <v>0.22881613156879269</v>
      </c>
      <c r="AE29" s="5">
        <f t="shared" si="13"/>
        <v>0.23614108570937822</v>
      </c>
      <c r="AF29" s="5">
        <f t="shared" si="14"/>
        <v>0.2356479097591524</v>
      </c>
      <c r="AG29" s="5">
        <f t="shared" si="15"/>
        <v>0.23542994825539926</v>
      </c>
      <c r="AH29" s="5">
        <f t="shared" si="16"/>
        <v>0.24146164929865505</v>
      </c>
      <c r="AI29">
        <f t="shared" si="18"/>
        <v>0.14090322580645162</v>
      </c>
      <c r="AJ29">
        <f t="shared" si="5"/>
        <v>66.9264564069355</v>
      </c>
      <c r="AK29">
        <f t="shared" si="17"/>
        <v>9.4301535995320734E-2</v>
      </c>
      <c r="AL29">
        <f t="shared" si="6"/>
        <v>1.6692645640693551</v>
      </c>
    </row>
    <row r="30" spans="1:38" x14ac:dyDescent="0.25">
      <c r="A30">
        <v>26</v>
      </c>
      <c r="B30" s="4" t="s">
        <v>96</v>
      </c>
      <c r="C30" s="7" t="s">
        <v>97</v>
      </c>
      <c r="D30" s="4" t="s">
        <v>98</v>
      </c>
      <c r="E30" s="4">
        <v>3.03</v>
      </c>
      <c r="F30" s="17">
        <f>E30*H1</f>
        <v>3.3936000000000002</v>
      </c>
      <c r="G30" s="5">
        <f t="shared" si="1"/>
        <v>5.6543495283509824</v>
      </c>
      <c r="H30" s="5">
        <f t="shared" si="0"/>
        <v>0.11896211481495628</v>
      </c>
      <c r="I30">
        <v>5.7544100621865102</v>
      </c>
      <c r="J30">
        <v>5.6707962211715799</v>
      </c>
      <c r="K30">
        <v>5.4262657152248996</v>
      </c>
      <c r="L30">
        <v>5.5966894465989903</v>
      </c>
      <c r="M30">
        <v>5.7401855006925899</v>
      </c>
      <c r="N30">
        <v>5.4931136612446103</v>
      </c>
      <c r="O30">
        <v>5.6751367275758797</v>
      </c>
      <c r="P30">
        <v>5.6782563504389998</v>
      </c>
      <c r="Q30">
        <v>5.6935697699438004</v>
      </c>
      <c r="R30">
        <v>5.81507182843196</v>
      </c>
      <c r="T30" s="14">
        <v>9240</v>
      </c>
      <c r="U30" s="15">
        <v>66000</v>
      </c>
      <c r="V30" s="5">
        <f t="shared" si="2"/>
        <v>4.0388210916792733E-2</v>
      </c>
      <c r="W30" s="5">
        <f t="shared" si="3"/>
        <v>8.4972939153540135E-4</v>
      </c>
      <c r="X30" s="5">
        <f t="shared" si="4"/>
        <v>2.6870802720408695E-4</v>
      </c>
      <c r="Y30" s="5">
        <f t="shared" si="7"/>
        <v>4.1102929015617934E-2</v>
      </c>
      <c r="Z30" s="5">
        <f t="shared" si="8"/>
        <v>4.0505687294082722E-2</v>
      </c>
      <c r="AA30" s="5">
        <f t="shared" si="9"/>
        <v>3.8759040823034996E-2</v>
      </c>
      <c r="AB30" s="5">
        <f t="shared" si="10"/>
        <v>3.9976353189992792E-2</v>
      </c>
      <c r="AC30" s="5">
        <f t="shared" si="11"/>
        <v>4.1001325004947069E-2</v>
      </c>
      <c r="AD30" s="5">
        <f t="shared" si="12"/>
        <v>3.923652615174722E-2</v>
      </c>
      <c r="AE30" s="5">
        <f t="shared" si="13"/>
        <v>4.0536690911256279E-2</v>
      </c>
      <c r="AF30" s="5">
        <f t="shared" si="14"/>
        <v>4.055897393170714E-2</v>
      </c>
      <c r="AG30" s="5">
        <f t="shared" si="15"/>
        <v>4.0668355499598574E-2</v>
      </c>
      <c r="AH30" s="5">
        <f t="shared" si="16"/>
        <v>4.1536227345942568E-2</v>
      </c>
      <c r="AI30">
        <f t="shared" si="18"/>
        <v>2.4240000000000001E-2</v>
      </c>
      <c r="AJ30">
        <f t="shared" si="5"/>
        <v>66.618031834953513</v>
      </c>
      <c r="AK30">
        <f t="shared" si="17"/>
        <v>1.6148210916792732E-2</v>
      </c>
      <c r="AL30">
        <f t="shared" si="6"/>
        <v>1.6661803183495352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t="s">
        <v>204</v>
      </c>
      <c r="B32" s="5" t="s">
        <v>8</v>
      </c>
      <c r="C32" t="s">
        <v>205</v>
      </c>
      <c r="D32" t="s">
        <v>206</v>
      </c>
      <c r="E32" t="s">
        <v>207</v>
      </c>
      <c r="F32" t="s">
        <v>208</v>
      </c>
      <c r="G32" s="5"/>
      <c r="H32" t="s">
        <v>8</v>
      </c>
      <c r="I32" t="s">
        <v>209</v>
      </c>
      <c r="J32" t="s">
        <v>210</v>
      </c>
      <c r="K32" t="s">
        <v>211</v>
      </c>
      <c r="L32" t="s">
        <v>215</v>
      </c>
      <c r="U32" s="5"/>
      <c r="V32" s="5" t="s">
        <v>103</v>
      </c>
      <c r="W32" s="5">
        <f>SUM(V5:V30)</f>
        <v>10369.997757054085</v>
      </c>
      <c r="X32" s="5"/>
      <c r="Y32" s="5"/>
      <c r="Z32" s="5"/>
      <c r="AA32" s="5">
        <f t="shared" ref="AA32:AK32" si="19">SUM(Y5:Y30)</f>
        <v>10369.997757054078</v>
      </c>
      <c r="AB32" s="5">
        <f t="shared" si="19"/>
        <v>10369.997757054085</v>
      </c>
      <c r="AC32" s="5">
        <f t="shared" si="19"/>
        <v>10369.99775705409</v>
      </c>
      <c r="AD32" s="5">
        <f t="shared" si="19"/>
        <v>10369.997757054074</v>
      </c>
      <c r="AE32" s="5">
        <f t="shared" si="19"/>
        <v>10369.997757054089</v>
      </c>
      <c r="AF32" s="5">
        <f t="shared" si="19"/>
        <v>10369.997757054103</v>
      </c>
      <c r="AG32" s="5">
        <f t="shared" si="19"/>
        <v>10369.997757054103</v>
      </c>
      <c r="AH32" s="5">
        <f t="shared" si="19"/>
        <v>10369.997757054072</v>
      </c>
      <c r="AI32" s="5">
        <f t="shared" si="19"/>
        <v>10369.997757054074</v>
      </c>
      <c r="AJ32" s="5">
        <f t="shared" si="19"/>
        <v>10369.997757054083</v>
      </c>
      <c r="AK32" s="5">
        <f t="shared" si="19"/>
        <v>10369.997757054085</v>
      </c>
    </row>
    <row r="33" spans="1:12" x14ac:dyDescent="0.25">
      <c r="A33" s="5">
        <v>1</v>
      </c>
      <c r="B33" s="5" t="s">
        <v>24</v>
      </c>
      <c r="G33">
        <v>1</v>
      </c>
      <c r="H33" s="25" t="s">
        <v>24</v>
      </c>
      <c r="I33">
        <f>F5</f>
        <v>163.20000000000002</v>
      </c>
      <c r="J33" s="25">
        <f>I33*1.25</f>
        <v>204.00000000000003</v>
      </c>
      <c r="K33" s="5">
        <f>I33*2</f>
        <v>326.40000000000003</v>
      </c>
      <c r="L33">
        <f>J33/T5*U5/1000*1.1</f>
        <v>8246.7000000000025</v>
      </c>
    </row>
    <row r="34" spans="1:12" x14ac:dyDescent="0.25">
      <c r="A34">
        <v>2</v>
      </c>
      <c r="B34" s="5" t="s">
        <v>182</v>
      </c>
      <c r="G34">
        <v>2</v>
      </c>
      <c r="H34" s="5" t="s">
        <v>182</v>
      </c>
      <c r="I34" s="25">
        <f t="shared" ref="I34:I58" si="20">F6</f>
        <v>1390.1888000000001</v>
      </c>
      <c r="J34" s="5">
        <f t="shared" ref="J34:J58" si="21">I34*1.25</f>
        <v>1737.7360000000001</v>
      </c>
      <c r="K34" s="5">
        <f t="shared" ref="K34:K58" si="22">I34*2</f>
        <v>2780.3776000000003</v>
      </c>
      <c r="L34">
        <f>I34/T6*U6/1000</f>
        <v>115.84906666666669</v>
      </c>
    </row>
    <row r="35" spans="1:12" x14ac:dyDescent="0.25">
      <c r="A35" s="5">
        <v>3</v>
      </c>
      <c r="B35" s="5" t="s">
        <v>183</v>
      </c>
      <c r="G35">
        <v>3</v>
      </c>
      <c r="H35" s="5" t="s">
        <v>183</v>
      </c>
      <c r="I35" s="25">
        <f t="shared" si="20"/>
        <v>186.31200000000001</v>
      </c>
      <c r="J35" s="5">
        <f t="shared" si="21"/>
        <v>232.89000000000001</v>
      </c>
      <c r="K35" s="5">
        <f t="shared" si="22"/>
        <v>372.62400000000002</v>
      </c>
      <c r="L35">
        <f>I35/T7*U7/1000</f>
        <v>670.72320000000002</v>
      </c>
    </row>
    <row r="36" spans="1:12" x14ac:dyDescent="0.25">
      <c r="A36">
        <v>4</v>
      </c>
      <c r="B36" s="6" t="s">
        <v>184</v>
      </c>
      <c r="G36">
        <v>4</v>
      </c>
      <c r="H36" s="29" t="s">
        <v>184</v>
      </c>
      <c r="I36">
        <f t="shared" si="20"/>
        <v>56.224000000000011</v>
      </c>
      <c r="J36" s="5">
        <f t="shared" si="21"/>
        <v>70.280000000000015</v>
      </c>
      <c r="K36" s="25">
        <f t="shared" si="22"/>
        <v>112.44800000000002</v>
      </c>
      <c r="L36">
        <f>K36/T8*U8/1000</f>
        <v>121.09784615384619</v>
      </c>
    </row>
    <row r="37" spans="1:12" x14ac:dyDescent="0.25">
      <c r="A37" s="5">
        <v>5</v>
      </c>
      <c r="B37" s="6" t="s">
        <v>185</v>
      </c>
      <c r="G37">
        <v>5</v>
      </c>
      <c r="H37" s="6" t="s">
        <v>185</v>
      </c>
      <c r="I37" s="25">
        <f t="shared" si="20"/>
        <v>33.499200000000002</v>
      </c>
      <c r="J37" s="5">
        <f t="shared" si="21"/>
        <v>41.874000000000002</v>
      </c>
      <c r="K37" s="5">
        <f t="shared" si="22"/>
        <v>66.998400000000004</v>
      </c>
      <c r="L37">
        <f>I37/T9*U9/1000</f>
        <v>243.63054545454546</v>
      </c>
    </row>
    <row r="38" spans="1:12" x14ac:dyDescent="0.25">
      <c r="A38">
        <v>6</v>
      </c>
      <c r="B38" s="6" t="s">
        <v>39</v>
      </c>
      <c r="G38">
        <v>6</v>
      </c>
      <c r="H38" s="6" t="s">
        <v>187</v>
      </c>
      <c r="I38" s="25">
        <f t="shared" si="20"/>
        <v>144.00960000000003</v>
      </c>
      <c r="J38" s="5">
        <f t="shared" si="21"/>
        <v>180.01200000000006</v>
      </c>
      <c r="K38" s="5">
        <f t="shared" si="22"/>
        <v>288.01920000000007</v>
      </c>
      <c r="L38">
        <f>I38/T10*U10/1000</f>
        <v>333.93530434782616</v>
      </c>
    </row>
    <row r="39" spans="1:12" x14ac:dyDescent="0.25">
      <c r="A39" s="5">
        <v>7</v>
      </c>
      <c r="B39" s="6" t="s">
        <v>186</v>
      </c>
      <c r="G39">
        <v>7</v>
      </c>
      <c r="H39" s="29" t="s">
        <v>184</v>
      </c>
      <c r="I39">
        <f t="shared" si="20"/>
        <v>56.224000000000011</v>
      </c>
      <c r="J39" s="5">
        <f t="shared" si="21"/>
        <v>70.280000000000015</v>
      </c>
      <c r="K39" s="25">
        <f t="shared" si="22"/>
        <v>112.44800000000002</v>
      </c>
      <c r="L39">
        <f>K39/T11*U11/1000</f>
        <v>121.09784615384619</v>
      </c>
    </row>
    <row r="40" spans="1:12" x14ac:dyDescent="0.25">
      <c r="A40">
        <v>8</v>
      </c>
      <c r="B40" s="6" t="s">
        <v>188</v>
      </c>
      <c r="G40">
        <v>8</v>
      </c>
      <c r="H40" s="29" t="s">
        <v>186</v>
      </c>
      <c r="I40">
        <f t="shared" si="20"/>
        <v>14.952000000000002</v>
      </c>
      <c r="J40" s="5">
        <f t="shared" si="21"/>
        <v>18.690000000000001</v>
      </c>
      <c r="K40" s="25">
        <f t="shared" si="22"/>
        <v>29.904000000000003</v>
      </c>
      <c r="L40">
        <f>K40/T12*U12/1000</f>
        <v>24.366222222222227</v>
      </c>
    </row>
    <row r="41" spans="1:12" x14ac:dyDescent="0.25">
      <c r="A41" s="5">
        <v>9</v>
      </c>
      <c r="B41" s="7" t="s">
        <v>189</v>
      </c>
      <c r="G41">
        <v>9</v>
      </c>
      <c r="H41" s="9" t="s">
        <v>187</v>
      </c>
      <c r="I41" s="25">
        <f t="shared" si="20"/>
        <v>143.9984</v>
      </c>
      <c r="J41" s="5">
        <f t="shared" si="21"/>
        <v>179.99799999999999</v>
      </c>
      <c r="K41" s="5">
        <f t="shared" si="22"/>
        <v>287.99680000000001</v>
      </c>
      <c r="L41">
        <f>I41/T13*U13/1000</f>
        <v>333.90933333333339</v>
      </c>
    </row>
    <row r="42" spans="1:12" x14ac:dyDescent="0.25">
      <c r="A42">
        <v>10</v>
      </c>
      <c r="B42" s="8" t="s">
        <v>190</v>
      </c>
      <c r="G42">
        <v>10</v>
      </c>
      <c r="H42" s="29" t="s">
        <v>188</v>
      </c>
      <c r="I42">
        <f t="shared" si="20"/>
        <v>499.73280000000005</v>
      </c>
      <c r="J42" s="5">
        <f t="shared" si="21"/>
        <v>624.66600000000005</v>
      </c>
      <c r="K42" s="25">
        <f t="shared" si="22"/>
        <v>999.46560000000011</v>
      </c>
      <c r="L42">
        <f>K42/T14*U14/1000</f>
        <v>156.0141424390244</v>
      </c>
    </row>
    <row r="43" spans="1:12" x14ac:dyDescent="0.25">
      <c r="A43" s="5">
        <v>11</v>
      </c>
      <c r="B43" s="8" t="s">
        <v>191</v>
      </c>
      <c r="G43">
        <v>11</v>
      </c>
      <c r="H43" s="7" t="s">
        <v>189</v>
      </c>
      <c r="I43" s="25">
        <f t="shared" si="20"/>
        <v>8.9712000000000014</v>
      </c>
      <c r="J43" s="5">
        <f t="shared" si="21"/>
        <v>11.214000000000002</v>
      </c>
      <c r="K43" s="5">
        <f t="shared" si="22"/>
        <v>17.942400000000003</v>
      </c>
      <c r="L43">
        <f t="shared" ref="L43:L58" si="23">I43/T15*U15/1000</f>
        <v>3.4504615384615396</v>
      </c>
    </row>
    <row r="44" spans="1:12" x14ac:dyDescent="0.25">
      <c r="A44">
        <v>12</v>
      </c>
      <c r="B44" s="8" t="s">
        <v>192</v>
      </c>
      <c r="G44">
        <v>12</v>
      </c>
      <c r="H44" s="9" t="s">
        <v>55</v>
      </c>
      <c r="I44" s="25">
        <f t="shared" si="20"/>
        <v>168.00000000000003</v>
      </c>
      <c r="J44" s="5">
        <f t="shared" si="21"/>
        <v>210.00000000000003</v>
      </c>
      <c r="K44" s="5">
        <f t="shared" si="22"/>
        <v>336.00000000000006</v>
      </c>
      <c r="L44">
        <f t="shared" si="23"/>
        <v>252.7777777777778</v>
      </c>
    </row>
    <row r="45" spans="1:12" x14ac:dyDescent="0.25">
      <c r="A45" s="5">
        <v>13</v>
      </c>
      <c r="B45" s="8" t="s">
        <v>193</v>
      </c>
      <c r="G45">
        <v>13</v>
      </c>
      <c r="H45" s="8" t="s">
        <v>190</v>
      </c>
      <c r="I45" s="25">
        <f t="shared" si="20"/>
        <v>1761.3120000000001</v>
      </c>
      <c r="J45" s="5">
        <f t="shared" si="21"/>
        <v>2201.6400000000003</v>
      </c>
      <c r="K45" s="5">
        <f t="shared" si="22"/>
        <v>3522.6240000000003</v>
      </c>
      <c r="L45">
        <f t="shared" si="23"/>
        <v>603.1890410958905</v>
      </c>
    </row>
    <row r="46" spans="1:12" x14ac:dyDescent="0.25">
      <c r="A46">
        <v>14</v>
      </c>
      <c r="B46" s="8" t="s">
        <v>194</v>
      </c>
      <c r="G46">
        <v>14</v>
      </c>
      <c r="H46" s="8" t="s">
        <v>191</v>
      </c>
      <c r="I46" s="25">
        <f t="shared" si="20"/>
        <v>192.04640000000001</v>
      </c>
      <c r="J46" s="5">
        <f t="shared" si="21"/>
        <v>240.05799999999999</v>
      </c>
      <c r="K46" s="5">
        <f t="shared" si="22"/>
        <v>384.09280000000001</v>
      </c>
      <c r="L46">
        <f t="shared" si="23"/>
        <v>45.130904000000001</v>
      </c>
    </row>
    <row r="47" spans="1:12" x14ac:dyDescent="0.25">
      <c r="A47" s="5">
        <v>15</v>
      </c>
      <c r="B47" s="8" t="s">
        <v>195</v>
      </c>
      <c r="G47">
        <v>15</v>
      </c>
      <c r="H47" s="8" t="s">
        <v>192</v>
      </c>
      <c r="I47" s="25">
        <f t="shared" si="20"/>
        <v>48.921600000000005</v>
      </c>
      <c r="J47" s="5">
        <f t="shared" si="21"/>
        <v>61.152000000000008</v>
      </c>
      <c r="K47" s="5">
        <f t="shared" si="22"/>
        <v>97.84320000000001</v>
      </c>
      <c r="L47">
        <f t="shared" si="23"/>
        <v>33.584622425629298</v>
      </c>
    </row>
    <row r="48" spans="1:12" x14ac:dyDescent="0.25">
      <c r="A48">
        <v>16</v>
      </c>
      <c r="B48" s="8" t="s">
        <v>196</v>
      </c>
      <c r="G48">
        <v>16</v>
      </c>
      <c r="H48" s="8" t="s">
        <v>193</v>
      </c>
      <c r="I48" s="25">
        <f t="shared" si="20"/>
        <v>111.09280000000001</v>
      </c>
      <c r="J48" s="5">
        <f t="shared" si="21"/>
        <v>138.86600000000001</v>
      </c>
      <c r="K48" s="5">
        <f t="shared" si="22"/>
        <v>222.18560000000002</v>
      </c>
      <c r="L48">
        <f t="shared" si="23"/>
        <v>120.25509278350515</v>
      </c>
    </row>
    <row r="49" spans="1:12" x14ac:dyDescent="0.25">
      <c r="A49" s="5">
        <v>17</v>
      </c>
      <c r="B49" s="7" t="s">
        <v>197</v>
      </c>
      <c r="G49">
        <v>17</v>
      </c>
      <c r="H49" s="8" t="s">
        <v>194</v>
      </c>
      <c r="I49" s="25">
        <f t="shared" si="20"/>
        <v>336.32480000000004</v>
      </c>
      <c r="J49" s="5">
        <f t="shared" si="21"/>
        <v>420.40600000000006</v>
      </c>
      <c r="K49" s="5">
        <f t="shared" si="22"/>
        <v>672.64960000000008</v>
      </c>
      <c r="L49">
        <f t="shared" si="23"/>
        <v>18.581480662983427</v>
      </c>
    </row>
    <row r="50" spans="1:12" x14ac:dyDescent="0.25">
      <c r="A50">
        <v>18</v>
      </c>
      <c r="B50" s="7" t="s">
        <v>198</v>
      </c>
      <c r="G50">
        <v>18</v>
      </c>
      <c r="H50" s="8" t="s">
        <v>195</v>
      </c>
      <c r="I50" s="25">
        <f t="shared" si="20"/>
        <v>92.254400000000018</v>
      </c>
      <c r="J50" s="5">
        <f t="shared" si="21"/>
        <v>115.31800000000003</v>
      </c>
      <c r="K50" s="5">
        <f t="shared" si="22"/>
        <v>184.50880000000004</v>
      </c>
      <c r="L50">
        <f t="shared" si="23"/>
        <v>153.75733333333335</v>
      </c>
    </row>
    <row r="51" spans="1:12" x14ac:dyDescent="0.25">
      <c r="A51" s="5">
        <v>19</v>
      </c>
      <c r="B51" s="7" t="s">
        <v>199</v>
      </c>
      <c r="G51">
        <v>19</v>
      </c>
      <c r="H51" s="8" t="s">
        <v>196</v>
      </c>
      <c r="I51" s="25">
        <f t="shared" si="20"/>
        <v>83.820800000000006</v>
      </c>
      <c r="J51" s="5">
        <f t="shared" si="21"/>
        <v>104.77600000000001</v>
      </c>
      <c r="K51" s="5">
        <f t="shared" si="22"/>
        <v>167.64160000000001</v>
      </c>
      <c r="L51">
        <f t="shared" si="23"/>
        <v>1257.3119999999999</v>
      </c>
    </row>
    <row r="52" spans="1:12" x14ac:dyDescent="0.25">
      <c r="A52">
        <v>20</v>
      </c>
      <c r="B52" s="7" t="s">
        <v>200</v>
      </c>
      <c r="G52">
        <v>20</v>
      </c>
      <c r="H52" s="7" t="s">
        <v>197</v>
      </c>
      <c r="I52" s="25">
        <f t="shared" si="20"/>
        <v>3.6064000000000007</v>
      </c>
      <c r="J52" s="5">
        <f t="shared" si="21"/>
        <v>4.5080000000000009</v>
      </c>
      <c r="K52" s="5">
        <f t="shared" si="22"/>
        <v>7.2128000000000014</v>
      </c>
      <c r="L52">
        <f t="shared" si="23"/>
        <v>3.8838153846153856</v>
      </c>
    </row>
    <row r="53" spans="1:12" x14ac:dyDescent="0.25">
      <c r="A53" s="5">
        <v>21</v>
      </c>
      <c r="B53" s="7" t="s">
        <v>201</v>
      </c>
      <c r="G53">
        <v>21</v>
      </c>
      <c r="H53" s="7" t="s">
        <v>198</v>
      </c>
      <c r="I53" s="25">
        <f t="shared" si="20"/>
        <v>2.1504000000000003</v>
      </c>
      <c r="J53" s="5">
        <f t="shared" si="21"/>
        <v>2.6880000000000006</v>
      </c>
      <c r="K53" s="5">
        <f t="shared" si="22"/>
        <v>4.3008000000000006</v>
      </c>
      <c r="L53">
        <f t="shared" si="23"/>
        <v>15.639272727272729</v>
      </c>
    </row>
    <row r="54" spans="1:12" x14ac:dyDescent="0.25">
      <c r="A54">
        <v>22</v>
      </c>
      <c r="B54" s="7" t="s">
        <v>202</v>
      </c>
      <c r="G54">
        <v>22</v>
      </c>
      <c r="H54" s="7" t="s">
        <v>199</v>
      </c>
      <c r="I54" s="25">
        <f t="shared" si="20"/>
        <v>3.8752000000000004</v>
      </c>
      <c r="J54" s="5">
        <f t="shared" si="21"/>
        <v>4.8440000000000003</v>
      </c>
      <c r="K54" s="5">
        <f t="shared" si="22"/>
        <v>7.7504000000000008</v>
      </c>
      <c r="L54">
        <f t="shared" si="23"/>
        <v>0.51346400000000003</v>
      </c>
    </row>
    <row r="55" spans="1:12" x14ac:dyDescent="0.25">
      <c r="A55" s="5">
        <v>23</v>
      </c>
      <c r="B55" s="7" t="s">
        <v>203</v>
      </c>
      <c r="G55">
        <v>23</v>
      </c>
      <c r="H55" s="7" t="s">
        <v>200</v>
      </c>
      <c r="I55" s="25">
        <f t="shared" si="20"/>
        <v>1.8704000000000001</v>
      </c>
      <c r="J55" s="5">
        <f t="shared" si="21"/>
        <v>2.3380000000000001</v>
      </c>
      <c r="K55" s="5">
        <f t="shared" si="22"/>
        <v>3.7408000000000001</v>
      </c>
      <c r="L55">
        <f t="shared" si="23"/>
        <v>1.4028000000000003</v>
      </c>
    </row>
    <row r="56" spans="1:12" x14ac:dyDescent="0.25">
      <c r="G56">
        <v>24</v>
      </c>
      <c r="H56" s="7" t="s">
        <v>201</v>
      </c>
      <c r="I56" s="25">
        <f t="shared" si="20"/>
        <v>18.648</v>
      </c>
      <c r="J56" s="5">
        <f t="shared" si="21"/>
        <v>23.31</v>
      </c>
      <c r="K56" s="5">
        <f t="shared" si="22"/>
        <v>37.295999999999999</v>
      </c>
      <c r="L56">
        <f t="shared" si="23"/>
        <v>0.89510400000000001</v>
      </c>
    </row>
    <row r="57" spans="1:12" x14ac:dyDescent="0.25">
      <c r="G57">
        <v>25</v>
      </c>
      <c r="H57" s="7" t="s">
        <v>202</v>
      </c>
      <c r="I57" s="25">
        <f t="shared" si="20"/>
        <v>0.56000000000000005</v>
      </c>
      <c r="J57" s="5">
        <f t="shared" si="21"/>
        <v>0.70000000000000007</v>
      </c>
      <c r="K57" s="5">
        <f t="shared" si="22"/>
        <v>1.1200000000000001</v>
      </c>
      <c r="L57">
        <f t="shared" si="23"/>
        <v>0.14090322580645162</v>
      </c>
    </row>
    <row r="58" spans="1:12" x14ac:dyDescent="0.25">
      <c r="G58">
        <v>26</v>
      </c>
      <c r="H58" s="7" t="s">
        <v>203</v>
      </c>
      <c r="I58" s="25">
        <f t="shared" si="20"/>
        <v>3.3936000000000002</v>
      </c>
      <c r="J58" s="5">
        <f t="shared" si="21"/>
        <v>4.242</v>
      </c>
      <c r="K58" s="5">
        <f t="shared" si="22"/>
        <v>6.7872000000000003</v>
      </c>
      <c r="L58">
        <f t="shared" si="23"/>
        <v>2.4240000000000001E-2</v>
      </c>
    </row>
    <row r="59" spans="1:12" x14ac:dyDescent="0.25">
      <c r="L59">
        <f>SUM(L33:L58)</f>
        <v>12877.861819726591</v>
      </c>
    </row>
  </sheetData>
  <mergeCells count="2">
    <mergeCell ref="F2:Q2"/>
    <mergeCell ref="U2:AG2"/>
  </mergeCells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2:AM55 AJ1:AK2 AJ31:AK31 AJ59:AK1048576 AK56:AL58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>&amp;R_x000D_&amp;1#&amp;"Calibri"&amp;10&amp;K000000 Classification: Confidential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80F5E-4E10-4AD4-88EF-FF8C2C927D67}">
  <dimension ref="A1:AT32"/>
  <sheetViews>
    <sheetView zoomScale="80" zoomScaleNormal="80" workbookViewId="0">
      <selection activeCell="F1" sqref="F1"/>
    </sheetView>
  </sheetViews>
  <sheetFormatPr defaultRowHeight="15" x14ac:dyDescent="0.25"/>
  <cols>
    <col min="2" max="2" width="9.140625" customWidth="1"/>
    <col min="3" max="3" width="32.7109375" customWidth="1"/>
    <col min="6" max="6" width="9.140625" customWidth="1"/>
    <col min="9" max="11" width="12.7109375" customWidth="1"/>
    <col min="12" max="12" width="11.7109375" customWidth="1"/>
    <col min="13" max="13" width="12.7109375" customWidth="1"/>
    <col min="14" max="14" width="11.7109375" customWidth="1"/>
    <col min="15" max="17" width="12.7109375" customWidth="1"/>
    <col min="18" max="18" width="11.7109375" customWidth="1"/>
    <col min="36" max="37" width="14.85546875" customWidth="1"/>
    <col min="39" max="39" width="14.140625" customWidth="1"/>
    <col min="44" max="44" width="6.5703125" customWidth="1"/>
    <col min="45" max="45" width="19.42578125" customWidth="1"/>
    <col min="50" max="50" width="14.5703125" customWidth="1"/>
  </cols>
  <sheetData>
    <row r="1" spans="1:46" x14ac:dyDescent="0.25">
      <c r="A1" t="s">
        <v>0</v>
      </c>
      <c r="B1">
        <v>260</v>
      </c>
      <c r="E1" t="s">
        <v>1</v>
      </c>
      <c r="F1">
        <v>1.36</v>
      </c>
      <c r="G1" t="s">
        <v>2</v>
      </c>
      <c r="H1">
        <v>1.1200000000000001</v>
      </c>
      <c r="U1" s="31" t="s">
        <v>6</v>
      </c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</row>
    <row r="2" spans="1:46" x14ac:dyDescent="0.25">
      <c r="A2" t="s">
        <v>7</v>
      </c>
      <c r="B2" t="s">
        <v>8</v>
      </c>
      <c r="C2" t="s">
        <v>9</v>
      </c>
      <c r="D2" t="s">
        <v>10</v>
      </c>
      <c r="F2" s="32" t="s">
        <v>5</v>
      </c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S2" s="5"/>
      <c r="T2" s="5"/>
    </row>
    <row r="3" spans="1:46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15</v>
      </c>
      <c r="U3" s="5" t="s">
        <v>16</v>
      </c>
      <c r="V3" s="10" t="s">
        <v>13</v>
      </c>
      <c r="W3" s="10" t="s">
        <v>14</v>
      </c>
      <c r="X3" s="10" t="s">
        <v>17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178</v>
      </c>
      <c r="AJ3" t="s">
        <v>19</v>
      </c>
      <c r="AK3" t="s">
        <v>179</v>
      </c>
      <c r="AL3" t="s">
        <v>180</v>
      </c>
    </row>
    <row r="4" spans="1:46" ht="15.75" thickBot="1" x14ac:dyDescent="0.3">
      <c r="B4" t="s">
        <v>20</v>
      </c>
      <c r="C4" t="s">
        <v>181</v>
      </c>
      <c r="F4" s="17"/>
      <c r="G4" s="5">
        <f>AVERAGE(I4:R4)</f>
        <v>34.4572502477657</v>
      </c>
      <c r="H4" s="5">
        <f>STDEV(I4:R4)</f>
        <v>1.6867516730820461E-3</v>
      </c>
      <c r="I4">
        <v>34.457145624101898</v>
      </c>
      <c r="J4">
        <v>34.459229555970502</v>
      </c>
      <c r="K4">
        <v>34.457380995428998</v>
      </c>
      <c r="L4">
        <v>34.458708397811399</v>
      </c>
      <c r="M4">
        <v>34.457491360649499</v>
      </c>
      <c r="N4">
        <v>34.4589331773944</v>
      </c>
      <c r="O4">
        <v>34.458454474485201</v>
      </c>
      <c r="P4">
        <v>34.4549563950942</v>
      </c>
      <c r="Q4">
        <v>34.455690981671601</v>
      </c>
      <c r="R4">
        <v>34.454511515049397</v>
      </c>
      <c r="T4" s="5" t="s">
        <v>21</v>
      </c>
      <c r="U4" s="5" t="s">
        <v>22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46" ht="15.75" x14ac:dyDescent="0.25">
      <c r="A5">
        <v>1</v>
      </c>
      <c r="B5" t="s">
        <v>23</v>
      </c>
      <c r="C5" s="5" t="s">
        <v>24</v>
      </c>
      <c r="D5" t="s">
        <v>25</v>
      </c>
      <c r="E5">
        <v>120</v>
      </c>
      <c r="F5" s="17">
        <f>E5*F1</f>
        <v>163.20000000000002</v>
      </c>
      <c r="G5" s="5">
        <f>AVERAGE(I5:R5)</f>
        <v>185.4011394027888</v>
      </c>
      <c r="H5" s="5">
        <f>STDEV(I5:R5)</f>
        <v>0.21411348185299472</v>
      </c>
      <c r="I5">
        <v>185.23348886432501</v>
      </c>
      <c r="J5">
        <v>185.172328085967</v>
      </c>
      <c r="K5">
        <v>185.42743225947001</v>
      </c>
      <c r="L5">
        <v>185.604925492582</v>
      </c>
      <c r="M5">
        <v>185.287288301323</v>
      </c>
      <c r="N5">
        <v>185.11559316432599</v>
      </c>
      <c r="O5">
        <v>185.783545637065</v>
      </c>
      <c r="P5">
        <v>185.488417035065</v>
      </c>
      <c r="Q5">
        <v>185.313261247111</v>
      </c>
      <c r="R5">
        <v>185.585113940654</v>
      </c>
      <c r="T5" s="12">
        <v>16</v>
      </c>
      <c r="U5" s="12">
        <v>588000</v>
      </c>
      <c r="V5" s="5">
        <f>AVERAGE(Y5:AH5)</f>
        <v>7494.8410603577377</v>
      </c>
      <c r="W5" s="5">
        <f>STDEV(Y5:AH5)</f>
        <v>8.6555375039073201</v>
      </c>
      <c r="X5" s="5">
        <f>W5/SQRT(COUNT(Y5:AH5))</f>
        <v>2.7371212885355694</v>
      </c>
      <c r="Y5" s="5">
        <f>I5/T5*U5/1000*1.1</f>
        <v>7488.0637873403384</v>
      </c>
      <c r="Z5" s="5">
        <f>J5/T5*U5/1000*1.1</f>
        <v>7485.591362875216</v>
      </c>
      <c r="AA5" s="5">
        <f>K5/T5*U5/1000*1.1</f>
        <v>7495.9039490890764</v>
      </c>
      <c r="AB5" s="5">
        <f>L5/T5*U5/1000*1.1</f>
        <v>7503.0791130376274</v>
      </c>
      <c r="AC5" s="5">
        <f>M5/T5*U5/1000*1.1</f>
        <v>7490.2386295809838</v>
      </c>
      <c r="AD5" s="5">
        <f>N5/T5*U5/1000*1.1</f>
        <v>7483.2978536678784</v>
      </c>
      <c r="AE5" s="5">
        <f>O5/T5*U5/1000*1.1</f>
        <v>7510.2998323783531</v>
      </c>
      <c r="AF5" s="5">
        <f>P5/T5*U5/1000*1.1</f>
        <v>7498.3692586425032</v>
      </c>
      <c r="AG5" s="5">
        <f>Q5/T5*U5/1000*1.1</f>
        <v>7491.2885859144626</v>
      </c>
      <c r="AH5" s="5">
        <f>R5/T5*U5/1000*1.1</f>
        <v>7502.2782310509383</v>
      </c>
      <c r="AI5">
        <f>F5/T5*U5/1000*1.1</f>
        <v>6597.3600000000015</v>
      </c>
      <c r="AJ5">
        <f>((V5-AI5)/AI5)*100</f>
        <v>13.603639339944099</v>
      </c>
      <c r="AK5">
        <f>V5-AI5</f>
        <v>897.48106035773617</v>
      </c>
      <c r="AL5">
        <f>V5/AI5</f>
        <v>1.1360363933994411</v>
      </c>
      <c r="AT5" s="18"/>
    </row>
    <row r="6" spans="1:46" ht="15.75" x14ac:dyDescent="0.25">
      <c r="A6">
        <v>2</v>
      </c>
      <c r="B6" t="s">
        <v>26</v>
      </c>
      <c r="C6" s="5" t="s">
        <v>27</v>
      </c>
      <c r="D6" t="s">
        <v>28</v>
      </c>
      <c r="E6">
        <v>1241.24</v>
      </c>
      <c r="F6" s="17">
        <f>E6*H1</f>
        <v>1390.1888000000001</v>
      </c>
      <c r="G6" s="5">
        <f t="shared" ref="G6:G30" si="0">AVERAGE(I6:R6)</f>
        <v>1806.3773931848621</v>
      </c>
      <c r="H6" s="5">
        <f t="shared" ref="H6:H30" si="1">STDEV(I6:R6)</f>
        <v>58.66895226958043</v>
      </c>
      <c r="I6">
        <v>1749.0580661136501</v>
      </c>
      <c r="J6">
        <v>1772.42644713</v>
      </c>
      <c r="K6">
        <v>1840.41068293952</v>
      </c>
      <c r="L6">
        <v>1808.2901982962801</v>
      </c>
      <c r="M6">
        <v>1921.0154869607099</v>
      </c>
      <c r="N6">
        <v>1857.2399499642099</v>
      </c>
      <c r="O6">
        <v>1829.0749440714701</v>
      </c>
      <c r="P6">
        <v>1807.91012169633</v>
      </c>
      <c r="Q6">
        <v>1732.1273775412701</v>
      </c>
      <c r="R6">
        <v>1746.2206571351801</v>
      </c>
      <c r="T6" s="13">
        <v>540</v>
      </c>
      <c r="U6" s="13">
        <v>45000</v>
      </c>
      <c r="V6" s="5">
        <f t="shared" ref="V6:V30" si="2">AVERAGE(Y6:AH6)</f>
        <v>150.53144943207184</v>
      </c>
      <c r="W6" s="5">
        <f t="shared" ref="W6:W30" si="3">STDEV(Y6:AH6)</f>
        <v>4.8890793557983692</v>
      </c>
      <c r="X6" s="5">
        <f t="shared" ref="X6:X30" si="4">W6/SQRT(COUNT(Y6:AH6))</f>
        <v>1.5460626425631594</v>
      </c>
      <c r="Y6" s="5">
        <f>I6/T6*U6/1000</f>
        <v>145.75483884280416</v>
      </c>
      <c r="Z6" s="5">
        <f>J6/T6*U6/1000</f>
        <v>147.70220392749999</v>
      </c>
      <c r="AA6" s="5">
        <f>K6/T6*U6/1000</f>
        <v>153.36755691162668</v>
      </c>
      <c r="AB6" s="5">
        <f>L6/T6*U6/1000</f>
        <v>150.69084985802334</v>
      </c>
      <c r="AC6" s="5">
        <f>M6/T6*U6/1000</f>
        <v>160.08462391339248</v>
      </c>
      <c r="AD6" s="5">
        <f>N6/T6*U6/1000</f>
        <v>154.76999583035084</v>
      </c>
      <c r="AE6" s="5">
        <f>O6/T6*U6/1000</f>
        <v>152.42291200595585</v>
      </c>
      <c r="AF6" s="5">
        <f>P6/T6*U6/1000</f>
        <v>150.6591768080275</v>
      </c>
      <c r="AG6" s="5">
        <f>Q6/T6*U6/1000</f>
        <v>144.34394812843917</v>
      </c>
      <c r="AH6" s="5">
        <f>R6/T6*U6/1000</f>
        <v>145.51838809459835</v>
      </c>
      <c r="AI6">
        <f>F6/T6*U6/1000</f>
        <v>115.84906666666669</v>
      </c>
      <c r="AJ6">
        <f t="shared" ref="AJ6:AJ30" si="5">((V6-AI6)/AI6)*100</f>
        <v>29.937559070024282</v>
      </c>
      <c r="AK6">
        <f>V6-AI6</f>
        <v>34.682382765405151</v>
      </c>
      <c r="AL6">
        <f t="shared" ref="AL6:AL30" si="6">V6/AI6</f>
        <v>1.2993755907002429</v>
      </c>
      <c r="AT6" s="18"/>
    </row>
    <row r="7" spans="1:46" ht="15.75" x14ac:dyDescent="0.25">
      <c r="A7">
        <v>3</v>
      </c>
      <c r="B7" t="s">
        <v>29</v>
      </c>
      <c r="C7" s="5" t="s">
        <v>30</v>
      </c>
      <c r="D7" t="s">
        <v>31</v>
      </c>
      <c r="E7">
        <v>166.35</v>
      </c>
      <c r="F7" s="17">
        <f>E7*H1</f>
        <v>186.31200000000001</v>
      </c>
      <c r="G7" s="5">
        <f t="shared" si="0"/>
        <v>96.225200054956218</v>
      </c>
      <c r="H7" s="5">
        <f t="shared" si="1"/>
        <v>0.74153611386617058</v>
      </c>
      <c r="I7">
        <v>95.604161871295503</v>
      </c>
      <c r="J7">
        <v>95.184779600739802</v>
      </c>
      <c r="K7">
        <v>96.936396381991401</v>
      </c>
      <c r="L7">
        <v>96.290014329866906</v>
      </c>
      <c r="M7">
        <v>96.270952018100402</v>
      </c>
      <c r="N7">
        <v>96.396306650428201</v>
      </c>
      <c r="O7">
        <v>96.013756110210394</v>
      </c>
      <c r="P7">
        <v>95.203347640467697</v>
      </c>
      <c r="Q7">
        <v>97.320834965109398</v>
      </c>
      <c r="R7">
        <v>97.031450981352606</v>
      </c>
      <c r="T7" s="13">
        <v>50</v>
      </c>
      <c r="U7" s="13">
        <v>180000</v>
      </c>
      <c r="V7" s="5">
        <f t="shared" si="2"/>
        <v>346.41072019784241</v>
      </c>
      <c r="W7" s="5">
        <f t="shared" si="3"/>
        <v>2.6695300099182195</v>
      </c>
      <c r="X7" s="5">
        <f t="shared" si="4"/>
        <v>0.84417951135134572</v>
      </c>
      <c r="Y7" s="5">
        <f t="shared" ref="Y7:Y30" si="7">I7/T7*U7/1000</f>
        <v>344.17498273666376</v>
      </c>
      <c r="Z7" s="5">
        <f t="shared" ref="Z7:Z30" si="8">J7/T7*U7/1000</f>
        <v>342.66520656266323</v>
      </c>
      <c r="AA7" s="5">
        <f t="shared" ref="AA7:AA30" si="9">K7/T7*U7/1000</f>
        <v>348.97102697516902</v>
      </c>
      <c r="AB7" s="5">
        <f t="shared" ref="AB7:AB30" si="10">L7/T7*U7/1000</f>
        <v>346.64405158752089</v>
      </c>
      <c r="AC7" s="5">
        <f t="shared" ref="AC7:AC30" si="11">M7/T7*U7/1000</f>
        <v>346.57542726516141</v>
      </c>
      <c r="AD7" s="5">
        <f t="shared" ref="AD7:AD30" si="12">N7/T7*U7/1000</f>
        <v>347.02670394154148</v>
      </c>
      <c r="AE7" s="5">
        <f t="shared" ref="AE7:AE30" si="13">O7/T7*U7/1000</f>
        <v>345.64952199675741</v>
      </c>
      <c r="AF7" s="5">
        <f t="shared" ref="AF7:AF30" si="14">P7/T7*U7/1000</f>
        <v>342.73205150568367</v>
      </c>
      <c r="AG7" s="5">
        <f t="shared" ref="AG7:AG30" si="15">Q7/T7*U7/1000</f>
        <v>350.35500587439378</v>
      </c>
      <c r="AH7" s="5">
        <f t="shared" ref="AH7:AH30" si="16">R7/T7*U7/1000</f>
        <v>349.31322353286936</v>
      </c>
      <c r="AI7">
        <f t="shared" ref="AI7:AI30" si="17">F7/T7*U7/1000</f>
        <v>670.72320000000002</v>
      </c>
      <c r="AJ7">
        <f t="shared" si="5"/>
        <v>-48.352655730733275</v>
      </c>
      <c r="AK7">
        <f t="shared" ref="AK7:AK30" si="18">V7-AI7</f>
        <v>-324.31247980215761</v>
      </c>
      <c r="AL7">
        <f t="shared" si="6"/>
        <v>0.51647344269266726</v>
      </c>
      <c r="AT7" s="18"/>
    </row>
    <row r="8" spans="1:46" ht="15.75" x14ac:dyDescent="0.25">
      <c r="A8">
        <v>4</v>
      </c>
      <c r="B8" t="s">
        <v>32</v>
      </c>
      <c r="C8" s="6" t="s">
        <v>33</v>
      </c>
      <c r="D8" t="s">
        <v>34</v>
      </c>
      <c r="E8">
        <v>50.2</v>
      </c>
      <c r="F8" s="17">
        <f>E8*H1</f>
        <v>56.224000000000011</v>
      </c>
      <c r="G8" s="5">
        <f t="shared" si="0"/>
        <v>503.91691763728676</v>
      </c>
      <c r="H8" s="5">
        <f t="shared" si="1"/>
        <v>9.6774563967760692</v>
      </c>
      <c r="I8">
        <v>502.23714131825801</v>
      </c>
      <c r="J8">
        <v>511.87755081823599</v>
      </c>
      <c r="K8">
        <v>500.64021711118698</v>
      </c>
      <c r="L8">
        <v>507.42775182241701</v>
      </c>
      <c r="M8">
        <v>516.70812916347995</v>
      </c>
      <c r="N8">
        <v>483.73967152378202</v>
      </c>
      <c r="O8">
        <v>509.380519808504</v>
      </c>
      <c r="P8">
        <v>498.21366542203901</v>
      </c>
      <c r="Q8">
        <v>512.21471909707702</v>
      </c>
      <c r="R8">
        <v>496.72981028788797</v>
      </c>
      <c r="T8" s="14">
        <v>65</v>
      </c>
      <c r="U8" s="14">
        <v>70000</v>
      </c>
      <c r="V8" s="5">
        <f t="shared" si="2"/>
        <v>542.67975745553963</v>
      </c>
      <c r="W8" s="5">
        <f t="shared" si="3"/>
        <v>10.421876119604999</v>
      </c>
      <c r="X8" s="5">
        <f t="shared" si="4"/>
        <v>3.2956866030069203</v>
      </c>
      <c r="Y8" s="5">
        <f t="shared" si="7"/>
        <v>540.8707675735086</v>
      </c>
      <c r="Z8" s="5">
        <f t="shared" si="8"/>
        <v>551.25274703502339</v>
      </c>
      <c r="AA8" s="5">
        <f t="shared" si="9"/>
        <v>539.1510030428168</v>
      </c>
      <c r="AB8" s="5">
        <f t="shared" si="10"/>
        <v>546.46065580875688</v>
      </c>
      <c r="AC8" s="5">
        <f t="shared" si="11"/>
        <v>556.45490832990151</v>
      </c>
      <c r="AD8" s="5">
        <f t="shared" si="12"/>
        <v>520.95041548714994</v>
      </c>
      <c r="AE8" s="5">
        <f t="shared" si="13"/>
        <v>548.5636367168504</v>
      </c>
      <c r="AF8" s="5">
        <f t="shared" si="14"/>
        <v>536.53779353142659</v>
      </c>
      <c r="AG8" s="5">
        <f t="shared" si="15"/>
        <v>551.61585133531378</v>
      </c>
      <c r="AH8" s="5">
        <f t="shared" si="16"/>
        <v>534.93979569464852</v>
      </c>
      <c r="AI8">
        <f t="shared" si="17"/>
        <v>60.548923076923096</v>
      </c>
      <c r="AJ8">
        <f t="shared" si="5"/>
        <v>796.26657234861739</v>
      </c>
      <c r="AK8">
        <f t="shared" si="18"/>
        <v>482.13083437861656</v>
      </c>
      <c r="AL8">
        <f t="shared" si="6"/>
        <v>8.9626657234861735</v>
      </c>
      <c r="AT8" s="18"/>
    </row>
    <row r="9" spans="1:46" ht="15.75" x14ac:dyDescent="0.25">
      <c r="A9">
        <v>5</v>
      </c>
      <c r="B9" t="s">
        <v>35</v>
      </c>
      <c r="C9" s="6" t="s">
        <v>36</v>
      </c>
      <c r="D9" t="s">
        <v>37</v>
      </c>
      <c r="E9">
        <v>29.91</v>
      </c>
      <c r="F9" s="17">
        <f>E9*H1</f>
        <v>33.499200000000002</v>
      </c>
      <c r="G9" s="5">
        <f t="shared" si="0"/>
        <v>59.311341996692363</v>
      </c>
      <c r="H9" s="5">
        <f t="shared" si="1"/>
        <v>1.1409617896873718</v>
      </c>
      <c r="I9">
        <v>60.613788394676398</v>
      </c>
      <c r="J9">
        <v>59.959682918084603</v>
      </c>
      <c r="K9">
        <v>59.395333842785902</v>
      </c>
      <c r="L9">
        <v>57.491535129068602</v>
      </c>
      <c r="M9">
        <v>57.5142168327069</v>
      </c>
      <c r="N9">
        <v>59.890819540805097</v>
      </c>
      <c r="O9">
        <v>58.293327101563797</v>
      </c>
      <c r="P9">
        <v>59.8649210423604</v>
      </c>
      <c r="Q9">
        <v>60.429745119576999</v>
      </c>
      <c r="R9">
        <v>59.660050045294902</v>
      </c>
      <c r="T9" s="14">
        <v>22</v>
      </c>
      <c r="U9" s="14">
        <v>160000</v>
      </c>
      <c r="V9" s="5">
        <f t="shared" si="2"/>
        <v>431.35521452139892</v>
      </c>
      <c r="W9" s="5">
        <f t="shared" si="3"/>
        <v>8.2979039249990798</v>
      </c>
      <c r="X9" s="5">
        <f t="shared" si="4"/>
        <v>2.6240276208248101</v>
      </c>
      <c r="Y9" s="5">
        <f t="shared" si="7"/>
        <v>440.82755196128289</v>
      </c>
      <c r="Z9" s="5">
        <f t="shared" si="8"/>
        <v>436.07042122243348</v>
      </c>
      <c r="AA9" s="5">
        <f t="shared" si="9"/>
        <v>431.96606431117021</v>
      </c>
      <c r="AB9" s="5">
        <f t="shared" si="10"/>
        <v>418.12025548413527</v>
      </c>
      <c r="AC9" s="5">
        <f t="shared" si="11"/>
        <v>418.28521332877744</v>
      </c>
      <c r="AD9" s="5">
        <f t="shared" si="12"/>
        <v>435.56959666040075</v>
      </c>
      <c r="AE9" s="5">
        <f t="shared" si="13"/>
        <v>423.95146982955492</v>
      </c>
      <c r="AF9" s="5">
        <f t="shared" si="14"/>
        <v>435.38124394443929</v>
      </c>
      <c r="AG9" s="5">
        <f t="shared" si="15"/>
        <v>439.4890554151055</v>
      </c>
      <c r="AH9" s="5">
        <f t="shared" si="16"/>
        <v>433.89127305669024</v>
      </c>
      <c r="AI9">
        <f t="shared" si="17"/>
        <v>243.63054545454546</v>
      </c>
      <c r="AJ9">
        <f t="shared" si="5"/>
        <v>77.0530102112658</v>
      </c>
      <c r="AK9">
        <f t="shared" si="18"/>
        <v>187.72466906685347</v>
      </c>
      <c r="AL9">
        <f t="shared" si="6"/>
        <v>1.770530102112658</v>
      </c>
      <c r="AT9" s="18"/>
    </row>
    <row r="10" spans="1:46" ht="15.75" x14ac:dyDescent="0.25">
      <c r="A10">
        <v>6</v>
      </c>
      <c r="B10" t="s">
        <v>38</v>
      </c>
      <c r="C10" s="6" t="s">
        <v>39</v>
      </c>
      <c r="D10" t="s">
        <v>40</v>
      </c>
      <c r="E10">
        <v>128.58000000000001</v>
      </c>
      <c r="F10" s="17">
        <f>E10*H1</f>
        <v>144.00960000000003</v>
      </c>
      <c r="G10" s="5">
        <f t="shared" si="0"/>
        <v>239.89654555137639</v>
      </c>
      <c r="H10" s="5">
        <f t="shared" si="1"/>
        <v>6.9822272133445651</v>
      </c>
      <c r="I10">
        <v>241.19669764905501</v>
      </c>
      <c r="J10">
        <v>241.610500331271</v>
      </c>
      <c r="K10">
        <v>239.91496641152099</v>
      </c>
      <c r="L10">
        <v>236.470538514613</v>
      </c>
      <c r="M10">
        <v>239.27881042799299</v>
      </c>
      <c r="N10">
        <v>255.75573918367601</v>
      </c>
      <c r="O10">
        <v>233.684761730465</v>
      </c>
      <c r="P10">
        <v>239.26726529811199</v>
      </c>
      <c r="Q10">
        <v>228.84098349263999</v>
      </c>
      <c r="R10">
        <v>242.94519247441801</v>
      </c>
      <c r="T10" s="14">
        <v>69</v>
      </c>
      <c r="U10" s="14">
        <v>160000</v>
      </c>
      <c r="V10" s="5">
        <f t="shared" si="2"/>
        <v>556.28184475681473</v>
      </c>
      <c r="W10" s="5">
        <f t="shared" si="3"/>
        <v>16.190671799059885</v>
      </c>
      <c r="X10" s="5">
        <f t="shared" si="4"/>
        <v>5.1199399733285258</v>
      </c>
      <c r="Y10" s="5">
        <f t="shared" si="7"/>
        <v>559.2966902007073</v>
      </c>
      <c r="Z10" s="5">
        <f t="shared" si="8"/>
        <v>560.25623265222259</v>
      </c>
      <c r="AA10" s="5">
        <f t="shared" si="9"/>
        <v>556.3245597948312</v>
      </c>
      <c r="AB10" s="5">
        <f t="shared" si="10"/>
        <v>548.33748061359529</v>
      </c>
      <c r="AC10" s="5">
        <f t="shared" si="11"/>
        <v>554.84941548520112</v>
      </c>
      <c r="AD10" s="5">
        <f t="shared" si="12"/>
        <v>593.05678651287189</v>
      </c>
      <c r="AE10" s="5">
        <f t="shared" si="13"/>
        <v>541.87770836049856</v>
      </c>
      <c r="AF10" s="5">
        <f t="shared" si="14"/>
        <v>554.82264416953501</v>
      </c>
      <c r="AG10" s="5">
        <f t="shared" si="15"/>
        <v>530.64575882351289</v>
      </c>
      <c r="AH10" s="5">
        <f t="shared" si="16"/>
        <v>563.35117095517217</v>
      </c>
      <c r="AI10">
        <f t="shared" si="17"/>
        <v>333.93530434782616</v>
      </c>
      <c r="AJ10">
        <f t="shared" si="5"/>
        <v>66.583717718385643</v>
      </c>
      <c r="AK10">
        <f t="shared" si="18"/>
        <v>222.34654040898857</v>
      </c>
      <c r="AL10">
        <f t="shared" si="6"/>
        <v>1.6658371771838565</v>
      </c>
      <c r="AT10" s="18"/>
    </row>
    <row r="11" spans="1:46" ht="15.75" x14ac:dyDescent="0.25">
      <c r="A11">
        <v>7</v>
      </c>
      <c r="B11" s="3" t="s">
        <v>41</v>
      </c>
      <c r="C11" s="9" t="s">
        <v>33</v>
      </c>
      <c r="D11" s="3" t="s">
        <v>42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  <c r="AT11" s="18"/>
    </row>
    <row r="12" spans="1:46" ht="15.75" x14ac:dyDescent="0.25">
      <c r="A12">
        <v>8</v>
      </c>
      <c r="B12" t="s">
        <v>43</v>
      </c>
      <c r="C12" s="6" t="s">
        <v>44</v>
      </c>
      <c r="D12" t="s">
        <v>45</v>
      </c>
      <c r="E12">
        <v>13.35</v>
      </c>
      <c r="F12" s="17">
        <f>E12*H1</f>
        <v>14.952000000000002</v>
      </c>
      <c r="G12" s="5">
        <f t="shared" si="0"/>
        <v>116.35283187617952</v>
      </c>
      <c r="H12" s="5">
        <f t="shared" si="1"/>
        <v>8.3223686905809817</v>
      </c>
      <c r="I12">
        <v>115.814013337806</v>
      </c>
      <c r="J12">
        <v>124.894632288422</v>
      </c>
      <c r="K12">
        <v>132.35150609824399</v>
      </c>
      <c r="L12">
        <v>116.066731577879</v>
      </c>
      <c r="M12">
        <v>108.748604117055</v>
      </c>
      <c r="N12">
        <v>118.799824587657</v>
      </c>
      <c r="O12">
        <v>105.869806720258</v>
      </c>
      <c r="P12">
        <v>109.313666479817</v>
      </c>
      <c r="Q12">
        <v>121.76231997069399</v>
      </c>
      <c r="R12">
        <v>109.907213583963</v>
      </c>
      <c r="T12" s="14">
        <v>81</v>
      </c>
      <c r="U12" s="14">
        <v>66000</v>
      </c>
      <c r="V12" s="5">
        <f t="shared" si="2"/>
        <v>94.806011158368463</v>
      </c>
      <c r="W12" s="5">
        <f t="shared" si="3"/>
        <v>6.7811893034363537</v>
      </c>
      <c r="X12" s="5">
        <f t="shared" si="4"/>
        <v>2.1444003443629556</v>
      </c>
      <c r="Y12" s="5">
        <f t="shared" si="7"/>
        <v>94.366973830804895</v>
      </c>
      <c r="Z12" s="5">
        <f t="shared" si="8"/>
        <v>101.76599667945496</v>
      </c>
      <c r="AA12" s="5">
        <f t="shared" si="9"/>
        <v>107.8419679319025</v>
      </c>
      <c r="AB12" s="5">
        <f t="shared" si="10"/>
        <v>94.572892396790294</v>
      </c>
      <c r="AC12" s="5">
        <f t="shared" si="11"/>
        <v>88.609973725007777</v>
      </c>
      <c r="AD12" s="5">
        <f t="shared" si="12"/>
        <v>96.799857071424228</v>
      </c>
      <c r="AE12" s="5">
        <f t="shared" si="13"/>
        <v>86.264286957247251</v>
      </c>
      <c r="AF12" s="5">
        <f t="shared" si="14"/>
        <v>89.070394909480513</v>
      </c>
      <c r="AG12" s="5">
        <f t="shared" si="15"/>
        <v>99.213742198343255</v>
      </c>
      <c r="AH12" s="5">
        <f t="shared" si="16"/>
        <v>89.554025883229116</v>
      </c>
      <c r="AI12">
        <f t="shared" si="17"/>
        <v>12.183111111111113</v>
      </c>
      <c r="AJ12">
        <f t="shared" si="5"/>
        <v>678.17570810713926</v>
      </c>
      <c r="AK12">
        <f t="shared" si="18"/>
        <v>82.622900047257346</v>
      </c>
      <c r="AL12">
        <f t="shared" si="6"/>
        <v>7.7817570810713921</v>
      </c>
      <c r="AT12" s="18"/>
    </row>
    <row r="13" spans="1:46" ht="15.75" x14ac:dyDescent="0.25">
      <c r="A13">
        <v>9</v>
      </c>
      <c r="B13" s="3" t="s">
        <v>46</v>
      </c>
      <c r="C13" s="9" t="s">
        <v>39</v>
      </c>
      <c r="D13" s="3" t="s">
        <v>47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  <c r="AT13" s="18"/>
    </row>
    <row r="14" spans="1:46" ht="15.75" x14ac:dyDescent="0.25">
      <c r="A14">
        <v>10</v>
      </c>
      <c r="B14" t="s">
        <v>48</v>
      </c>
      <c r="C14" s="6" t="s">
        <v>49</v>
      </c>
      <c r="D14" t="s">
        <v>50</v>
      </c>
      <c r="E14">
        <v>446.19</v>
      </c>
      <c r="F14" s="17">
        <f>E14*H1</f>
        <v>499.73280000000005</v>
      </c>
      <c r="G14" s="5">
        <f t="shared" si="0"/>
        <v>2204.4343606308576</v>
      </c>
      <c r="H14" s="5">
        <f t="shared" si="1"/>
        <v>55.581916805304218</v>
      </c>
      <c r="I14">
        <v>2249.0188898739302</v>
      </c>
      <c r="J14">
        <v>2173.7675582136799</v>
      </c>
      <c r="K14">
        <v>2100.1425234265598</v>
      </c>
      <c r="L14">
        <v>2263.7639106226802</v>
      </c>
      <c r="M14">
        <v>2209.9416499047402</v>
      </c>
      <c r="N14">
        <v>2151.5688668208199</v>
      </c>
      <c r="O14">
        <v>2254.9975472541601</v>
      </c>
      <c r="P14">
        <v>2250.4989052627702</v>
      </c>
      <c r="Q14">
        <v>2232.8011115168301</v>
      </c>
      <c r="R14">
        <v>2157.8426434123999</v>
      </c>
      <c r="T14" s="14">
        <v>615</v>
      </c>
      <c r="U14" s="14">
        <v>96000</v>
      </c>
      <c r="V14" s="5">
        <f t="shared" si="2"/>
        <v>344.10682702530448</v>
      </c>
      <c r="W14" s="5">
        <f t="shared" si="3"/>
        <v>8.6762016476572263</v>
      </c>
      <c r="X14" s="5">
        <f t="shared" si="4"/>
        <v>2.7436558645502531</v>
      </c>
      <c r="Y14" s="5">
        <f t="shared" si="7"/>
        <v>351.06636329739393</v>
      </c>
      <c r="Z14" s="5">
        <f t="shared" si="8"/>
        <v>339.31981396506228</v>
      </c>
      <c r="AA14" s="5">
        <f t="shared" si="9"/>
        <v>327.82712560804839</v>
      </c>
      <c r="AB14" s="5">
        <f t="shared" si="10"/>
        <v>353.36802507280862</v>
      </c>
      <c r="AC14" s="5">
        <f t="shared" si="11"/>
        <v>344.96650144854482</v>
      </c>
      <c r="AD14" s="5">
        <f t="shared" si="12"/>
        <v>335.85465238178654</v>
      </c>
      <c r="AE14" s="5">
        <f t="shared" si="13"/>
        <v>351.99961713235666</v>
      </c>
      <c r="AF14" s="5">
        <f t="shared" si="14"/>
        <v>351.29739008979828</v>
      </c>
      <c r="AG14" s="5">
        <f t="shared" si="15"/>
        <v>348.53480765140762</v>
      </c>
      <c r="AH14" s="5">
        <f t="shared" si="16"/>
        <v>336.83397360583803</v>
      </c>
      <c r="AI14">
        <f t="shared" si="17"/>
        <v>78.007071219512198</v>
      </c>
      <c r="AJ14">
        <f t="shared" si="5"/>
        <v>341.12260804791214</v>
      </c>
      <c r="AK14">
        <f t="shared" si="18"/>
        <v>266.09975580579226</v>
      </c>
      <c r="AL14">
        <f t="shared" si="6"/>
        <v>4.4112260804791212</v>
      </c>
      <c r="AT14" s="18"/>
    </row>
    <row r="15" spans="1:46" ht="15.75" x14ac:dyDescent="0.25">
      <c r="A15">
        <v>11</v>
      </c>
      <c r="B15" s="4" t="s">
        <v>51</v>
      </c>
      <c r="C15" s="7" t="s">
        <v>52</v>
      </c>
      <c r="D15" s="4" t="s">
        <v>53</v>
      </c>
      <c r="E15" s="4">
        <v>8.01</v>
      </c>
      <c r="F15" s="17">
        <f>E15*H1</f>
        <v>8.9712000000000014</v>
      </c>
      <c r="G15" s="5">
        <f t="shared" si="0"/>
        <v>15.001176787021967</v>
      </c>
      <c r="H15" s="5">
        <f t="shared" si="1"/>
        <v>0.3163838393526221</v>
      </c>
      <c r="I15">
        <v>15.034332120442301</v>
      </c>
      <c r="J15">
        <v>15.0110547467219</v>
      </c>
      <c r="K15">
        <v>14.890951298974599</v>
      </c>
      <c r="L15">
        <v>15.347856267643101</v>
      </c>
      <c r="M15">
        <v>15.299698852378601</v>
      </c>
      <c r="N15">
        <v>15.2949287866782</v>
      </c>
      <c r="O15">
        <v>15.066561153145299</v>
      </c>
      <c r="P15">
        <v>14.357532266460799</v>
      </c>
      <c r="Q15">
        <v>14.5991568091959</v>
      </c>
      <c r="R15">
        <v>15.109695568578999</v>
      </c>
      <c r="T15" s="14">
        <v>546</v>
      </c>
      <c r="U15" s="14">
        <v>210000</v>
      </c>
      <c r="V15" s="5">
        <f t="shared" si="2"/>
        <v>5.7696833796238352</v>
      </c>
      <c r="W15" s="5">
        <f t="shared" si="3"/>
        <v>0.12168609205870054</v>
      </c>
      <c r="X15" s="5">
        <f t="shared" si="4"/>
        <v>3.8480521047042152E-2</v>
      </c>
      <c r="Y15" s="5">
        <f t="shared" si="7"/>
        <v>5.7824354309393469</v>
      </c>
      <c r="Z15" s="5">
        <f t="shared" si="8"/>
        <v>5.7734825948930384</v>
      </c>
      <c r="AA15" s="5">
        <f t="shared" si="9"/>
        <v>5.7272889611440769</v>
      </c>
      <c r="AB15" s="5">
        <f t="shared" si="10"/>
        <v>5.9030216414011925</v>
      </c>
      <c r="AC15" s="5">
        <f t="shared" si="11"/>
        <v>5.8844995586071542</v>
      </c>
      <c r="AD15" s="5">
        <f t="shared" si="12"/>
        <v>5.8826649179531545</v>
      </c>
      <c r="AE15" s="5">
        <f t="shared" si="13"/>
        <v>5.7948312127481918</v>
      </c>
      <c r="AF15" s="5">
        <f t="shared" si="14"/>
        <v>5.522127794792616</v>
      </c>
      <c r="AG15" s="5">
        <f t="shared" si="15"/>
        <v>5.6150603112291932</v>
      </c>
      <c r="AH15" s="5">
        <f t="shared" si="16"/>
        <v>5.8114213725303845</v>
      </c>
      <c r="AI15">
        <f t="shared" si="17"/>
        <v>3.4504615384615396</v>
      </c>
      <c r="AJ15">
        <f t="shared" si="5"/>
        <v>67.214829532525926</v>
      </c>
      <c r="AK15">
        <f t="shared" si="18"/>
        <v>2.3192218411622956</v>
      </c>
      <c r="AL15">
        <f t="shared" si="6"/>
        <v>1.6721482953252593</v>
      </c>
      <c r="AT15" s="18"/>
    </row>
    <row r="16" spans="1:46" ht="15.75" x14ac:dyDescent="0.25">
      <c r="A16">
        <v>12</v>
      </c>
      <c r="B16" s="3" t="s">
        <v>54</v>
      </c>
      <c r="C16" s="9" t="s">
        <v>55</v>
      </c>
      <c r="D16" s="3" t="s">
        <v>56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  <c r="AT16" s="18"/>
    </row>
    <row r="17" spans="1:46" ht="15.75" x14ac:dyDescent="0.25">
      <c r="A17">
        <v>13</v>
      </c>
      <c r="B17" s="2" t="s">
        <v>57</v>
      </c>
      <c r="C17" s="8" t="s">
        <v>58</v>
      </c>
      <c r="D17" s="2" t="s">
        <v>59</v>
      </c>
      <c r="E17" s="2">
        <v>1572.6</v>
      </c>
      <c r="F17" s="17">
        <f>E17*H1</f>
        <v>1761.3120000000001</v>
      </c>
      <c r="G17" s="5">
        <f t="shared" si="0"/>
        <v>89.142776020899092</v>
      </c>
      <c r="H17" s="5">
        <f t="shared" si="1"/>
        <v>11.565054039753468</v>
      </c>
      <c r="I17">
        <v>93.6668327652241</v>
      </c>
      <c r="J17">
        <v>65.214361845191107</v>
      </c>
      <c r="K17">
        <v>93.027371044659205</v>
      </c>
      <c r="L17">
        <v>91.227929584328294</v>
      </c>
      <c r="M17">
        <v>91.920091262764203</v>
      </c>
      <c r="N17">
        <v>70.618121868949601</v>
      </c>
      <c r="O17">
        <v>94.433274491383102</v>
      </c>
      <c r="P17">
        <v>94.256902313092795</v>
      </c>
      <c r="Q17">
        <v>100.763740547632</v>
      </c>
      <c r="R17">
        <v>96.299134485766302</v>
      </c>
      <c r="T17" s="14">
        <v>292</v>
      </c>
      <c r="U17" s="14">
        <v>100000</v>
      </c>
      <c r="V17" s="5">
        <f t="shared" si="2"/>
        <v>30.528347952362697</v>
      </c>
      <c r="W17" s="5">
        <f t="shared" si="3"/>
        <v>3.9606349451211007</v>
      </c>
      <c r="X17" s="5">
        <f t="shared" si="4"/>
        <v>1.2524627407038671</v>
      </c>
      <c r="Y17" s="5">
        <f t="shared" si="7"/>
        <v>32.07768245384387</v>
      </c>
      <c r="Z17" s="5">
        <f t="shared" si="8"/>
        <v>22.333685563421611</v>
      </c>
      <c r="AA17" s="5">
        <f t="shared" si="9"/>
        <v>31.858688713924387</v>
      </c>
      <c r="AB17" s="5">
        <f t="shared" si="10"/>
        <v>31.242441638468595</v>
      </c>
      <c r="AC17" s="5">
        <f t="shared" si="11"/>
        <v>31.479483309165822</v>
      </c>
      <c r="AD17" s="5">
        <f t="shared" si="12"/>
        <v>24.184288311284114</v>
      </c>
      <c r="AE17" s="5">
        <f t="shared" si="13"/>
        <v>32.340162497049008</v>
      </c>
      <c r="AF17" s="5">
        <f t="shared" si="14"/>
        <v>32.279761066127669</v>
      </c>
      <c r="AG17" s="5">
        <f t="shared" si="15"/>
        <v>34.508130324531507</v>
      </c>
      <c r="AH17" s="5">
        <f t="shared" si="16"/>
        <v>32.979155645810373</v>
      </c>
      <c r="AI17">
        <f t="shared" si="17"/>
        <v>603.1890410958905</v>
      </c>
      <c r="AJ17">
        <f t="shared" si="5"/>
        <v>-94.938842407199914</v>
      </c>
      <c r="AK17">
        <f t="shared" si="18"/>
        <v>-572.66069314352785</v>
      </c>
      <c r="AL17">
        <f t="shared" si="6"/>
        <v>5.061157592800087E-2</v>
      </c>
      <c r="AT17" s="18"/>
    </row>
    <row r="18" spans="1:46" ht="15.75" x14ac:dyDescent="0.25">
      <c r="A18">
        <v>14</v>
      </c>
      <c r="B18" s="2" t="s">
        <v>60</v>
      </c>
      <c r="C18" s="8" t="s">
        <v>61</v>
      </c>
      <c r="D18" s="2" t="s">
        <v>62</v>
      </c>
      <c r="E18" s="2">
        <v>171.47</v>
      </c>
      <c r="F18" s="17">
        <f>E18*H1</f>
        <v>192.04640000000001</v>
      </c>
      <c r="G18" s="5">
        <f t="shared" si="0"/>
        <v>166.51764716396221</v>
      </c>
      <c r="H18" s="5">
        <f t="shared" si="1"/>
        <v>5.848737624102041</v>
      </c>
      <c r="I18">
        <v>158.23394223029501</v>
      </c>
      <c r="J18">
        <v>160.144675949647</v>
      </c>
      <c r="K18">
        <v>171.48915067374301</v>
      </c>
      <c r="L18">
        <v>163.02881658973001</v>
      </c>
      <c r="M18">
        <v>175.80770474539599</v>
      </c>
      <c r="N18">
        <v>169.227944796364</v>
      </c>
      <c r="O18">
        <v>167.25611565464001</v>
      </c>
      <c r="P18">
        <v>172.72268035436301</v>
      </c>
      <c r="Q18">
        <v>161.14243828815299</v>
      </c>
      <c r="R18">
        <v>166.123002357291</v>
      </c>
      <c r="T18" s="14">
        <v>200</v>
      </c>
      <c r="U18" s="14">
        <v>47000</v>
      </c>
      <c r="V18" s="5">
        <f t="shared" si="2"/>
        <v>39.131647083531121</v>
      </c>
      <c r="W18" s="5">
        <f t="shared" si="3"/>
        <v>1.374453341663981</v>
      </c>
      <c r="X18" s="5">
        <f t="shared" si="4"/>
        <v>0.43464030972877837</v>
      </c>
      <c r="Y18" s="5">
        <f t="shared" si="7"/>
        <v>37.184976424119327</v>
      </c>
      <c r="Z18" s="5">
        <f t="shared" si="8"/>
        <v>37.633998848167046</v>
      </c>
      <c r="AA18" s="5">
        <f t="shared" si="9"/>
        <v>40.299950408329615</v>
      </c>
      <c r="AB18" s="5">
        <f t="shared" si="10"/>
        <v>38.311771898586549</v>
      </c>
      <c r="AC18" s="5">
        <f t="shared" si="11"/>
        <v>41.314810615168064</v>
      </c>
      <c r="AD18" s="5">
        <f t="shared" si="12"/>
        <v>39.768567027145536</v>
      </c>
      <c r="AE18" s="5">
        <f t="shared" si="13"/>
        <v>39.305187178840406</v>
      </c>
      <c r="AF18" s="5">
        <f t="shared" si="14"/>
        <v>40.589829883275307</v>
      </c>
      <c r="AG18" s="5">
        <f t="shared" si="15"/>
        <v>37.868472997715955</v>
      </c>
      <c r="AH18" s="5">
        <f t="shared" si="16"/>
        <v>39.038905553963382</v>
      </c>
      <c r="AI18">
        <f t="shared" si="17"/>
        <v>45.130904000000001</v>
      </c>
      <c r="AJ18">
        <f t="shared" si="5"/>
        <v>-13.293012957305001</v>
      </c>
      <c r="AK18">
        <f t="shared" si="18"/>
        <v>-5.9992569164688803</v>
      </c>
      <c r="AL18">
        <f t="shared" si="6"/>
        <v>0.86706987042695005</v>
      </c>
      <c r="AT18" s="18"/>
    </row>
    <row r="19" spans="1:46" ht="15.75" x14ac:dyDescent="0.25">
      <c r="A19">
        <v>15</v>
      </c>
      <c r="B19" s="2" t="s">
        <v>63</v>
      </c>
      <c r="C19" s="8" t="s">
        <v>64</v>
      </c>
      <c r="D19" s="2" t="s">
        <v>65</v>
      </c>
      <c r="E19" s="2">
        <v>43.68</v>
      </c>
      <c r="F19" s="17">
        <f>E19*H1</f>
        <v>48.921600000000005</v>
      </c>
      <c r="G19" s="5">
        <f t="shared" si="0"/>
        <v>26.666308239067526</v>
      </c>
      <c r="H19" s="5">
        <f t="shared" si="1"/>
        <v>3.9644947929676144</v>
      </c>
      <c r="I19">
        <v>22.562163740202202</v>
      </c>
      <c r="J19">
        <v>32.573093542808202</v>
      </c>
      <c r="K19">
        <v>22.912856252908899</v>
      </c>
      <c r="L19">
        <v>28.108333481234801</v>
      </c>
      <c r="M19">
        <v>28.179540347160899</v>
      </c>
      <c r="N19">
        <v>27.397754846423101</v>
      </c>
      <c r="O19">
        <v>24.850559648514899</v>
      </c>
      <c r="P19">
        <v>24.829702304310601</v>
      </c>
      <c r="Q19">
        <v>33.202247186501602</v>
      </c>
      <c r="R19">
        <v>22.046831040610002</v>
      </c>
      <c r="T19" s="14">
        <v>437</v>
      </c>
      <c r="U19" s="14">
        <v>300000</v>
      </c>
      <c r="V19" s="5">
        <f t="shared" si="2"/>
        <v>18.306390095469698</v>
      </c>
      <c r="W19" s="5">
        <f t="shared" si="3"/>
        <v>2.7216211393370284</v>
      </c>
      <c r="X19" s="5">
        <f t="shared" si="4"/>
        <v>0.86065217283674966</v>
      </c>
      <c r="Y19" s="5">
        <f t="shared" si="7"/>
        <v>15.488899592816157</v>
      </c>
      <c r="Z19" s="5">
        <f t="shared" si="8"/>
        <v>22.361391448152084</v>
      </c>
      <c r="AA19" s="5">
        <f t="shared" si="9"/>
        <v>15.72964960153929</v>
      </c>
      <c r="AB19" s="5">
        <f t="shared" si="10"/>
        <v>19.29633877430307</v>
      </c>
      <c r="AC19" s="5">
        <f t="shared" si="11"/>
        <v>19.345222206288945</v>
      </c>
      <c r="AD19" s="5">
        <f t="shared" si="12"/>
        <v>18.808527354523868</v>
      </c>
      <c r="AE19" s="5">
        <f t="shared" si="13"/>
        <v>17.05988076557087</v>
      </c>
      <c r="AF19" s="5">
        <f t="shared" si="14"/>
        <v>17.045562222638853</v>
      </c>
      <c r="AG19" s="5">
        <f t="shared" si="15"/>
        <v>22.793304704692176</v>
      </c>
      <c r="AH19" s="5">
        <f t="shared" si="16"/>
        <v>15.135124284171624</v>
      </c>
      <c r="AI19">
        <f t="shared" si="17"/>
        <v>33.584622425629298</v>
      </c>
      <c r="AJ19">
        <f t="shared" si="5"/>
        <v>-45.491749576735998</v>
      </c>
      <c r="AK19">
        <f t="shared" si="18"/>
        <v>-15.2782323301596</v>
      </c>
      <c r="AL19">
        <f t="shared" si="6"/>
        <v>0.54508250423264004</v>
      </c>
      <c r="AT19" s="18"/>
    </row>
    <row r="20" spans="1:46" ht="15.75" x14ac:dyDescent="0.25">
      <c r="A20">
        <v>16</v>
      </c>
      <c r="B20" s="2" t="s">
        <v>66</v>
      </c>
      <c r="C20" s="8" t="s">
        <v>67</v>
      </c>
      <c r="D20" s="2" t="s">
        <v>68</v>
      </c>
      <c r="E20" s="2">
        <v>99.19</v>
      </c>
      <c r="F20" s="17">
        <f>E20*H1</f>
        <v>111.09280000000001</v>
      </c>
      <c r="G20" s="5">
        <f t="shared" si="0"/>
        <v>29.152209730076983</v>
      </c>
      <c r="H20" s="5">
        <f t="shared" si="1"/>
        <v>0.78242843105450555</v>
      </c>
      <c r="I20">
        <v>29.082865767785901</v>
      </c>
      <c r="J20">
        <v>28.895315135449302</v>
      </c>
      <c r="K20">
        <v>28.927999269844001</v>
      </c>
      <c r="L20">
        <v>28.456873734080901</v>
      </c>
      <c r="M20">
        <v>28.936453834465599</v>
      </c>
      <c r="N20">
        <v>31.091518730509399</v>
      </c>
      <c r="O20">
        <v>29.780960735736102</v>
      </c>
      <c r="P20">
        <v>28.6422128676233</v>
      </c>
      <c r="Q20">
        <v>28.490377209052799</v>
      </c>
      <c r="R20">
        <v>29.217520016222501</v>
      </c>
      <c r="T20" s="14">
        <v>97</v>
      </c>
      <c r="U20" s="14">
        <v>105000</v>
      </c>
      <c r="V20" s="5">
        <f t="shared" si="2"/>
        <v>31.556515687196725</v>
      </c>
      <c r="W20" s="5">
        <f t="shared" si="3"/>
        <v>0.84695861093529035</v>
      </c>
      <c r="X20" s="5">
        <f t="shared" si="4"/>
        <v>0.26783182944479106</v>
      </c>
      <c r="Y20" s="5">
        <f t="shared" si="7"/>
        <v>31.481452635232163</v>
      </c>
      <c r="Z20" s="5">
        <f t="shared" si="8"/>
        <v>31.278433909506976</v>
      </c>
      <c r="AA20" s="5">
        <f t="shared" si="9"/>
        <v>31.313813642614637</v>
      </c>
      <c r="AB20" s="5">
        <f t="shared" si="10"/>
        <v>30.803832392561798</v>
      </c>
      <c r="AC20" s="5">
        <f t="shared" si="11"/>
        <v>31.322965490916374</v>
      </c>
      <c r="AD20" s="5">
        <f t="shared" si="12"/>
        <v>33.655767697974092</v>
      </c>
      <c r="AE20" s="5">
        <f t="shared" si="13"/>
        <v>32.237122445899907</v>
      </c>
      <c r="AF20" s="5">
        <f t="shared" si="14"/>
        <v>31.004457227839652</v>
      </c>
      <c r="AG20" s="5">
        <f t="shared" si="15"/>
        <v>30.840099040727253</v>
      </c>
      <c r="AH20" s="5">
        <f t="shared" si="16"/>
        <v>31.627212388694456</v>
      </c>
      <c r="AI20">
        <f t="shared" si="17"/>
        <v>120.25509278350515</v>
      </c>
      <c r="AJ20">
        <f t="shared" si="5"/>
        <v>-73.758686674494683</v>
      </c>
      <c r="AK20">
        <f t="shared" si="18"/>
        <v>-88.698577096308426</v>
      </c>
      <c r="AL20">
        <f t="shared" si="6"/>
        <v>0.26241313325505322</v>
      </c>
      <c r="AT20" s="18"/>
    </row>
    <row r="21" spans="1:46" ht="15.75" x14ac:dyDescent="0.25">
      <c r="A21">
        <v>17</v>
      </c>
      <c r="B21" s="2" t="s">
        <v>69</v>
      </c>
      <c r="C21" s="8" t="s">
        <v>70</v>
      </c>
      <c r="D21" s="2" t="s">
        <v>71</v>
      </c>
      <c r="E21" s="2">
        <v>300.29000000000002</v>
      </c>
      <c r="F21" s="17">
        <f>E21*H1</f>
        <v>336.32480000000004</v>
      </c>
      <c r="G21" s="5">
        <f t="shared" si="0"/>
        <v>267.41543999096052</v>
      </c>
      <c r="H21" s="5">
        <f t="shared" si="1"/>
        <v>56.777875255488738</v>
      </c>
      <c r="I21">
        <v>288.17011083158599</v>
      </c>
      <c r="J21">
        <v>257.801996682913</v>
      </c>
      <c r="K21">
        <v>260.55381726219002</v>
      </c>
      <c r="L21">
        <v>261.54067144379098</v>
      </c>
      <c r="M21">
        <v>224.614937209884</v>
      </c>
      <c r="N21">
        <v>214.22320634893899</v>
      </c>
      <c r="O21">
        <v>207.181912801039</v>
      </c>
      <c r="P21">
        <v>346.41314362583199</v>
      </c>
      <c r="Q21">
        <v>233.43733934071801</v>
      </c>
      <c r="R21">
        <v>380.21726436271302</v>
      </c>
      <c r="T21" s="14">
        <v>1629</v>
      </c>
      <c r="U21" s="14">
        <v>90000</v>
      </c>
      <c r="V21" s="5">
        <f t="shared" si="2"/>
        <v>14.774333701158037</v>
      </c>
      <c r="W21" s="5">
        <f t="shared" si="3"/>
        <v>3.1368991853861217</v>
      </c>
      <c r="X21" s="5">
        <f t="shared" si="4"/>
        <v>0.99197462161469196</v>
      </c>
      <c r="Y21" s="5">
        <f t="shared" si="7"/>
        <v>15.921000598430165</v>
      </c>
      <c r="Z21" s="5">
        <f t="shared" si="8"/>
        <v>14.243204236625028</v>
      </c>
      <c r="AA21" s="5">
        <f t="shared" si="9"/>
        <v>14.39523852277293</v>
      </c>
      <c r="AB21" s="5">
        <f t="shared" si="10"/>
        <v>14.449760853248121</v>
      </c>
      <c r="AC21" s="5">
        <f t="shared" si="11"/>
        <v>12.40966503922011</v>
      </c>
      <c r="AD21" s="5">
        <f t="shared" si="12"/>
        <v>11.835536262372319</v>
      </c>
      <c r="AE21" s="5">
        <f t="shared" si="13"/>
        <v>11.446514519394421</v>
      </c>
      <c r="AF21" s="5">
        <f t="shared" si="14"/>
        <v>19.138847714134364</v>
      </c>
      <c r="AG21" s="5">
        <f t="shared" si="15"/>
        <v>12.897090571310388</v>
      </c>
      <c r="AH21" s="5">
        <f t="shared" si="16"/>
        <v>21.006478694072541</v>
      </c>
      <c r="AI21">
        <f t="shared" si="17"/>
        <v>18.581480662983427</v>
      </c>
      <c r="AJ21">
        <f t="shared" si="5"/>
        <v>-20.488932130202578</v>
      </c>
      <c r="AK21">
        <f t="shared" si="18"/>
        <v>-3.8071469618253904</v>
      </c>
      <c r="AL21">
        <f t="shared" si="6"/>
        <v>0.79511067869797425</v>
      </c>
      <c r="AT21" s="18"/>
    </row>
    <row r="22" spans="1:46" ht="15.75" x14ac:dyDescent="0.25">
      <c r="A22">
        <v>18</v>
      </c>
      <c r="B22" s="2" t="s">
        <v>72</v>
      </c>
      <c r="C22" s="8" t="s">
        <v>73</v>
      </c>
      <c r="D22" s="2" t="s">
        <v>74</v>
      </c>
      <c r="E22" s="2">
        <v>82.37</v>
      </c>
      <c r="F22" s="17">
        <f>E22*H1</f>
        <v>92.254400000000018</v>
      </c>
      <c r="G22" s="5">
        <f t="shared" si="0"/>
        <v>27.259747584705167</v>
      </c>
      <c r="H22" s="5">
        <f t="shared" si="1"/>
        <v>0.24525375346093448</v>
      </c>
      <c r="I22">
        <v>27.3563168044343</v>
      </c>
      <c r="J22">
        <v>27.290500046420899</v>
      </c>
      <c r="K22">
        <v>27.068385707049899</v>
      </c>
      <c r="L22">
        <v>27.503670221856499</v>
      </c>
      <c r="M22">
        <v>27.0684201395689</v>
      </c>
      <c r="N22">
        <v>27.338119299219599</v>
      </c>
      <c r="O22">
        <v>27.302161209325099</v>
      </c>
      <c r="P22">
        <v>26.9333062220046</v>
      </c>
      <c r="Q22">
        <v>27.007550223205001</v>
      </c>
      <c r="R22">
        <v>27.729045973966901</v>
      </c>
      <c r="T22" s="14">
        <v>54</v>
      </c>
      <c r="U22" s="14">
        <v>90000</v>
      </c>
      <c r="V22" s="5">
        <f t="shared" si="2"/>
        <v>45.432912641175285</v>
      </c>
      <c r="W22" s="5">
        <f t="shared" si="3"/>
        <v>0.40875625576822394</v>
      </c>
      <c r="X22" s="5">
        <f t="shared" si="4"/>
        <v>0.12926007760699268</v>
      </c>
      <c r="Y22" s="5">
        <f t="shared" si="7"/>
        <v>45.593861340723826</v>
      </c>
      <c r="Z22" s="5">
        <f t="shared" si="8"/>
        <v>45.48416674403483</v>
      </c>
      <c r="AA22" s="5">
        <f t="shared" si="9"/>
        <v>45.1139761784165</v>
      </c>
      <c r="AB22" s="5">
        <f t="shared" si="10"/>
        <v>45.83945036976084</v>
      </c>
      <c r="AC22" s="5">
        <f t="shared" si="11"/>
        <v>45.114033565948169</v>
      </c>
      <c r="AD22" s="5">
        <f t="shared" si="12"/>
        <v>45.563532165365991</v>
      </c>
      <c r="AE22" s="5">
        <f t="shared" si="13"/>
        <v>45.503602015541837</v>
      </c>
      <c r="AF22" s="5">
        <f t="shared" si="14"/>
        <v>44.888843703340996</v>
      </c>
      <c r="AG22" s="5">
        <f t="shared" si="15"/>
        <v>45.012583705341669</v>
      </c>
      <c r="AH22" s="5">
        <f t="shared" si="16"/>
        <v>46.215076623278165</v>
      </c>
      <c r="AI22">
        <f t="shared" si="17"/>
        <v>153.75733333333335</v>
      </c>
      <c r="AJ22">
        <f t="shared" si="5"/>
        <v>-70.451547476645928</v>
      </c>
      <c r="AK22">
        <f t="shared" si="18"/>
        <v>-108.32442069215807</v>
      </c>
      <c r="AL22">
        <f t="shared" si="6"/>
        <v>0.2954845252335408</v>
      </c>
      <c r="AT22" s="18"/>
    </row>
    <row r="23" spans="1:46" ht="15.75" x14ac:dyDescent="0.25">
      <c r="A23">
        <v>19</v>
      </c>
      <c r="B23" s="2" t="s">
        <v>75</v>
      </c>
      <c r="C23" s="8" t="s">
        <v>76</v>
      </c>
      <c r="D23" s="2" t="s">
        <v>77</v>
      </c>
      <c r="E23" s="2">
        <v>74.84</v>
      </c>
      <c r="F23" s="17">
        <f>E23*H1</f>
        <v>83.820800000000006</v>
      </c>
      <c r="G23" s="5">
        <f t="shared" si="0"/>
        <v>12.390764955848081</v>
      </c>
      <c r="H23" s="5">
        <f t="shared" si="1"/>
        <v>0.11497957613462914</v>
      </c>
      <c r="I23">
        <v>12.295136388529899</v>
      </c>
      <c r="J23">
        <v>12.562846989414</v>
      </c>
      <c r="K23">
        <v>12.4641588818588</v>
      </c>
      <c r="L23">
        <v>12.294825236606201</v>
      </c>
      <c r="M23">
        <v>12.306612951913699</v>
      </c>
      <c r="N23">
        <v>12.3103575948866</v>
      </c>
      <c r="O23">
        <v>12.4986966431941</v>
      </c>
      <c r="P23">
        <v>12.309690658572</v>
      </c>
      <c r="Q23">
        <v>12.555858377603199</v>
      </c>
      <c r="R23">
        <v>12.3094658359023</v>
      </c>
      <c r="T23" s="14">
        <v>18</v>
      </c>
      <c r="U23" s="14">
        <v>270000</v>
      </c>
      <c r="V23" s="5">
        <f t="shared" si="2"/>
        <v>185.86147433772118</v>
      </c>
      <c r="W23" s="5">
        <f t="shared" si="3"/>
        <v>1.7246936420194348</v>
      </c>
      <c r="X23" s="5">
        <f t="shared" si="4"/>
        <v>0.54539601747924982</v>
      </c>
      <c r="Y23" s="5">
        <f t="shared" si="7"/>
        <v>184.42704582794849</v>
      </c>
      <c r="Z23" s="5">
        <f t="shared" si="8"/>
        <v>188.44270484120997</v>
      </c>
      <c r="AA23" s="5">
        <f t="shared" si="9"/>
        <v>186.96238322788201</v>
      </c>
      <c r="AB23" s="5">
        <f t="shared" si="10"/>
        <v>184.422378549093</v>
      </c>
      <c r="AC23" s="5">
        <f t="shared" si="11"/>
        <v>184.59919427870548</v>
      </c>
      <c r="AD23" s="5">
        <f t="shared" si="12"/>
        <v>184.65536392329901</v>
      </c>
      <c r="AE23" s="5">
        <f t="shared" si="13"/>
        <v>187.48044964791151</v>
      </c>
      <c r="AF23" s="5">
        <f t="shared" si="14"/>
        <v>184.64535987858</v>
      </c>
      <c r="AG23" s="5">
        <f t="shared" si="15"/>
        <v>188.33787566404797</v>
      </c>
      <c r="AH23" s="5">
        <f t="shared" si="16"/>
        <v>184.64198753853449</v>
      </c>
      <c r="AI23">
        <f t="shared" si="17"/>
        <v>1257.3119999999999</v>
      </c>
      <c r="AJ23">
        <f t="shared" si="5"/>
        <v>-85.217553452307698</v>
      </c>
      <c r="AK23">
        <f t="shared" si="18"/>
        <v>-1071.4505256622788</v>
      </c>
      <c r="AL23">
        <f t="shared" si="6"/>
        <v>0.14782446547692316</v>
      </c>
      <c r="AT23" s="18"/>
    </row>
    <row r="24" spans="1:46" ht="15.75" x14ac:dyDescent="0.25">
      <c r="A24">
        <v>20</v>
      </c>
      <c r="B24" s="4" t="s">
        <v>78</v>
      </c>
      <c r="C24" s="7" t="s">
        <v>79</v>
      </c>
      <c r="D24" s="4" t="s">
        <v>80</v>
      </c>
      <c r="E24" s="4">
        <v>3.22</v>
      </c>
      <c r="F24" s="17">
        <f>E24*H1</f>
        <v>3.6064000000000007</v>
      </c>
      <c r="G24" s="5">
        <f t="shared" si="0"/>
        <v>6.0294118803796843</v>
      </c>
      <c r="H24" s="5">
        <f t="shared" si="1"/>
        <v>0.12064264348220896</v>
      </c>
      <c r="I24">
        <v>6.0308901346119903</v>
      </c>
      <c r="J24">
        <v>6.0633839448410702</v>
      </c>
      <c r="K24">
        <v>5.9691167090189001</v>
      </c>
      <c r="L24">
        <v>6.1572187504173703</v>
      </c>
      <c r="M24">
        <v>6.1469985305785704</v>
      </c>
      <c r="N24">
        <v>6.1282343134284396</v>
      </c>
      <c r="O24">
        <v>6.0647315791286198</v>
      </c>
      <c r="P24">
        <v>5.7844208424437698</v>
      </c>
      <c r="Q24">
        <v>5.8771252650014096</v>
      </c>
      <c r="R24">
        <v>6.0719987343266997</v>
      </c>
      <c r="T24" s="14">
        <v>65</v>
      </c>
      <c r="U24" s="14">
        <v>70000</v>
      </c>
      <c r="V24" s="5">
        <f t="shared" si="2"/>
        <v>6.4932127942550437</v>
      </c>
      <c r="W24" s="5">
        <f t="shared" si="3"/>
        <v>0.12992284682699415</v>
      </c>
      <c r="X24" s="5">
        <f t="shared" si="4"/>
        <v>4.108521160664818E-2</v>
      </c>
      <c r="Y24" s="5">
        <f t="shared" si="7"/>
        <v>6.4948047603513741</v>
      </c>
      <c r="Z24" s="5">
        <f t="shared" si="8"/>
        <v>6.5297980944442289</v>
      </c>
      <c r="AA24" s="5">
        <f t="shared" si="9"/>
        <v>6.4282795327895847</v>
      </c>
      <c r="AB24" s="5">
        <f t="shared" si="10"/>
        <v>6.6308509619879379</v>
      </c>
      <c r="AC24" s="5">
        <f t="shared" si="11"/>
        <v>6.6198445713923064</v>
      </c>
      <c r="AD24" s="5">
        <f t="shared" si="12"/>
        <v>6.5996369529229346</v>
      </c>
      <c r="AE24" s="5">
        <f t="shared" si="13"/>
        <v>6.5312493929077444</v>
      </c>
      <c r="AF24" s="5">
        <f t="shared" si="14"/>
        <v>6.229376291862522</v>
      </c>
      <c r="AG24" s="5">
        <f t="shared" si="15"/>
        <v>6.3292118238476718</v>
      </c>
      <c r="AH24" s="5">
        <f t="shared" si="16"/>
        <v>6.5390755600441386</v>
      </c>
      <c r="AI24">
        <f t="shared" si="17"/>
        <v>3.8838153846153856</v>
      </c>
      <c r="AJ24">
        <f t="shared" si="5"/>
        <v>67.186443000767582</v>
      </c>
      <c r="AK24">
        <f t="shared" si="18"/>
        <v>2.6093974096396582</v>
      </c>
      <c r="AL24">
        <f t="shared" si="6"/>
        <v>1.6718644300076757</v>
      </c>
      <c r="AT24" s="18"/>
    </row>
    <row r="25" spans="1:46" ht="15.75" x14ac:dyDescent="0.25">
      <c r="A25">
        <v>21</v>
      </c>
      <c r="B25" s="4" t="s">
        <v>81</v>
      </c>
      <c r="C25" s="7" t="s">
        <v>82</v>
      </c>
      <c r="D25" s="4" t="s">
        <v>83</v>
      </c>
      <c r="E25" s="4">
        <v>1.92</v>
      </c>
      <c r="F25" s="17">
        <f>E25*H1</f>
        <v>2.1504000000000003</v>
      </c>
      <c r="G25" s="5">
        <f t="shared" si="0"/>
        <v>3.5960055413439136</v>
      </c>
      <c r="H25" s="5">
        <f t="shared" si="1"/>
        <v>7.7736381824440454E-2</v>
      </c>
      <c r="I25">
        <v>3.5950424517381201</v>
      </c>
      <c r="J25">
        <v>3.6164535660772801</v>
      </c>
      <c r="K25">
        <v>3.5592328478478001</v>
      </c>
      <c r="L25">
        <v>3.67575816139568</v>
      </c>
      <c r="M25">
        <v>3.6793821982906598</v>
      </c>
      <c r="N25">
        <v>3.6644797334365999</v>
      </c>
      <c r="O25">
        <v>3.6129711281247601</v>
      </c>
      <c r="P25">
        <v>3.4385535601358201</v>
      </c>
      <c r="Q25">
        <v>3.5007384133111499</v>
      </c>
      <c r="R25">
        <v>3.6174433530812702</v>
      </c>
      <c r="T25" s="14">
        <v>22</v>
      </c>
      <c r="U25" s="14">
        <v>160000</v>
      </c>
      <c r="V25" s="5">
        <f t="shared" si="2"/>
        <v>26.152767573410284</v>
      </c>
      <c r="W25" s="5">
        <f t="shared" si="3"/>
        <v>0.56535550417774894</v>
      </c>
      <c r="X25" s="5">
        <f t="shared" si="4"/>
        <v>0.17878110809145262</v>
      </c>
      <c r="Y25" s="5">
        <f t="shared" si="7"/>
        <v>26.145763285368147</v>
      </c>
      <c r="Z25" s="5">
        <f t="shared" si="8"/>
        <v>26.301480480562038</v>
      </c>
      <c r="AA25" s="5">
        <f t="shared" si="9"/>
        <v>25.885329802529458</v>
      </c>
      <c r="AB25" s="5">
        <f t="shared" si="10"/>
        <v>26.732786628332217</v>
      </c>
      <c r="AC25" s="5">
        <f t="shared" si="11"/>
        <v>26.759143260295705</v>
      </c>
      <c r="AD25" s="5">
        <f t="shared" si="12"/>
        <v>26.650761697720728</v>
      </c>
      <c r="AE25" s="5">
        <f t="shared" si="13"/>
        <v>26.276153659089168</v>
      </c>
      <c r="AF25" s="5">
        <f t="shared" si="14"/>
        <v>25.007662255533237</v>
      </c>
      <c r="AG25" s="5">
        <f t="shared" si="15"/>
        <v>25.459915733171997</v>
      </c>
      <c r="AH25" s="5">
        <f t="shared" si="16"/>
        <v>26.308678931500147</v>
      </c>
      <c r="AI25">
        <f t="shared" si="17"/>
        <v>15.639272727272729</v>
      </c>
      <c r="AJ25">
        <f t="shared" si="5"/>
        <v>67.224960069936458</v>
      </c>
      <c r="AK25">
        <f t="shared" si="18"/>
        <v>10.513494846137554</v>
      </c>
      <c r="AL25">
        <f t="shared" si="6"/>
        <v>1.6722496006993646</v>
      </c>
      <c r="AT25" s="18"/>
    </row>
    <row r="26" spans="1:46" ht="15.75" x14ac:dyDescent="0.25">
      <c r="A26">
        <v>22</v>
      </c>
      <c r="B26" s="4" t="s">
        <v>84</v>
      </c>
      <c r="C26" s="7" t="s">
        <v>85</v>
      </c>
      <c r="D26" s="4" t="s">
        <v>86</v>
      </c>
      <c r="E26" s="4">
        <v>3.46</v>
      </c>
      <c r="F26" s="17">
        <f>E26*H1</f>
        <v>3.8752000000000004</v>
      </c>
      <c r="G26" s="5">
        <f t="shared" si="0"/>
        <v>6.4837963996346577</v>
      </c>
      <c r="H26" s="5">
        <f t="shared" si="1"/>
        <v>0.13136672525134632</v>
      </c>
      <c r="I26">
        <v>6.4832810325194199</v>
      </c>
      <c r="J26">
        <v>6.5061685072033404</v>
      </c>
      <c r="K26">
        <v>6.41902311114755</v>
      </c>
      <c r="L26">
        <v>6.6308072840957104</v>
      </c>
      <c r="M26">
        <v>6.6195701025030402</v>
      </c>
      <c r="N26">
        <v>6.6085642392759398</v>
      </c>
      <c r="O26">
        <v>6.5042843118758302</v>
      </c>
      <c r="P26">
        <v>6.2192354444106597</v>
      </c>
      <c r="Q26">
        <v>6.3304426221877801</v>
      </c>
      <c r="R26">
        <v>6.5165873411273001</v>
      </c>
      <c r="T26" s="14">
        <v>400</v>
      </c>
      <c r="U26" s="14">
        <v>53000</v>
      </c>
      <c r="V26" s="5">
        <f t="shared" si="2"/>
        <v>0.85910302295159213</v>
      </c>
      <c r="W26" s="5">
        <f t="shared" si="3"/>
        <v>1.7406091095803357E-2</v>
      </c>
      <c r="X26" s="5">
        <f t="shared" si="4"/>
        <v>5.50428930231147E-3</v>
      </c>
      <c r="Y26" s="5">
        <f t="shared" si="7"/>
        <v>0.85903473680882314</v>
      </c>
      <c r="Z26" s="5">
        <f t="shared" si="8"/>
        <v>0.86206732720444257</v>
      </c>
      <c r="AA26" s="5">
        <f t="shared" si="9"/>
        <v>0.8505205622270503</v>
      </c>
      <c r="AB26" s="5">
        <f t="shared" si="10"/>
        <v>0.87858196514268161</v>
      </c>
      <c r="AC26" s="5">
        <f t="shared" si="11"/>
        <v>0.87709303858165288</v>
      </c>
      <c r="AD26" s="5">
        <f t="shared" si="12"/>
        <v>0.87563476170406196</v>
      </c>
      <c r="AE26" s="5">
        <f t="shared" si="13"/>
        <v>0.86181767132354736</v>
      </c>
      <c r="AF26" s="5">
        <f t="shared" si="14"/>
        <v>0.82404869638441247</v>
      </c>
      <c r="AG26" s="5">
        <f t="shared" si="15"/>
        <v>0.83878364743988099</v>
      </c>
      <c r="AH26" s="5">
        <f t="shared" si="16"/>
        <v>0.86344782269936726</v>
      </c>
      <c r="AI26">
        <f t="shared" si="17"/>
        <v>0.51346400000000003</v>
      </c>
      <c r="AJ26">
        <f t="shared" si="5"/>
        <v>67.315142434833234</v>
      </c>
      <c r="AK26">
        <f t="shared" si="18"/>
        <v>0.3456390229515921</v>
      </c>
      <c r="AL26">
        <f t="shared" si="6"/>
        <v>1.6731514243483323</v>
      </c>
      <c r="AT26" s="18"/>
    </row>
    <row r="27" spans="1:46" ht="15.75" x14ac:dyDescent="0.25">
      <c r="A27">
        <v>23</v>
      </c>
      <c r="B27" s="4" t="s">
        <v>87</v>
      </c>
      <c r="C27" s="7" t="s">
        <v>88</v>
      </c>
      <c r="D27" s="4" t="s">
        <v>89</v>
      </c>
      <c r="E27" s="4">
        <v>1.67</v>
      </c>
      <c r="F27" s="17">
        <f>E27*H1</f>
        <v>1.8704000000000001</v>
      </c>
      <c r="G27" s="5">
        <f t="shared" si="0"/>
        <v>3.1284842377526312</v>
      </c>
      <c r="H27" s="5">
        <f t="shared" si="1"/>
        <v>6.3710730590941095E-2</v>
      </c>
      <c r="I27">
        <v>3.1300097827779298</v>
      </c>
      <c r="J27">
        <v>3.1390172589334302</v>
      </c>
      <c r="K27">
        <v>3.0988411654575301</v>
      </c>
      <c r="L27">
        <v>3.2009086077762001</v>
      </c>
      <c r="M27">
        <v>3.1925499431794102</v>
      </c>
      <c r="N27">
        <v>3.1793086626623301</v>
      </c>
      <c r="O27">
        <v>3.1383280034060199</v>
      </c>
      <c r="P27">
        <v>3.0019482399358801</v>
      </c>
      <c r="Q27">
        <v>3.04677502941668</v>
      </c>
      <c r="R27">
        <v>3.1571556839808999</v>
      </c>
      <c r="T27" s="14">
        <v>640</v>
      </c>
      <c r="U27" s="14">
        <v>480000</v>
      </c>
      <c r="V27" s="5">
        <f t="shared" si="2"/>
        <v>2.3463631783144732</v>
      </c>
      <c r="W27" s="5">
        <f t="shared" si="3"/>
        <v>4.778304794320587E-2</v>
      </c>
      <c r="X27" s="5">
        <f t="shared" si="4"/>
        <v>1.5110326504555453E-2</v>
      </c>
      <c r="Y27" s="5">
        <f t="shared" si="7"/>
        <v>2.3475073370834476</v>
      </c>
      <c r="Z27" s="5">
        <f t="shared" si="8"/>
        <v>2.3542629442000726</v>
      </c>
      <c r="AA27" s="5">
        <f t="shared" si="9"/>
        <v>2.324130874093147</v>
      </c>
      <c r="AB27" s="5">
        <f t="shared" si="10"/>
        <v>2.4006814558321499</v>
      </c>
      <c r="AC27" s="5">
        <f t="shared" si="11"/>
        <v>2.3944124573845573</v>
      </c>
      <c r="AD27" s="5">
        <f t="shared" si="12"/>
        <v>2.3844814969967474</v>
      </c>
      <c r="AE27" s="5">
        <f t="shared" si="13"/>
        <v>2.3537460025545149</v>
      </c>
      <c r="AF27" s="5">
        <f t="shared" si="14"/>
        <v>2.2514611799519098</v>
      </c>
      <c r="AG27" s="5">
        <f t="shared" si="15"/>
        <v>2.2850812720625098</v>
      </c>
      <c r="AH27" s="5">
        <f t="shared" si="16"/>
        <v>2.3678667629856749</v>
      </c>
      <c r="AI27">
        <f t="shared" si="17"/>
        <v>1.4028000000000003</v>
      </c>
      <c r="AJ27">
        <f t="shared" si="5"/>
        <v>67.262844191222754</v>
      </c>
      <c r="AK27">
        <f t="shared" si="18"/>
        <v>0.94356317831447289</v>
      </c>
      <c r="AL27">
        <f t="shared" si="6"/>
        <v>1.6726284419122275</v>
      </c>
      <c r="AT27" s="18"/>
    </row>
    <row r="28" spans="1:46" x14ac:dyDescent="0.25">
      <c r="A28">
        <v>24</v>
      </c>
      <c r="B28" s="4" t="s">
        <v>90</v>
      </c>
      <c r="C28" s="7" t="s">
        <v>91</v>
      </c>
      <c r="D28" s="4" t="s">
        <v>92</v>
      </c>
      <c r="E28" s="4">
        <v>16.649999999999999</v>
      </c>
      <c r="F28" s="17">
        <f>E28*H1</f>
        <v>18.648</v>
      </c>
      <c r="G28" s="5">
        <f t="shared" si="0"/>
        <v>31.167152836706116</v>
      </c>
      <c r="H28" s="5">
        <f t="shared" si="1"/>
        <v>0.65209403599640392</v>
      </c>
      <c r="I28">
        <v>31.1605371702661</v>
      </c>
      <c r="J28">
        <v>31.211291750713698</v>
      </c>
      <c r="K28">
        <v>30.861775305959199</v>
      </c>
      <c r="L28">
        <v>31.870355348912401</v>
      </c>
      <c r="M28">
        <v>31.8911230729497</v>
      </c>
      <c r="N28">
        <v>31.788132372329599</v>
      </c>
      <c r="O28">
        <v>31.264319596680298</v>
      </c>
      <c r="P28">
        <v>29.903198595311501</v>
      </c>
      <c r="Q28">
        <v>30.344485425124301</v>
      </c>
      <c r="R28">
        <v>31.376309728814402</v>
      </c>
      <c r="T28" s="14">
        <v>2500</v>
      </c>
      <c r="U28" s="14">
        <v>120000</v>
      </c>
      <c r="V28" s="5">
        <f t="shared" si="2"/>
        <v>1.4960233361618938</v>
      </c>
      <c r="W28" s="5">
        <f t="shared" si="3"/>
        <v>3.1300513727827321E-2</v>
      </c>
      <c r="X28" s="5">
        <f t="shared" si="4"/>
        <v>9.8980915313302015E-3</v>
      </c>
      <c r="Y28" s="5">
        <f t="shared" si="7"/>
        <v>1.4957057841727728</v>
      </c>
      <c r="Z28" s="5">
        <f t="shared" si="8"/>
        <v>1.4981420040342575</v>
      </c>
      <c r="AA28" s="5">
        <f t="shared" si="9"/>
        <v>1.4813652146860417</v>
      </c>
      <c r="AB28" s="5">
        <f t="shared" si="10"/>
        <v>1.5297770567477953</v>
      </c>
      <c r="AC28" s="5">
        <f t="shared" si="11"/>
        <v>1.5307739075015854</v>
      </c>
      <c r="AD28" s="5">
        <f t="shared" si="12"/>
        <v>1.5258303538718208</v>
      </c>
      <c r="AE28" s="5">
        <f t="shared" si="13"/>
        <v>1.5006873406406545</v>
      </c>
      <c r="AF28" s="5">
        <f t="shared" si="14"/>
        <v>1.4353535325749522</v>
      </c>
      <c r="AG28" s="5">
        <f t="shared" si="15"/>
        <v>1.4565353004059665</v>
      </c>
      <c r="AH28" s="5">
        <f t="shared" si="16"/>
        <v>1.5060628669830913</v>
      </c>
      <c r="AI28">
        <f t="shared" si="17"/>
        <v>0.89510400000000001</v>
      </c>
      <c r="AJ28">
        <f t="shared" si="5"/>
        <v>67.134024220860795</v>
      </c>
      <c r="AK28">
        <f t="shared" si="18"/>
        <v>0.60091933616189375</v>
      </c>
      <c r="AL28">
        <f t="shared" si="6"/>
        <v>1.6713402422086079</v>
      </c>
    </row>
    <row r="29" spans="1:46" x14ac:dyDescent="0.25">
      <c r="A29">
        <v>25</v>
      </c>
      <c r="B29" s="4" t="s">
        <v>93</v>
      </c>
      <c r="C29" s="7" t="s">
        <v>94</v>
      </c>
      <c r="D29" s="4" t="s">
        <v>95</v>
      </c>
      <c r="E29" s="4">
        <v>0.5</v>
      </c>
      <c r="F29" s="17">
        <f>E29*H1</f>
        <v>0.56000000000000005</v>
      </c>
      <c r="G29" s="5">
        <f t="shared" si="0"/>
        <v>0.93619270070210359</v>
      </c>
      <c r="H29" s="5">
        <f t="shared" si="1"/>
        <v>1.8971093724645057E-2</v>
      </c>
      <c r="I29">
        <v>0.93425280966748803</v>
      </c>
      <c r="J29">
        <v>0.93900014779146301</v>
      </c>
      <c r="K29">
        <v>0.92913115950954905</v>
      </c>
      <c r="L29">
        <v>0.95877445097633296</v>
      </c>
      <c r="M29">
        <v>0.955847523787826</v>
      </c>
      <c r="N29">
        <v>0.95363854001407899</v>
      </c>
      <c r="O29">
        <v>0.94047823476076797</v>
      </c>
      <c r="P29">
        <v>0.89973661019739404</v>
      </c>
      <c r="Q29">
        <v>0.91134982534244902</v>
      </c>
      <c r="R29">
        <v>0.93971770497368601</v>
      </c>
      <c r="T29" s="14">
        <v>1550</v>
      </c>
      <c r="U29" s="14">
        <v>390000</v>
      </c>
      <c r="V29" s="5">
        <f t="shared" si="2"/>
        <v>0.23555816340246474</v>
      </c>
      <c r="W29" s="5">
        <f t="shared" si="3"/>
        <v>4.7733719694268142E-3</v>
      </c>
      <c r="X29" s="5">
        <f t="shared" si="4"/>
        <v>1.5094727542592353E-3</v>
      </c>
      <c r="Y29" s="5">
        <f t="shared" si="7"/>
        <v>0.23507006178730344</v>
      </c>
      <c r="Z29" s="5">
        <f t="shared" si="8"/>
        <v>0.23626455331527133</v>
      </c>
      <c r="AA29" s="5">
        <f t="shared" si="9"/>
        <v>0.2337813885217575</v>
      </c>
      <c r="AB29" s="5">
        <f t="shared" si="10"/>
        <v>0.24124002314888379</v>
      </c>
      <c r="AC29" s="5">
        <f t="shared" si="11"/>
        <v>0.24050357050145296</v>
      </c>
      <c r="AD29" s="5">
        <f t="shared" si="12"/>
        <v>0.2399477616809618</v>
      </c>
      <c r="AE29" s="5">
        <f t="shared" si="13"/>
        <v>0.2366364590688384</v>
      </c>
      <c r="AF29" s="5">
        <f t="shared" si="14"/>
        <v>0.22638534063031204</v>
      </c>
      <c r="AG29" s="5">
        <f t="shared" si="15"/>
        <v>0.22930737540874527</v>
      </c>
      <c r="AH29" s="5">
        <f t="shared" si="16"/>
        <v>0.23644509996112098</v>
      </c>
      <c r="AI29">
        <f t="shared" si="17"/>
        <v>0.14090322580645162</v>
      </c>
      <c r="AJ29">
        <f t="shared" si="5"/>
        <v>67.177267982518458</v>
      </c>
      <c r="AK29">
        <f t="shared" si="18"/>
        <v>9.4654937596013122E-2</v>
      </c>
      <c r="AL29">
        <f t="shared" si="6"/>
        <v>1.6717726798251846</v>
      </c>
    </row>
    <row r="30" spans="1:46" x14ac:dyDescent="0.25">
      <c r="A30">
        <v>26</v>
      </c>
      <c r="B30" s="4" t="s">
        <v>96</v>
      </c>
      <c r="C30" s="7" t="s">
        <v>97</v>
      </c>
      <c r="D30" s="4" t="s">
        <v>98</v>
      </c>
      <c r="E30" s="4">
        <v>3.03</v>
      </c>
      <c r="F30" s="17">
        <f>E30*H1</f>
        <v>3.3936000000000002</v>
      </c>
      <c r="G30" s="5">
        <f t="shared" si="0"/>
        <v>5.6754883179259208</v>
      </c>
      <c r="H30" s="5">
        <f t="shared" si="1"/>
        <v>0.12302675933325327</v>
      </c>
      <c r="I30">
        <v>5.6785401360297501</v>
      </c>
      <c r="J30">
        <v>5.6963962620525299</v>
      </c>
      <c r="K30">
        <v>5.6149461137387799</v>
      </c>
      <c r="L30">
        <v>5.8126580684473801</v>
      </c>
      <c r="M30">
        <v>5.7986750392256301</v>
      </c>
      <c r="N30">
        <v>5.7896742221723301</v>
      </c>
      <c r="O30">
        <v>5.70232151791107</v>
      </c>
      <c r="P30">
        <v>5.4217331757487797</v>
      </c>
      <c r="Q30">
        <v>5.5368937621415002</v>
      </c>
      <c r="R30">
        <v>5.7030448817914596</v>
      </c>
      <c r="T30" s="14">
        <v>9240</v>
      </c>
      <c r="U30" s="15">
        <v>66000</v>
      </c>
      <c r="V30" s="5">
        <f t="shared" si="2"/>
        <v>4.0539202270899431E-2</v>
      </c>
      <c r="W30" s="5">
        <f t="shared" si="3"/>
        <v>8.7876256666609431E-4</v>
      </c>
      <c r="X30" s="5">
        <f t="shared" si="4"/>
        <v>2.7788912331604159E-4</v>
      </c>
      <c r="Y30" s="5">
        <f t="shared" si="7"/>
        <v>4.056100097164108E-2</v>
      </c>
      <c r="Z30" s="5">
        <f t="shared" si="8"/>
        <v>4.0688544728946639E-2</v>
      </c>
      <c r="AA30" s="5">
        <f t="shared" si="9"/>
        <v>4.0106757955277003E-2</v>
      </c>
      <c r="AB30" s="5">
        <f t="shared" si="10"/>
        <v>4.1518986203195565E-2</v>
      </c>
      <c r="AC30" s="5">
        <f t="shared" si="11"/>
        <v>4.1419107423040218E-2</v>
      </c>
      <c r="AD30" s="5">
        <f t="shared" si="12"/>
        <v>4.1354815872659503E-2</v>
      </c>
      <c r="AE30" s="5">
        <f t="shared" si="13"/>
        <v>4.0730867985079071E-2</v>
      </c>
      <c r="AF30" s="5">
        <f t="shared" si="14"/>
        <v>3.8726665541062709E-2</v>
      </c>
      <c r="AG30" s="5">
        <f t="shared" si="15"/>
        <v>3.9549241158153579E-2</v>
      </c>
      <c r="AH30" s="5">
        <f t="shared" si="16"/>
        <v>4.0736034869939E-2</v>
      </c>
      <c r="AI30">
        <f t="shared" si="17"/>
        <v>2.4240000000000001E-2</v>
      </c>
      <c r="AJ30">
        <f t="shared" si="5"/>
        <v>67.240933460806232</v>
      </c>
      <c r="AK30">
        <f t="shared" si="18"/>
        <v>1.629920227089943E-2</v>
      </c>
      <c r="AL30">
        <f t="shared" si="6"/>
        <v>1.6724093346080622</v>
      </c>
    </row>
    <row r="31" spans="1:46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46" x14ac:dyDescent="0.25">
      <c r="A32" s="5"/>
      <c r="B32" s="5"/>
      <c r="C32" s="5"/>
      <c r="D32" s="5"/>
      <c r="E32" s="5"/>
      <c r="F32" s="5"/>
      <c r="S32" s="5"/>
      <c r="T32" s="5" t="s">
        <v>103</v>
      </c>
      <c r="U32" s="5">
        <f>SUM(V5:V30)</f>
        <v>10369.997757054083</v>
      </c>
      <c r="V32" s="5"/>
      <c r="W32" s="5"/>
      <c r="X32" s="5"/>
      <c r="Y32" s="5">
        <f t="shared" ref="Y32:AI32" si="19">SUM(Y5:Y30)</f>
        <v>10369.997757054101</v>
      </c>
      <c r="Z32" s="5">
        <f t="shared" si="19"/>
        <v>10369.997757054078</v>
      </c>
      <c r="AA32" s="5">
        <f t="shared" si="19"/>
        <v>10369.997757054067</v>
      </c>
      <c r="AB32" s="5">
        <f t="shared" si="19"/>
        <v>10369.997757054076</v>
      </c>
      <c r="AC32" s="5">
        <f t="shared" si="19"/>
        <v>10369.99775705407</v>
      </c>
      <c r="AD32" s="5">
        <f t="shared" si="19"/>
        <v>10369.997757054092</v>
      </c>
      <c r="AE32" s="5">
        <f t="shared" si="19"/>
        <v>10369.997757054103</v>
      </c>
      <c r="AF32" s="5">
        <f t="shared" si="19"/>
        <v>10369.9977570541</v>
      </c>
      <c r="AG32" s="5">
        <f t="shared" si="19"/>
        <v>10369.99775705407</v>
      </c>
      <c r="AH32" s="5">
        <f t="shared" si="19"/>
        <v>10369.997757054087</v>
      </c>
      <c r="AI32" s="5">
        <f t="shared" si="19"/>
        <v>10369.997757054085</v>
      </c>
    </row>
  </sheetData>
  <mergeCells count="2">
    <mergeCell ref="F2:Q2"/>
    <mergeCell ref="U1:AG1"/>
  </mergeCells>
  <conditionalFormatting sqref="G35:G6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>&amp;R_x000D_&amp;1#&amp;"Calibri"&amp;10&amp;K000000 Classification: Confidential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2AA5A-746E-4330-A75E-9875CD698ACC}">
  <dimension ref="A1:AT32"/>
  <sheetViews>
    <sheetView zoomScale="80" zoomScaleNormal="80" workbookViewId="0">
      <selection activeCell="F1" sqref="F1"/>
    </sheetView>
  </sheetViews>
  <sheetFormatPr defaultRowHeight="15" x14ac:dyDescent="0.25"/>
  <cols>
    <col min="2" max="2" width="9.140625" customWidth="1"/>
    <col min="3" max="3" width="32.7109375" customWidth="1"/>
    <col min="6" max="6" width="9.140625" customWidth="1"/>
    <col min="9" max="18" width="12.7109375" customWidth="1"/>
    <col min="36" max="37" width="14.85546875" customWidth="1"/>
    <col min="39" max="39" width="14.140625" customWidth="1"/>
    <col min="44" max="44" width="6.5703125" customWidth="1"/>
    <col min="45" max="45" width="19.42578125" customWidth="1"/>
    <col min="50" max="50" width="14.5703125" customWidth="1"/>
  </cols>
  <sheetData>
    <row r="1" spans="1:46" x14ac:dyDescent="0.25">
      <c r="A1" t="s">
        <v>0</v>
      </c>
      <c r="B1">
        <v>270</v>
      </c>
      <c r="E1" t="s">
        <v>1</v>
      </c>
      <c r="F1">
        <v>1.36</v>
      </c>
      <c r="G1" t="s">
        <v>2</v>
      </c>
      <c r="H1">
        <v>1.1200000000000001</v>
      </c>
    </row>
    <row r="2" spans="1:46" x14ac:dyDescent="0.25">
      <c r="A2" t="s">
        <v>7</v>
      </c>
      <c r="B2" t="s">
        <v>8</v>
      </c>
      <c r="C2" t="s">
        <v>9</v>
      </c>
      <c r="D2" t="s">
        <v>10</v>
      </c>
      <c r="F2" s="32" t="s">
        <v>5</v>
      </c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S2" s="5"/>
      <c r="T2" s="5"/>
      <c r="U2" s="31" t="s">
        <v>6</v>
      </c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</row>
    <row r="3" spans="1:46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15</v>
      </c>
      <c r="U3" s="5" t="s">
        <v>16</v>
      </c>
      <c r="V3" s="10" t="s">
        <v>13</v>
      </c>
      <c r="W3" s="10" t="s">
        <v>14</v>
      </c>
      <c r="X3" s="10" t="s">
        <v>17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178</v>
      </c>
      <c r="AJ3" t="s">
        <v>19</v>
      </c>
      <c r="AK3" t="s">
        <v>179</v>
      </c>
      <c r="AL3" t="s">
        <v>180</v>
      </c>
    </row>
    <row r="4" spans="1:46" ht="15.75" thickBot="1" x14ac:dyDescent="0.3">
      <c r="B4" t="s">
        <v>20</v>
      </c>
      <c r="C4" t="s">
        <v>181</v>
      </c>
      <c r="F4" s="17"/>
      <c r="G4" s="5">
        <f>AVERAGE(I4:R4)</f>
        <v>35.214350828277553</v>
      </c>
      <c r="H4" s="5">
        <f>STDEV(I4:R4)</f>
        <v>2.4357793805384882E-3</v>
      </c>
      <c r="I4">
        <v>35.214990713132003</v>
      </c>
      <c r="J4">
        <v>35.216295970178003</v>
      </c>
      <c r="K4">
        <v>35.217345809344401</v>
      </c>
      <c r="L4">
        <v>35.215788329574899</v>
      </c>
      <c r="M4">
        <v>35.216719120428102</v>
      </c>
      <c r="N4">
        <v>35.212822979032097</v>
      </c>
      <c r="O4">
        <v>35.211608710380602</v>
      </c>
      <c r="P4">
        <v>35.213480523645501</v>
      </c>
      <c r="Q4">
        <v>35.209684856163499</v>
      </c>
      <c r="R4">
        <v>35.214771270896399</v>
      </c>
      <c r="T4" s="5" t="s">
        <v>21</v>
      </c>
      <c r="U4" s="5" t="s">
        <v>22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46" ht="15.75" x14ac:dyDescent="0.25">
      <c r="A5">
        <v>1</v>
      </c>
      <c r="B5" t="s">
        <v>23</v>
      </c>
      <c r="C5" s="5" t="s">
        <v>24</v>
      </c>
      <c r="D5" t="s">
        <v>25</v>
      </c>
      <c r="E5">
        <v>120</v>
      </c>
      <c r="F5" s="17">
        <f>E5*F1</f>
        <v>163.20000000000002</v>
      </c>
      <c r="G5" s="5">
        <f>AVERAGE(I5:R5)</f>
        <v>183.02265414049171</v>
      </c>
      <c r="H5" s="5">
        <f>STDEV(I5:R5)</f>
        <v>0.34827051392960778</v>
      </c>
      <c r="I5">
        <v>183.05702429744301</v>
      </c>
      <c r="J5">
        <v>183.502139458947</v>
      </c>
      <c r="K5">
        <v>183.35424956362101</v>
      </c>
      <c r="L5">
        <v>183.11297914019499</v>
      </c>
      <c r="M5">
        <v>182.65848686918099</v>
      </c>
      <c r="N5">
        <v>182.786010002496</v>
      </c>
      <c r="O5">
        <v>183.28137026151401</v>
      </c>
      <c r="P5">
        <v>182.360157751804</v>
      </c>
      <c r="Q5">
        <v>183.20807195965801</v>
      </c>
      <c r="R5">
        <v>182.90605210005799</v>
      </c>
      <c r="T5" s="12">
        <v>16</v>
      </c>
      <c r="U5" s="12">
        <v>588000</v>
      </c>
      <c r="V5" s="5">
        <f>AVERAGE(Y5:AH5)</f>
        <v>7398.6907936293765</v>
      </c>
      <c r="W5" s="5">
        <f>STDEV(Y5:AH5)</f>
        <v>14.078835525604477</v>
      </c>
      <c r="X5" s="5">
        <f>W5/SQRT(COUNT(Y5:AH5))</f>
        <v>4.4521187063803982</v>
      </c>
      <c r="Y5" s="5">
        <f>I5/T5*U5/1000*1.1</f>
        <v>7400.0802072241331</v>
      </c>
      <c r="Z5" s="5">
        <f>J5/T5*U5/1000*1.1</f>
        <v>7418.0739876279331</v>
      </c>
      <c r="AA5" s="5">
        <f>K5/T5*U5/1000*1.1</f>
        <v>7412.0955386093801</v>
      </c>
      <c r="AB5" s="5">
        <f>L5/T5*U5/1000*1.1</f>
        <v>7402.3421817423823</v>
      </c>
      <c r="AC5" s="5">
        <f>M5/T5*U5/1000*1.1</f>
        <v>7383.9693316866424</v>
      </c>
      <c r="AD5" s="5">
        <f>N5/T5*U5/1000*1.1</f>
        <v>7389.1244543509001</v>
      </c>
      <c r="AE5" s="5">
        <f>O5/T5*U5/1000*1.1</f>
        <v>7409.1493928217051</v>
      </c>
      <c r="AF5" s="5">
        <f>P5/T5*U5/1000*1.1</f>
        <v>7371.9093771166772</v>
      </c>
      <c r="AG5" s="5">
        <f>Q5/T5*U5/1000*1.1</f>
        <v>7406.186308969176</v>
      </c>
      <c r="AH5" s="5">
        <f>R5/T5*U5/1000*1.1</f>
        <v>7393.9771561448451</v>
      </c>
      <c r="AI5">
        <f>F5/T5*U5/1000*1.1</f>
        <v>6597.3600000000015</v>
      </c>
      <c r="AJ5">
        <f>((V5-AI5)/AI5)*100</f>
        <v>12.146234154713019</v>
      </c>
      <c r="AK5">
        <f>V5-AI5</f>
        <v>801.33079362937497</v>
      </c>
      <c r="AL5">
        <f>V5/AI5</f>
        <v>1.1214623415471301</v>
      </c>
      <c r="AT5" s="18"/>
    </row>
    <row r="6" spans="1:46" ht="15.75" x14ac:dyDescent="0.25">
      <c r="A6">
        <v>2</v>
      </c>
      <c r="B6" t="s">
        <v>26</v>
      </c>
      <c r="C6" s="5" t="s">
        <v>27</v>
      </c>
      <c r="D6" t="s">
        <v>28</v>
      </c>
      <c r="E6">
        <v>1241.24</v>
      </c>
      <c r="F6" s="17">
        <f>E6*H1</f>
        <v>1390.1888000000001</v>
      </c>
      <c r="G6" s="5">
        <f t="shared" ref="G6:G30" si="0">AVERAGE(I6:R6)</f>
        <v>1844.502438064937</v>
      </c>
      <c r="H6" s="5">
        <f t="shared" ref="H6:H30" si="1">STDEV(I6:R6)</f>
        <v>58.97550188472767</v>
      </c>
      <c r="I6">
        <v>1900.0928182764501</v>
      </c>
      <c r="J6">
        <v>1876.17302586867</v>
      </c>
      <c r="K6">
        <v>1785.3854793381199</v>
      </c>
      <c r="L6">
        <v>1923.19203092865</v>
      </c>
      <c r="M6">
        <v>1846.8090508103201</v>
      </c>
      <c r="N6">
        <v>1926.51195456658</v>
      </c>
      <c r="O6">
        <v>1792.2959222038701</v>
      </c>
      <c r="P6">
        <v>1790.5583454150001</v>
      </c>
      <c r="Q6">
        <v>1774.21787230473</v>
      </c>
      <c r="R6">
        <v>1829.7878809369799</v>
      </c>
      <c r="T6" s="13">
        <v>540</v>
      </c>
      <c r="U6" s="13">
        <v>45000</v>
      </c>
      <c r="V6" s="5">
        <f t="shared" ref="V6:V30" si="2">AVERAGE(Y6:AH6)</f>
        <v>153.70853650541139</v>
      </c>
      <c r="W6" s="5">
        <f t="shared" ref="W6:W30" si="3">STDEV(Y6:AH6)</f>
        <v>4.9146251570606383</v>
      </c>
      <c r="X6" s="5">
        <f t="shared" ref="X6:X30" si="4">W6/SQRT(COUNT(Y6:AH6))</f>
        <v>1.5541409342274368</v>
      </c>
      <c r="Y6" s="5">
        <f>I6/T6*U6/1000</f>
        <v>158.34106818970417</v>
      </c>
      <c r="Z6" s="5">
        <f>J6/T6*U6/1000</f>
        <v>156.3477521557225</v>
      </c>
      <c r="AA6" s="5">
        <f>K6/T6*U6/1000</f>
        <v>148.78212327817667</v>
      </c>
      <c r="AB6" s="5">
        <f>L6/T6*U6/1000</f>
        <v>160.2660025773875</v>
      </c>
      <c r="AC6" s="5">
        <f>M6/T6*U6/1000</f>
        <v>153.90075423419333</v>
      </c>
      <c r="AD6" s="5">
        <f>N6/T6*U6/1000</f>
        <v>160.54266288054833</v>
      </c>
      <c r="AE6" s="5">
        <f>O6/T6*U6/1000</f>
        <v>149.35799351698918</v>
      </c>
      <c r="AF6" s="5">
        <f>P6/T6*U6/1000</f>
        <v>149.21319545125002</v>
      </c>
      <c r="AG6" s="5">
        <f>Q6/T6*U6/1000</f>
        <v>147.85148935872749</v>
      </c>
      <c r="AH6" s="5">
        <f>R6/T6*U6/1000</f>
        <v>152.482323411415</v>
      </c>
      <c r="AI6">
        <f>F6/T6*U6/1000</f>
        <v>115.84906666666669</v>
      </c>
      <c r="AJ6">
        <f t="shared" ref="AJ6:AJ30" si="5">((V6-AI6)/AI6)*100</f>
        <v>32.679995556354385</v>
      </c>
      <c r="AK6">
        <f>V6-AI6</f>
        <v>37.859469838744701</v>
      </c>
      <c r="AL6">
        <f t="shared" ref="AL6:AL30" si="6">V6/AI6</f>
        <v>1.3267999555635439</v>
      </c>
      <c r="AT6" s="18"/>
    </row>
    <row r="7" spans="1:46" ht="15.75" x14ac:dyDescent="0.25">
      <c r="A7">
        <v>3</v>
      </c>
      <c r="B7" t="s">
        <v>29</v>
      </c>
      <c r="C7" s="5" t="s">
        <v>30</v>
      </c>
      <c r="D7" t="s">
        <v>31</v>
      </c>
      <c r="E7">
        <v>166.35</v>
      </c>
      <c r="F7" s="17">
        <f>E7*H1</f>
        <v>186.31200000000001</v>
      </c>
      <c r="G7" s="5">
        <f t="shared" si="0"/>
        <v>96.903594992124141</v>
      </c>
      <c r="H7" s="5">
        <f t="shared" si="1"/>
        <v>0.5404677617131487</v>
      </c>
      <c r="I7">
        <v>96.738380544112502</v>
      </c>
      <c r="J7">
        <v>95.871158823573097</v>
      </c>
      <c r="K7">
        <v>96.5314864790775</v>
      </c>
      <c r="L7">
        <v>97.063708319558401</v>
      </c>
      <c r="M7">
        <v>96.698816557695395</v>
      </c>
      <c r="N7">
        <v>97.489096231486002</v>
      </c>
      <c r="O7">
        <v>97.611061896278798</v>
      </c>
      <c r="P7">
        <v>97.136351098082699</v>
      </c>
      <c r="Q7">
        <v>97.410688303467495</v>
      </c>
      <c r="R7">
        <v>96.485201667909607</v>
      </c>
      <c r="T7" s="13">
        <v>50</v>
      </c>
      <c r="U7" s="13">
        <v>180000</v>
      </c>
      <c r="V7" s="5">
        <f t="shared" si="2"/>
        <v>348.85294197164694</v>
      </c>
      <c r="W7" s="5">
        <f t="shared" si="3"/>
        <v>1.94568394216734</v>
      </c>
      <c r="X7" s="5">
        <f t="shared" si="4"/>
        <v>0.61527928640641238</v>
      </c>
      <c r="Y7" s="5">
        <f t="shared" ref="Y7:Y30" si="7">I7/T7*U7/1000</f>
        <v>348.25816995880501</v>
      </c>
      <c r="Z7" s="5">
        <f t="shared" ref="Z7:Z30" si="8">J7/T7*U7/1000</f>
        <v>345.13617176486315</v>
      </c>
      <c r="AA7" s="5">
        <f t="shared" ref="AA7:AA30" si="9">K7/T7*U7/1000</f>
        <v>347.51335132467898</v>
      </c>
      <c r="AB7" s="5">
        <f t="shared" ref="AB7:AB30" si="10">L7/T7*U7/1000</f>
        <v>349.42934995041026</v>
      </c>
      <c r="AC7" s="5">
        <f t="shared" ref="AC7:AC30" si="11">M7/T7*U7/1000</f>
        <v>348.11573960770346</v>
      </c>
      <c r="AD7" s="5">
        <f t="shared" ref="AD7:AD30" si="12">N7/T7*U7/1000</f>
        <v>350.96074643334964</v>
      </c>
      <c r="AE7" s="5">
        <f t="shared" ref="AE7:AE30" si="13">O7/T7*U7/1000</f>
        <v>351.39982282660367</v>
      </c>
      <c r="AF7" s="5">
        <f t="shared" ref="AF7:AF30" si="14">P7/T7*U7/1000</f>
        <v>349.69086395309773</v>
      </c>
      <c r="AG7" s="5">
        <f t="shared" ref="AG7:AG30" si="15">Q7/T7*U7/1000</f>
        <v>350.67847789248299</v>
      </c>
      <c r="AH7" s="5">
        <f t="shared" ref="AH7:AH30" si="16">R7/T7*U7/1000</f>
        <v>347.34672600447459</v>
      </c>
      <c r="AI7">
        <f t="shared" ref="AI7:AI30" si="17">F7/T7*U7/1000</f>
        <v>670.72320000000002</v>
      </c>
      <c r="AJ7">
        <f t="shared" si="5"/>
        <v>-47.98853804793886</v>
      </c>
      <c r="AK7">
        <f t="shared" ref="AK7:AK30" si="18">V7-AI7</f>
        <v>-321.87025802835308</v>
      </c>
      <c r="AL7">
        <f t="shared" si="6"/>
        <v>0.52011461952061133</v>
      </c>
      <c r="AT7" s="18"/>
    </row>
    <row r="8" spans="1:46" ht="15.75" x14ac:dyDescent="0.25">
      <c r="A8">
        <v>4</v>
      </c>
      <c r="B8" t="s">
        <v>32</v>
      </c>
      <c r="C8" s="6" t="s">
        <v>33</v>
      </c>
      <c r="D8" t="s">
        <v>34</v>
      </c>
      <c r="E8">
        <v>50.2</v>
      </c>
      <c r="F8" s="17">
        <f>E8*H1</f>
        <v>56.224000000000011</v>
      </c>
      <c r="G8" s="5">
        <f t="shared" si="0"/>
        <v>533.23575607378098</v>
      </c>
      <c r="H8" s="5">
        <f t="shared" si="1"/>
        <v>8.3816612998000828</v>
      </c>
      <c r="I8">
        <v>548.84422140630898</v>
      </c>
      <c r="J8">
        <v>529.05723356773899</v>
      </c>
      <c r="K8">
        <v>539.38827262143002</v>
      </c>
      <c r="L8">
        <v>534.99323873501601</v>
      </c>
      <c r="M8">
        <v>525.82457571951102</v>
      </c>
      <c r="N8">
        <v>528.83257131057201</v>
      </c>
      <c r="O8">
        <v>532.14947300769404</v>
      </c>
      <c r="P8">
        <v>520.29983307509599</v>
      </c>
      <c r="Q8">
        <v>530.72607926171497</v>
      </c>
      <c r="R8">
        <v>542.24206203272797</v>
      </c>
      <c r="T8" s="14">
        <v>65</v>
      </c>
      <c r="U8" s="14">
        <v>70000</v>
      </c>
      <c r="V8" s="5">
        <f t="shared" si="2"/>
        <v>574.2538911563795</v>
      </c>
      <c r="W8" s="5">
        <f t="shared" si="3"/>
        <v>9.0264044767077802</v>
      </c>
      <c r="X8" s="5">
        <f t="shared" si="4"/>
        <v>2.8543997228336861</v>
      </c>
      <c r="Y8" s="5">
        <f t="shared" si="7"/>
        <v>591.06300766833272</v>
      </c>
      <c r="Z8" s="5">
        <f t="shared" si="8"/>
        <v>569.75394384218043</v>
      </c>
      <c r="AA8" s="5">
        <f t="shared" si="9"/>
        <v>580.87967820769393</v>
      </c>
      <c r="AB8" s="5">
        <f t="shared" si="10"/>
        <v>576.14656479155565</v>
      </c>
      <c r="AC8" s="5">
        <f t="shared" si="11"/>
        <v>566.27262000562723</v>
      </c>
      <c r="AD8" s="5">
        <f t="shared" si="12"/>
        <v>569.51199987292375</v>
      </c>
      <c r="AE8" s="5">
        <f t="shared" si="13"/>
        <v>573.08404785443975</v>
      </c>
      <c r="AF8" s="5">
        <f t="shared" si="14"/>
        <v>560.32289715779564</v>
      </c>
      <c r="AG8" s="5">
        <f t="shared" si="15"/>
        <v>571.55116228184681</v>
      </c>
      <c r="AH8" s="5">
        <f t="shared" si="16"/>
        <v>583.95298988139928</v>
      </c>
      <c r="AI8">
        <f t="shared" si="17"/>
        <v>60.548923076923096</v>
      </c>
      <c r="AJ8">
        <f t="shared" si="5"/>
        <v>848.41305505439095</v>
      </c>
      <c r="AK8">
        <f t="shared" si="18"/>
        <v>513.70496807945642</v>
      </c>
      <c r="AL8">
        <f t="shared" si="6"/>
        <v>9.4841305505439095</v>
      </c>
      <c r="AT8" s="18"/>
    </row>
    <row r="9" spans="1:46" ht="15.75" x14ac:dyDescent="0.25">
      <c r="A9">
        <v>5</v>
      </c>
      <c r="B9" t="s">
        <v>35</v>
      </c>
      <c r="C9" s="6" t="s">
        <v>36</v>
      </c>
      <c r="D9" t="s">
        <v>37</v>
      </c>
      <c r="E9">
        <v>29.91</v>
      </c>
      <c r="F9" s="17">
        <f>E9*H1</f>
        <v>33.499200000000002</v>
      </c>
      <c r="G9" s="5">
        <f t="shared" si="0"/>
        <v>61.359808224562656</v>
      </c>
      <c r="H9" s="5">
        <f t="shared" si="1"/>
        <v>1.8052772903024767</v>
      </c>
      <c r="I9">
        <v>58.2353736277013</v>
      </c>
      <c r="J9">
        <v>61.707114746612802</v>
      </c>
      <c r="K9">
        <v>60.897432312768103</v>
      </c>
      <c r="L9">
        <v>62.819395521780599</v>
      </c>
      <c r="M9">
        <v>63.959608655267502</v>
      </c>
      <c r="N9">
        <v>63.074717079889403</v>
      </c>
      <c r="O9">
        <v>59.427860415532997</v>
      </c>
      <c r="P9">
        <v>62.689859191992902</v>
      </c>
      <c r="Q9">
        <v>60.525571063935701</v>
      </c>
      <c r="R9">
        <v>60.261149630145198</v>
      </c>
      <c r="T9" s="14">
        <v>22</v>
      </c>
      <c r="U9" s="14">
        <v>160000</v>
      </c>
      <c r="V9" s="5">
        <f t="shared" si="2"/>
        <v>446.25315072409194</v>
      </c>
      <c r="W9" s="5">
        <f t="shared" si="3"/>
        <v>13.129289384017994</v>
      </c>
      <c r="X9" s="5">
        <f t="shared" si="4"/>
        <v>4.1518458512965966</v>
      </c>
      <c r="Y9" s="5">
        <f t="shared" si="7"/>
        <v>423.52999001964582</v>
      </c>
      <c r="Z9" s="5">
        <f t="shared" si="8"/>
        <v>448.77901633900223</v>
      </c>
      <c r="AA9" s="5">
        <f t="shared" si="9"/>
        <v>442.89041682013163</v>
      </c>
      <c r="AB9" s="5">
        <f t="shared" si="10"/>
        <v>456.86833106749521</v>
      </c>
      <c r="AC9" s="5">
        <f t="shared" si="11"/>
        <v>465.16079022012724</v>
      </c>
      <c r="AD9" s="5">
        <f t="shared" si="12"/>
        <v>458.72521512646841</v>
      </c>
      <c r="AE9" s="5">
        <f t="shared" si="13"/>
        <v>432.20262120387639</v>
      </c>
      <c r="AF9" s="5">
        <f t="shared" si="14"/>
        <v>455.92624866903924</v>
      </c>
      <c r="AG9" s="5">
        <f t="shared" si="15"/>
        <v>440.18597137407778</v>
      </c>
      <c r="AH9" s="5">
        <f t="shared" si="16"/>
        <v>438.262906401056</v>
      </c>
      <c r="AI9">
        <f t="shared" si="17"/>
        <v>243.63054545454546</v>
      </c>
      <c r="AJ9">
        <f t="shared" si="5"/>
        <v>83.167980801221049</v>
      </c>
      <c r="AK9">
        <f t="shared" si="18"/>
        <v>202.62260526954648</v>
      </c>
      <c r="AL9">
        <f t="shared" si="6"/>
        <v>1.8316798080122105</v>
      </c>
      <c r="AT9" s="18"/>
    </row>
    <row r="10" spans="1:46" ht="15.75" x14ac:dyDescent="0.25">
      <c r="A10">
        <v>6</v>
      </c>
      <c r="B10" t="s">
        <v>38</v>
      </c>
      <c r="C10" s="6" t="s">
        <v>39</v>
      </c>
      <c r="D10" t="s">
        <v>40</v>
      </c>
      <c r="E10">
        <v>128.58000000000001</v>
      </c>
      <c r="F10" s="17">
        <f>E10*H1</f>
        <v>144.00960000000003</v>
      </c>
      <c r="G10" s="5">
        <f t="shared" si="0"/>
        <v>246.87944286311932</v>
      </c>
      <c r="H10" s="5">
        <f t="shared" si="1"/>
        <v>5.9381581019350014</v>
      </c>
      <c r="I10">
        <v>242.42536850915499</v>
      </c>
      <c r="J10">
        <v>243.25168254833</v>
      </c>
      <c r="K10">
        <v>251.36665914332499</v>
      </c>
      <c r="L10">
        <v>241.723780832963</v>
      </c>
      <c r="M10">
        <v>246.686383212246</v>
      </c>
      <c r="N10">
        <v>240.06420657102299</v>
      </c>
      <c r="O10">
        <v>244.20014692560099</v>
      </c>
      <c r="P10">
        <v>256.65014262003302</v>
      </c>
      <c r="Q10">
        <v>246.165740135193</v>
      </c>
      <c r="R10">
        <v>256.26031813332401</v>
      </c>
      <c r="T10" s="14">
        <v>69</v>
      </c>
      <c r="U10" s="14">
        <v>160000</v>
      </c>
      <c r="V10" s="5">
        <f t="shared" si="2"/>
        <v>572.47407040723306</v>
      </c>
      <c r="W10" s="5">
        <f t="shared" si="3"/>
        <v>13.76964197550147</v>
      </c>
      <c r="X10" s="5">
        <f t="shared" si="4"/>
        <v>4.3543431207645087</v>
      </c>
      <c r="Y10" s="5">
        <f t="shared" si="7"/>
        <v>562.14578205021451</v>
      </c>
      <c r="Z10" s="5">
        <f t="shared" si="8"/>
        <v>564.0618725758377</v>
      </c>
      <c r="AA10" s="5">
        <f t="shared" si="9"/>
        <v>582.8792096077101</v>
      </c>
      <c r="AB10" s="5">
        <f t="shared" si="10"/>
        <v>560.51891207643587</v>
      </c>
      <c r="AC10" s="5">
        <f t="shared" si="11"/>
        <v>572.02639585448344</v>
      </c>
      <c r="AD10" s="5">
        <f t="shared" si="12"/>
        <v>556.67062393280685</v>
      </c>
      <c r="AE10" s="5">
        <f t="shared" si="13"/>
        <v>566.26121026226315</v>
      </c>
      <c r="AF10" s="5">
        <f t="shared" si="14"/>
        <v>595.13076549572872</v>
      </c>
      <c r="AG10" s="5">
        <f t="shared" si="15"/>
        <v>570.8191075598678</v>
      </c>
      <c r="AH10" s="5">
        <f t="shared" si="16"/>
        <v>594.22682465698324</v>
      </c>
      <c r="AI10">
        <f t="shared" si="17"/>
        <v>333.93530434782616</v>
      </c>
      <c r="AJ10">
        <f t="shared" si="5"/>
        <v>71.432628701919327</v>
      </c>
      <c r="AK10">
        <f t="shared" si="18"/>
        <v>238.5387660594069</v>
      </c>
      <c r="AL10">
        <f t="shared" si="6"/>
        <v>1.7143262870191931</v>
      </c>
      <c r="AT10" s="18"/>
    </row>
    <row r="11" spans="1:46" ht="15.75" x14ac:dyDescent="0.25">
      <c r="A11">
        <v>7</v>
      </c>
      <c r="B11" s="3" t="s">
        <v>41</v>
      </c>
      <c r="C11" s="9" t="s">
        <v>33</v>
      </c>
      <c r="D11" s="3" t="s">
        <v>42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  <c r="AT11" s="18"/>
    </row>
    <row r="12" spans="1:46" ht="15.75" x14ac:dyDescent="0.25">
      <c r="A12">
        <v>8</v>
      </c>
      <c r="B12" t="s">
        <v>43</v>
      </c>
      <c r="C12" s="6" t="s">
        <v>44</v>
      </c>
      <c r="D12" t="s">
        <v>45</v>
      </c>
      <c r="E12">
        <v>13.35</v>
      </c>
      <c r="F12" s="17">
        <f>E12*H1</f>
        <v>14.952000000000002</v>
      </c>
      <c r="G12" s="5">
        <f t="shared" si="0"/>
        <v>126.71213107138517</v>
      </c>
      <c r="H12" s="5">
        <f t="shared" si="1"/>
        <v>6.796498147390249</v>
      </c>
      <c r="I12">
        <v>129.47292364515599</v>
      </c>
      <c r="J12">
        <v>119.757093682888</v>
      </c>
      <c r="K12">
        <v>116.30848624347</v>
      </c>
      <c r="L12">
        <v>134.74903019759699</v>
      </c>
      <c r="M12">
        <v>117.684231858112</v>
      </c>
      <c r="N12">
        <v>128.40762185910299</v>
      </c>
      <c r="O12">
        <v>130.59311842708399</v>
      </c>
      <c r="P12">
        <v>127.390461572296</v>
      </c>
      <c r="Q12">
        <v>136.040019521494</v>
      </c>
      <c r="R12">
        <v>126.718323706652</v>
      </c>
      <c r="T12" s="14">
        <v>81</v>
      </c>
      <c r="U12" s="14">
        <v>66000</v>
      </c>
      <c r="V12" s="5">
        <f t="shared" si="2"/>
        <v>103.24692161372127</v>
      </c>
      <c r="W12" s="5">
        <f t="shared" si="3"/>
        <v>5.5378873793550225</v>
      </c>
      <c r="X12" s="5">
        <f t="shared" si="4"/>
        <v>1.7512337544262797</v>
      </c>
      <c r="Y12" s="5">
        <f t="shared" si="7"/>
        <v>105.49645630346043</v>
      </c>
      <c r="Z12" s="5">
        <f t="shared" si="8"/>
        <v>97.579854111982812</v>
      </c>
      <c r="AA12" s="5">
        <f t="shared" si="9"/>
        <v>94.769877679864436</v>
      </c>
      <c r="AB12" s="5">
        <f t="shared" si="10"/>
        <v>109.79550608693089</v>
      </c>
      <c r="AC12" s="5">
        <f t="shared" si="11"/>
        <v>95.890855588091256</v>
      </c>
      <c r="AD12" s="5">
        <f t="shared" si="12"/>
        <v>104.62843262593577</v>
      </c>
      <c r="AE12" s="5">
        <f t="shared" si="13"/>
        <v>106.40920760725363</v>
      </c>
      <c r="AF12" s="5">
        <f t="shared" si="14"/>
        <v>103.79963535520416</v>
      </c>
      <c r="AG12" s="5">
        <f t="shared" si="15"/>
        <v>110.84742331380994</v>
      </c>
      <c r="AH12" s="5">
        <f t="shared" si="16"/>
        <v>103.2519674646794</v>
      </c>
      <c r="AI12">
        <f t="shared" si="17"/>
        <v>12.183111111111113</v>
      </c>
      <c r="AJ12">
        <f t="shared" si="5"/>
        <v>747.45941058978838</v>
      </c>
      <c r="AK12">
        <f t="shared" si="18"/>
        <v>91.063810502610153</v>
      </c>
      <c r="AL12">
        <f t="shared" si="6"/>
        <v>8.474594105897884</v>
      </c>
      <c r="AT12" s="18"/>
    </row>
    <row r="13" spans="1:46" ht="15.75" x14ac:dyDescent="0.25">
      <c r="A13">
        <v>9</v>
      </c>
      <c r="B13" s="3" t="s">
        <v>46</v>
      </c>
      <c r="C13" s="9" t="s">
        <v>39</v>
      </c>
      <c r="D13" s="3" t="s">
        <v>47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  <c r="AT13" s="18"/>
    </row>
    <row r="14" spans="1:46" ht="15.75" x14ac:dyDescent="0.25">
      <c r="A14">
        <v>10</v>
      </c>
      <c r="B14" t="s">
        <v>48</v>
      </c>
      <c r="C14" s="6" t="s">
        <v>49</v>
      </c>
      <c r="D14" t="s">
        <v>50</v>
      </c>
      <c r="E14">
        <v>446.19</v>
      </c>
      <c r="F14" s="17">
        <f>E14*H1</f>
        <v>499.73280000000005</v>
      </c>
      <c r="G14" s="5">
        <f t="shared" si="0"/>
        <v>2281.3556861863958</v>
      </c>
      <c r="H14" s="5">
        <f t="shared" si="1"/>
        <v>69.191063733889379</v>
      </c>
      <c r="I14">
        <v>2347.6806879651199</v>
      </c>
      <c r="J14">
        <v>2318.29842881388</v>
      </c>
      <c r="K14">
        <v>2289.5813307370399</v>
      </c>
      <c r="L14">
        <v>2174.9204558905899</v>
      </c>
      <c r="M14">
        <v>2390.0746108644898</v>
      </c>
      <c r="N14">
        <v>2288.6415482671</v>
      </c>
      <c r="O14">
        <v>2265.76949957127</v>
      </c>
      <c r="P14">
        <v>2328.1904064424202</v>
      </c>
      <c r="Q14">
        <v>2202.1969311262501</v>
      </c>
      <c r="R14">
        <v>2208.2029621858001</v>
      </c>
      <c r="T14" s="14">
        <v>615</v>
      </c>
      <c r="U14" s="14">
        <v>96000</v>
      </c>
      <c r="V14" s="5">
        <f t="shared" si="2"/>
        <v>356.11405833153503</v>
      </c>
      <c r="W14" s="5">
        <f t="shared" si="3"/>
        <v>10.800556290168096</v>
      </c>
      <c r="X14" s="5">
        <f t="shared" si="4"/>
        <v>3.4154357873789638</v>
      </c>
      <c r="Y14" s="5">
        <f t="shared" si="7"/>
        <v>366.46722934089678</v>
      </c>
      <c r="Z14" s="5">
        <f t="shared" si="8"/>
        <v>361.88073035143492</v>
      </c>
      <c r="AA14" s="5">
        <f t="shared" si="9"/>
        <v>357.39806138334285</v>
      </c>
      <c r="AB14" s="5">
        <f t="shared" si="10"/>
        <v>339.49977848048235</v>
      </c>
      <c r="AC14" s="5">
        <f t="shared" si="11"/>
        <v>373.08481730567644</v>
      </c>
      <c r="AD14" s="5">
        <f t="shared" si="12"/>
        <v>357.25136363193752</v>
      </c>
      <c r="AE14" s="5">
        <f t="shared" si="13"/>
        <v>353.68109261600313</v>
      </c>
      <c r="AF14" s="5">
        <f t="shared" si="14"/>
        <v>363.42484393247537</v>
      </c>
      <c r="AG14" s="5">
        <f t="shared" si="15"/>
        <v>343.75756973678051</v>
      </c>
      <c r="AH14" s="5">
        <f t="shared" si="16"/>
        <v>344.69509653631997</v>
      </c>
      <c r="AI14">
        <f t="shared" si="17"/>
        <v>78.007071219512198</v>
      </c>
      <c r="AJ14">
        <f t="shared" si="5"/>
        <v>356.51509890613465</v>
      </c>
      <c r="AK14">
        <f t="shared" si="18"/>
        <v>278.10698711202281</v>
      </c>
      <c r="AL14">
        <f t="shared" si="6"/>
        <v>4.5651509890613466</v>
      </c>
      <c r="AT14" s="18"/>
    </row>
    <row r="15" spans="1:46" ht="15.75" x14ac:dyDescent="0.25">
      <c r="A15">
        <v>11</v>
      </c>
      <c r="B15" s="4" t="s">
        <v>51</v>
      </c>
      <c r="C15" s="7" t="s">
        <v>52</v>
      </c>
      <c r="D15" s="4" t="s">
        <v>53</v>
      </c>
      <c r="E15" s="4">
        <v>8.01</v>
      </c>
      <c r="F15" s="17">
        <f>E15*H1</f>
        <v>8.9712000000000014</v>
      </c>
      <c r="G15" s="5">
        <f t="shared" si="0"/>
        <v>14.78993726348379</v>
      </c>
      <c r="H15" s="5">
        <f t="shared" si="1"/>
        <v>0.21691463057529581</v>
      </c>
      <c r="I15">
        <v>14.523262036797</v>
      </c>
      <c r="J15">
        <v>14.789293614150001</v>
      </c>
      <c r="K15">
        <v>14.684031343200299</v>
      </c>
      <c r="L15">
        <v>15.004932717245399</v>
      </c>
      <c r="M15">
        <v>14.7555735054134</v>
      </c>
      <c r="N15">
        <v>14.866140675905701</v>
      </c>
      <c r="O15">
        <v>15.079650473557299</v>
      </c>
      <c r="P15">
        <v>14.9642782466125</v>
      </c>
      <c r="Q15">
        <v>14.3782387058074</v>
      </c>
      <c r="R15">
        <v>14.8539713161489</v>
      </c>
      <c r="T15" s="14">
        <v>546</v>
      </c>
      <c r="U15" s="14">
        <v>210000</v>
      </c>
      <c r="V15" s="5">
        <f t="shared" si="2"/>
        <v>5.6884374090322272</v>
      </c>
      <c r="W15" s="5">
        <f t="shared" si="3"/>
        <v>8.3428704067421394E-2</v>
      </c>
      <c r="X15" s="5">
        <f t="shared" si="4"/>
        <v>2.6382472708920548E-2</v>
      </c>
      <c r="Y15" s="5">
        <f t="shared" si="7"/>
        <v>5.5858700141526922</v>
      </c>
      <c r="Z15" s="5">
        <f t="shared" si="8"/>
        <v>5.6881898515961549</v>
      </c>
      <c r="AA15" s="5">
        <f t="shared" si="9"/>
        <v>5.6477043627693453</v>
      </c>
      <c r="AB15" s="5">
        <f t="shared" si="10"/>
        <v>5.7711279681713075</v>
      </c>
      <c r="AC15" s="5">
        <f t="shared" si="11"/>
        <v>5.6752205790051535</v>
      </c>
      <c r="AD15" s="5">
        <f t="shared" si="12"/>
        <v>5.717746413809885</v>
      </c>
      <c r="AE15" s="5">
        <f t="shared" si="13"/>
        <v>5.799865566752807</v>
      </c>
      <c r="AF15" s="5">
        <f t="shared" si="14"/>
        <v>5.7554916333124995</v>
      </c>
      <c r="AG15" s="5">
        <f t="shared" si="15"/>
        <v>5.5300918099259233</v>
      </c>
      <c r="AH15" s="5">
        <f t="shared" si="16"/>
        <v>5.7130658908265008</v>
      </c>
      <c r="AI15">
        <f t="shared" si="17"/>
        <v>3.4504615384615396</v>
      </c>
      <c r="AJ15">
        <f t="shared" si="5"/>
        <v>64.860188865299918</v>
      </c>
      <c r="AK15">
        <f t="shared" si="18"/>
        <v>2.2379758705706876</v>
      </c>
      <c r="AL15">
        <f t="shared" si="6"/>
        <v>1.6486018886529992</v>
      </c>
      <c r="AT15" s="18"/>
    </row>
    <row r="16" spans="1:46" ht="15.75" x14ac:dyDescent="0.25">
      <c r="A16">
        <v>12</v>
      </c>
      <c r="B16" s="3" t="s">
        <v>54</v>
      </c>
      <c r="C16" s="9" t="s">
        <v>55</v>
      </c>
      <c r="D16" s="3" t="s">
        <v>56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  <c r="AT16" s="18"/>
    </row>
    <row r="17" spans="1:46" ht="15.75" x14ac:dyDescent="0.25">
      <c r="A17">
        <v>13</v>
      </c>
      <c r="B17" s="2" t="s">
        <v>57</v>
      </c>
      <c r="C17" s="8" t="s">
        <v>58</v>
      </c>
      <c r="D17" s="2" t="s">
        <v>59</v>
      </c>
      <c r="E17" s="2">
        <v>1572.6</v>
      </c>
      <c r="F17" s="17">
        <f>E17*H1</f>
        <v>1761.3120000000001</v>
      </c>
      <c r="G17" s="5">
        <f t="shared" si="0"/>
        <v>102.05304272580291</v>
      </c>
      <c r="H17" s="5">
        <f t="shared" si="1"/>
        <v>17.317035028729073</v>
      </c>
      <c r="I17">
        <v>107.549626881847</v>
      </c>
      <c r="J17">
        <v>85.247662853048993</v>
      </c>
      <c r="K17">
        <v>77.370076450680102</v>
      </c>
      <c r="L17">
        <v>93.984022572608097</v>
      </c>
      <c r="M17">
        <v>97.567847692107094</v>
      </c>
      <c r="N17">
        <v>101.818080867855</v>
      </c>
      <c r="O17">
        <v>123.115310271884</v>
      </c>
      <c r="P17">
        <v>119.320510992088</v>
      </c>
      <c r="Q17">
        <v>128.437042183253</v>
      </c>
      <c r="R17">
        <v>86.120246492657898</v>
      </c>
      <c r="T17" s="14">
        <v>292</v>
      </c>
      <c r="U17" s="14">
        <v>100000</v>
      </c>
      <c r="V17" s="5">
        <f t="shared" si="2"/>
        <v>34.949672166370867</v>
      </c>
      <c r="W17" s="5">
        <f t="shared" si="3"/>
        <v>5.9304914481948137</v>
      </c>
      <c r="X17" s="5">
        <f t="shared" si="4"/>
        <v>1.8753860620446077</v>
      </c>
      <c r="Y17" s="5">
        <f t="shared" si="7"/>
        <v>36.832064000632535</v>
      </c>
      <c r="Z17" s="5">
        <f t="shared" si="8"/>
        <v>29.194405086660613</v>
      </c>
      <c r="AA17" s="5">
        <f t="shared" si="9"/>
        <v>26.496601524205513</v>
      </c>
      <c r="AB17" s="5">
        <f t="shared" si="10"/>
        <v>32.186309100208256</v>
      </c>
      <c r="AC17" s="5">
        <f t="shared" si="11"/>
        <v>33.413646469899689</v>
      </c>
      <c r="AD17" s="5">
        <f t="shared" si="12"/>
        <v>34.869205776662668</v>
      </c>
      <c r="AE17" s="5">
        <f t="shared" si="13"/>
        <v>42.162777490371234</v>
      </c>
      <c r="AF17" s="5">
        <f t="shared" si="14"/>
        <v>40.863188695920549</v>
      </c>
      <c r="AG17" s="5">
        <f t="shared" si="15"/>
        <v>43.985288418922259</v>
      </c>
      <c r="AH17" s="5">
        <f t="shared" si="16"/>
        <v>29.493235100225306</v>
      </c>
      <c r="AI17">
        <f t="shared" si="17"/>
        <v>603.1890410958905</v>
      </c>
      <c r="AJ17">
        <f t="shared" si="5"/>
        <v>-94.205850938061914</v>
      </c>
      <c r="AK17">
        <f t="shared" si="18"/>
        <v>-568.23936892951963</v>
      </c>
      <c r="AL17">
        <f t="shared" si="6"/>
        <v>5.7941490619380843E-2</v>
      </c>
      <c r="AT17" s="18"/>
    </row>
    <row r="18" spans="1:46" ht="15.75" x14ac:dyDescent="0.25">
      <c r="A18">
        <v>14</v>
      </c>
      <c r="B18" s="2" t="s">
        <v>60</v>
      </c>
      <c r="C18" s="8" t="s">
        <v>61</v>
      </c>
      <c r="D18" s="2" t="s">
        <v>62</v>
      </c>
      <c r="E18" s="2">
        <v>171.47</v>
      </c>
      <c r="F18" s="17">
        <f>E18*H1</f>
        <v>192.04640000000001</v>
      </c>
      <c r="G18" s="5">
        <f t="shared" si="0"/>
        <v>168.51518326128959</v>
      </c>
      <c r="H18" s="5">
        <f t="shared" si="1"/>
        <v>4.6332017340624621</v>
      </c>
      <c r="I18">
        <v>177.98597030709999</v>
      </c>
      <c r="J18">
        <v>169.39828944408401</v>
      </c>
      <c r="K18">
        <v>165.73085725305199</v>
      </c>
      <c r="L18">
        <v>172.77227603656499</v>
      </c>
      <c r="M18">
        <v>168.13666467060801</v>
      </c>
      <c r="N18">
        <v>170.99321286255599</v>
      </c>
      <c r="O18">
        <v>162.22288026404499</v>
      </c>
      <c r="P18">
        <v>163.511103530951</v>
      </c>
      <c r="Q18">
        <v>168.31212084975601</v>
      </c>
      <c r="R18">
        <v>166.08845739417899</v>
      </c>
      <c r="T18" s="14">
        <v>200</v>
      </c>
      <c r="U18" s="14">
        <v>47000</v>
      </c>
      <c r="V18" s="5">
        <f t="shared" si="2"/>
        <v>39.601068066403052</v>
      </c>
      <c r="W18" s="5">
        <f t="shared" si="3"/>
        <v>1.088802407504678</v>
      </c>
      <c r="X18" s="5">
        <f t="shared" si="4"/>
        <v>0.34430955295895915</v>
      </c>
      <c r="Y18" s="5">
        <f t="shared" si="7"/>
        <v>41.826703022168495</v>
      </c>
      <c r="Z18" s="5">
        <f t="shared" si="8"/>
        <v>39.808598019359742</v>
      </c>
      <c r="AA18" s="5">
        <f t="shared" si="9"/>
        <v>38.946751454467218</v>
      </c>
      <c r="AB18" s="5">
        <f t="shared" si="10"/>
        <v>40.60148486859277</v>
      </c>
      <c r="AC18" s="5">
        <f t="shared" si="11"/>
        <v>39.512116197592881</v>
      </c>
      <c r="AD18" s="5">
        <f t="shared" si="12"/>
        <v>40.183405022700661</v>
      </c>
      <c r="AE18" s="5">
        <f t="shared" si="13"/>
        <v>38.122376862050572</v>
      </c>
      <c r="AF18" s="5">
        <f t="shared" si="14"/>
        <v>38.425109329773484</v>
      </c>
      <c r="AG18" s="5">
        <f t="shared" si="15"/>
        <v>39.553348399692666</v>
      </c>
      <c r="AH18" s="5">
        <f t="shared" si="16"/>
        <v>39.030787487632061</v>
      </c>
      <c r="AI18">
        <f t="shared" si="17"/>
        <v>45.130904000000001</v>
      </c>
      <c r="AJ18">
        <f t="shared" si="5"/>
        <v>-12.252880938518203</v>
      </c>
      <c r="AK18">
        <f t="shared" si="18"/>
        <v>-5.5298359335969494</v>
      </c>
      <c r="AL18">
        <f t="shared" si="6"/>
        <v>0.87747119061481793</v>
      </c>
      <c r="AT18" s="18"/>
    </row>
    <row r="19" spans="1:46" ht="15.75" x14ac:dyDescent="0.25">
      <c r="A19">
        <v>15</v>
      </c>
      <c r="B19" s="2" t="s">
        <v>63</v>
      </c>
      <c r="C19" s="8" t="s">
        <v>64</v>
      </c>
      <c r="D19" s="2" t="s">
        <v>65</v>
      </c>
      <c r="E19" s="2">
        <v>43.68</v>
      </c>
      <c r="F19" s="17">
        <f>E19*H1</f>
        <v>48.921600000000005</v>
      </c>
      <c r="G19" s="5">
        <f t="shared" si="0"/>
        <v>31.287031527833363</v>
      </c>
      <c r="H19" s="5">
        <f t="shared" si="1"/>
        <v>3.5244284280600477</v>
      </c>
      <c r="I19">
        <v>28.134044120452</v>
      </c>
      <c r="J19">
        <v>34.669920713807898</v>
      </c>
      <c r="K19">
        <v>25.573038895570999</v>
      </c>
      <c r="L19">
        <v>31.5831680363051</v>
      </c>
      <c r="M19">
        <v>28.918436878802598</v>
      </c>
      <c r="N19">
        <v>34.673337380262801</v>
      </c>
      <c r="O19">
        <v>37.347702599489402</v>
      </c>
      <c r="P19">
        <v>29.511339236208801</v>
      </c>
      <c r="Q19">
        <v>30.636798965508898</v>
      </c>
      <c r="R19">
        <v>31.822528451925098</v>
      </c>
      <c r="T19" s="14">
        <v>437</v>
      </c>
      <c r="U19" s="14">
        <v>300000</v>
      </c>
      <c r="V19" s="5">
        <f t="shared" si="2"/>
        <v>21.478511346338692</v>
      </c>
      <c r="W19" s="5">
        <f t="shared" si="3"/>
        <v>2.4195160833364402</v>
      </c>
      <c r="X19" s="5">
        <f t="shared" si="4"/>
        <v>0.76511816587529191</v>
      </c>
      <c r="Y19" s="5">
        <f t="shared" si="7"/>
        <v>19.313989098708465</v>
      </c>
      <c r="Z19" s="5">
        <f t="shared" si="8"/>
        <v>23.800860901927621</v>
      </c>
      <c r="AA19" s="5">
        <f t="shared" si="9"/>
        <v>17.555861942039588</v>
      </c>
      <c r="AB19" s="5">
        <f t="shared" si="10"/>
        <v>21.681808720575585</v>
      </c>
      <c r="AC19" s="5">
        <f t="shared" si="11"/>
        <v>19.8524738298416</v>
      </c>
      <c r="AD19" s="5">
        <f t="shared" si="12"/>
        <v>23.803206439539682</v>
      </c>
      <c r="AE19" s="5">
        <f t="shared" si="13"/>
        <v>25.639155102624304</v>
      </c>
      <c r="AF19" s="5">
        <f t="shared" si="14"/>
        <v>20.25950061982298</v>
      </c>
      <c r="AG19" s="5">
        <f t="shared" si="15"/>
        <v>21.032127436276131</v>
      </c>
      <c r="AH19" s="5">
        <f t="shared" si="16"/>
        <v>21.846129372030962</v>
      </c>
      <c r="AI19">
        <f t="shared" si="17"/>
        <v>33.584622425629298</v>
      </c>
      <c r="AJ19">
        <f t="shared" si="5"/>
        <v>-36.046589792988463</v>
      </c>
      <c r="AK19">
        <f t="shared" si="18"/>
        <v>-12.106111079290606</v>
      </c>
      <c r="AL19">
        <f t="shared" si="6"/>
        <v>0.6395341020701153</v>
      </c>
      <c r="AT19" s="18"/>
    </row>
    <row r="20" spans="1:46" ht="15.75" x14ac:dyDescent="0.25">
      <c r="A20">
        <v>16</v>
      </c>
      <c r="B20" s="2" t="s">
        <v>66</v>
      </c>
      <c r="C20" s="8" t="s">
        <v>67</v>
      </c>
      <c r="D20" s="2" t="s">
        <v>68</v>
      </c>
      <c r="E20" s="2">
        <v>99.19</v>
      </c>
      <c r="F20" s="17">
        <f>E20*H1</f>
        <v>111.09280000000001</v>
      </c>
      <c r="G20" s="5">
        <f t="shared" si="0"/>
        <v>28.766162973737003</v>
      </c>
      <c r="H20" s="5">
        <f t="shared" si="1"/>
        <v>0.51927652794966317</v>
      </c>
      <c r="I20">
        <v>28.881228506398699</v>
      </c>
      <c r="J20">
        <v>28.369106299073799</v>
      </c>
      <c r="K20">
        <v>28.383629274670898</v>
      </c>
      <c r="L20">
        <v>30.081990976537298</v>
      </c>
      <c r="M20">
        <v>28.456393666652701</v>
      </c>
      <c r="N20">
        <v>28.8564071318409</v>
      </c>
      <c r="O20">
        <v>28.820707872482899</v>
      </c>
      <c r="P20">
        <v>28.914910635920702</v>
      </c>
      <c r="Q20">
        <v>28.294770273533601</v>
      </c>
      <c r="R20">
        <v>28.602485100258502</v>
      </c>
      <c r="T20" s="14">
        <v>97</v>
      </c>
      <c r="U20" s="14">
        <v>105000</v>
      </c>
      <c r="V20" s="5">
        <f t="shared" si="2"/>
        <v>31.138630023117365</v>
      </c>
      <c r="W20" s="5">
        <f t="shared" si="3"/>
        <v>0.56210345808984075</v>
      </c>
      <c r="X20" s="5">
        <f t="shared" si="4"/>
        <v>0.17775272082208962</v>
      </c>
      <c r="Y20" s="5">
        <f t="shared" si="7"/>
        <v>31.263185496617144</v>
      </c>
      <c r="Z20" s="5">
        <f t="shared" si="8"/>
        <v>30.708826406213905</v>
      </c>
      <c r="AA20" s="5">
        <f t="shared" si="9"/>
        <v>30.724547152994273</v>
      </c>
      <c r="AB20" s="5">
        <f t="shared" si="10"/>
        <v>32.562979923055835</v>
      </c>
      <c r="AC20" s="5">
        <f t="shared" si="11"/>
        <v>30.803312731943645</v>
      </c>
      <c r="AD20" s="5">
        <f t="shared" si="12"/>
        <v>31.236316998384478</v>
      </c>
      <c r="AE20" s="5">
        <f t="shared" si="13"/>
        <v>31.197673470213449</v>
      </c>
      <c r="AF20" s="5">
        <f t="shared" si="14"/>
        <v>31.299645533728594</v>
      </c>
      <c r="AG20" s="5">
        <f t="shared" si="15"/>
        <v>30.628359574443586</v>
      </c>
      <c r="AH20" s="5">
        <f t="shared" si="16"/>
        <v>30.961452943578792</v>
      </c>
      <c r="AI20">
        <f t="shared" si="17"/>
        <v>120.25509278350515</v>
      </c>
      <c r="AJ20">
        <f t="shared" si="5"/>
        <v>-74.106186023093301</v>
      </c>
      <c r="AK20">
        <f t="shared" si="18"/>
        <v>-89.116462760387776</v>
      </c>
      <c r="AL20">
        <f t="shared" si="6"/>
        <v>0.25893813976906688</v>
      </c>
      <c r="AT20" s="18"/>
    </row>
    <row r="21" spans="1:46" ht="15.75" x14ac:dyDescent="0.25">
      <c r="A21">
        <v>17</v>
      </c>
      <c r="B21" s="2" t="s">
        <v>69</v>
      </c>
      <c r="C21" s="8" t="s">
        <v>70</v>
      </c>
      <c r="D21" s="2" t="s">
        <v>71</v>
      </c>
      <c r="E21" s="2">
        <v>300.29000000000002</v>
      </c>
      <c r="F21" s="17">
        <f>E21*H1</f>
        <v>336.32480000000004</v>
      </c>
      <c r="G21" s="5">
        <f t="shared" si="0"/>
        <v>280.83136397005745</v>
      </c>
      <c r="H21" s="5">
        <f t="shared" si="1"/>
        <v>54.795705700256391</v>
      </c>
      <c r="I21">
        <v>219.86505340559501</v>
      </c>
      <c r="J21">
        <v>206.716815984823</v>
      </c>
      <c r="K21">
        <v>276.141180850137</v>
      </c>
      <c r="L21">
        <v>236.598287004421</v>
      </c>
      <c r="M21">
        <v>262.08597766889801</v>
      </c>
      <c r="N21">
        <v>347.32225630600402</v>
      </c>
      <c r="O21">
        <v>306.43942495781698</v>
      </c>
      <c r="P21">
        <v>262.491361674671</v>
      </c>
      <c r="Q21">
        <v>374.914356825651</v>
      </c>
      <c r="R21">
        <v>315.73892502255802</v>
      </c>
      <c r="T21" s="14">
        <v>1629</v>
      </c>
      <c r="U21" s="14">
        <v>90000</v>
      </c>
      <c r="V21" s="5">
        <f t="shared" si="2"/>
        <v>15.515544970721407</v>
      </c>
      <c r="W21" s="5">
        <f t="shared" si="3"/>
        <v>3.0273870552627851</v>
      </c>
      <c r="X21" s="5">
        <f t="shared" si="4"/>
        <v>0.95734384535404393</v>
      </c>
      <c r="Y21" s="5">
        <f t="shared" si="7"/>
        <v>12.147240519646132</v>
      </c>
      <c r="Z21" s="5">
        <f t="shared" si="8"/>
        <v>11.420818562697404</v>
      </c>
      <c r="AA21" s="5">
        <f t="shared" si="9"/>
        <v>15.256418831499282</v>
      </c>
      <c r="AB21" s="5">
        <f t="shared" si="10"/>
        <v>13.071728563780166</v>
      </c>
      <c r="AC21" s="5">
        <f t="shared" si="11"/>
        <v>14.47988826899989</v>
      </c>
      <c r="AD21" s="5">
        <f t="shared" si="12"/>
        <v>19.189074934033371</v>
      </c>
      <c r="AE21" s="5">
        <f t="shared" si="13"/>
        <v>16.930354970045137</v>
      </c>
      <c r="AF21" s="5">
        <f t="shared" si="14"/>
        <v>14.502285175396185</v>
      </c>
      <c r="AG21" s="5">
        <f t="shared" si="15"/>
        <v>20.713500377107788</v>
      </c>
      <c r="AH21" s="5">
        <f t="shared" si="16"/>
        <v>17.444139504008731</v>
      </c>
      <c r="AI21">
        <f t="shared" si="17"/>
        <v>18.581480662983427</v>
      </c>
      <c r="AJ21">
        <f t="shared" si="5"/>
        <v>-16.499953625169049</v>
      </c>
      <c r="AK21">
        <f t="shared" si="18"/>
        <v>-3.0659356922620198</v>
      </c>
      <c r="AL21">
        <f t="shared" si="6"/>
        <v>0.8350004637483095</v>
      </c>
      <c r="AT21" s="18"/>
    </row>
    <row r="22" spans="1:46" ht="15.75" x14ac:dyDescent="0.25">
      <c r="A22">
        <v>18</v>
      </c>
      <c r="B22" s="2" t="s">
        <v>72</v>
      </c>
      <c r="C22" s="8" t="s">
        <v>73</v>
      </c>
      <c r="D22" s="2" t="s">
        <v>74</v>
      </c>
      <c r="E22" s="2">
        <v>82.37</v>
      </c>
      <c r="F22" s="17">
        <f>E22*H1</f>
        <v>92.254400000000018</v>
      </c>
      <c r="G22" s="5">
        <f t="shared" si="0"/>
        <v>27.287570231040654</v>
      </c>
      <c r="H22" s="5">
        <f t="shared" si="1"/>
        <v>0.32762074632779437</v>
      </c>
      <c r="I22">
        <v>27.203216419391602</v>
      </c>
      <c r="J22">
        <v>26.998473072636799</v>
      </c>
      <c r="K22">
        <v>27.075448666592202</v>
      </c>
      <c r="L22">
        <v>28.016950191544598</v>
      </c>
      <c r="M22">
        <v>27.0888145460987</v>
      </c>
      <c r="N22">
        <v>27.3529972875663</v>
      </c>
      <c r="O22">
        <v>27.684280848891898</v>
      </c>
      <c r="P22">
        <v>27.230710207064998</v>
      </c>
      <c r="Q22">
        <v>27.240023174114</v>
      </c>
      <c r="R22">
        <v>26.984787896505502</v>
      </c>
      <c r="T22" s="14">
        <v>54</v>
      </c>
      <c r="U22" s="14">
        <v>90000</v>
      </c>
      <c r="V22" s="5">
        <f t="shared" si="2"/>
        <v>45.479283718401106</v>
      </c>
      <c r="W22" s="5">
        <f t="shared" si="3"/>
        <v>0.54603457721299109</v>
      </c>
      <c r="X22" s="5">
        <f t="shared" si="4"/>
        <v>0.17267129452001276</v>
      </c>
      <c r="Y22" s="5">
        <f t="shared" si="7"/>
        <v>45.338694032319339</v>
      </c>
      <c r="Z22" s="5">
        <f t="shared" si="8"/>
        <v>44.997455121061336</v>
      </c>
      <c r="AA22" s="5">
        <f t="shared" si="9"/>
        <v>45.125747777653672</v>
      </c>
      <c r="AB22" s="5">
        <f t="shared" si="10"/>
        <v>46.694916985907668</v>
      </c>
      <c r="AC22" s="5">
        <f t="shared" si="11"/>
        <v>45.148024243497829</v>
      </c>
      <c r="AD22" s="5">
        <f t="shared" si="12"/>
        <v>45.588328812610506</v>
      </c>
      <c r="AE22" s="5">
        <f t="shared" si="13"/>
        <v>46.140468081486496</v>
      </c>
      <c r="AF22" s="5">
        <f t="shared" si="14"/>
        <v>45.384517011775003</v>
      </c>
      <c r="AG22" s="5">
        <f t="shared" si="15"/>
        <v>45.400038623523329</v>
      </c>
      <c r="AH22" s="5">
        <f t="shared" si="16"/>
        <v>44.974646494175836</v>
      </c>
      <c r="AI22">
        <f t="shared" si="17"/>
        <v>153.75733333333335</v>
      </c>
      <c r="AJ22">
        <f t="shared" si="5"/>
        <v>-70.421388864877272</v>
      </c>
      <c r="AK22">
        <f t="shared" si="18"/>
        <v>-108.27804961493224</v>
      </c>
      <c r="AL22">
        <f t="shared" si="6"/>
        <v>0.29578611135122729</v>
      </c>
      <c r="AT22" s="18"/>
    </row>
    <row r="23" spans="1:46" ht="15.75" x14ac:dyDescent="0.25">
      <c r="A23">
        <v>19</v>
      </c>
      <c r="B23" s="2" t="s">
        <v>75</v>
      </c>
      <c r="C23" s="8" t="s">
        <v>76</v>
      </c>
      <c r="D23" s="2" t="s">
        <v>77</v>
      </c>
      <c r="E23" s="2">
        <v>74.84</v>
      </c>
      <c r="F23" s="17">
        <f>E23*H1</f>
        <v>83.820800000000006</v>
      </c>
      <c r="G23" s="5">
        <f t="shared" si="0"/>
        <v>12.359661057741009</v>
      </c>
      <c r="H23" s="5">
        <f t="shared" si="1"/>
        <v>4.554451991150972E-2</v>
      </c>
      <c r="I23">
        <v>12.389739025228099</v>
      </c>
      <c r="J23">
        <v>12.376591959796199</v>
      </c>
      <c r="K23">
        <v>12.4095816770272</v>
      </c>
      <c r="L23">
        <v>12.319640217131701</v>
      </c>
      <c r="M23">
        <v>12.370996654510099</v>
      </c>
      <c r="N23">
        <v>12.309282330187401</v>
      </c>
      <c r="O23">
        <v>12.301984824648899</v>
      </c>
      <c r="P23">
        <v>12.4405188227912</v>
      </c>
      <c r="Q23">
        <v>12.341394306362499</v>
      </c>
      <c r="R23">
        <v>12.3368807597268</v>
      </c>
      <c r="T23" s="14">
        <v>18</v>
      </c>
      <c r="U23" s="14">
        <v>270000</v>
      </c>
      <c r="V23" s="5">
        <f t="shared" si="2"/>
        <v>185.39491586611513</v>
      </c>
      <c r="W23" s="5">
        <f t="shared" si="3"/>
        <v>0.6831677986726461</v>
      </c>
      <c r="X23" s="5">
        <f t="shared" si="4"/>
        <v>0.21603662678889177</v>
      </c>
      <c r="Y23" s="5">
        <f t="shared" si="7"/>
        <v>185.84608537842149</v>
      </c>
      <c r="Z23" s="5">
        <f t="shared" si="8"/>
        <v>185.64887939694299</v>
      </c>
      <c r="AA23" s="5">
        <f t="shared" si="9"/>
        <v>186.14372515540799</v>
      </c>
      <c r="AB23" s="5">
        <f t="shared" si="10"/>
        <v>184.79460325697553</v>
      </c>
      <c r="AC23" s="5">
        <f t="shared" si="11"/>
        <v>185.56494981765147</v>
      </c>
      <c r="AD23" s="5">
        <f t="shared" si="12"/>
        <v>184.63923495281099</v>
      </c>
      <c r="AE23" s="5">
        <f t="shared" si="13"/>
        <v>184.52977236973348</v>
      </c>
      <c r="AF23" s="5">
        <f t="shared" si="14"/>
        <v>186.60778234186799</v>
      </c>
      <c r="AG23" s="5">
        <f t="shared" si="15"/>
        <v>185.12091459543745</v>
      </c>
      <c r="AH23" s="5">
        <f t="shared" si="16"/>
        <v>185.053211395902</v>
      </c>
      <c r="AI23">
        <f t="shared" si="17"/>
        <v>1257.3119999999999</v>
      </c>
      <c r="AJ23">
        <f t="shared" si="5"/>
        <v>-85.254661065342958</v>
      </c>
      <c r="AK23">
        <f t="shared" si="18"/>
        <v>-1071.9170841338848</v>
      </c>
      <c r="AL23">
        <f t="shared" si="6"/>
        <v>0.14745338934657043</v>
      </c>
      <c r="AT23" s="18"/>
    </row>
    <row r="24" spans="1:46" ht="15.75" x14ac:dyDescent="0.25">
      <c r="A24">
        <v>20</v>
      </c>
      <c r="B24" s="4" t="s">
        <v>78</v>
      </c>
      <c r="C24" s="7" t="s">
        <v>79</v>
      </c>
      <c r="D24" s="4" t="s">
        <v>80</v>
      </c>
      <c r="E24" s="4">
        <v>3.22</v>
      </c>
      <c r="F24" s="17">
        <f>E24*H1</f>
        <v>3.6064000000000007</v>
      </c>
      <c r="G24" s="5">
        <f t="shared" si="0"/>
        <v>5.9536516402750959</v>
      </c>
      <c r="H24" s="5">
        <f t="shared" si="1"/>
        <v>8.4710948217079238E-2</v>
      </c>
      <c r="I24">
        <v>5.84787318919357</v>
      </c>
      <c r="J24">
        <v>5.9559927858688599</v>
      </c>
      <c r="K24">
        <v>5.9045134836948598</v>
      </c>
      <c r="L24">
        <v>6.0458213561729197</v>
      </c>
      <c r="M24">
        <v>5.9297551809612701</v>
      </c>
      <c r="N24">
        <v>5.9909654767201301</v>
      </c>
      <c r="O24">
        <v>6.0735198518164104</v>
      </c>
      <c r="P24">
        <v>6.0103882007347202</v>
      </c>
      <c r="Q24">
        <v>5.8036139499227204</v>
      </c>
      <c r="R24">
        <v>5.9740729276654996</v>
      </c>
      <c r="T24" s="14">
        <v>65</v>
      </c>
      <c r="U24" s="14">
        <v>70000</v>
      </c>
      <c r="V24" s="5">
        <f t="shared" si="2"/>
        <v>6.4116248433731799</v>
      </c>
      <c r="W24" s="5">
        <f t="shared" si="3"/>
        <v>9.122717500300867E-2</v>
      </c>
      <c r="X24" s="5">
        <f t="shared" si="4"/>
        <v>2.8848565751228551E-2</v>
      </c>
      <c r="Y24" s="5">
        <f t="shared" si="7"/>
        <v>6.2977095883623058</v>
      </c>
      <c r="Z24" s="5">
        <f t="shared" si="8"/>
        <v>6.4141460770895415</v>
      </c>
      <c r="AA24" s="5">
        <f t="shared" si="9"/>
        <v>6.3587068285944639</v>
      </c>
      <c r="AB24" s="5">
        <f t="shared" si="10"/>
        <v>6.5108845374169908</v>
      </c>
      <c r="AC24" s="5">
        <f t="shared" si="11"/>
        <v>6.3858901948813678</v>
      </c>
      <c r="AD24" s="5">
        <f t="shared" si="12"/>
        <v>6.4518089749293708</v>
      </c>
      <c r="AE24" s="5">
        <f t="shared" si="13"/>
        <v>6.540713686571519</v>
      </c>
      <c r="AF24" s="5">
        <f t="shared" si="14"/>
        <v>6.4727257546373913</v>
      </c>
      <c r="AG24" s="5">
        <f t="shared" si="15"/>
        <v>6.2500457922244674</v>
      </c>
      <c r="AH24" s="5">
        <f t="shared" si="16"/>
        <v>6.433616999024383</v>
      </c>
      <c r="AI24">
        <f t="shared" si="17"/>
        <v>3.8838153846153856</v>
      </c>
      <c r="AJ24">
        <f t="shared" si="5"/>
        <v>65.085726493874617</v>
      </c>
      <c r="AK24">
        <f t="shared" si="18"/>
        <v>2.5278094587577944</v>
      </c>
      <c r="AL24">
        <f t="shared" si="6"/>
        <v>1.6508572649387461</v>
      </c>
      <c r="AT24" s="18"/>
    </row>
    <row r="25" spans="1:46" ht="15.75" x14ac:dyDescent="0.25">
      <c r="A25">
        <v>21</v>
      </c>
      <c r="B25" s="4" t="s">
        <v>81</v>
      </c>
      <c r="C25" s="7" t="s">
        <v>82</v>
      </c>
      <c r="D25" s="4" t="s">
        <v>83</v>
      </c>
      <c r="E25" s="4">
        <v>1.92</v>
      </c>
      <c r="F25" s="17">
        <f>E25*H1</f>
        <v>2.1504000000000003</v>
      </c>
      <c r="G25" s="5">
        <f t="shared" si="0"/>
        <v>3.5517606766639345</v>
      </c>
      <c r="H25" s="5">
        <f t="shared" si="1"/>
        <v>5.3161434510976137E-2</v>
      </c>
      <c r="I25">
        <v>3.4836584620907001</v>
      </c>
      <c r="J25">
        <v>3.5462969807923499</v>
      </c>
      <c r="K25">
        <v>3.5270117727431298</v>
      </c>
      <c r="L25">
        <v>3.6124257226047201</v>
      </c>
      <c r="M25">
        <v>3.5529392836733198</v>
      </c>
      <c r="N25">
        <v>3.56827964395303</v>
      </c>
      <c r="O25">
        <v>3.62699906326527</v>
      </c>
      <c r="P25">
        <v>3.58162808890253</v>
      </c>
      <c r="Q25">
        <v>3.45431123676389</v>
      </c>
      <c r="R25">
        <v>3.5640565118504099</v>
      </c>
      <c r="T25" s="14">
        <v>22</v>
      </c>
      <c r="U25" s="14">
        <v>160000</v>
      </c>
      <c r="V25" s="5">
        <f t="shared" si="2"/>
        <v>25.830986739374072</v>
      </c>
      <c r="W25" s="5">
        <f t="shared" si="3"/>
        <v>0.38662861462528147</v>
      </c>
      <c r="X25" s="5">
        <f t="shared" si="4"/>
        <v>0.12226270308113771</v>
      </c>
      <c r="Y25" s="5">
        <f t="shared" si="7"/>
        <v>25.335697906114181</v>
      </c>
      <c r="Z25" s="5">
        <f t="shared" si="8"/>
        <v>25.791250769398907</v>
      </c>
      <c r="AA25" s="5">
        <f t="shared" si="9"/>
        <v>25.650994710859127</v>
      </c>
      <c r="AB25" s="5">
        <f t="shared" si="10"/>
        <v>26.272187073488876</v>
      </c>
      <c r="AC25" s="5">
        <f t="shared" si="11"/>
        <v>25.839558426715055</v>
      </c>
      <c r="AD25" s="5">
        <f t="shared" si="12"/>
        <v>25.951124683294765</v>
      </c>
      <c r="AE25" s="5">
        <f t="shared" si="13"/>
        <v>26.378175005565598</v>
      </c>
      <c r="AF25" s="5">
        <f t="shared" si="14"/>
        <v>26.04820428292749</v>
      </c>
      <c r="AG25" s="5">
        <f t="shared" si="15"/>
        <v>25.122263540101017</v>
      </c>
      <c r="AH25" s="5">
        <f t="shared" si="16"/>
        <v>25.920410995275706</v>
      </c>
      <c r="AI25">
        <f t="shared" si="17"/>
        <v>15.639272727272729</v>
      </c>
      <c r="AJ25">
        <f t="shared" si="5"/>
        <v>65.167442181172547</v>
      </c>
      <c r="AK25">
        <f t="shared" si="18"/>
        <v>10.191714012101343</v>
      </c>
      <c r="AL25">
        <f t="shared" si="6"/>
        <v>1.6516744218117254</v>
      </c>
      <c r="AT25" s="18"/>
    </row>
    <row r="26" spans="1:46" ht="15.75" x14ac:dyDescent="0.25">
      <c r="A26">
        <v>22</v>
      </c>
      <c r="B26" s="4" t="s">
        <v>84</v>
      </c>
      <c r="C26" s="7" t="s">
        <v>85</v>
      </c>
      <c r="D26" s="4" t="s">
        <v>86</v>
      </c>
      <c r="E26" s="4">
        <v>3.46</v>
      </c>
      <c r="F26" s="17">
        <f>E26*H1</f>
        <v>3.8752000000000004</v>
      </c>
      <c r="G26" s="5">
        <f t="shared" si="0"/>
        <v>6.3971821333850496</v>
      </c>
      <c r="H26" s="5">
        <f t="shared" si="1"/>
        <v>9.0934528551578811E-2</v>
      </c>
      <c r="I26">
        <v>6.2833988781028003</v>
      </c>
      <c r="J26">
        <v>6.4147192867264602</v>
      </c>
      <c r="K26">
        <v>6.3482233026505499</v>
      </c>
      <c r="L26">
        <v>6.4880259769772204</v>
      </c>
      <c r="M26">
        <v>6.3839843033124701</v>
      </c>
      <c r="N26">
        <v>6.4480940242144804</v>
      </c>
      <c r="O26">
        <v>6.5301742012929802</v>
      </c>
      <c r="P26">
        <v>6.4259591862152101</v>
      </c>
      <c r="Q26">
        <v>6.2279085717140203</v>
      </c>
      <c r="R26">
        <v>6.42133360264432</v>
      </c>
      <c r="T26" s="14">
        <v>400</v>
      </c>
      <c r="U26" s="14">
        <v>53000</v>
      </c>
      <c r="V26" s="5">
        <f t="shared" si="2"/>
        <v>0.84762663267351923</v>
      </c>
      <c r="W26" s="5">
        <f t="shared" si="3"/>
        <v>1.2048825033084201E-2</v>
      </c>
      <c r="X26" s="5">
        <f t="shared" si="4"/>
        <v>3.8101730233399702E-3</v>
      </c>
      <c r="Y26" s="5">
        <f t="shared" si="7"/>
        <v>0.83255035134862099</v>
      </c>
      <c r="Z26" s="5">
        <f t="shared" si="8"/>
        <v>0.84995030549125594</v>
      </c>
      <c r="AA26" s="5">
        <f t="shared" si="9"/>
        <v>0.84113958760119789</v>
      </c>
      <c r="AB26" s="5">
        <f t="shared" si="10"/>
        <v>0.85966344194948174</v>
      </c>
      <c r="AC26" s="5">
        <f t="shared" si="11"/>
        <v>0.84587792018890229</v>
      </c>
      <c r="AD26" s="5">
        <f t="shared" si="12"/>
        <v>0.85437245820841856</v>
      </c>
      <c r="AE26" s="5">
        <f t="shared" si="13"/>
        <v>0.86524808167131995</v>
      </c>
      <c r="AF26" s="5">
        <f t="shared" si="14"/>
        <v>0.85143959217351539</v>
      </c>
      <c r="AG26" s="5">
        <f t="shared" si="15"/>
        <v>0.82519788575210773</v>
      </c>
      <c r="AH26" s="5">
        <f t="shared" si="16"/>
        <v>0.85082670235037239</v>
      </c>
      <c r="AI26">
        <f t="shared" si="17"/>
        <v>0.51346400000000003</v>
      </c>
      <c r="AJ26">
        <f t="shared" si="5"/>
        <v>65.080050923437511</v>
      </c>
      <c r="AK26">
        <f t="shared" si="18"/>
        <v>0.3341626326735192</v>
      </c>
      <c r="AL26">
        <f t="shared" si="6"/>
        <v>1.6508005092343752</v>
      </c>
      <c r="AT26" s="18"/>
    </row>
    <row r="27" spans="1:46" ht="15.75" x14ac:dyDescent="0.25">
      <c r="A27">
        <v>23</v>
      </c>
      <c r="B27" s="4" t="s">
        <v>87</v>
      </c>
      <c r="C27" s="7" t="s">
        <v>88</v>
      </c>
      <c r="D27" s="4" t="s">
        <v>89</v>
      </c>
      <c r="E27" s="4">
        <v>1.67</v>
      </c>
      <c r="F27" s="17">
        <f>E27*H1</f>
        <v>1.8704000000000001</v>
      </c>
      <c r="G27" s="5">
        <f t="shared" si="0"/>
        <v>3.0891980497082345</v>
      </c>
      <c r="H27" s="5">
        <f t="shared" si="1"/>
        <v>4.3277067801451831E-2</v>
      </c>
      <c r="I27">
        <v>3.0350454328375198</v>
      </c>
      <c r="J27">
        <v>3.0842499349406198</v>
      </c>
      <c r="K27">
        <v>3.0707668242253101</v>
      </c>
      <c r="L27">
        <v>3.1305303890524798</v>
      </c>
      <c r="M27">
        <v>3.0831643400447701</v>
      </c>
      <c r="N27">
        <v>3.11526823770178</v>
      </c>
      <c r="O27">
        <v>3.1501132721734502</v>
      </c>
      <c r="P27">
        <v>3.11785743621834</v>
      </c>
      <c r="Q27">
        <v>3.0082861376118499</v>
      </c>
      <c r="R27">
        <v>3.09669849227623</v>
      </c>
      <c r="T27" s="14">
        <v>640</v>
      </c>
      <c r="U27" s="14">
        <v>480000</v>
      </c>
      <c r="V27" s="5">
        <f t="shared" si="2"/>
        <v>2.3168985372811757</v>
      </c>
      <c r="W27" s="5">
        <f t="shared" si="3"/>
        <v>3.245780085108891E-2</v>
      </c>
      <c r="X27" s="5">
        <f t="shared" si="4"/>
        <v>1.0264057852959266E-2</v>
      </c>
      <c r="Y27" s="5">
        <f t="shared" si="7"/>
        <v>2.2762840746281401</v>
      </c>
      <c r="Z27" s="5">
        <f t="shared" si="8"/>
        <v>2.3131874512054651</v>
      </c>
      <c r="AA27" s="5">
        <f t="shared" si="9"/>
        <v>2.3030751181689824</v>
      </c>
      <c r="AB27" s="5">
        <f t="shared" si="10"/>
        <v>2.34789779178936</v>
      </c>
      <c r="AC27" s="5">
        <f t="shared" si="11"/>
        <v>2.3123732550335778</v>
      </c>
      <c r="AD27" s="5">
        <f t="shared" si="12"/>
        <v>2.3364511782763349</v>
      </c>
      <c r="AE27" s="5">
        <f t="shared" si="13"/>
        <v>2.3625849541300878</v>
      </c>
      <c r="AF27" s="5">
        <f t="shared" si="14"/>
        <v>2.3383930771637549</v>
      </c>
      <c r="AG27" s="5">
        <f t="shared" si="15"/>
        <v>2.2562146032088872</v>
      </c>
      <c r="AH27" s="5">
        <f t="shared" si="16"/>
        <v>2.3225238692071719</v>
      </c>
      <c r="AI27">
        <f t="shared" si="17"/>
        <v>1.4028000000000003</v>
      </c>
      <c r="AJ27">
        <f t="shared" si="5"/>
        <v>65.162427807326438</v>
      </c>
      <c r="AK27">
        <f t="shared" si="18"/>
        <v>0.91409853728117541</v>
      </c>
      <c r="AL27">
        <f t="shared" si="6"/>
        <v>1.6516242780732644</v>
      </c>
      <c r="AT27" s="18"/>
    </row>
    <row r="28" spans="1:46" x14ac:dyDescent="0.25">
      <c r="A28">
        <v>24</v>
      </c>
      <c r="B28" s="4" t="s">
        <v>90</v>
      </c>
      <c r="C28" s="7" t="s">
        <v>91</v>
      </c>
      <c r="D28" s="4" t="s">
        <v>92</v>
      </c>
      <c r="E28" s="4">
        <v>16.649999999999999</v>
      </c>
      <c r="F28" s="17">
        <f>E28*H1</f>
        <v>18.648</v>
      </c>
      <c r="G28" s="5">
        <f t="shared" si="0"/>
        <v>30.780896938088858</v>
      </c>
      <c r="H28" s="5">
        <f t="shared" si="1"/>
        <v>0.45117881661915582</v>
      </c>
      <c r="I28">
        <v>30.243786888226499</v>
      </c>
      <c r="J28">
        <v>30.728160647367499</v>
      </c>
      <c r="K28">
        <v>30.568849694036</v>
      </c>
      <c r="L28">
        <v>31.239957606966399</v>
      </c>
      <c r="M28">
        <v>30.642743213111501</v>
      </c>
      <c r="N28">
        <v>30.9928076908649</v>
      </c>
      <c r="O28">
        <v>31.364310907631999</v>
      </c>
      <c r="P28">
        <v>31.1766394051681</v>
      </c>
      <c r="Q28">
        <v>29.9400541854395</v>
      </c>
      <c r="R28">
        <v>30.9116591420762</v>
      </c>
      <c r="T28" s="14">
        <v>2500</v>
      </c>
      <c r="U28" s="14">
        <v>120000</v>
      </c>
      <c r="V28" s="5">
        <f t="shared" si="2"/>
        <v>1.4774830530282652</v>
      </c>
      <c r="W28" s="5">
        <f t="shared" si="3"/>
        <v>2.165658319771941E-2</v>
      </c>
      <c r="X28" s="5">
        <f t="shared" si="4"/>
        <v>6.8484129241725969E-3</v>
      </c>
      <c r="Y28" s="5">
        <f t="shared" si="7"/>
        <v>1.451701770634872</v>
      </c>
      <c r="Z28" s="5">
        <f t="shared" si="8"/>
        <v>1.4749517110736399</v>
      </c>
      <c r="AA28" s="5">
        <f t="shared" si="9"/>
        <v>1.467304785313728</v>
      </c>
      <c r="AB28" s="5">
        <f t="shared" si="10"/>
        <v>1.4995179651343871</v>
      </c>
      <c r="AC28" s="5">
        <f t="shared" si="11"/>
        <v>1.470851674229352</v>
      </c>
      <c r="AD28" s="5">
        <f t="shared" si="12"/>
        <v>1.4876547691615154</v>
      </c>
      <c r="AE28" s="5">
        <f t="shared" si="13"/>
        <v>1.505486923566336</v>
      </c>
      <c r="AF28" s="5">
        <f t="shared" si="14"/>
        <v>1.4964786914480688</v>
      </c>
      <c r="AG28" s="5">
        <f t="shared" si="15"/>
        <v>1.4371226009010962</v>
      </c>
      <c r="AH28" s="5">
        <f t="shared" si="16"/>
        <v>1.4837596388196574</v>
      </c>
      <c r="AI28">
        <f t="shared" si="17"/>
        <v>0.89510400000000001</v>
      </c>
      <c r="AJ28">
        <f t="shared" si="5"/>
        <v>65.062724893226402</v>
      </c>
      <c r="AK28">
        <f t="shared" si="18"/>
        <v>0.5823790530282652</v>
      </c>
      <c r="AL28">
        <f t="shared" si="6"/>
        <v>1.650627248932264</v>
      </c>
    </row>
    <row r="29" spans="1:46" x14ac:dyDescent="0.25">
      <c r="A29">
        <v>25</v>
      </c>
      <c r="B29" s="4" t="s">
        <v>93</v>
      </c>
      <c r="C29" s="7" t="s">
        <v>94</v>
      </c>
      <c r="D29" s="4" t="s">
        <v>95</v>
      </c>
      <c r="E29" s="4">
        <v>0.5</v>
      </c>
      <c r="F29" s="17">
        <f>E29*H1</f>
        <v>0.56000000000000005</v>
      </c>
      <c r="G29" s="5">
        <f t="shared" si="0"/>
        <v>0.92486762447886406</v>
      </c>
      <c r="H29" s="5">
        <f t="shared" si="1"/>
        <v>1.2281546294734418E-2</v>
      </c>
      <c r="I29">
        <v>0.90893041067568103</v>
      </c>
      <c r="J29">
        <v>0.92587608992235604</v>
      </c>
      <c r="K29">
        <v>0.91896700410795096</v>
      </c>
      <c r="L29">
        <v>0.93559528749336296</v>
      </c>
      <c r="M29">
        <v>0.92378617690295495</v>
      </c>
      <c r="N29">
        <v>0.93016601788347897</v>
      </c>
      <c r="O29">
        <v>0.94150763891587097</v>
      </c>
      <c r="P29">
        <v>0.93312721591648595</v>
      </c>
      <c r="Q29">
        <v>0.90126268509112495</v>
      </c>
      <c r="R29">
        <v>0.92945771787937304</v>
      </c>
      <c r="T29" s="14">
        <v>1550</v>
      </c>
      <c r="U29" s="14">
        <v>390000</v>
      </c>
      <c r="V29" s="5">
        <f t="shared" si="2"/>
        <v>0.2327086280946819</v>
      </c>
      <c r="W29" s="5">
        <f t="shared" si="3"/>
        <v>3.0901955193202721E-3</v>
      </c>
      <c r="X29" s="5">
        <f t="shared" si="4"/>
        <v>9.7720562562989195E-4</v>
      </c>
      <c r="Y29" s="5">
        <f t="shared" si="7"/>
        <v>0.22869861946033265</v>
      </c>
      <c r="Z29" s="5">
        <f t="shared" si="8"/>
        <v>0.23296237101272185</v>
      </c>
      <c r="AA29" s="5">
        <f t="shared" si="9"/>
        <v>0.23122395587232314</v>
      </c>
      <c r="AB29" s="5">
        <f t="shared" si="10"/>
        <v>0.23540784653058811</v>
      </c>
      <c r="AC29" s="5">
        <f t="shared" si="11"/>
        <v>0.23243652193042091</v>
      </c>
      <c r="AD29" s="5">
        <f t="shared" si="12"/>
        <v>0.23404177224164957</v>
      </c>
      <c r="AE29" s="5">
        <f t="shared" si="13"/>
        <v>0.23689547043689657</v>
      </c>
      <c r="AF29" s="5">
        <f t="shared" si="14"/>
        <v>0.23478684787576096</v>
      </c>
      <c r="AG29" s="5">
        <f t="shared" si="15"/>
        <v>0.2267693207648637</v>
      </c>
      <c r="AH29" s="5">
        <f t="shared" si="16"/>
        <v>0.23386355482126159</v>
      </c>
      <c r="AI29">
        <f t="shared" si="17"/>
        <v>0.14090322580645162</v>
      </c>
      <c r="AJ29">
        <f t="shared" si="5"/>
        <v>65.15493294265427</v>
      </c>
      <c r="AK29">
        <f t="shared" si="18"/>
        <v>9.1805402288230281E-2</v>
      </c>
      <c r="AL29">
        <f t="shared" si="6"/>
        <v>1.6515493294265426</v>
      </c>
    </row>
    <row r="30" spans="1:46" x14ac:dyDescent="0.25">
      <c r="A30">
        <v>26</v>
      </c>
      <c r="B30" s="4" t="s">
        <v>96</v>
      </c>
      <c r="C30" s="7" t="s">
        <v>97</v>
      </c>
      <c r="D30" s="4" t="s">
        <v>98</v>
      </c>
      <c r="E30" s="4">
        <v>3.03</v>
      </c>
      <c r="F30" s="17">
        <f>E30*H1</f>
        <v>3.3936000000000002</v>
      </c>
      <c r="G30" s="5">
        <f t="shared" si="0"/>
        <v>5.6001000108856402</v>
      </c>
      <c r="H30" s="5">
        <f t="shared" si="1"/>
        <v>7.9120625842978062E-2</v>
      </c>
      <c r="I30">
        <v>5.5121395925200796</v>
      </c>
      <c r="J30">
        <v>5.5924754755745099</v>
      </c>
      <c r="K30">
        <v>5.5575737905182301</v>
      </c>
      <c r="L30">
        <v>5.6857132425788697</v>
      </c>
      <c r="M30">
        <v>5.5765388175865196</v>
      </c>
      <c r="N30">
        <v>5.6399017585755997</v>
      </c>
      <c r="O30">
        <v>5.7148433648591501</v>
      </c>
      <c r="P30">
        <v>5.6533868963779499</v>
      </c>
      <c r="Q30">
        <v>5.4549024676453097</v>
      </c>
      <c r="R30">
        <v>5.6135247026201798</v>
      </c>
      <c r="T30" s="14">
        <v>9240</v>
      </c>
      <c r="U30" s="15">
        <v>66000</v>
      </c>
      <c r="V30" s="5">
        <f t="shared" si="2"/>
        <v>4.0000714363468852E-2</v>
      </c>
      <c r="W30" s="5">
        <f t="shared" si="3"/>
        <v>5.6514732744984252E-4</v>
      </c>
      <c r="X30" s="5">
        <f t="shared" si="4"/>
        <v>1.7871527682985009E-4</v>
      </c>
      <c r="Y30" s="5">
        <f t="shared" si="7"/>
        <v>3.9372425660857718E-2</v>
      </c>
      <c r="Z30" s="5">
        <f t="shared" si="8"/>
        <v>3.9946253396960785E-2</v>
      </c>
      <c r="AA30" s="5">
        <f t="shared" si="9"/>
        <v>3.9696955646558785E-2</v>
      </c>
      <c r="AB30" s="5">
        <f t="shared" si="10"/>
        <v>4.0612237446991925E-2</v>
      </c>
      <c r="AC30" s="5">
        <f t="shared" si="11"/>
        <v>3.9832420125617995E-2</v>
      </c>
      <c r="AD30" s="5">
        <f t="shared" si="12"/>
        <v>4.0285012561254281E-2</v>
      </c>
      <c r="AE30" s="5">
        <f t="shared" si="13"/>
        <v>4.0820309748993935E-2</v>
      </c>
      <c r="AF30" s="5">
        <f t="shared" si="14"/>
        <v>4.0381334974128213E-2</v>
      </c>
      <c r="AG30" s="5">
        <f t="shared" si="15"/>
        <v>3.8963589054609359E-2</v>
      </c>
      <c r="AH30" s="5">
        <f t="shared" si="16"/>
        <v>4.0096605018715571E-2</v>
      </c>
      <c r="AI30">
        <f t="shared" si="17"/>
        <v>2.4240000000000001E-2</v>
      </c>
      <c r="AJ30">
        <f t="shared" si="5"/>
        <v>65.019448694178422</v>
      </c>
      <c r="AK30">
        <f t="shared" si="18"/>
        <v>1.5760714363468851E-2</v>
      </c>
      <c r="AL30">
        <f t="shared" si="6"/>
        <v>1.6501944869417842</v>
      </c>
    </row>
    <row r="31" spans="1:46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46" x14ac:dyDescent="0.25">
      <c r="A32" s="5"/>
      <c r="B32" s="5"/>
      <c r="C32" s="5"/>
      <c r="D32" s="5"/>
      <c r="E32" s="5"/>
      <c r="F32" s="5"/>
      <c r="S32" s="5"/>
      <c r="T32" s="5" t="s">
        <v>103</v>
      </c>
      <c r="U32" s="5">
        <f>SUM(V5:V30)</f>
        <v>10369.997757054083</v>
      </c>
      <c r="V32" s="5"/>
      <c r="W32" s="5"/>
      <c r="X32" s="5"/>
      <c r="Y32" s="5">
        <f t="shared" ref="Y32:AI32" si="19">SUM(Y5:Y30)</f>
        <v>10369.997757054065</v>
      </c>
      <c r="Z32" s="5">
        <f t="shared" si="19"/>
        <v>10369.997757054083</v>
      </c>
      <c r="AA32" s="5">
        <f t="shared" si="19"/>
        <v>10369.997757054072</v>
      </c>
      <c r="AB32" s="5">
        <f t="shared" si="19"/>
        <v>10369.997757054103</v>
      </c>
      <c r="AC32" s="5">
        <f t="shared" si="19"/>
        <v>10369.997757054078</v>
      </c>
      <c r="AD32" s="5">
        <f t="shared" si="19"/>
        <v>10369.997757054092</v>
      </c>
      <c r="AE32" s="5">
        <f t="shared" si="19"/>
        <v>10369.997757054101</v>
      </c>
      <c r="AF32" s="5">
        <f t="shared" si="19"/>
        <v>10369.997757054063</v>
      </c>
      <c r="AG32" s="5">
        <f t="shared" si="19"/>
        <v>10369.997757054107</v>
      </c>
      <c r="AH32" s="5">
        <f t="shared" si="19"/>
        <v>10369.997757054065</v>
      </c>
      <c r="AI32" s="5">
        <f t="shared" si="19"/>
        <v>10369.997757054085</v>
      </c>
    </row>
  </sheetData>
  <mergeCells count="2">
    <mergeCell ref="F2:Q2"/>
    <mergeCell ref="U2:AG2"/>
  </mergeCells>
  <conditionalFormatting sqref="G35:G6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>&amp;R_x000D_&amp;1#&amp;"Calibri"&amp;10&amp;K000000 Classification: Confidential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D1B6D-9C42-4A27-B1A9-622A4438E141}">
  <dimension ref="A1:AL32"/>
  <sheetViews>
    <sheetView zoomScale="80" zoomScaleNormal="80" workbookViewId="0">
      <selection activeCell="F1" sqref="F1"/>
    </sheetView>
  </sheetViews>
  <sheetFormatPr defaultRowHeight="15" x14ac:dyDescent="0.25"/>
  <cols>
    <col min="9" max="11" width="12.7109375" customWidth="1"/>
    <col min="12" max="12" width="11.7109375" customWidth="1"/>
    <col min="13" max="14" width="12.7109375" customWidth="1"/>
    <col min="15" max="15" width="11.7109375" customWidth="1"/>
    <col min="16" max="18" width="12.7109375" customWidth="1"/>
  </cols>
  <sheetData>
    <row r="1" spans="1:38" x14ac:dyDescent="0.25">
      <c r="A1" t="s">
        <v>0</v>
      </c>
      <c r="B1">
        <v>280</v>
      </c>
      <c r="E1" t="s">
        <v>1</v>
      </c>
      <c r="F1">
        <v>1.36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32" t="s">
        <v>5</v>
      </c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S2" s="5"/>
      <c r="T2" s="5"/>
      <c r="U2" s="31" t="s">
        <v>6</v>
      </c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15</v>
      </c>
      <c r="U3" s="5" t="s">
        <v>16</v>
      </c>
      <c r="V3" s="10" t="s">
        <v>13</v>
      </c>
      <c r="W3" s="10" t="s">
        <v>14</v>
      </c>
      <c r="X3" s="10" t="s">
        <v>17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178</v>
      </c>
      <c r="AJ3" t="s">
        <v>19</v>
      </c>
      <c r="AK3" t="s">
        <v>179</v>
      </c>
      <c r="AL3" t="s">
        <v>180</v>
      </c>
    </row>
    <row r="4" spans="1:38" ht="15.75" thickBot="1" x14ac:dyDescent="0.3">
      <c r="B4" t="s">
        <v>20</v>
      </c>
      <c r="C4" t="s">
        <v>181</v>
      </c>
      <c r="F4" s="17"/>
      <c r="G4" s="5">
        <f>AVERAGE(I4:R4)</f>
        <v>35.936612516888729</v>
      </c>
      <c r="H4" s="5">
        <f>STDEV(I4:R4)</f>
        <v>1.9370391366344468E-3</v>
      </c>
      <c r="I4">
        <v>35.934190315501098</v>
      </c>
      <c r="J4">
        <v>35.937714625472701</v>
      </c>
      <c r="K4">
        <v>35.936888085981501</v>
      </c>
      <c r="L4">
        <v>35.938843117291299</v>
      </c>
      <c r="M4">
        <v>35.9383665173929</v>
      </c>
      <c r="N4">
        <v>35.935707723718899</v>
      </c>
      <c r="O4">
        <v>35.936377110119999</v>
      </c>
      <c r="P4">
        <v>35.939339680243499</v>
      </c>
      <c r="Q4">
        <v>35.934328833907003</v>
      </c>
      <c r="R4">
        <v>35.934369159258402</v>
      </c>
      <c r="T4" s="5" t="s">
        <v>21</v>
      </c>
      <c r="U4" s="5" t="s">
        <v>22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23</v>
      </c>
      <c r="C5" s="5" t="s">
        <v>24</v>
      </c>
      <c r="D5" t="s">
        <v>25</v>
      </c>
      <c r="E5">
        <v>120</v>
      </c>
      <c r="F5" s="17">
        <f>E5*F1</f>
        <v>163.20000000000002</v>
      </c>
      <c r="G5" s="5">
        <f t="shared" ref="G5:G30" si="0">AVERAGE(I5:R5)</f>
        <v>181.19513199303628</v>
      </c>
      <c r="H5" s="5">
        <f t="shared" ref="H5:H30" si="1">STDEV(I5:R5)</f>
        <v>0.18915988455007601</v>
      </c>
      <c r="I5">
        <v>181.01714932221199</v>
      </c>
      <c r="J5">
        <v>181.29015366947201</v>
      </c>
      <c r="K5">
        <v>181.16755172573201</v>
      </c>
      <c r="L5">
        <v>180.908549844177</v>
      </c>
      <c r="M5">
        <v>181.231051359682</v>
      </c>
      <c r="N5">
        <v>181.39470334119801</v>
      </c>
      <c r="O5">
        <v>181.388839272968</v>
      </c>
      <c r="P5">
        <v>180.90454426269699</v>
      </c>
      <c r="Q5">
        <v>181.35552553300701</v>
      </c>
      <c r="R5">
        <v>181.293251599218</v>
      </c>
      <c r="T5" s="12">
        <v>16</v>
      </c>
      <c r="U5" s="12">
        <v>588000</v>
      </c>
      <c r="V5" s="5">
        <f>AVERAGE(Y5:AH5)</f>
        <v>7324.8132108184927</v>
      </c>
      <c r="W5" s="5">
        <f>STDEV(Y5:AH5)</f>
        <v>7.6467883329366382</v>
      </c>
      <c r="X5" s="5">
        <f>W5/SQRT(COUNT(Y5:AH5))</f>
        <v>2.4181267917281732</v>
      </c>
      <c r="Y5" s="5">
        <f>I5/T5*U5/1000*1.1</f>
        <v>7317.6182613504207</v>
      </c>
      <c r="Z5" s="5">
        <f>J5/T5*U5/1000*1.1</f>
        <v>7328.654462088406</v>
      </c>
      <c r="AA5" s="5">
        <f>K5/T5*U5/1000*1.1</f>
        <v>7323.6982785127175</v>
      </c>
      <c r="AB5" s="5">
        <f>L5/T5*U5/1000*1.1</f>
        <v>7313.2281274508559</v>
      </c>
      <c r="AC5" s="5">
        <f>M5/T5*U5/1000*1.1</f>
        <v>7326.2652512151453</v>
      </c>
      <c r="AD5" s="5">
        <f>N5/T5*U5/1000*1.1</f>
        <v>7332.8808825679298</v>
      </c>
      <c r="AE5" s="5">
        <f>O5/T5*U5/1000*1.1</f>
        <v>7332.6438276097315</v>
      </c>
      <c r="AF5" s="5">
        <f>P5/T5*U5/1000*1.1</f>
        <v>7313.0662018195262</v>
      </c>
      <c r="AG5" s="5">
        <f>Q5/T5*U5/1000*1.1</f>
        <v>7331.297119671809</v>
      </c>
      <c r="AH5" s="5">
        <f>R5/T5*U5/1000*1.1</f>
        <v>7328.7796958983872</v>
      </c>
      <c r="AI5">
        <f>F5/T5*U5/1000*1.1</f>
        <v>6597.3600000000015</v>
      </c>
      <c r="AJ5">
        <f>((V5-AI5)/AI5)*100</f>
        <v>11.026428917301633</v>
      </c>
      <c r="AK5">
        <f>V5-AI5</f>
        <v>727.45321081849124</v>
      </c>
      <c r="AL5">
        <f>V5/AI5</f>
        <v>1.1102642891730163</v>
      </c>
    </row>
    <row r="6" spans="1:38" x14ac:dyDescent="0.25">
      <c r="A6">
        <v>2</v>
      </c>
      <c r="B6" t="s">
        <v>26</v>
      </c>
      <c r="C6" s="5" t="s">
        <v>27</v>
      </c>
      <c r="D6" t="s">
        <v>28</v>
      </c>
      <c r="E6">
        <v>1241.24</v>
      </c>
      <c r="F6" s="17">
        <f>E6*H1</f>
        <v>1390.1888000000001</v>
      </c>
      <c r="G6" s="5">
        <f t="shared" si="0"/>
        <v>1862.263581445457</v>
      </c>
      <c r="H6" s="5">
        <f t="shared" si="1"/>
        <v>56.333642831451208</v>
      </c>
      <c r="I6">
        <v>1898.0505622466201</v>
      </c>
      <c r="J6">
        <v>1874.41155457064</v>
      </c>
      <c r="K6">
        <v>1846.23587648793</v>
      </c>
      <c r="L6">
        <v>1915.4179462969901</v>
      </c>
      <c r="M6">
        <v>1885.0257852171501</v>
      </c>
      <c r="N6">
        <v>1820.83237235872</v>
      </c>
      <c r="O6">
        <v>1843.4567925389599</v>
      </c>
      <c r="P6">
        <v>1932.57510346456</v>
      </c>
      <c r="Q6">
        <v>1734.1455578412399</v>
      </c>
      <c r="R6">
        <v>1872.4842634317599</v>
      </c>
      <c r="T6" s="13">
        <v>540</v>
      </c>
      <c r="U6" s="13">
        <v>45000</v>
      </c>
      <c r="V6" s="5">
        <f t="shared" ref="V6:V30" si="2">AVERAGE(Y6:AH6)</f>
        <v>155.18863178712144</v>
      </c>
      <c r="W6" s="5">
        <f t="shared" ref="W6:W30" si="3">STDEV(Y6:AH6)</f>
        <v>4.6944702359542676</v>
      </c>
      <c r="X6" s="5">
        <f t="shared" ref="X6:X30" si="4">W6/SQRT(COUNT(Y6:AH6))</f>
        <v>1.484521835348356</v>
      </c>
      <c r="Y6" s="5">
        <f>I6/T6*U6/1000</f>
        <v>158.17088018721833</v>
      </c>
      <c r="Z6" s="5">
        <f>J6/T6*U6/1000</f>
        <v>156.20096288088666</v>
      </c>
      <c r="AA6" s="5">
        <f>K6/T6*U6/1000</f>
        <v>153.85298970732751</v>
      </c>
      <c r="AB6" s="5">
        <f>L6/T6*U6/1000</f>
        <v>159.61816219141585</v>
      </c>
      <c r="AC6" s="5">
        <f>M6/T6*U6/1000</f>
        <v>157.08548210142916</v>
      </c>
      <c r="AD6" s="5">
        <f>N6/T6*U6/1000</f>
        <v>151.73603102989335</v>
      </c>
      <c r="AE6" s="5">
        <f>O6/T6*U6/1000</f>
        <v>153.62139937824665</v>
      </c>
      <c r="AF6" s="5">
        <f>P6/T6*U6/1000</f>
        <v>161.04792528871334</v>
      </c>
      <c r="AG6" s="5">
        <f>Q6/T6*U6/1000</f>
        <v>144.51212982010333</v>
      </c>
      <c r="AH6" s="5">
        <f>R6/T6*U6/1000</f>
        <v>156.04035528598001</v>
      </c>
      <c r="AI6">
        <f>F6/T6*U6/1000</f>
        <v>115.84906666666669</v>
      </c>
      <c r="AJ6">
        <f t="shared" ref="AJ6:AJ30" si="5">((V6-AI6)/AI6)*100</f>
        <v>33.957602121773455</v>
      </c>
      <c r="AK6">
        <f>V6-AI6</f>
        <v>39.339565120454751</v>
      </c>
      <c r="AL6">
        <f t="shared" ref="AL6:AL30" si="6">V6/AI6</f>
        <v>1.3395760212177346</v>
      </c>
    </row>
    <row r="7" spans="1:38" x14ac:dyDescent="0.25">
      <c r="A7">
        <v>3</v>
      </c>
      <c r="B7" t="s">
        <v>29</v>
      </c>
      <c r="C7" s="5" t="s">
        <v>30</v>
      </c>
      <c r="D7" t="s">
        <v>31</v>
      </c>
      <c r="E7">
        <v>166.35</v>
      </c>
      <c r="F7" s="17">
        <f>E7*H1</f>
        <v>186.31200000000001</v>
      </c>
      <c r="G7" s="5">
        <f t="shared" si="0"/>
        <v>96.656397953453308</v>
      </c>
      <c r="H7" s="5">
        <f t="shared" si="1"/>
        <v>0.97780347808662993</v>
      </c>
      <c r="I7">
        <v>96.833745808647805</v>
      </c>
      <c r="J7">
        <v>97.982818121184593</v>
      </c>
      <c r="K7">
        <v>97.099932929417605</v>
      </c>
      <c r="L7">
        <v>95.215764103596499</v>
      </c>
      <c r="M7">
        <v>95.213405205711396</v>
      </c>
      <c r="N7">
        <v>97.415088186104697</v>
      </c>
      <c r="O7">
        <v>95.994607764629393</v>
      </c>
      <c r="P7">
        <v>96.078294532720307</v>
      </c>
      <c r="Q7">
        <v>97.596683326749996</v>
      </c>
      <c r="R7">
        <v>97.133639555770898</v>
      </c>
      <c r="T7" s="13">
        <v>50</v>
      </c>
      <c r="U7" s="13">
        <v>180000</v>
      </c>
      <c r="V7" s="5">
        <f t="shared" si="2"/>
        <v>347.96303263243192</v>
      </c>
      <c r="W7" s="5">
        <f t="shared" si="3"/>
        <v>3.520092521111871</v>
      </c>
      <c r="X7" s="5">
        <f t="shared" si="4"/>
        <v>1.1131509941237858</v>
      </c>
      <c r="Y7" s="5">
        <f t="shared" ref="Y7:Y30" si="7">I7/T7*U7/1000</f>
        <v>348.60148491113216</v>
      </c>
      <c r="Z7" s="5">
        <f t="shared" ref="Z7:Z30" si="8">J7/T7*U7/1000</f>
        <v>352.73814523626453</v>
      </c>
      <c r="AA7" s="5">
        <f t="shared" ref="AA7:AA30" si="9">K7/T7*U7/1000</f>
        <v>349.55975854590338</v>
      </c>
      <c r="AB7" s="5">
        <f t="shared" ref="AB7:AB30" si="10">L7/T7*U7/1000</f>
        <v>342.77675077294737</v>
      </c>
      <c r="AC7" s="5">
        <f t="shared" ref="AC7:AC30" si="11">M7/T7*U7/1000</f>
        <v>342.76825874056101</v>
      </c>
      <c r="AD7" s="5">
        <f t="shared" ref="AD7:AD30" si="12">N7/T7*U7/1000</f>
        <v>350.69431746997691</v>
      </c>
      <c r="AE7" s="5">
        <f t="shared" ref="AE7:AE30" si="13">O7/T7*U7/1000</f>
        <v>345.58058795266584</v>
      </c>
      <c r="AF7" s="5">
        <f t="shared" ref="AF7:AF30" si="14">P7/T7*U7/1000</f>
        <v>345.8818603177931</v>
      </c>
      <c r="AG7" s="5">
        <f t="shared" ref="AG7:AG30" si="15">Q7/T7*U7/1000</f>
        <v>351.34805997629996</v>
      </c>
      <c r="AH7" s="5">
        <f t="shared" ref="AH7:AH30" si="16">R7/T7*U7/1000</f>
        <v>349.68110240077522</v>
      </c>
      <c r="AI7">
        <f t="shared" ref="AI7:AI30" si="17">F7/T7*U7/1000</f>
        <v>670.72320000000002</v>
      </c>
      <c r="AJ7">
        <f t="shared" si="5"/>
        <v>-48.12121712318406</v>
      </c>
      <c r="AK7">
        <f t="shared" ref="AK7:AK30" si="18">V7-AI7</f>
        <v>-322.7601673675681</v>
      </c>
      <c r="AL7">
        <f t="shared" si="6"/>
        <v>0.51878782876815932</v>
      </c>
    </row>
    <row r="8" spans="1:38" x14ac:dyDescent="0.25">
      <c r="A8">
        <v>4</v>
      </c>
      <c r="B8" t="s">
        <v>32</v>
      </c>
      <c r="C8" s="6" t="s">
        <v>33</v>
      </c>
      <c r="D8" t="s">
        <v>34</v>
      </c>
      <c r="E8">
        <v>50.2</v>
      </c>
      <c r="F8" s="17">
        <f>E8*H1</f>
        <v>56.224000000000011</v>
      </c>
      <c r="G8" s="5">
        <f t="shared" si="0"/>
        <v>562.65557048097071</v>
      </c>
      <c r="H8" s="5">
        <f t="shared" si="1"/>
        <v>8.7985884790838131</v>
      </c>
      <c r="I8">
        <v>562.76661614061697</v>
      </c>
      <c r="J8">
        <v>556.18016781667905</v>
      </c>
      <c r="K8">
        <v>578.87318088764096</v>
      </c>
      <c r="L8">
        <v>578.00410190162302</v>
      </c>
      <c r="M8">
        <v>562.12812228396206</v>
      </c>
      <c r="N8">
        <v>557.79805475306796</v>
      </c>
      <c r="O8">
        <v>553.05324656199798</v>
      </c>
      <c r="P8">
        <v>557.37563165856898</v>
      </c>
      <c r="Q8">
        <v>559.99595474229397</v>
      </c>
      <c r="R8">
        <v>560.38062806325604</v>
      </c>
      <c r="T8" s="14">
        <v>65</v>
      </c>
      <c r="U8" s="14">
        <v>70000</v>
      </c>
      <c r="V8" s="5">
        <f t="shared" si="2"/>
        <v>605.93676821027611</v>
      </c>
      <c r="W8" s="5">
        <f t="shared" si="3"/>
        <v>9.4754029774748947</v>
      </c>
      <c r="X8" s="5">
        <f t="shared" si="4"/>
        <v>2.9963855156761805</v>
      </c>
      <c r="Y8" s="5">
        <f t="shared" si="7"/>
        <v>606.05635584374136</v>
      </c>
      <c r="Z8" s="5">
        <f t="shared" si="8"/>
        <v>598.9632576487312</v>
      </c>
      <c r="AA8" s="5">
        <f t="shared" si="9"/>
        <v>623.40188710976713</v>
      </c>
      <c r="AB8" s="5">
        <f t="shared" si="10"/>
        <v>622.46595589405558</v>
      </c>
      <c r="AC8" s="5">
        <f t="shared" si="11"/>
        <v>605.36874707503603</v>
      </c>
      <c r="AD8" s="5">
        <f t="shared" si="12"/>
        <v>600.70559742638079</v>
      </c>
      <c r="AE8" s="5">
        <f t="shared" si="13"/>
        <v>595.59580398984394</v>
      </c>
      <c r="AF8" s="5">
        <f t="shared" si="14"/>
        <v>600.25068024768962</v>
      </c>
      <c r="AG8" s="5">
        <f t="shared" si="15"/>
        <v>603.07256664554723</v>
      </c>
      <c r="AH8" s="5">
        <f t="shared" si="16"/>
        <v>603.48683022196803</v>
      </c>
      <c r="AI8">
        <f t="shared" si="17"/>
        <v>60.548923076923096</v>
      </c>
      <c r="AJ8">
        <f t="shared" si="5"/>
        <v>900.73913361014968</v>
      </c>
      <c r="AK8">
        <f t="shared" si="18"/>
        <v>545.38784513335304</v>
      </c>
      <c r="AL8">
        <f t="shared" si="6"/>
        <v>10.007391336101495</v>
      </c>
    </row>
    <row r="9" spans="1:38" x14ac:dyDescent="0.25">
      <c r="A9">
        <v>5</v>
      </c>
      <c r="B9" t="s">
        <v>35</v>
      </c>
      <c r="C9" s="6" t="s">
        <v>36</v>
      </c>
      <c r="D9" t="s">
        <v>37</v>
      </c>
      <c r="E9">
        <v>29.91</v>
      </c>
      <c r="F9" s="17">
        <f>E9*H1</f>
        <v>33.499200000000002</v>
      </c>
      <c r="G9" s="5">
        <f t="shared" si="0"/>
        <v>62.858580752598094</v>
      </c>
      <c r="H9" s="5">
        <f t="shared" si="1"/>
        <v>1.2909693873782568</v>
      </c>
      <c r="I9">
        <v>61.496832327914198</v>
      </c>
      <c r="J9">
        <v>63.501890860487599</v>
      </c>
      <c r="K9">
        <v>60.8464810356733</v>
      </c>
      <c r="L9">
        <v>63.659690844649496</v>
      </c>
      <c r="M9">
        <v>62.806014586123702</v>
      </c>
      <c r="N9">
        <v>64.779053668292306</v>
      </c>
      <c r="O9">
        <v>62.545973055559401</v>
      </c>
      <c r="P9">
        <v>64.649764033498897</v>
      </c>
      <c r="Q9">
        <v>62.2911673424341</v>
      </c>
      <c r="R9">
        <v>62.008939771347997</v>
      </c>
      <c r="T9" s="14">
        <v>22</v>
      </c>
      <c r="U9" s="14">
        <v>160000</v>
      </c>
      <c r="V9" s="5">
        <f t="shared" si="2"/>
        <v>457.15331456434978</v>
      </c>
      <c r="W9" s="5">
        <f t="shared" si="3"/>
        <v>9.3888682718418792</v>
      </c>
      <c r="X9" s="5">
        <f t="shared" si="4"/>
        <v>2.969020839030927</v>
      </c>
      <c r="Y9" s="5">
        <f t="shared" si="7"/>
        <v>447.24968965755778</v>
      </c>
      <c r="Z9" s="5">
        <f t="shared" si="8"/>
        <v>461.8319335308189</v>
      </c>
      <c r="AA9" s="5">
        <f t="shared" si="9"/>
        <v>442.519862077624</v>
      </c>
      <c r="AB9" s="5">
        <f t="shared" si="10"/>
        <v>462.97956977926913</v>
      </c>
      <c r="AC9" s="5">
        <f t="shared" si="11"/>
        <v>456.7710151718087</v>
      </c>
      <c r="AD9" s="5">
        <f t="shared" si="12"/>
        <v>471.12039031485318</v>
      </c>
      <c r="AE9" s="5">
        <f t="shared" si="13"/>
        <v>454.87980404043196</v>
      </c>
      <c r="AF9" s="5">
        <f t="shared" si="14"/>
        <v>470.18010206181015</v>
      </c>
      <c r="AG9" s="5">
        <f t="shared" si="15"/>
        <v>453.02667158133892</v>
      </c>
      <c r="AH9" s="5">
        <f t="shared" si="16"/>
        <v>450.97410742798547</v>
      </c>
      <c r="AI9">
        <f t="shared" si="17"/>
        <v>243.63054545454546</v>
      </c>
      <c r="AJ9">
        <f t="shared" si="5"/>
        <v>87.642035489200026</v>
      </c>
      <c r="AK9">
        <f t="shared" si="18"/>
        <v>213.52276910980433</v>
      </c>
      <c r="AL9">
        <f t="shared" si="6"/>
        <v>1.8764203548920002</v>
      </c>
    </row>
    <row r="10" spans="1:38" x14ac:dyDescent="0.25">
      <c r="A10">
        <v>6</v>
      </c>
      <c r="B10" t="s">
        <v>38</v>
      </c>
      <c r="C10" s="6" t="s">
        <v>39</v>
      </c>
      <c r="D10" t="s">
        <v>40</v>
      </c>
      <c r="E10">
        <v>128.58000000000001</v>
      </c>
      <c r="F10" s="17">
        <f>E10*H1</f>
        <v>144.00960000000003</v>
      </c>
      <c r="G10" s="5">
        <f t="shared" si="0"/>
        <v>255.35812682623924</v>
      </c>
      <c r="H10" s="5">
        <f t="shared" si="1"/>
        <v>3.8008353008835516</v>
      </c>
      <c r="I10">
        <v>258.46188790917802</v>
      </c>
      <c r="J10">
        <v>253.46923968347201</v>
      </c>
      <c r="K10">
        <v>256.13478953362301</v>
      </c>
      <c r="L10">
        <v>246.80621328317699</v>
      </c>
      <c r="M10">
        <v>258.490841789591</v>
      </c>
      <c r="N10">
        <v>257.25535140883397</v>
      </c>
      <c r="O10">
        <v>257.21118676867798</v>
      </c>
      <c r="P10">
        <v>252.26031828948001</v>
      </c>
      <c r="Q10">
        <v>259.27386552204501</v>
      </c>
      <c r="R10">
        <v>254.217574074314</v>
      </c>
      <c r="T10" s="14">
        <v>69</v>
      </c>
      <c r="U10" s="14">
        <v>160000</v>
      </c>
      <c r="V10" s="5">
        <f t="shared" si="2"/>
        <v>592.1347868434533</v>
      </c>
      <c r="W10" s="5">
        <f t="shared" si="3"/>
        <v>8.8135311324835985</v>
      </c>
      <c r="X10" s="5">
        <f t="shared" si="4"/>
        <v>2.7870832607451397</v>
      </c>
      <c r="Y10" s="5">
        <f t="shared" si="7"/>
        <v>599.3319139922969</v>
      </c>
      <c r="Z10" s="5">
        <f t="shared" si="8"/>
        <v>587.7547586863119</v>
      </c>
      <c r="AA10" s="5">
        <f t="shared" si="9"/>
        <v>593.93574384608235</v>
      </c>
      <c r="AB10" s="5">
        <f t="shared" si="10"/>
        <v>572.3042626856278</v>
      </c>
      <c r="AC10" s="5">
        <f t="shared" si="11"/>
        <v>599.39905342513862</v>
      </c>
      <c r="AD10" s="5">
        <f t="shared" si="12"/>
        <v>596.53414819439752</v>
      </c>
      <c r="AE10" s="5">
        <f t="shared" si="13"/>
        <v>596.43173743461557</v>
      </c>
      <c r="AF10" s="5">
        <f t="shared" si="14"/>
        <v>584.9514627002435</v>
      </c>
      <c r="AG10" s="5">
        <f t="shared" si="15"/>
        <v>601.21476063082901</v>
      </c>
      <c r="AH10" s="5">
        <f t="shared" si="16"/>
        <v>589.49002683898902</v>
      </c>
      <c r="AI10">
        <f t="shared" si="17"/>
        <v>333.93530434782616</v>
      </c>
      <c r="AJ10">
        <f t="shared" si="5"/>
        <v>77.320211170810254</v>
      </c>
      <c r="AK10">
        <f t="shared" si="18"/>
        <v>258.19948249562714</v>
      </c>
      <c r="AL10">
        <f t="shared" si="6"/>
        <v>1.7732021117081027</v>
      </c>
    </row>
    <row r="11" spans="1:38" x14ac:dyDescent="0.25">
      <c r="A11">
        <v>7</v>
      </c>
      <c r="B11" s="3" t="s">
        <v>41</v>
      </c>
      <c r="C11" s="9" t="s">
        <v>33</v>
      </c>
      <c r="D11" s="3" t="s">
        <v>42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43</v>
      </c>
      <c r="C12" s="6" t="s">
        <v>44</v>
      </c>
      <c r="D12" t="s">
        <v>45</v>
      </c>
      <c r="E12">
        <v>13.35</v>
      </c>
      <c r="F12" s="17">
        <f>E12*H1</f>
        <v>14.952000000000002</v>
      </c>
      <c r="G12" s="5">
        <f t="shared" si="0"/>
        <v>128.90068591695751</v>
      </c>
      <c r="H12" s="5">
        <f t="shared" si="1"/>
        <v>6.3738691206182834</v>
      </c>
      <c r="I12">
        <v>121.68789535205801</v>
      </c>
      <c r="J12">
        <v>124.557101064964</v>
      </c>
      <c r="K12">
        <v>128.941951105003</v>
      </c>
      <c r="L12">
        <v>121.839422711503</v>
      </c>
      <c r="M12">
        <v>131.31594409604401</v>
      </c>
      <c r="N12">
        <v>120.05932371939799</v>
      </c>
      <c r="O12">
        <v>133.74695200644101</v>
      </c>
      <c r="P12">
        <v>135.54881693434501</v>
      </c>
      <c r="Q12">
        <v>136.64478522923301</v>
      </c>
      <c r="R12">
        <v>134.664666950586</v>
      </c>
      <c r="T12" s="14">
        <v>81</v>
      </c>
      <c r="U12" s="14">
        <v>66000</v>
      </c>
      <c r="V12" s="5">
        <f t="shared" si="2"/>
        <v>105.03018852492832</v>
      </c>
      <c r="W12" s="5">
        <f t="shared" si="3"/>
        <v>5.1935229871704571</v>
      </c>
      <c r="X12" s="5">
        <f t="shared" si="4"/>
        <v>1.6423361719900085</v>
      </c>
      <c r="Y12" s="5">
        <f t="shared" si="7"/>
        <v>99.153099916491698</v>
      </c>
      <c r="Z12" s="5">
        <f t="shared" si="8"/>
        <v>101.49097123811882</v>
      </c>
      <c r="AA12" s="5">
        <f t="shared" si="9"/>
        <v>105.06381201148393</v>
      </c>
      <c r="AB12" s="5">
        <f t="shared" si="10"/>
        <v>99.27656665381727</v>
      </c>
      <c r="AC12" s="5">
        <f t="shared" si="11"/>
        <v>106.99817667085067</v>
      </c>
      <c r="AD12" s="5">
        <f t="shared" si="12"/>
        <v>97.82611562321317</v>
      </c>
      <c r="AE12" s="5">
        <f t="shared" si="13"/>
        <v>108.97899793117416</v>
      </c>
      <c r="AF12" s="5">
        <f t="shared" si="14"/>
        <v>110.44718416872557</v>
      </c>
      <c r="AG12" s="5">
        <f t="shared" si="15"/>
        <v>111.34019537196764</v>
      </c>
      <c r="AH12" s="5">
        <f t="shared" si="16"/>
        <v>109.72676566344045</v>
      </c>
      <c r="AI12">
        <f t="shared" si="17"/>
        <v>12.183111111111113</v>
      </c>
      <c r="AJ12">
        <f t="shared" si="5"/>
        <v>762.09661528195193</v>
      </c>
      <c r="AK12">
        <f t="shared" si="18"/>
        <v>92.847077413817203</v>
      </c>
      <c r="AL12">
        <f t="shared" si="6"/>
        <v>8.6209661528195198</v>
      </c>
    </row>
    <row r="13" spans="1:38" x14ac:dyDescent="0.25">
      <c r="A13">
        <v>9</v>
      </c>
      <c r="B13" s="3" t="s">
        <v>46</v>
      </c>
      <c r="C13" s="9" t="s">
        <v>39</v>
      </c>
      <c r="D13" s="3" t="s">
        <v>47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48</v>
      </c>
      <c r="C14" s="6" t="s">
        <v>49</v>
      </c>
      <c r="D14" t="s">
        <v>50</v>
      </c>
      <c r="E14">
        <v>446.19</v>
      </c>
      <c r="F14" s="17">
        <f>E14*H1</f>
        <v>499.73280000000005</v>
      </c>
      <c r="G14" s="5">
        <f t="shared" si="0"/>
        <v>2360.401538949191</v>
      </c>
      <c r="H14" s="5">
        <f t="shared" si="1"/>
        <v>67.066236528429002</v>
      </c>
      <c r="I14">
        <v>2369.43197672612</v>
      </c>
      <c r="J14">
        <v>2400.8290814024599</v>
      </c>
      <c r="K14">
        <v>2332.7173890249801</v>
      </c>
      <c r="L14">
        <v>2510.81557774867</v>
      </c>
      <c r="M14">
        <v>2334.1796465473999</v>
      </c>
      <c r="N14">
        <v>2285.0203386306298</v>
      </c>
      <c r="O14">
        <v>2358.47164059236</v>
      </c>
      <c r="P14">
        <v>2402.8777920884299</v>
      </c>
      <c r="Q14">
        <v>2327.4330613441098</v>
      </c>
      <c r="R14">
        <v>2282.2388853867501</v>
      </c>
      <c r="T14" s="14">
        <v>615</v>
      </c>
      <c r="U14" s="14">
        <v>96000</v>
      </c>
      <c r="V14" s="5">
        <f t="shared" si="2"/>
        <v>368.45292315304442</v>
      </c>
      <c r="W14" s="5">
        <f t="shared" si="3"/>
        <v>10.468875945901123</v>
      </c>
      <c r="X14" s="5">
        <f t="shared" si="4"/>
        <v>3.3105492530797229</v>
      </c>
      <c r="Y14" s="5">
        <f t="shared" si="7"/>
        <v>369.86255246456511</v>
      </c>
      <c r="Z14" s="5">
        <f t="shared" si="8"/>
        <v>374.76356392623762</v>
      </c>
      <c r="AA14" s="5">
        <f t="shared" si="9"/>
        <v>364.13149487219204</v>
      </c>
      <c r="AB14" s="5">
        <f t="shared" si="10"/>
        <v>391.93218774613388</v>
      </c>
      <c r="AC14" s="5">
        <f t="shared" si="11"/>
        <v>364.35974970496</v>
      </c>
      <c r="AD14" s="5">
        <f t="shared" si="12"/>
        <v>356.68610163990314</v>
      </c>
      <c r="AE14" s="5">
        <f t="shared" si="13"/>
        <v>368.15167072661228</v>
      </c>
      <c r="AF14" s="5">
        <f t="shared" si="14"/>
        <v>375.08336266746227</v>
      </c>
      <c r="AG14" s="5">
        <f t="shared" si="15"/>
        <v>363.30662420981224</v>
      </c>
      <c r="AH14" s="5">
        <f t="shared" si="16"/>
        <v>356.25192357256589</v>
      </c>
      <c r="AI14">
        <f t="shared" si="17"/>
        <v>78.007071219512198</v>
      </c>
      <c r="AJ14">
        <f t="shared" si="5"/>
        <v>372.33272239668696</v>
      </c>
      <c r="AK14">
        <f t="shared" si="18"/>
        <v>290.44585193353225</v>
      </c>
      <c r="AL14">
        <f t="shared" si="6"/>
        <v>4.7233272239668693</v>
      </c>
    </row>
    <row r="15" spans="1:38" x14ac:dyDescent="0.25">
      <c r="A15">
        <v>11</v>
      </c>
      <c r="B15" s="4" t="s">
        <v>51</v>
      </c>
      <c r="C15" s="7" t="s">
        <v>52</v>
      </c>
      <c r="D15" s="4" t="s">
        <v>53</v>
      </c>
      <c r="E15" s="4">
        <v>8.01</v>
      </c>
      <c r="F15" s="17">
        <f>E15*H1</f>
        <v>8.9712000000000014</v>
      </c>
      <c r="G15" s="5">
        <f t="shared" si="0"/>
        <v>14.858570783576022</v>
      </c>
      <c r="H15" s="5">
        <f t="shared" si="1"/>
        <v>0.30140851254211415</v>
      </c>
      <c r="I15">
        <v>15.1307887522724</v>
      </c>
      <c r="J15">
        <v>14.481099145801601</v>
      </c>
      <c r="K15">
        <v>14.6115408517927</v>
      </c>
      <c r="L15">
        <v>14.572239767242101</v>
      </c>
      <c r="M15">
        <v>15.157017337320401</v>
      </c>
      <c r="N15">
        <v>14.8904150360286</v>
      </c>
      <c r="O15">
        <v>15.245385082799199</v>
      </c>
      <c r="P15">
        <v>15.1601643740168</v>
      </c>
      <c r="Q15">
        <v>14.502506496010501</v>
      </c>
      <c r="R15">
        <v>14.834550992475901</v>
      </c>
      <c r="T15" s="14">
        <v>546</v>
      </c>
      <c r="U15" s="14">
        <v>210000</v>
      </c>
      <c r="V15" s="5">
        <f t="shared" si="2"/>
        <v>5.7148349167600072</v>
      </c>
      <c r="W15" s="5">
        <f t="shared" si="3"/>
        <v>0.11592635097773636</v>
      </c>
      <c r="X15" s="5">
        <f t="shared" si="4"/>
        <v>3.6659130992173446E-2</v>
      </c>
      <c r="Y15" s="5">
        <f t="shared" si="7"/>
        <v>5.8195341354893841</v>
      </c>
      <c r="Z15" s="5">
        <f t="shared" si="8"/>
        <v>5.5696535176159996</v>
      </c>
      <c r="AA15" s="5">
        <f t="shared" si="9"/>
        <v>5.6198234045356541</v>
      </c>
      <c r="AB15" s="5">
        <f t="shared" si="10"/>
        <v>5.6047076027854228</v>
      </c>
      <c r="AC15" s="5">
        <f t="shared" si="11"/>
        <v>5.8296220528155391</v>
      </c>
      <c r="AD15" s="5">
        <f t="shared" si="12"/>
        <v>5.7270827061648459</v>
      </c>
      <c r="AE15" s="5">
        <f t="shared" si="13"/>
        <v>5.8636096472304615</v>
      </c>
      <c r="AF15" s="5">
        <f t="shared" si="14"/>
        <v>5.8308324515449232</v>
      </c>
      <c r="AG15" s="5">
        <f t="shared" si="15"/>
        <v>5.5778871138501929</v>
      </c>
      <c r="AH15" s="5">
        <f t="shared" si="16"/>
        <v>5.7055965355676541</v>
      </c>
      <c r="AI15">
        <f t="shared" si="17"/>
        <v>3.4504615384615396</v>
      </c>
      <c r="AJ15">
        <f t="shared" si="5"/>
        <v>65.625231669966269</v>
      </c>
      <c r="AK15">
        <f t="shared" si="18"/>
        <v>2.2643733782984676</v>
      </c>
      <c r="AL15">
        <f t="shared" si="6"/>
        <v>1.6562523166996628</v>
      </c>
    </row>
    <row r="16" spans="1:38" x14ac:dyDescent="0.25">
      <c r="A16">
        <v>12</v>
      </c>
      <c r="B16" s="3" t="s">
        <v>54</v>
      </c>
      <c r="C16" s="9" t="s">
        <v>55</v>
      </c>
      <c r="D16" s="3" t="s">
        <v>56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57</v>
      </c>
      <c r="C17" s="8" t="s">
        <v>58</v>
      </c>
      <c r="D17" s="2" t="s">
        <v>59</v>
      </c>
      <c r="E17" s="2">
        <v>1572.6</v>
      </c>
      <c r="F17" s="17">
        <f>E17*H1</f>
        <v>1761.3120000000001</v>
      </c>
      <c r="G17" s="5">
        <f t="shared" si="0"/>
        <v>101.02683849052809</v>
      </c>
      <c r="H17" s="5">
        <f t="shared" si="1"/>
        <v>11.611202771976703</v>
      </c>
      <c r="I17">
        <v>117.905513749085</v>
      </c>
      <c r="J17">
        <v>100.795618346089</v>
      </c>
      <c r="K17">
        <v>98.983371562663095</v>
      </c>
      <c r="L17">
        <v>83.012993598442307</v>
      </c>
      <c r="M17">
        <v>101.20163430225401</v>
      </c>
      <c r="N17">
        <v>105.65747850567401</v>
      </c>
      <c r="O17">
        <v>89.9906417275634</v>
      </c>
      <c r="P17">
        <v>89.317421534314207</v>
      </c>
      <c r="Q17">
        <v>104.939115644312</v>
      </c>
      <c r="R17">
        <v>118.464595934884</v>
      </c>
      <c r="T17" s="14">
        <v>292</v>
      </c>
      <c r="U17" s="14">
        <v>100000</v>
      </c>
      <c r="V17" s="5">
        <f t="shared" si="2"/>
        <v>34.598232359769902</v>
      </c>
      <c r="W17" s="5">
        <f t="shared" si="3"/>
        <v>3.9764393054714393</v>
      </c>
      <c r="X17" s="5">
        <f t="shared" si="4"/>
        <v>1.2574605182707799</v>
      </c>
      <c r="Y17" s="5">
        <f t="shared" si="7"/>
        <v>40.378600599001714</v>
      </c>
      <c r="Z17" s="5">
        <f t="shared" si="8"/>
        <v>34.519047378797602</v>
      </c>
      <c r="AA17" s="5">
        <f t="shared" si="9"/>
        <v>33.898414918720235</v>
      </c>
      <c r="AB17" s="5">
        <f t="shared" si="10"/>
        <v>28.429107396726817</v>
      </c>
      <c r="AC17" s="5">
        <f t="shared" si="11"/>
        <v>34.658093939128086</v>
      </c>
      <c r="AD17" s="5">
        <f t="shared" si="12"/>
        <v>36.184067981395209</v>
      </c>
      <c r="AE17" s="5">
        <f t="shared" si="13"/>
        <v>30.818712920398422</v>
      </c>
      <c r="AF17" s="5">
        <f t="shared" si="14"/>
        <v>30.588158059696646</v>
      </c>
      <c r="AG17" s="5">
        <f t="shared" si="15"/>
        <v>35.938053302846569</v>
      </c>
      <c r="AH17" s="5">
        <f t="shared" si="16"/>
        <v>40.570067100987679</v>
      </c>
      <c r="AI17">
        <f t="shared" si="17"/>
        <v>603.1890410958905</v>
      </c>
      <c r="AJ17">
        <f t="shared" si="5"/>
        <v>-94.264114563999556</v>
      </c>
      <c r="AK17">
        <f t="shared" si="18"/>
        <v>-568.59080873612061</v>
      </c>
      <c r="AL17">
        <f t="shared" si="6"/>
        <v>5.7358854360004416E-2</v>
      </c>
    </row>
    <row r="18" spans="1:38" x14ac:dyDescent="0.25">
      <c r="A18">
        <v>14</v>
      </c>
      <c r="B18" s="2" t="s">
        <v>60</v>
      </c>
      <c r="C18" s="8" t="s">
        <v>61</v>
      </c>
      <c r="D18" s="2" t="s">
        <v>62</v>
      </c>
      <c r="E18" s="2">
        <v>171.47</v>
      </c>
      <c r="F18" s="17">
        <f>E18*H1</f>
        <v>192.04640000000001</v>
      </c>
      <c r="G18" s="5">
        <f t="shared" si="0"/>
        <v>167.2998482260671</v>
      </c>
      <c r="H18" s="5">
        <f t="shared" si="1"/>
        <v>5.3959033122625266</v>
      </c>
      <c r="I18">
        <v>171.97608421501999</v>
      </c>
      <c r="J18">
        <v>175.67040879816</v>
      </c>
      <c r="K18">
        <v>167.78370201174101</v>
      </c>
      <c r="L18">
        <v>172.61839834668299</v>
      </c>
      <c r="M18">
        <v>167.95345116995099</v>
      </c>
      <c r="N18">
        <v>161.305852616902</v>
      </c>
      <c r="O18">
        <v>160.25588724671201</v>
      </c>
      <c r="P18">
        <v>167.75953198333099</v>
      </c>
      <c r="Q18">
        <v>159.873433700249</v>
      </c>
      <c r="R18">
        <v>167.801732171922</v>
      </c>
      <c r="T18" s="14">
        <v>200</v>
      </c>
      <c r="U18" s="14">
        <v>47000</v>
      </c>
      <c r="V18" s="5">
        <f t="shared" si="2"/>
        <v>39.315464333125774</v>
      </c>
      <c r="W18" s="5">
        <f t="shared" si="3"/>
        <v>1.2680372783816936</v>
      </c>
      <c r="X18" s="5">
        <f t="shared" si="4"/>
        <v>0.40098859576871415</v>
      </c>
      <c r="Y18" s="5">
        <f t="shared" si="7"/>
        <v>40.414379790529694</v>
      </c>
      <c r="Z18" s="5">
        <f t="shared" si="8"/>
        <v>41.282546067567601</v>
      </c>
      <c r="AA18" s="5">
        <f t="shared" si="9"/>
        <v>39.429169972759141</v>
      </c>
      <c r="AB18" s="5">
        <f t="shared" si="10"/>
        <v>40.565323611470504</v>
      </c>
      <c r="AC18" s="5">
        <f t="shared" si="11"/>
        <v>39.469061024938483</v>
      </c>
      <c r="AD18" s="5">
        <f t="shared" si="12"/>
        <v>37.906875364971974</v>
      </c>
      <c r="AE18" s="5">
        <f t="shared" si="13"/>
        <v>37.660133502977317</v>
      </c>
      <c r="AF18" s="5">
        <f t="shared" si="14"/>
        <v>39.423490016082781</v>
      </c>
      <c r="AG18" s="5">
        <f t="shared" si="15"/>
        <v>37.570256919558517</v>
      </c>
      <c r="AH18" s="5">
        <f t="shared" si="16"/>
        <v>39.43340706040167</v>
      </c>
      <c r="AI18">
        <f t="shared" si="17"/>
        <v>45.130904000000001</v>
      </c>
      <c r="AJ18">
        <f t="shared" si="5"/>
        <v>-12.885715001131434</v>
      </c>
      <c r="AK18">
        <f t="shared" si="18"/>
        <v>-5.8154396668742265</v>
      </c>
      <c r="AL18">
        <f t="shared" si="6"/>
        <v>0.87114284998868563</v>
      </c>
    </row>
    <row r="19" spans="1:38" x14ac:dyDescent="0.25">
      <c r="A19">
        <v>15</v>
      </c>
      <c r="B19" s="2" t="s">
        <v>63</v>
      </c>
      <c r="C19" s="8" t="s">
        <v>64</v>
      </c>
      <c r="D19" s="2" t="s">
        <v>65</v>
      </c>
      <c r="E19" s="2">
        <v>43.68</v>
      </c>
      <c r="F19" s="17">
        <f>E19*H1</f>
        <v>48.921600000000005</v>
      </c>
      <c r="G19" s="5">
        <f t="shared" si="0"/>
        <v>26.981602822510677</v>
      </c>
      <c r="H19" s="5">
        <f t="shared" si="1"/>
        <v>3.7280726639210222</v>
      </c>
      <c r="I19">
        <v>30.3882839639694</v>
      </c>
      <c r="J19">
        <v>22.585405074729501</v>
      </c>
      <c r="K19">
        <v>31.305367277580899</v>
      </c>
      <c r="L19">
        <v>23.265829718512201</v>
      </c>
      <c r="M19">
        <v>25.720957469729299</v>
      </c>
      <c r="N19">
        <v>26.253680869798998</v>
      </c>
      <c r="O19">
        <v>30.613914179941698</v>
      </c>
      <c r="P19">
        <v>25.482668394924701</v>
      </c>
      <c r="Q19">
        <v>22.406071643130101</v>
      </c>
      <c r="R19">
        <v>31.79384963279</v>
      </c>
      <c r="T19" s="14">
        <v>437</v>
      </c>
      <c r="U19" s="14">
        <v>300000</v>
      </c>
      <c r="V19" s="5">
        <f t="shared" si="2"/>
        <v>18.522839466254474</v>
      </c>
      <c r="W19" s="5">
        <f t="shared" si="3"/>
        <v>2.5593176182523889</v>
      </c>
      <c r="X19" s="5">
        <f t="shared" si="4"/>
        <v>0.80932729294748729</v>
      </c>
      <c r="Y19" s="5">
        <f t="shared" si="7"/>
        <v>20.861522172061374</v>
      </c>
      <c r="Z19" s="5">
        <f t="shared" si="8"/>
        <v>15.504854742377232</v>
      </c>
      <c r="AA19" s="5">
        <f t="shared" si="9"/>
        <v>21.491098817561259</v>
      </c>
      <c r="AB19" s="5">
        <f t="shared" si="10"/>
        <v>15.971965481816156</v>
      </c>
      <c r="AC19" s="5">
        <f t="shared" si="11"/>
        <v>17.657407873956043</v>
      </c>
      <c r="AD19" s="5">
        <f t="shared" si="12"/>
        <v>18.02312187858055</v>
      </c>
      <c r="AE19" s="5">
        <f t="shared" si="13"/>
        <v>21.016417057168216</v>
      </c>
      <c r="AF19" s="5">
        <f t="shared" si="14"/>
        <v>17.493822696744648</v>
      </c>
      <c r="AG19" s="5">
        <f t="shared" si="15"/>
        <v>15.381742546771237</v>
      </c>
      <c r="AH19" s="5">
        <f t="shared" si="16"/>
        <v>21.826441395508009</v>
      </c>
      <c r="AI19">
        <f t="shared" si="17"/>
        <v>33.584622425629298</v>
      </c>
      <c r="AJ19">
        <f t="shared" si="5"/>
        <v>-44.84726005995168</v>
      </c>
      <c r="AK19">
        <f t="shared" si="18"/>
        <v>-15.061782959374824</v>
      </c>
      <c r="AL19">
        <f t="shared" si="6"/>
        <v>0.55152739940048323</v>
      </c>
    </row>
    <row r="20" spans="1:38" x14ac:dyDescent="0.25">
      <c r="A20">
        <v>16</v>
      </c>
      <c r="B20" s="2" t="s">
        <v>66</v>
      </c>
      <c r="C20" s="8" t="s">
        <v>67</v>
      </c>
      <c r="D20" s="2" t="s">
        <v>68</v>
      </c>
      <c r="E20" s="2">
        <v>99.19</v>
      </c>
      <c r="F20" s="17">
        <f>E20*H1</f>
        <v>111.09280000000001</v>
      </c>
      <c r="G20" s="5">
        <f t="shared" si="0"/>
        <v>28.836616603775315</v>
      </c>
      <c r="H20" s="5">
        <f t="shared" si="1"/>
        <v>0.91618878127571957</v>
      </c>
      <c r="I20">
        <v>28.146596435408998</v>
      </c>
      <c r="J20">
        <v>28.046532058133302</v>
      </c>
      <c r="K20">
        <v>28.802272706943199</v>
      </c>
      <c r="L20">
        <v>28.8287105151351</v>
      </c>
      <c r="M20">
        <v>28.4751947115947</v>
      </c>
      <c r="N20">
        <v>28.709445275709999</v>
      </c>
      <c r="O20">
        <v>28.123864922586399</v>
      </c>
      <c r="P20">
        <v>28.954282535531</v>
      </c>
      <c r="Q20">
        <v>31.232485031929901</v>
      </c>
      <c r="R20">
        <v>29.046781844780501</v>
      </c>
      <c r="T20" s="14">
        <v>97</v>
      </c>
      <c r="U20" s="14">
        <v>105000</v>
      </c>
      <c r="V20" s="5">
        <f t="shared" si="2"/>
        <v>31.214894261818635</v>
      </c>
      <c r="W20" s="5">
        <f t="shared" si="3"/>
        <v>0.99175074261804663</v>
      </c>
      <c r="X20" s="5">
        <f t="shared" si="4"/>
        <v>0.31361912178364487</v>
      </c>
      <c r="Y20" s="5">
        <f t="shared" si="7"/>
        <v>30.46796521358706</v>
      </c>
      <c r="Z20" s="5">
        <f t="shared" si="8"/>
        <v>30.359648104164918</v>
      </c>
      <c r="AA20" s="5">
        <f t="shared" si="9"/>
        <v>31.177717878649855</v>
      </c>
      <c r="AB20" s="5">
        <f t="shared" si="10"/>
        <v>31.206336124630781</v>
      </c>
      <c r="AC20" s="5">
        <f t="shared" si="11"/>
        <v>30.823664378530346</v>
      </c>
      <c r="AD20" s="5">
        <f t="shared" si="12"/>
        <v>31.077234576799484</v>
      </c>
      <c r="AE20" s="5">
        <f t="shared" si="13"/>
        <v>30.443358936820328</v>
      </c>
      <c r="AF20" s="5">
        <f t="shared" si="14"/>
        <v>31.342264600317062</v>
      </c>
      <c r="AG20" s="5">
        <f t="shared" si="15"/>
        <v>33.808360086109687</v>
      </c>
      <c r="AH20" s="5">
        <f t="shared" si="16"/>
        <v>31.44239271857683</v>
      </c>
      <c r="AI20">
        <f t="shared" si="17"/>
        <v>120.25509278350515</v>
      </c>
      <c r="AJ20">
        <f t="shared" si="5"/>
        <v>-74.042767304654021</v>
      </c>
      <c r="AK20">
        <f t="shared" si="18"/>
        <v>-89.040198521686506</v>
      </c>
      <c r="AL20">
        <f t="shared" si="6"/>
        <v>0.25957232695345972</v>
      </c>
    </row>
    <row r="21" spans="1:38" x14ac:dyDescent="0.25">
      <c r="A21">
        <v>17</v>
      </c>
      <c r="B21" s="2" t="s">
        <v>69</v>
      </c>
      <c r="C21" s="8" t="s">
        <v>70</v>
      </c>
      <c r="D21" s="2" t="s">
        <v>71</v>
      </c>
      <c r="E21" s="2">
        <v>300.29000000000002</v>
      </c>
      <c r="F21" s="17">
        <f>E21*H1</f>
        <v>336.32480000000004</v>
      </c>
      <c r="G21" s="5">
        <f t="shared" si="0"/>
        <v>277.14869244429349</v>
      </c>
      <c r="H21" s="5">
        <f t="shared" si="1"/>
        <v>43.796067229322929</v>
      </c>
      <c r="I21">
        <v>317.968342663074</v>
      </c>
      <c r="J21">
        <v>211.72820393696901</v>
      </c>
      <c r="K21">
        <v>243.620323436826</v>
      </c>
      <c r="L21">
        <v>270.38845031781398</v>
      </c>
      <c r="M21">
        <v>222.68488700968601</v>
      </c>
      <c r="N21">
        <v>275.82067516145798</v>
      </c>
      <c r="O21">
        <v>340.09565189815299</v>
      </c>
      <c r="P21">
        <v>268.71367704543701</v>
      </c>
      <c r="Q21">
        <v>288.36792636092201</v>
      </c>
      <c r="R21">
        <v>332.09878661259597</v>
      </c>
      <c r="T21" s="14">
        <v>1629</v>
      </c>
      <c r="U21" s="14">
        <v>90000</v>
      </c>
      <c r="V21" s="5">
        <f t="shared" si="2"/>
        <v>15.312082455485827</v>
      </c>
      <c r="W21" s="5">
        <f t="shared" si="3"/>
        <v>2.4196722226145511</v>
      </c>
      <c r="X21" s="5">
        <f t="shared" si="4"/>
        <v>0.76516754145039645</v>
      </c>
      <c r="Y21" s="5">
        <f t="shared" si="7"/>
        <v>17.567311749341105</v>
      </c>
      <c r="Z21" s="5">
        <f t="shared" si="8"/>
        <v>11.697690825246905</v>
      </c>
      <c r="AA21" s="5">
        <f t="shared" si="9"/>
        <v>13.459686377725193</v>
      </c>
      <c r="AB21" s="5">
        <f t="shared" si="10"/>
        <v>14.938588415348839</v>
      </c>
      <c r="AC21" s="5">
        <f t="shared" si="11"/>
        <v>12.303032431474366</v>
      </c>
      <c r="AD21" s="5">
        <f t="shared" si="12"/>
        <v>15.238711334887181</v>
      </c>
      <c r="AE21" s="5">
        <f t="shared" si="13"/>
        <v>18.789815021997402</v>
      </c>
      <c r="AF21" s="5">
        <f t="shared" si="14"/>
        <v>14.846059505272764</v>
      </c>
      <c r="AG21" s="5">
        <f t="shared" si="15"/>
        <v>15.931929633200111</v>
      </c>
      <c r="AH21" s="5">
        <f t="shared" si="16"/>
        <v>18.347999260364418</v>
      </c>
      <c r="AI21">
        <f t="shared" si="17"/>
        <v>18.581480662983427</v>
      </c>
      <c r="AJ21">
        <f t="shared" si="5"/>
        <v>-17.594928341801307</v>
      </c>
      <c r="AK21">
        <f t="shared" si="18"/>
        <v>-3.2693982074976002</v>
      </c>
      <c r="AL21">
        <f t="shared" si="6"/>
        <v>0.82405071658198692</v>
      </c>
    </row>
    <row r="22" spans="1:38" x14ac:dyDescent="0.25">
      <c r="A22">
        <v>18</v>
      </c>
      <c r="B22" s="2" t="s">
        <v>72</v>
      </c>
      <c r="C22" s="8" t="s">
        <v>73</v>
      </c>
      <c r="D22" s="2" t="s">
        <v>74</v>
      </c>
      <c r="E22" s="2">
        <v>82.37</v>
      </c>
      <c r="F22" s="17">
        <f>E22*H1</f>
        <v>92.254400000000018</v>
      </c>
      <c r="G22" s="5">
        <f t="shared" si="0"/>
        <v>27.48824568423214</v>
      </c>
      <c r="H22" s="5">
        <f t="shared" si="1"/>
        <v>0.48732809682624784</v>
      </c>
      <c r="I22">
        <v>27.608622548054498</v>
      </c>
      <c r="J22">
        <v>28.465255037169701</v>
      </c>
      <c r="K22">
        <v>26.956513082049501</v>
      </c>
      <c r="L22">
        <v>27.995567956137702</v>
      </c>
      <c r="M22">
        <v>26.9484744254591</v>
      </c>
      <c r="N22">
        <v>27.129067803942199</v>
      </c>
      <c r="O22">
        <v>27.514219462749001</v>
      </c>
      <c r="P22">
        <v>27.733768694315</v>
      </c>
      <c r="Q22">
        <v>27.4198879236652</v>
      </c>
      <c r="R22">
        <v>27.111079908779502</v>
      </c>
      <c r="T22" s="14">
        <v>54</v>
      </c>
      <c r="U22" s="14">
        <v>90000</v>
      </c>
      <c r="V22" s="5">
        <f t="shared" si="2"/>
        <v>45.813742807053572</v>
      </c>
      <c r="W22" s="5">
        <f t="shared" si="3"/>
        <v>0.8122134947104126</v>
      </c>
      <c r="X22" s="5">
        <f t="shared" si="4"/>
        <v>0.25684445896100255</v>
      </c>
      <c r="Y22" s="5">
        <f t="shared" si="7"/>
        <v>46.014370913424166</v>
      </c>
      <c r="Z22" s="5">
        <f t="shared" si="8"/>
        <v>47.442091728616163</v>
      </c>
      <c r="AA22" s="5">
        <f t="shared" si="9"/>
        <v>44.927521803415829</v>
      </c>
      <c r="AB22" s="5">
        <f t="shared" si="10"/>
        <v>46.659279926896168</v>
      </c>
      <c r="AC22" s="5">
        <f t="shared" si="11"/>
        <v>44.91412404243183</v>
      </c>
      <c r="AD22" s="5">
        <f t="shared" si="12"/>
        <v>45.215113006570334</v>
      </c>
      <c r="AE22" s="5">
        <f t="shared" si="13"/>
        <v>45.857032437915002</v>
      </c>
      <c r="AF22" s="5">
        <f t="shared" si="14"/>
        <v>46.222947823858334</v>
      </c>
      <c r="AG22" s="5">
        <f t="shared" si="15"/>
        <v>45.699813206108665</v>
      </c>
      <c r="AH22" s="5">
        <f t="shared" si="16"/>
        <v>45.185133181299172</v>
      </c>
      <c r="AI22">
        <f t="shared" si="17"/>
        <v>153.75733333333335</v>
      </c>
      <c r="AJ22">
        <f t="shared" si="5"/>
        <v>-70.203864873402082</v>
      </c>
      <c r="AK22">
        <f t="shared" si="18"/>
        <v>-107.94359052627978</v>
      </c>
      <c r="AL22">
        <f t="shared" si="6"/>
        <v>0.29796135126597906</v>
      </c>
    </row>
    <row r="23" spans="1:38" x14ac:dyDescent="0.25">
      <c r="A23">
        <v>19</v>
      </c>
      <c r="B23" s="2" t="s">
        <v>75</v>
      </c>
      <c r="C23" s="8" t="s">
        <v>76</v>
      </c>
      <c r="D23" s="2" t="s">
        <v>77</v>
      </c>
      <c r="E23" s="2">
        <v>74.84</v>
      </c>
      <c r="F23" s="17">
        <f>E23*H1</f>
        <v>83.820800000000006</v>
      </c>
      <c r="G23" s="5">
        <f t="shared" si="0"/>
        <v>12.370131579015311</v>
      </c>
      <c r="H23" s="5">
        <f t="shared" si="1"/>
        <v>6.5324759566360968E-2</v>
      </c>
      <c r="I23">
        <v>12.299780903387299</v>
      </c>
      <c r="J23">
        <v>12.3189814378119</v>
      </c>
      <c r="K23">
        <v>12.4774151525635</v>
      </c>
      <c r="L23">
        <v>12.370391373733501</v>
      </c>
      <c r="M23">
        <v>12.4859082809044</v>
      </c>
      <c r="N23">
        <v>12.3439799222595</v>
      </c>
      <c r="O23">
        <v>12.360383965253099</v>
      </c>
      <c r="P23">
        <v>12.3477500932454</v>
      </c>
      <c r="Q23">
        <v>12.305358669805299</v>
      </c>
      <c r="R23">
        <v>12.3913659911892</v>
      </c>
      <c r="T23" s="14">
        <v>18</v>
      </c>
      <c r="U23" s="14">
        <v>270000</v>
      </c>
      <c r="V23" s="5">
        <f t="shared" si="2"/>
        <v>185.55197368522963</v>
      </c>
      <c r="W23" s="5">
        <f t="shared" si="3"/>
        <v>0.97987139349540786</v>
      </c>
      <c r="X23" s="5">
        <f t="shared" si="4"/>
        <v>0.30986254174885874</v>
      </c>
      <c r="Y23" s="5">
        <f t="shared" si="7"/>
        <v>184.49671355080952</v>
      </c>
      <c r="Z23" s="5">
        <f t="shared" si="8"/>
        <v>184.78472156717851</v>
      </c>
      <c r="AA23" s="5">
        <f t="shared" si="9"/>
        <v>187.16122728845249</v>
      </c>
      <c r="AB23" s="5">
        <f t="shared" si="10"/>
        <v>185.55587060600251</v>
      </c>
      <c r="AC23" s="5">
        <f t="shared" si="11"/>
        <v>187.28862421356601</v>
      </c>
      <c r="AD23" s="5">
        <f t="shared" si="12"/>
        <v>185.15969883389249</v>
      </c>
      <c r="AE23" s="5">
        <f t="shared" si="13"/>
        <v>185.40575947879651</v>
      </c>
      <c r="AF23" s="5">
        <f t="shared" si="14"/>
        <v>185.21625139868101</v>
      </c>
      <c r="AG23" s="5">
        <f t="shared" si="15"/>
        <v>184.5803800470795</v>
      </c>
      <c r="AH23" s="5">
        <f t="shared" si="16"/>
        <v>185.87048986783802</v>
      </c>
      <c r="AI23">
        <f t="shared" si="17"/>
        <v>1257.3119999999999</v>
      </c>
      <c r="AJ23">
        <f t="shared" si="5"/>
        <v>-85.242169510413518</v>
      </c>
      <c r="AK23">
        <f t="shared" si="18"/>
        <v>-1071.7600263147704</v>
      </c>
      <c r="AL23">
        <f t="shared" si="6"/>
        <v>0.14757830489586488</v>
      </c>
    </row>
    <row r="24" spans="1:38" x14ac:dyDescent="0.25">
      <c r="A24">
        <v>20</v>
      </c>
      <c r="B24" s="4" t="s">
        <v>78</v>
      </c>
      <c r="C24" s="7" t="s">
        <v>79</v>
      </c>
      <c r="D24" s="4" t="s">
        <v>80</v>
      </c>
      <c r="E24" s="4">
        <v>3.22</v>
      </c>
      <c r="F24" s="17">
        <f>E24*H1</f>
        <v>3.6064000000000007</v>
      </c>
      <c r="G24" s="5">
        <f t="shared" si="0"/>
        <v>5.9765672172320672</v>
      </c>
      <c r="H24" s="5">
        <f t="shared" si="1"/>
        <v>0.11514604605110765</v>
      </c>
      <c r="I24">
        <v>6.0579033592328804</v>
      </c>
      <c r="J24">
        <v>5.8395516307227604</v>
      </c>
      <c r="K24">
        <v>5.8744166845302397</v>
      </c>
      <c r="L24">
        <v>5.8521460051391303</v>
      </c>
      <c r="M24">
        <v>6.0970087788990002</v>
      </c>
      <c r="N24">
        <v>5.9858404563780896</v>
      </c>
      <c r="O24">
        <v>6.1139278111154196</v>
      </c>
      <c r="P24">
        <v>6.1167195868599498</v>
      </c>
      <c r="Q24">
        <v>5.8544511482706802</v>
      </c>
      <c r="R24">
        <v>5.9737067111725199</v>
      </c>
      <c r="T24" s="14">
        <v>65</v>
      </c>
      <c r="U24" s="14">
        <v>70000</v>
      </c>
      <c r="V24" s="5">
        <f t="shared" si="2"/>
        <v>6.4363031570191485</v>
      </c>
      <c r="W24" s="5">
        <f t="shared" si="3"/>
        <v>0.12400343420888543</v>
      </c>
      <c r="X24" s="5">
        <f t="shared" si="4"/>
        <v>3.921332897829178E-2</v>
      </c>
      <c r="Y24" s="5">
        <f t="shared" si="7"/>
        <v>6.523895925327718</v>
      </c>
      <c r="Z24" s="5">
        <f t="shared" si="8"/>
        <v>6.2887479100091257</v>
      </c>
      <c r="AA24" s="5">
        <f t="shared" si="9"/>
        <v>6.3262948910325658</v>
      </c>
      <c r="AB24" s="5">
        <f t="shared" si="10"/>
        <v>6.3023110824575239</v>
      </c>
      <c r="AC24" s="5">
        <f t="shared" si="11"/>
        <v>6.566009454198924</v>
      </c>
      <c r="AD24" s="5">
        <f t="shared" si="12"/>
        <v>6.4462897222533275</v>
      </c>
      <c r="AE24" s="5">
        <f t="shared" si="13"/>
        <v>6.5842299504319897</v>
      </c>
      <c r="AF24" s="5">
        <f t="shared" si="14"/>
        <v>6.5872364781568695</v>
      </c>
      <c r="AG24" s="5">
        <f t="shared" si="15"/>
        <v>6.3047935442915026</v>
      </c>
      <c r="AH24" s="5">
        <f t="shared" si="16"/>
        <v>6.4332226120319449</v>
      </c>
      <c r="AI24">
        <f t="shared" si="17"/>
        <v>3.8838153846153856</v>
      </c>
      <c r="AJ24">
        <f t="shared" si="5"/>
        <v>65.721140673027534</v>
      </c>
      <c r="AK24">
        <f t="shared" si="18"/>
        <v>2.5524877724037629</v>
      </c>
      <c r="AL24">
        <f t="shared" si="6"/>
        <v>1.6572114067302752</v>
      </c>
    </row>
    <row r="25" spans="1:38" x14ac:dyDescent="0.25">
      <c r="A25">
        <v>21</v>
      </c>
      <c r="B25" s="4" t="s">
        <v>81</v>
      </c>
      <c r="C25" s="7" t="s">
        <v>82</v>
      </c>
      <c r="D25" s="4" t="s">
        <v>83</v>
      </c>
      <c r="E25" s="4">
        <v>1.92</v>
      </c>
      <c r="F25" s="17">
        <f>E25*H1</f>
        <v>2.1504000000000003</v>
      </c>
      <c r="G25" s="5">
        <f t="shared" si="0"/>
        <v>3.5630909828476041</v>
      </c>
      <c r="H25" s="5">
        <f t="shared" si="1"/>
        <v>7.3715478870110887E-2</v>
      </c>
      <c r="I25">
        <v>3.63026346280206</v>
      </c>
      <c r="J25">
        <v>3.4837528575387902</v>
      </c>
      <c r="K25">
        <v>3.5051132177992499</v>
      </c>
      <c r="L25">
        <v>3.4858903122863998</v>
      </c>
      <c r="M25">
        <v>3.6357678240575599</v>
      </c>
      <c r="N25">
        <v>3.5618022822056599</v>
      </c>
      <c r="O25">
        <v>3.6603844048993701</v>
      </c>
      <c r="P25">
        <v>3.64154205021724</v>
      </c>
      <c r="Q25">
        <v>3.4751529160836201</v>
      </c>
      <c r="R25">
        <v>3.5512405005860899</v>
      </c>
      <c r="T25" s="14">
        <v>22</v>
      </c>
      <c r="U25" s="14">
        <v>160000</v>
      </c>
      <c r="V25" s="5">
        <f t="shared" si="2"/>
        <v>25.913388966164394</v>
      </c>
      <c r="W25" s="5">
        <f t="shared" si="3"/>
        <v>0.53611257360080666</v>
      </c>
      <c r="X25" s="5">
        <f t="shared" si="4"/>
        <v>0.16953368148332068</v>
      </c>
      <c r="Y25" s="5">
        <f t="shared" si="7"/>
        <v>26.401916093105893</v>
      </c>
      <c r="Z25" s="5">
        <f t="shared" si="8"/>
        <v>25.336384418463929</v>
      </c>
      <c r="AA25" s="5">
        <f t="shared" si="9"/>
        <v>25.491732493085454</v>
      </c>
      <c r="AB25" s="5">
        <f t="shared" si="10"/>
        <v>25.35192954390109</v>
      </c>
      <c r="AC25" s="5">
        <f t="shared" si="11"/>
        <v>26.441947811327712</v>
      </c>
      <c r="AD25" s="5">
        <f t="shared" si="12"/>
        <v>25.904016597859343</v>
      </c>
      <c r="AE25" s="5">
        <f t="shared" si="13"/>
        <v>26.620977490177236</v>
      </c>
      <c r="AF25" s="5">
        <f t="shared" si="14"/>
        <v>26.483942183398106</v>
      </c>
      <c r="AG25" s="5">
        <f t="shared" si="15"/>
        <v>25.273839389699052</v>
      </c>
      <c r="AH25" s="5">
        <f t="shared" si="16"/>
        <v>25.827203640626106</v>
      </c>
      <c r="AI25">
        <f t="shared" si="17"/>
        <v>15.639272727272729</v>
      </c>
      <c r="AJ25">
        <f t="shared" si="5"/>
        <v>65.694335139862531</v>
      </c>
      <c r="AK25">
        <f t="shared" si="18"/>
        <v>10.274116238891665</v>
      </c>
      <c r="AL25">
        <f t="shared" si="6"/>
        <v>1.6569433513986254</v>
      </c>
    </row>
    <row r="26" spans="1:38" x14ac:dyDescent="0.25">
      <c r="A26">
        <v>22</v>
      </c>
      <c r="B26" s="4" t="s">
        <v>84</v>
      </c>
      <c r="C26" s="7" t="s">
        <v>85</v>
      </c>
      <c r="D26" s="4" t="s">
        <v>86</v>
      </c>
      <c r="E26" s="4">
        <v>3.46</v>
      </c>
      <c r="F26" s="17">
        <f>E26*H1</f>
        <v>3.8752000000000004</v>
      </c>
      <c r="G26" s="5">
        <f t="shared" si="0"/>
        <v>6.4175926060710236</v>
      </c>
      <c r="H26" s="5">
        <f t="shared" si="1"/>
        <v>0.12980915472284765</v>
      </c>
      <c r="I26">
        <v>6.5136052118433403</v>
      </c>
      <c r="J26">
        <v>6.2597761921185704</v>
      </c>
      <c r="K26">
        <v>6.3110065545749103</v>
      </c>
      <c r="L26">
        <v>6.2972998225886299</v>
      </c>
      <c r="M26">
        <v>6.5492465427285698</v>
      </c>
      <c r="N26">
        <v>6.4236826432744696</v>
      </c>
      <c r="O26">
        <v>6.5827503478616904</v>
      </c>
      <c r="P26">
        <v>6.5691460669224204</v>
      </c>
      <c r="Q26">
        <v>6.2627941583320599</v>
      </c>
      <c r="R26">
        <v>6.4066185204655799</v>
      </c>
      <c r="T26" s="14">
        <v>400</v>
      </c>
      <c r="U26" s="14">
        <v>53000</v>
      </c>
      <c r="V26" s="5">
        <f t="shared" si="2"/>
        <v>0.85033102030441066</v>
      </c>
      <c r="W26" s="5">
        <f t="shared" si="3"/>
        <v>1.7199713000777331E-2</v>
      </c>
      <c r="X26" s="5">
        <f t="shared" si="4"/>
        <v>5.4390268183665789E-3</v>
      </c>
      <c r="Y26" s="5">
        <f t="shared" si="7"/>
        <v>0.86305269056924261</v>
      </c>
      <c r="Z26" s="5">
        <f t="shared" si="8"/>
        <v>0.82942034545571053</v>
      </c>
      <c r="AA26" s="5">
        <f t="shared" si="9"/>
        <v>0.83620836848117563</v>
      </c>
      <c r="AB26" s="5">
        <f t="shared" si="10"/>
        <v>0.83439222649299349</v>
      </c>
      <c r="AC26" s="5">
        <f t="shared" si="11"/>
        <v>0.86777516691153544</v>
      </c>
      <c r="AD26" s="5">
        <f t="shared" si="12"/>
        <v>0.85113795023386729</v>
      </c>
      <c r="AE26" s="5">
        <f t="shared" si="13"/>
        <v>0.87221442109167402</v>
      </c>
      <c r="AF26" s="5">
        <f t="shared" si="14"/>
        <v>0.87041185386722075</v>
      </c>
      <c r="AG26" s="5">
        <f t="shared" si="15"/>
        <v>0.82982022597899785</v>
      </c>
      <c r="AH26" s="5">
        <f t="shared" si="16"/>
        <v>0.84887695396168938</v>
      </c>
      <c r="AI26">
        <f t="shared" si="17"/>
        <v>0.51346400000000003</v>
      </c>
      <c r="AJ26">
        <f t="shared" si="5"/>
        <v>65.606745614962421</v>
      </c>
      <c r="AK26">
        <f t="shared" si="18"/>
        <v>0.33686702030441062</v>
      </c>
      <c r="AL26">
        <f t="shared" si="6"/>
        <v>1.656067456149624</v>
      </c>
    </row>
    <row r="27" spans="1:38" x14ac:dyDescent="0.25">
      <c r="A27">
        <v>23</v>
      </c>
      <c r="B27" s="4" t="s">
        <v>87</v>
      </c>
      <c r="C27" s="7" t="s">
        <v>88</v>
      </c>
      <c r="D27" s="4" t="s">
        <v>89</v>
      </c>
      <c r="E27" s="4">
        <v>1.67</v>
      </c>
      <c r="F27" s="17">
        <f>E27*H1</f>
        <v>1.8704000000000001</v>
      </c>
      <c r="G27" s="5">
        <f t="shared" si="0"/>
        <v>3.1001333670937816</v>
      </c>
      <c r="H27" s="5">
        <f t="shared" si="1"/>
        <v>6.3097502044285061E-2</v>
      </c>
      <c r="I27">
        <v>3.1474562894601701</v>
      </c>
      <c r="J27">
        <v>3.0243496005314099</v>
      </c>
      <c r="K27">
        <v>3.0493122660023202</v>
      </c>
      <c r="L27">
        <v>3.0423199292852199</v>
      </c>
      <c r="M27">
        <v>3.1627425918498702</v>
      </c>
      <c r="N27">
        <v>3.0958702279671102</v>
      </c>
      <c r="O27">
        <v>3.1765984827204199</v>
      </c>
      <c r="P27">
        <v>3.1802091921798401</v>
      </c>
      <c r="Q27">
        <v>3.0244889007015399</v>
      </c>
      <c r="R27">
        <v>3.0979861902399102</v>
      </c>
      <c r="T27" s="14">
        <v>640</v>
      </c>
      <c r="U27" s="14">
        <v>480000</v>
      </c>
      <c r="V27" s="5">
        <f t="shared" si="2"/>
        <v>2.325100025320336</v>
      </c>
      <c r="W27" s="5">
        <f t="shared" si="3"/>
        <v>4.7323126533213911E-2</v>
      </c>
      <c r="X27" s="5">
        <f t="shared" si="4"/>
        <v>1.4964886584530383E-2</v>
      </c>
      <c r="Y27" s="5">
        <f t="shared" si="7"/>
        <v>2.3605922170951277</v>
      </c>
      <c r="Z27" s="5">
        <f t="shared" si="8"/>
        <v>2.2682622003985569</v>
      </c>
      <c r="AA27" s="5">
        <f t="shared" si="9"/>
        <v>2.2869841995017399</v>
      </c>
      <c r="AB27" s="5">
        <f t="shared" si="10"/>
        <v>2.2817399469639148</v>
      </c>
      <c r="AC27" s="5">
        <f t="shared" si="11"/>
        <v>2.3720569438874026</v>
      </c>
      <c r="AD27" s="5">
        <f t="shared" si="12"/>
        <v>2.3219026709753323</v>
      </c>
      <c r="AE27" s="5">
        <f t="shared" si="13"/>
        <v>2.3824488620403148</v>
      </c>
      <c r="AF27" s="5">
        <f t="shared" si="14"/>
        <v>2.3851568941348802</v>
      </c>
      <c r="AG27" s="5">
        <f t="shared" si="15"/>
        <v>2.2683666755261549</v>
      </c>
      <c r="AH27" s="5">
        <f t="shared" si="16"/>
        <v>2.3234896426799327</v>
      </c>
      <c r="AI27">
        <f t="shared" si="17"/>
        <v>1.4028000000000003</v>
      </c>
      <c r="AJ27">
        <f t="shared" si="5"/>
        <v>65.747079079008813</v>
      </c>
      <c r="AK27">
        <f t="shared" si="18"/>
        <v>0.92230002532033573</v>
      </c>
      <c r="AL27">
        <f t="shared" si="6"/>
        <v>1.6574707907900881</v>
      </c>
    </row>
    <row r="28" spans="1:38" x14ac:dyDescent="0.25">
      <c r="A28">
        <v>24</v>
      </c>
      <c r="B28" s="4" t="s">
        <v>90</v>
      </c>
      <c r="C28" s="7" t="s">
        <v>91</v>
      </c>
      <c r="D28" s="4" t="s">
        <v>92</v>
      </c>
      <c r="E28" s="4">
        <v>16.649999999999999</v>
      </c>
      <c r="F28" s="17">
        <f>E28*H1</f>
        <v>18.648</v>
      </c>
      <c r="G28" s="5">
        <f t="shared" si="0"/>
        <v>30.879080170859748</v>
      </c>
      <c r="H28" s="5">
        <f t="shared" si="1"/>
        <v>0.62820273607754873</v>
      </c>
      <c r="I28">
        <v>31.3795176334114</v>
      </c>
      <c r="J28">
        <v>30.204627074533601</v>
      </c>
      <c r="K28">
        <v>30.386767393353399</v>
      </c>
      <c r="L28">
        <v>30.151307178094601</v>
      </c>
      <c r="M28">
        <v>31.498457423466601</v>
      </c>
      <c r="N28">
        <v>30.933514233906902</v>
      </c>
      <c r="O28">
        <v>31.645556835423399</v>
      </c>
      <c r="P28">
        <v>31.626600783950899</v>
      </c>
      <c r="Q28">
        <v>30.145664752897702</v>
      </c>
      <c r="R28">
        <v>30.818788399559001</v>
      </c>
      <c r="T28" s="14">
        <v>2500</v>
      </c>
      <c r="U28" s="14">
        <v>120000</v>
      </c>
      <c r="V28" s="5">
        <f t="shared" si="2"/>
        <v>1.4821958482012678</v>
      </c>
      <c r="W28" s="5">
        <f t="shared" si="3"/>
        <v>3.0153731331722295E-2</v>
      </c>
      <c r="X28" s="5">
        <f t="shared" si="4"/>
        <v>9.5354470961024722E-3</v>
      </c>
      <c r="Y28" s="5">
        <f t="shared" si="7"/>
        <v>1.5062168464037471</v>
      </c>
      <c r="Z28" s="5">
        <f t="shared" si="8"/>
        <v>1.4498220995776128</v>
      </c>
      <c r="AA28" s="5">
        <f t="shared" si="9"/>
        <v>1.4585648348809632</v>
      </c>
      <c r="AB28" s="5">
        <f t="shared" si="10"/>
        <v>1.4472627445485409</v>
      </c>
      <c r="AC28" s="5">
        <f t="shared" si="11"/>
        <v>1.5119259563263967</v>
      </c>
      <c r="AD28" s="5">
        <f t="shared" si="12"/>
        <v>1.4848086832275311</v>
      </c>
      <c r="AE28" s="5">
        <f t="shared" si="13"/>
        <v>1.5189867281003231</v>
      </c>
      <c r="AF28" s="5">
        <f t="shared" si="14"/>
        <v>1.518076837629643</v>
      </c>
      <c r="AG28" s="5">
        <f t="shared" si="15"/>
        <v>1.4469919081390896</v>
      </c>
      <c r="AH28" s="5">
        <f t="shared" si="16"/>
        <v>1.4793018431788321</v>
      </c>
      <c r="AI28">
        <f t="shared" si="17"/>
        <v>0.89510400000000001</v>
      </c>
      <c r="AJ28">
        <f t="shared" si="5"/>
        <v>65.589233005468401</v>
      </c>
      <c r="AK28">
        <f t="shared" si="18"/>
        <v>0.58709184820126781</v>
      </c>
      <c r="AL28">
        <f t="shared" si="6"/>
        <v>1.6558923300546839</v>
      </c>
    </row>
    <row r="29" spans="1:38" x14ac:dyDescent="0.25">
      <c r="A29">
        <v>25</v>
      </c>
      <c r="B29" s="4" t="s">
        <v>93</v>
      </c>
      <c r="C29" s="7" t="s">
        <v>94</v>
      </c>
      <c r="D29" s="4" t="s">
        <v>95</v>
      </c>
      <c r="E29" s="4">
        <v>0.5</v>
      </c>
      <c r="F29" s="17">
        <f>E29*H1</f>
        <v>0.56000000000000005</v>
      </c>
      <c r="G29" s="5">
        <f t="shared" si="0"/>
        <v>0.92758461084380195</v>
      </c>
      <c r="H29" s="5">
        <f t="shared" si="1"/>
        <v>1.8650560941352656E-2</v>
      </c>
      <c r="I29">
        <v>0.94060681591179796</v>
      </c>
      <c r="J29">
        <v>0.90438969307197603</v>
      </c>
      <c r="K29">
        <v>0.91387712880406002</v>
      </c>
      <c r="L29">
        <v>0.90650946596139004</v>
      </c>
      <c r="M29">
        <v>0.94481959425505602</v>
      </c>
      <c r="N29">
        <v>0.92978916262667399</v>
      </c>
      <c r="O29">
        <v>0.95028816803866301</v>
      </c>
      <c r="P29">
        <v>0.95108093544507599</v>
      </c>
      <c r="Q29">
        <v>0.90705427076101897</v>
      </c>
      <c r="R29">
        <v>0.92743087356230602</v>
      </c>
      <c r="T29" s="14">
        <v>1550</v>
      </c>
      <c r="U29" s="14">
        <v>390000</v>
      </c>
      <c r="V29" s="5">
        <f t="shared" si="2"/>
        <v>0.23339225692198884</v>
      </c>
      <c r="W29" s="5">
        <f t="shared" si="3"/>
        <v>4.6927217852435711E-3</v>
      </c>
      <c r="X29" s="5">
        <f t="shared" si="4"/>
        <v>1.4839689266861219E-3</v>
      </c>
      <c r="Y29" s="5">
        <f t="shared" si="7"/>
        <v>0.23666881174554916</v>
      </c>
      <c r="Z29" s="5">
        <f t="shared" si="8"/>
        <v>0.22755611632133591</v>
      </c>
      <c r="AA29" s="5">
        <f t="shared" si="9"/>
        <v>0.22994327757005378</v>
      </c>
      <c r="AB29" s="5">
        <f t="shared" si="10"/>
        <v>0.22808947853222075</v>
      </c>
      <c r="AC29" s="5">
        <f t="shared" si="11"/>
        <v>0.23772880113514311</v>
      </c>
      <c r="AD29" s="5">
        <f t="shared" si="12"/>
        <v>0.23394695059638895</v>
      </c>
      <c r="AE29" s="5">
        <f t="shared" si="13"/>
        <v>0.23910476486134102</v>
      </c>
      <c r="AF29" s="5">
        <f t="shared" si="14"/>
        <v>0.23930423537005138</v>
      </c>
      <c r="AG29" s="5">
        <f t="shared" si="15"/>
        <v>0.2282265584495467</v>
      </c>
      <c r="AH29" s="5">
        <f t="shared" si="16"/>
        <v>0.23335357463825768</v>
      </c>
      <c r="AI29">
        <f t="shared" si="17"/>
        <v>0.14090322580645162</v>
      </c>
      <c r="AJ29">
        <f t="shared" si="5"/>
        <v>65.640109079250308</v>
      </c>
      <c r="AK29">
        <f t="shared" si="18"/>
        <v>9.2489031115537218E-2</v>
      </c>
      <c r="AL29">
        <f t="shared" si="6"/>
        <v>1.6564010907925031</v>
      </c>
    </row>
    <row r="30" spans="1:38" x14ac:dyDescent="0.25">
      <c r="A30">
        <v>26</v>
      </c>
      <c r="B30" s="4" t="s">
        <v>96</v>
      </c>
      <c r="C30" s="7" t="s">
        <v>97</v>
      </c>
      <c r="D30" s="4" t="s">
        <v>98</v>
      </c>
      <c r="E30" s="4">
        <v>3.03</v>
      </c>
      <c r="F30" s="17">
        <f>E30*H1</f>
        <v>3.3936000000000002</v>
      </c>
      <c r="G30" s="5">
        <f t="shared" si="0"/>
        <v>5.6174944779974529</v>
      </c>
      <c r="H30" s="5">
        <f t="shared" si="1"/>
        <v>0.11125552064416606</v>
      </c>
      <c r="I30">
        <v>5.7089231032651604</v>
      </c>
      <c r="J30">
        <v>5.4956715130459601</v>
      </c>
      <c r="K30">
        <v>5.5358582432401597</v>
      </c>
      <c r="L30">
        <v>5.4977567928647204</v>
      </c>
      <c r="M30">
        <v>5.7328401914181599</v>
      </c>
      <c r="N30">
        <v>5.6230340801041701</v>
      </c>
      <c r="O30">
        <v>5.7577479087474002</v>
      </c>
      <c r="P30">
        <v>5.7431846298422</v>
      </c>
      <c r="Q30">
        <v>5.4835184291567103</v>
      </c>
      <c r="R30">
        <v>5.5964098882898998</v>
      </c>
      <c r="T30" s="14">
        <v>9240</v>
      </c>
      <c r="U30" s="15">
        <v>66000</v>
      </c>
      <c r="V30" s="5">
        <f t="shared" si="2"/>
        <v>4.0124960557124674E-2</v>
      </c>
      <c r="W30" s="5">
        <f t="shared" si="3"/>
        <v>7.9468229031547208E-4</v>
      </c>
      <c r="X30" s="5">
        <f t="shared" si="4"/>
        <v>2.5130060535960596E-4</v>
      </c>
      <c r="Y30" s="5">
        <f t="shared" si="7"/>
        <v>4.077802216617972E-2</v>
      </c>
      <c r="Z30" s="5">
        <f t="shared" si="8"/>
        <v>3.9254796521756861E-2</v>
      </c>
      <c r="AA30" s="5">
        <f t="shared" si="9"/>
        <v>3.9541844594572571E-2</v>
      </c>
      <c r="AB30" s="5">
        <f t="shared" si="10"/>
        <v>3.9269691377605151E-2</v>
      </c>
      <c r="AC30" s="5">
        <f t="shared" si="11"/>
        <v>4.0948858510129721E-2</v>
      </c>
      <c r="AD30" s="5">
        <f t="shared" si="12"/>
        <v>4.0164529143601212E-2</v>
      </c>
      <c r="AE30" s="5">
        <f t="shared" si="13"/>
        <v>4.1126770776767144E-2</v>
      </c>
      <c r="AF30" s="5">
        <f t="shared" si="14"/>
        <v>4.1022747356015715E-2</v>
      </c>
      <c r="AG30" s="5">
        <f t="shared" si="15"/>
        <v>3.9167988779690785E-2</v>
      </c>
      <c r="AH30" s="5">
        <f t="shared" si="16"/>
        <v>3.997435634492786E-2</v>
      </c>
      <c r="AI30">
        <f t="shared" si="17"/>
        <v>2.4240000000000001E-2</v>
      </c>
      <c r="AJ30">
        <f t="shared" si="5"/>
        <v>65.532015499689251</v>
      </c>
      <c r="AK30">
        <f t="shared" si="18"/>
        <v>1.5884960557124673E-2</v>
      </c>
      <c r="AL30">
        <f t="shared" si="6"/>
        <v>1.6553201549968923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103</v>
      </c>
      <c r="U32" s="5">
        <f>SUM(V5:V30)</f>
        <v>10369.997757054081</v>
      </c>
      <c r="V32" s="5"/>
      <c r="W32" s="5"/>
      <c r="X32" s="5"/>
      <c r="Y32" s="5">
        <f t="shared" ref="Y32:AI32" si="19">SUM(Y5:Y30)</f>
        <v>10369.997757054081</v>
      </c>
      <c r="Z32" s="5">
        <f t="shared" si="19"/>
        <v>10369.997757054087</v>
      </c>
      <c r="AA32" s="5">
        <f t="shared" si="19"/>
        <v>10369.997757054065</v>
      </c>
      <c r="AB32" s="5">
        <f t="shared" si="19"/>
        <v>10369.997757054074</v>
      </c>
      <c r="AC32" s="5">
        <f t="shared" si="19"/>
        <v>10369.99775705407</v>
      </c>
      <c r="AD32" s="5">
        <f t="shared" si="19"/>
        <v>10369.997757054103</v>
      </c>
      <c r="AE32" s="5">
        <f t="shared" si="19"/>
        <v>10369.997757054107</v>
      </c>
      <c r="AF32" s="5">
        <f t="shared" si="19"/>
        <v>10369.997757054078</v>
      </c>
      <c r="AG32" s="5">
        <f t="shared" si="19"/>
        <v>10369.997757054096</v>
      </c>
      <c r="AH32" s="5">
        <f t="shared" si="19"/>
        <v>10369.997757054098</v>
      </c>
      <c r="AI32" s="5">
        <f t="shared" si="19"/>
        <v>10369.997757054085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>&amp;R_x000D_&amp;1#&amp;"Calibri"&amp;10&amp;K000000 Classification: Confidential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D49FC-F030-4233-8E04-2F98FDA8B278}">
  <dimension ref="A1:AL32"/>
  <sheetViews>
    <sheetView zoomScale="80" zoomScaleNormal="80" workbookViewId="0">
      <selection activeCell="F1" sqref="F1"/>
    </sheetView>
  </sheetViews>
  <sheetFormatPr defaultRowHeight="15" x14ac:dyDescent="0.25"/>
  <cols>
    <col min="9" max="14" width="12.7109375" customWidth="1"/>
    <col min="15" max="15" width="11.7109375" customWidth="1"/>
    <col min="16" max="18" width="12.7109375" customWidth="1"/>
  </cols>
  <sheetData>
    <row r="1" spans="1:38" x14ac:dyDescent="0.25">
      <c r="A1" t="s">
        <v>0</v>
      </c>
      <c r="B1">
        <v>290</v>
      </c>
      <c r="E1" t="s">
        <v>1</v>
      </c>
      <c r="F1">
        <v>1.36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32" t="s">
        <v>5</v>
      </c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S2" s="5"/>
      <c r="T2" s="5"/>
      <c r="U2" s="31" t="s">
        <v>6</v>
      </c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15</v>
      </c>
      <c r="U3" s="5" t="s">
        <v>16</v>
      </c>
      <c r="V3" s="10" t="s">
        <v>13</v>
      </c>
      <c r="W3" s="10" t="s">
        <v>14</v>
      </c>
      <c r="X3" s="10" t="s">
        <v>17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178</v>
      </c>
      <c r="AJ3" t="s">
        <v>19</v>
      </c>
      <c r="AK3" t="s">
        <v>179</v>
      </c>
      <c r="AL3" t="s">
        <v>180</v>
      </c>
    </row>
    <row r="4" spans="1:38" ht="15.75" thickBot="1" x14ac:dyDescent="0.3">
      <c r="B4" t="s">
        <v>20</v>
      </c>
      <c r="C4" t="s">
        <v>181</v>
      </c>
      <c r="F4" s="17"/>
      <c r="G4" s="5">
        <f>AVERAGE(I4:R4)</f>
        <v>36.619876811670174</v>
      </c>
      <c r="H4" s="5">
        <f>STDEV(I4:R4)</f>
        <v>2.6067309006229124E-3</v>
      </c>
      <c r="I4">
        <v>36.624683639987701</v>
      </c>
      <c r="J4">
        <v>36.620767782768503</v>
      </c>
      <c r="K4">
        <v>36.6167968407008</v>
      </c>
      <c r="L4">
        <v>36.618272194913303</v>
      </c>
      <c r="M4">
        <v>36.62112252264</v>
      </c>
      <c r="N4">
        <v>36.618417958929697</v>
      </c>
      <c r="O4">
        <v>36.6209254114967</v>
      </c>
      <c r="P4">
        <v>36.622129247004999</v>
      </c>
      <c r="Q4">
        <v>36.615964490521797</v>
      </c>
      <c r="R4">
        <v>36.619688027738199</v>
      </c>
      <c r="T4" s="5" t="s">
        <v>21</v>
      </c>
      <c r="U4" s="5" t="s">
        <v>22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23</v>
      </c>
      <c r="C5" s="5" t="s">
        <v>24</v>
      </c>
      <c r="D5" t="s">
        <v>25</v>
      </c>
      <c r="E5">
        <v>120</v>
      </c>
      <c r="F5" s="17">
        <f>E5*F1</f>
        <v>163.20000000000002</v>
      </c>
      <c r="G5" s="5">
        <f t="shared" ref="G5:G30" si="0">AVERAGE(I5:R5)</f>
        <v>179.15169646469309</v>
      </c>
      <c r="H5" s="5">
        <f t="shared" ref="H5:H30" si="1">STDEV(I5:R5)</f>
        <v>0.13766059297900296</v>
      </c>
      <c r="I5">
        <v>179.15278005934999</v>
      </c>
      <c r="J5">
        <v>178.93427393656299</v>
      </c>
      <c r="K5">
        <v>179.236552234258</v>
      </c>
      <c r="L5">
        <v>179.07169633025501</v>
      </c>
      <c r="M5">
        <v>179.28992280978699</v>
      </c>
      <c r="N5">
        <v>178.94854339267599</v>
      </c>
      <c r="O5">
        <v>179.23653071974101</v>
      </c>
      <c r="P5">
        <v>179.354021071022</v>
      </c>
      <c r="Q5">
        <v>179.122740935162</v>
      </c>
      <c r="R5">
        <v>179.16990315811699</v>
      </c>
      <c r="T5" s="12">
        <v>16</v>
      </c>
      <c r="U5" s="12">
        <v>588000</v>
      </c>
      <c r="V5" s="5">
        <f>AVERAGE(Y5:AH5)</f>
        <v>7242.2073295852197</v>
      </c>
      <c r="W5" s="5">
        <f>STDEV(Y5:AH5)</f>
        <v>5.564929471176189</v>
      </c>
      <c r="X5" s="5">
        <f>W5/SQRT(COUNT(Y5:AH5))</f>
        <v>1.7597852147113093</v>
      </c>
      <c r="Y5" s="5">
        <f>I5/T5*U5/1000*1.1</f>
        <v>7242.2511338992235</v>
      </c>
      <c r="Z5" s="5">
        <f>J5/T5*U5/1000*1.1</f>
        <v>7233.4180238855597</v>
      </c>
      <c r="AA5" s="5">
        <f>K5/T5*U5/1000*1.1</f>
        <v>7245.6376240698801</v>
      </c>
      <c r="AB5" s="5">
        <f>L5/T5*U5/1000*1.1</f>
        <v>7238.9733241505592</v>
      </c>
      <c r="AC5" s="5">
        <f>M5/T5*U5/1000*1.1</f>
        <v>7247.7951295856401</v>
      </c>
      <c r="AD5" s="5">
        <f>N5/T5*U5/1000*1.1</f>
        <v>7233.9948666489281</v>
      </c>
      <c r="AE5" s="5">
        <f>O5/T5*U5/1000*1.1</f>
        <v>7245.6367543455308</v>
      </c>
      <c r="AF5" s="5">
        <f>P5/T5*U5/1000*1.1</f>
        <v>7250.3863017960657</v>
      </c>
      <c r="AG5" s="5">
        <f>Q5/T5*U5/1000*1.1</f>
        <v>7241.0368023039237</v>
      </c>
      <c r="AH5" s="5">
        <f>R5/T5*U5/1000*1.1</f>
        <v>7242.9433351668804</v>
      </c>
      <c r="AI5">
        <f>F5/T5*U5/1000*1.1</f>
        <v>6597.3600000000015</v>
      </c>
      <c r="AJ5">
        <f>((V5-AI5)/AI5)*100</f>
        <v>9.7743238141501756</v>
      </c>
      <c r="AK5">
        <f>V5-AI5</f>
        <v>644.84732958521818</v>
      </c>
      <c r="AL5">
        <f>V5/AI5</f>
        <v>1.0977432381415018</v>
      </c>
    </row>
    <row r="6" spans="1:38" x14ac:dyDescent="0.25">
      <c r="A6">
        <v>2</v>
      </c>
      <c r="B6" t="s">
        <v>26</v>
      </c>
      <c r="C6" s="5" t="s">
        <v>27</v>
      </c>
      <c r="D6" t="s">
        <v>28</v>
      </c>
      <c r="E6">
        <v>1241.24</v>
      </c>
      <c r="F6" s="17">
        <f>E6*H1</f>
        <v>1390.1888000000001</v>
      </c>
      <c r="G6" s="5">
        <f t="shared" si="0"/>
        <v>1950.8403435509942</v>
      </c>
      <c r="H6" s="5">
        <f t="shared" si="1"/>
        <v>58.78173771308046</v>
      </c>
      <c r="I6">
        <v>2000.4095464372699</v>
      </c>
      <c r="J6">
        <v>1948.83171325699</v>
      </c>
      <c r="K6">
        <v>1990.2283366029701</v>
      </c>
      <c r="L6">
        <v>1821.94648972248</v>
      </c>
      <c r="M6">
        <v>1911.4690316230201</v>
      </c>
      <c r="N6">
        <v>2034.72276503023</v>
      </c>
      <c r="O6">
        <v>1921.0082957899001</v>
      </c>
      <c r="P6">
        <v>1957.3182880066299</v>
      </c>
      <c r="Q6">
        <v>1980.4321688615701</v>
      </c>
      <c r="R6">
        <v>1942.03680017888</v>
      </c>
      <c r="T6" s="13">
        <v>540</v>
      </c>
      <c r="U6" s="13">
        <v>45000</v>
      </c>
      <c r="V6" s="5">
        <f t="shared" ref="V6:V30" si="2">AVERAGE(Y6:AH6)</f>
        <v>162.57002862924952</v>
      </c>
      <c r="W6" s="5">
        <f t="shared" ref="W6:W30" si="3">STDEV(Y6:AH6)</f>
        <v>4.8984781427567077</v>
      </c>
      <c r="X6" s="5">
        <f t="shared" ref="X6:X30" si="4">W6/SQRT(COUNT(Y6:AH6))</f>
        <v>1.5490347999662628</v>
      </c>
      <c r="Y6" s="5">
        <f>I6/T6*U6/1000</f>
        <v>166.70079553643916</v>
      </c>
      <c r="Z6" s="5">
        <f>J6/T6*U6/1000</f>
        <v>162.40264277141583</v>
      </c>
      <c r="AA6" s="5">
        <f>K6/T6*U6/1000</f>
        <v>165.85236138358084</v>
      </c>
      <c r="AB6" s="5">
        <f>L6/T6*U6/1000</f>
        <v>151.82887414354002</v>
      </c>
      <c r="AC6" s="5">
        <f>M6/T6*U6/1000</f>
        <v>159.289085968585</v>
      </c>
      <c r="AD6" s="5">
        <f>N6/T6*U6/1000</f>
        <v>169.56023041918587</v>
      </c>
      <c r="AE6" s="5">
        <f>O6/T6*U6/1000</f>
        <v>160.08402464915832</v>
      </c>
      <c r="AF6" s="5">
        <f>P6/T6*U6/1000</f>
        <v>163.10985733388583</v>
      </c>
      <c r="AG6" s="5">
        <f>Q6/T6*U6/1000</f>
        <v>165.0360140717975</v>
      </c>
      <c r="AH6" s="5">
        <f>R6/T6*U6/1000</f>
        <v>161.83640001490664</v>
      </c>
      <c r="AI6">
        <f>F6/T6*U6/1000</f>
        <v>115.84906666666669</v>
      </c>
      <c r="AJ6">
        <f t="shared" ref="AJ6:AJ30" si="5">((V6-AI6)/AI6)*100</f>
        <v>40.329165617719973</v>
      </c>
      <c r="AK6">
        <f>V6-AI6</f>
        <v>46.720961962582834</v>
      </c>
      <c r="AL6">
        <f t="shared" ref="AL6:AL30" si="6">V6/AI6</f>
        <v>1.4032916561771998</v>
      </c>
    </row>
    <row r="7" spans="1:38" x14ac:dyDescent="0.25">
      <c r="A7">
        <v>3</v>
      </c>
      <c r="B7" t="s">
        <v>29</v>
      </c>
      <c r="C7" s="5" t="s">
        <v>30</v>
      </c>
      <c r="D7" t="s">
        <v>31</v>
      </c>
      <c r="E7">
        <v>166.35</v>
      </c>
      <c r="F7" s="17">
        <f>E7*H1</f>
        <v>186.31200000000001</v>
      </c>
      <c r="G7" s="5">
        <f t="shared" si="0"/>
        <v>96.743509973369868</v>
      </c>
      <c r="H7" s="5">
        <f t="shared" si="1"/>
        <v>0.66312546609182499</v>
      </c>
      <c r="I7">
        <v>96.850101940583798</v>
      </c>
      <c r="J7">
        <v>97.409333849225803</v>
      </c>
      <c r="K7">
        <v>95.990898649737503</v>
      </c>
      <c r="L7">
        <v>95.940024831175194</v>
      </c>
      <c r="M7">
        <v>95.567511711209505</v>
      </c>
      <c r="N7">
        <v>97.351045909355705</v>
      </c>
      <c r="O7">
        <v>97.052237027382603</v>
      </c>
      <c r="P7">
        <v>96.912516226419001</v>
      </c>
      <c r="Q7">
        <v>97.308541924110898</v>
      </c>
      <c r="R7">
        <v>97.052887664498698</v>
      </c>
      <c r="T7" s="13">
        <v>50</v>
      </c>
      <c r="U7" s="13">
        <v>180000</v>
      </c>
      <c r="V7" s="5">
        <f t="shared" si="2"/>
        <v>348.27663590413147</v>
      </c>
      <c r="W7" s="5">
        <f t="shared" si="3"/>
        <v>2.3872516779305637</v>
      </c>
      <c r="X7" s="5">
        <f t="shared" si="4"/>
        <v>0.75491526503192996</v>
      </c>
      <c r="Y7" s="5">
        <f t="shared" ref="Y7:Y30" si="7">I7/T7*U7/1000</f>
        <v>348.66036698610168</v>
      </c>
      <c r="Z7" s="5">
        <f t="shared" ref="Z7:Z30" si="8">J7/T7*U7/1000</f>
        <v>350.67360185721287</v>
      </c>
      <c r="AA7" s="5">
        <f t="shared" ref="AA7:AA30" si="9">K7/T7*U7/1000</f>
        <v>345.56723513905501</v>
      </c>
      <c r="AB7" s="5">
        <f t="shared" ref="AB7:AB30" si="10">L7/T7*U7/1000</f>
        <v>345.38408939223075</v>
      </c>
      <c r="AC7" s="5">
        <f t="shared" ref="AC7:AC30" si="11">M7/T7*U7/1000</f>
        <v>344.04304216035422</v>
      </c>
      <c r="AD7" s="5">
        <f t="shared" ref="AD7:AD30" si="12">N7/T7*U7/1000</f>
        <v>350.46376527368056</v>
      </c>
      <c r="AE7" s="5">
        <f t="shared" ref="AE7:AE30" si="13">O7/T7*U7/1000</f>
        <v>349.38805329857735</v>
      </c>
      <c r="AF7" s="5">
        <f t="shared" ref="AF7:AF30" si="14">P7/T7*U7/1000</f>
        <v>348.8850584151084</v>
      </c>
      <c r="AG7" s="5">
        <f t="shared" ref="AG7:AG30" si="15">Q7/T7*U7/1000</f>
        <v>350.31075092679924</v>
      </c>
      <c r="AH7" s="5">
        <f t="shared" ref="AH7:AH30" si="16">R7/T7*U7/1000</f>
        <v>349.39039559219532</v>
      </c>
      <c r="AI7">
        <f t="shared" ref="AI7:AI30" si="17">F7/T7*U7/1000</f>
        <v>670.72320000000002</v>
      </c>
      <c r="AJ7">
        <f t="shared" si="5"/>
        <v>-48.074461133276522</v>
      </c>
      <c r="AK7">
        <f t="shared" ref="AK7:AK30" si="18">V7-AI7</f>
        <v>-322.44656409586855</v>
      </c>
      <c r="AL7">
        <f t="shared" si="6"/>
        <v>0.51925538866723475</v>
      </c>
    </row>
    <row r="8" spans="1:38" x14ac:dyDescent="0.25">
      <c r="A8">
        <v>4</v>
      </c>
      <c r="B8" t="s">
        <v>32</v>
      </c>
      <c r="C8" s="6" t="s">
        <v>33</v>
      </c>
      <c r="D8" t="s">
        <v>34</v>
      </c>
      <c r="E8">
        <v>50.2</v>
      </c>
      <c r="F8" s="17">
        <f>E8*H1</f>
        <v>56.224000000000011</v>
      </c>
      <c r="G8" s="5">
        <f t="shared" si="0"/>
        <v>586.44443008617293</v>
      </c>
      <c r="H8" s="5">
        <f t="shared" si="1"/>
        <v>8.2087109431208258</v>
      </c>
      <c r="I8">
        <v>588.70436688818097</v>
      </c>
      <c r="J8">
        <v>595.38856596885398</v>
      </c>
      <c r="K8">
        <v>593.89752457323095</v>
      </c>
      <c r="L8">
        <v>572.69795842267195</v>
      </c>
      <c r="M8">
        <v>579.85988617083399</v>
      </c>
      <c r="N8">
        <v>593.31058686443998</v>
      </c>
      <c r="O8">
        <v>588.84223799502797</v>
      </c>
      <c r="P8">
        <v>585.22130922149495</v>
      </c>
      <c r="Q8">
        <v>574.34991991468803</v>
      </c>
      <c r="R8">
        <v>592.17194484230595</v>
      </c>
      <c r="T8" s="14">
        <v>65</v>
      </c>
      <c r="U8" s="14">
        <v>70000</v>
      </c>
      <c r="V8" s="5">
        <f t="shared" si="2"/>
        <v>631.55554009280149</v>
      </c>
      <c r="W8" s="5">
        <f t="shared" si="3"/>
        <v>8.8401502464378119</v>
      </c>
      <c r="X8" s="5">
        <f t="shared" si="4"/>
        <v>2.7955009636842285</v>
      </c>
      <c r="Y8" s="5">
        <f t="shared" si="7"/>
        <v>633.98931818727181</v>
      </c>
      <c r="Z8" s="5">
        <f t="shared" si="8"/>
        <v>641.18768642799648</v>
      </c>
      <c r="AA8" s="5">
        <f t="shared" si="9"/>
        <v>639.58194954040255</v>
      </c>
      <c r="AB8" s="5">
        <f t="shared" si="10"/>
        <v>616.75164753210822</v>
      </c>
      <c r="AC8" s="5">
        <f t="shared" si="11"/>
        <v>624.46449279935962</v>
      </c>
      <c r="AD8" s="5">
        <f t="shared" si="12"/>
        <v>638.94986277708927</v>
      </c>
      <c r="AE8" s="5">
        <f t="shared" si="13"/>
        <v>634.13779476387629</v>
      </c>
      <c r="AF8" s="5">
        <f t="shared" si="14"/>
        <v>630.2383330077638</v>
      </c>
      <c r="AG8" s="5">
        <f t="shared" si="15"/>
        <v>618.53068298504866</v>
      </c>
      <c r="AH8" s="5">
        <f t="shared" si="16"/>
        <v>637.7236329070987</v>
      </c>
      <c r="AI8">
        <f t="shared" si="17"/>
        <v>60.548923076923096</v>
      </c>
      <c r="AJ8">
        <f t="shared" si="5"/>
        <v>943.04999659606688</v>
      </c>
      <c r="AK8">
        <f t="shared" si="18"/>
        <v>571.00661701587842</v>
      </c>
      <c r="AL8">
        <f t="shared" si="6"/>
        <v>10.430499965960669</v>
      </c>
    </row>
    <row r="9" spans="1:38" x14ac:dyDescent="0.25">
      <c r="A9">
        <v>5</v>
      </c>
      <c r="B9" t="s">
        <v>35</v>
      </c>
      <c r="C9" s="6" t="s">
        <v>36</v>
      </c>
      <c r="D9" t="s">
        <v>37</v>
      </c>
      <c r="E9">
        <v>29.91</v>
      </c>
      <c r="F9" s="17">
        <f>E9*H1</f>
        <v>33.499200000000002</v>
      </c>
      <c r="G9" s="5">
        <f t="shared" si="0"/>
        <v>64.963047009729593</v>
      </c>
      <c r="H9" s="5">
        <f t="shared" si="1"/>
        <v>1.4586289043427934</v>
      </c>
      <c r="I9">
        <v>65.612750576447496</v>
      </c>
      <c r="J9">
        <v>63.838638572329899</v>
      </c>
      <c r="K9">
        <v>63.487033966822899</v>
      </c>
      <c r="L9">
        <v>64.913935260415002</v>
      </c>
      <c r="M9">
        <v>68.371809427906101</v>
      </c>
      <c r="N9">
        <v>64.001516069779399</v>
      </c>
      <c r="O9">
        <v>65.959977162066707</v>
      </c>
      <c r="P9">
        <v>63.709907324949199</v>
      </c>
      <c r="Q9">
        <v>64.589746002447797</v>
      </c>
      <c r="R9">
        <v>65.145155734131393</v>
      </c>
      <c r="T9" s="14">
        <v>22</v>
      </c>
      <c r="U9" s="14">
        <v>160000</v>
      </c>
      <c r="V9" s="5">
        <f t="shared" si="2"/>
        <v>472.4585237071243</v>
      </c>
      <c r="W9" s="5">
        <f t="shared" si="3"/>
        <v>10.608210213402129</v>
      </c>
      <c r="X9" s="5">
        <f t="shared" si="4"/>
        <v>3.3546106172211587</v>
      </c>
      <c r="Y9" s="5">
        <f t="shared" si="7"/>
        <v>477.18364055598175</v>
      </c>
      <c r="Z9" s="5">
        <f t="shared" si="8"/>
        <v>464.28100779876286</v>
      </c>
      <c r="AA9" s="5">
        <f t="shared" si="9"/>
        <v>461.72388339507563</v>
      </c>
      <c r="AB9" s="5">
        <f t="shared" si="10"/>
        <v>472.10134734847276</v>
      </c>
      <c r="AC9" s="5">
        <f t="shared" si="11"/>
        <v>497.24952311204436</v>
      </c>
      <c r="AD9" s="5">
        <f t="shared" si="12"/>
        <v>465.46557141657746</v>
      </c>
      <c r="AE9" s="5">
        <f t="shared" si="13"/>
        <v>479.70892481503057</v>
      </c>
      <c r="AF9" s="5">
        <f t="shared" si="14"/>
        <v>463.34478054508509</v>
      </c>
      <c r="AG9" s="5">
        <f t="shared" si="15"/>
        <v>469.74360729052944</v>
      </c>
      <c r="AH9" s="5">
        <f t="shared" si="16"/>
        <v>473.78295079368286</v>
      </c>
      <c r="AI9">
        <f t="shared" si="17"/>
        <v>243.63054545454546</v>
      </c>
      <c r="AJ9">
        <f t="shared" si="5"/>
        <v>93.924174337684448</v>
      </c>
      <c r="AK9">
        <f t="shared" si="18"/>
        <v>228.82797825257884</v>
      </c>
      <c r="AL9">
        <f t="shared" si="6"/>
        <v>1.9392417433768445</v>
      </c>
    </row>
    <row r="10" spans="1:38" x14ac:dyDescent="0.25">
      <c r="A10">
        <v>6</v>
      </c>
      <c r="B10" t="s">
        <v>38</v>
      </c>
      <c r="C10" s="6" t="s">
        <v>39</v>
      </c>
      <c r="D10" t="s">
        <v>40</v>
      </c>
      <c r="E10">
        <v>128.58000000000001</v>
      </c>
      <c r="F10" s="17">
        <f>E10*H1</f>
        <v>144.00960000000003</v>
      </c>
      <c r="G10" s="5">
        <f t="shared" si="0"/>
        <v>261.04667961133634</v>
      </c>
      <c r="H10" s="5">
        <f t="shared" si="1"/>
        <v>9.574105383065266</v>
      </c>
      <c r="I10">
        <v>261.690555569259</v>
      </c>
      <c r="J10">
        <v>264.33389143453201</v>
      </c>
      <c r="K10">
        <v>254.003094690273</v>
      </c>
      <c r="L10">
        <v>286.44693824894699</v>
      </c>
      <c r="M10">
        <v>259.65399194105498</v>
      </c>
      <c r="N10">
        <v>254.557564416719</v>
      </c>
      <c r="O10">
        <v>253.82264719283299</v>
      </c>
      <c r="P10">
        <v>260.19046650374003</v>
      </c>
      <c r="Q10">
        <v>258.88147439432998</v>
      </c>
      <c r="R10">
        <v>256.886171721675</v>
      </c>
      <c r="T10" s="14">
        <v>69</v>
      </c>
      <c r="U10" s="14">
        <v>160000</v>
      </c>
      <c r="V10" s="5">
        <f t="shared" si="2"/>
        <v>605.32563388135964</v>
      </c>
      <c r="W10" s="5">
        <f t="shared" si="3"/>
        <v>22.20082407667309</v>
      </c>
      <c r="X10" s="5">
        <f t="shared" si="4"/>
        <v>7.0205170014991598</v>
      </c>
      <c r="Y10" s="5">
        <f t="shared" si="7"/>
        <v>606.81867958089049</v>
      </c>
      <c r="Z10" s="5">
        <f t="shared" si="8"/>
        <v>612.94815405108875</v>
      </c>
      <c r="AA10" s="5">
        <f t="shared" si="9"/>
        <v>588.99268333976352</v>
      </c>
      <c r="AB10" s="5">
        <f t="shared" si="10"/>
        <v>664.22478434538436</v>
      </c>
      <c r="AC10" s="5">
        <f t="shared" si="11"/>
        <v>602.09621319664916</v>
      </c>
      <c r="AD10" s="5">
        <f t="shared" si="12"/>
        <v>590.2784102416673</v>
      </c>
      <c r="AE10" s="5">
        <f t="shared" si="13"/>
        <v>588.57425436019241</v>
      </c>
      <c r="AF10" s="5">
        <f t="shared" si="14"/>
        <v>603.34021218258556</v>
      </c>
      <c r="AG10" s="5">
        <f t="shared" si="15"/>
        <v>600.30486816076518</v>
      </c>
      <c r="AH10" s="5">
        <f t="shared" si="16"/>
        <v>595.67807935460871</v>
      </c>
      <c r="AI10">
        <f t="shared" si="17"/>
        <v>333.93530434782616</v>
      </c>
      <c r="AJ10">
        <f t="shared" si="5"/>
        <v>81.270331707980787</v>
      </c>
      <c r="AK10">
        <f t="shared" si="18"/>
        <v>271.39032953353347</v>
      </c>
      <c r="AL10">
        <f t="shared" si="6"/>
        <v>1.8127033170798077</v>
      </c>
    </row>
    <row r="11" spans="1:38" x14ac:dyDescent="0.25">
      <c r="A11">
        <v>7</v>
      </c>
      <c r="B11" s="3" t="s">
        <v>41</v>
      </c>
      <c r="C11" s="9" t="s">
        <v>33</v>
      </c>
      <c r="D11" s="3" t="s">
        <v>42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43</v>
      </c>
      <c r="C12" s="6" t="s">
        <v>44</v>
      </c>
      <c r="D12" t="s">
        <v>45</v>
      </c>
      <c r="E12">
        <v>13.35</v>
      </c>
      <c r="F12" s="17">
        <f>E12*H1</f>
        <v>14.952000000000002</v>
      </c>
      <c r="G12" s="5">
        <f t="shared" si="0"/>
        <v>134.96678712367572</v>
      </c>
      <c r="H12" s="5">
        <f t="shared" si="1"/>
        <v>5.7983675918563007</v>
      </c>
      <c r="I12">
        <v>136.476170261687</v>
      </c>
      <c r="J12">
        <v>133.04648129292701</v>
      </c>
      <c r="K12">
        <v>139.95450964556599</v>
      </c>
      <c r="L12">
        <v>125.756505065703</v>
      </c>
      <c r="M12">
        <v>130.36534097212501</v>
      </c>
      <c r="N12">
        <v>135.20347265065101</v>
      </c>
      <c r="O12">
        <v>127.9366364664</v>
      </c>
      <c r="P12">
        <v>136.04386568610801</v>
      </c>
      <c r="Q12">
        <v>141.15136665083699</v>
      </c>
      <c r="R12">
        <v>143.73352254475299</v>
      </c>
      <c r="T12" s="14">
        <v>81</v>
      </c>
      <c r="U12" s="14">
        <v>66000</v>
      </c>
      <c r="V12" s="5">
        <f t="shared" si="2"/>
        <v>109.97293765632836</v>
      </c>
      <c r="W12" s="5">
        <f t="shared" si="3"/>
        <v>4.7245958155866177</v>
      </c>
      <c r="X12" s="5">
        <f t="shared" si="4"/>
        <v>1.4940483800954565</v>
      </c>
      <c r="Y12" s="5">
        <f t="shared" si="7"/>
        <v>111.20280539841163</v>
      </c>
      <c r="Z12" s="5">
        <f t="shared" si="8"/>
        <v>108.40824401645905</v>
      </c>
      <c r="AA12" s="5">
        <f t="shared" si="9"/>
        <v>114.03700785935007</v>
      </c>
      <c r="AB12" s="5">
        <f t="shared" si="10"/>
        <v>102.46826338686911</v>
      </c>
      <c r="AC12" s="5">
        <f t="shared" si="11"/>
        <v>106.22361116247222</v>
      </c>
      <c r="AD12" s="5">
        <f t="shared" si="12"/>
        <v>110.16579253016008</v>
      </c>
      <c r="AE12" s="5">
        <f t="shared" si="13"/>
        <v>104.2446667504</v>
      </c>
      <c r="AF12" s="5">
        <f t="shared" si="14"/>
        <v>110.85055722571762</v>
      </c>
      <c r="AG12" s="5">
        <f t="shared" si="15"/>
        <v>115.01222467845977</v>
      </c>
      <c r="AH12" s="5">
        <f t="shared" si="16"/>
        <v>117.11620355498393</v>
      </c>
      <c r="AI12">
        <f t="shared" si="17"/>
        <v>12.183111111111113</v>
      </c>
      <c r="AJ12">
        <f t="shared" si="5"/>
        <v>802.66711559440671</v>
      </c>
      <c r="AK12">
        <f t="shared" si="18"/>
        <v>97.789826545217238</v>
      </c>
      <c r="AL12">
        <f t="shared" si="6"/>
        <v>9.0266711559440669</v>
      </c>
    </row>
    <row r="13" spans="1:38" x14ac:dyDescent="0.25">
      <c r="A13">
        <v>9</v>
      </c>
      <c r="B13" s="3" t="s">
        <v>46</v>
      </c>
      <c r="C13" s="9" t="s">
        <v>39</v>
      </c>
      <c r="D13" s="3" t="s">
        <v>47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48</v>
      </c>
      <c r="C14" s="6" t="s">
        <v>49</v>
      </c>
      <c r="D14" t="s">
        <v>50</v>
      </c>
      <c r="E14">
        <v>446.19</v>
      </c>
      <c r="F14" s="17">
        <f>E14*H1</f>
        <v>499.73280000000005</v>
      </c>
      <c r="G14" s="5">
        <f t="shared" si="0"/>
        <v>2409.338368685917</v>
      </c>
      <c r="H14" s="5">
        <f t="shared" si="1"/>
        <v>47.480235723315559</v>
      </c>
      <c r="I14">
        <v>2408.22233266493</v>
      </c>
      <c r="J14">
        <v>2409.7411351948099</v>
      </c>
      <c r="K14">
        <v>2413.7268473814202</v>
      </c>
      <c r="L14">
        <v>2301.0212235098502</v>
      </c>
      <c r="M14">
        <v>2402.0147621852798</v>
      </c>
      <c r="N14">
        <v>2453.1322675043498</v>
      </c>
      <c r="O14">
        <v>2470.8585776556201</v>
      </c>
      <c r="P14">
        <v>2449.2860810932998</v>
      </c>
      <c r="Q14">
        <v>2410.4337770970301</v>
      </c>
      <c r="R14">
        <v>2374.9466825725799</v>
      </c>
      <c r="T14" s="14">
        <v>615</v>
      </c>
      <c r="U14" s="14">
        <v>96000</v>
      </c>
      <c r="V14" s="5">
        <f t="shared" si="2"/>
        <v>376.09184291682607</v>
      </c>
      <c r="W14" s="5">
        <f t="shared" si="3"/>
        <v>7.4115489909565806</v>
      </c>
      <c r="X14" s="5">
        <f t="shared" si="4"/>
        <v>2.3437375801345488</v>
      </c>
      <c r="Y14" s="5">
        <f t="shared" si="7"/>
        <v>375.91763241598909</v>
      </c>
      <c r="Z14" s="5">
        <f t="shared" si="8"/>
        <v>376.15471378650693</v>
      </c>
      <c r="AA14" s="5">
        <f t="shared" si="9"/>
        <v>376.77687373758755</v>
      </c>
      <c r="AB14" s="5">
        <f t="shared" si="10"/>
        <v>359.18380074300097</v>
      </c>
      <c r="AC14" s="5">
        <f t="shared" si="11"/>
        <v>374.94864580453151</v>
      </c>
      <c r="AD14" s="5">
        <f t="shared" si="12"/>
        <v>382.92796370799607</v>
      </c>
      <c r="AE14" s="5">
        <f t="shared" si="13"/>
        <v>385.69499748770653</v>
      </c>
      <c r="AF14" s="5">
        <f t="shared" si="14"/>
        <v>382.32758339017363</v>
      </c>
      <c r="AG14" s="5">
        <f t="shared" si="15"/>
        <v>376.26283349807301</v>
      </c>
      <c r="AH14" s="5">
        <f t="shared" si="16"/>
        <v>370.72338459669538</v>
      </c>
      <c r="AI14">
        <f t="shared" si="17"/>
        <v>78.007071219512198</v>
      </c>
      <c r="AJ14">
        <f t="shared" si="5"/>
        <v>382.12532150899773</v>
      </c>
      <c r="AK14">
        <f t="shared" si="18"/>
        <v>298.08477169731384</v>
      </c>
      <c r="AL14">
        <f t="shared" si="6"/>
        <v>4.8212532150899783</v>
      </c>
    </row>
    <row r="15" spans="1:38" x14ac:dyDescent="0.25">
      <c r="A15">
        <v>11</v>
      </c>
      <c r="B15" s="4" t="s">
        <v>51</v>
      </c>
      <c r="C15" s="7" t="s">
        <v>52</v>
      </c>
      <c r="D15" s="4" t="s">
        <v>53</v>
      </c>
      <c r="E15" s="4">
        <v>8.01</v>
      </c>
      <c r="F15" s="17">
        <f>E15*H1</f>
        <v>8.9712000000000014</v>
      </c>
      <c r="G15" s="5">
        <f t="shared" si="0"/>
        <v>14.538884423486001</v>
      </c>
      <c r="H15" s="5">
        <f t="shared" si="1"/>
        <v>0.31159040848331465</v>
      </c>
      <c r="I15">
        <v>14.510139574581901</v>
      </c>
      <c r="J15">
        <v>14.650348028606301</v>
      </c>
      <c r="K15">
        <v>14.9415743980919</v>
      </c>
      <c r="L15">
        <v>14.1375843844247</v>
      </c>
      <c r="M15">
        <v>14.5125209954723</v>
      </c>
      <c r="N15">
        <v>14.5826505428745</v>
      </c>
      <c r="O15">
        <v>14.816674021578301</v>
      </c>
      <c r="P15">
        <v>14.6418871306265</v>
      </c>
      <c r="Q15">
        <v>13.8911305875524</v>
      </c>
      <c r="R15">
        <v>14.7043345710512</v>
      </c>
      <c r="T15" s="14">
        <v>546</v>
      </c>
      <c r="U15" s="14">
        <v>210000</v>
      </c>
      <c r="V15" s="5">
        <f t="shared" si="2"/>
        <v>5.5918786244176921</v>
      </c>
      <c r="W15" s="5">
        <f t="shared" si="3"/>
        <v>0.11984246480127503</v>
      </c>
      <c r="X15" s="5">
        <f t="shared" si="4"/>
        <v>3.7897514918058733E-2</v>
      </c>
      <c r="Y15" s="5">
        <f t="shared" si="7"/>
        <v>5.5808229133007305</v>
      </c>
      <c r="Z15" s="5">
        <f t="shared" si="8"/>
        <v>5.6347492417716536</v>
      </c>
      <c r="AA15" s="5">
        <f t="shared" si="9"/>
        <v>5.7467593838814999</v>
      </c>
      <c r="AB15" s="5">
        <f t="shared" si="10"/>
        <v>5.4375324555479612</v>
      </c>
      <c r="AC15" s="5">
        <f t="shared" si="11"/>
        <v>5.5817388444124232</v>
      </c>
      <c r="AD15" s="5">
        <f t="shared" si="12"/>
        <v>5.6087117472594228</v>
      </c>
      <c r="AE15" s="5">
        <f t="shared" si="13"/>
        <v>5.6987207775301156</v>
      </c>
      <c r="AF15" s="5">
        <f t="shared" si="14"/>
        <v>5.6314950502409618</v>
      </c>
      <c r="AG15" s="5">
        <f t="shared" si="15"/>
        <v>5.3427425336739995</v>
      </c>
      <c r="AH15" s="5">
        <f t="shared" si="16"/>
        <v>5.655513296558154</v>
      </c>
      <c r="AI15">
        <f t="shared" si="17"/>
        <v>3.4504615384615396</v>
      </c>
      <c r="AJ15">
        <f t="shared" si="5"/>
        <v>62.061757886191316</v>
      </c>
      <c r="AK15">
        <f t="shared" si="18"/>
        <v>2.1414170859561525</v>
      </c>
      <c r="AL15">
        <f t="shared" si="6"/>
        <v>1.620617578861913</v>
      </c>
    </row>
    <row r="16" spans="1:38" x14ac:dyDescent="0.25">
      <c r="A16">
        <v>12</v>
      </c>
      <c r="B16" s="3" t="s">
        <v>54</v>
      </c>
      <c r="C16" s="9" t="s">
        <v>55</v>
      </c>
      <c r="D16" s="3" t="s">
        <v>56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57</v>
      </c>
      <c r="C17" s="8" t="s">
        <v>58</v>
      </c>
      <c r="D17" s="2" t="s">
        <v>59</v>
      </c>
      <c r="E17" s="2">
        <v>1572.6</v>
      </c>
      <c r="F17" s="17">
        <f>E17*H1</f>
        <v>1761.3120000000001</v>
      </c>
      <c r="G17" s="5">
        <f t="shared" si="0"/>
        <v>108.56850891181799</v>
      </c>
      <c r="H17" s="5">
        <f t="shared" si="1"/>
        <v>16.652969822613858</v>
      </c>
      <c r="I17">
        <v>75.8653625097635</v>
      </c>
      <c r="J17">
        <v>106.262332855387</v>
      </c>
      <c r="K17">
        <v>129.17982424249701</v>
      </c>
      <c r="L17">
        <v>104.702249553033</v>
      </c>
      <c r="M17">
        <v>99.548551159069902</v>
      </c>
      <c r="N17">
        <v>124.64355089627099</v>
      </c>
      <c r="O17">
        <v>112.606771782178</v>
      </c>
      <c r="P17">
        <v>107.098045794637</v>
      </c>
      <c r="Q17">
        <v>130.002512733674</v>
      </c>
      <c r="R17">
        <v>95.775887591669402</v>
      </c>
      <c r="T17" s="14">
        <v>292</v>
      </c>
      <c r="U17" s="14">
        <v>100000</v>
      </c>
      <c r="V17" s="5">
        <f t="shared" si="2"/>
        <v>37.180996202677392</v>
      </c>
      <c r="W17" s="5">
        <f t="shared" si="3"/>
        <v>5.7030718570595598</v>
      </c>
      <c r="X17" s="5">
        <f t="shared" si="4"/>
        <v>1.8034696727914437</v>
      </c>
      <c r="Y17" s="5">
        <f t="shared" si="7"/>
        <v>25.981288530740926</v>
      </c>
      <c r="Z17" s="5">
        <f t="shared" si="8"/>
        <v>36.391209881981851</v>
      </c>
      <c r="AA17" s="5">
        <f t="shared" si="9"/>
        <v>44.239665836471573</v>
      </c>
      <c r="AB17" s="5">
        <f t="shared" si="10"/>
        <v>35.856934778435956</v>
      </c>
      <c r="AC17" s="5">
        <f t="shared" si="11"/>
        <v>34.091969575023938</v>
      </c>
      <c r="AD17" s="5">
        <f t="shared" si="12"/>
        <v>42.686147567216096</v>
      </c>
      <c r="AE17" s="5">
        <f t="shared" si="13"/>
        <v>38.563962939102048</v>
      </c>
      <c r="AF17" s="5">
        <f t="shared" si="14"/>
        <v>36.677412943368836</v>
      </c>
      <c r="AG17" s="5">
        <f t="shared" si="15"/>
        <v>44.521408470436306</v>
      </c>
      <c r="AH17" s="5">
        <f t="shared" si="16"/>
        <v>32.799961503996379</v>
      </c>
      <c r="AI17">
        <f t="shared" si="17"/>
        <v>603.1890410958905</v>
      </c>
      <c r="AJ17">
        <f t="shared" si="5"/>
        <v>-93.835929755101986</v>
      </c>
      <c r="AK17">
        <f t="shared" si="18"/>
        <v>-566.00804489321308</v>
      </c>
      <c r="AL17">
        <f t="shared" si="6"/>
        <v>6.164070244898006E-2</v>
      </c>
    </row>
    <row r="18" spans="1:38" x14ac:dyDescent="0.25">
      <c r="A18">
        <v>14</v>
      </c>
      <c r="B18" s="2" t="s">
        <v>60</v>
      </c>
      <c r="C18" s="8" t="s">
        <v>61</v>
      </c>
      <c r="D18" s="2" t="s">
        <v>62</v>
      </c>
      <c r="E18" s="2">
        <v>171.47</v>
      </c>
      <c r="F18" s="17">
        <f>E18*H1</f>
        <v>192.04640000000001</v>
      </c>
      <c r="G18" s="5">
        <f t="shared" si="0"/>
        <v>174.37725693653198</v>
      </c>
      <c r="H18" s="5">
        <f t="shared" si="1"/>
        <v>6.9074844555538606</v>
      </c>
      <c r="I18">
        <v>180.12749187626599</v>
      </c>
      <c r="J18">
        <v>174.156376684294</v>
      </c>
      <c r="K18">
        <v>171.93826964524101</v>
      </c>
      <c r="L18">
        <v>165.44295875942601</v>
      </c>
      <c r="M18">
        <v>168.83291301552299</v>
      </c>
      <c r="N18">
        <v>184.111202162571</v>
      </c>
      <c r="O18">
        <v>165.30713680098501</v>
      </c>
      <c r="P18">
        <v>174.71183982120999</v>
      </c>
      <c r="Q18">
        <v>184.506387864012</v>
      </c>
      <c r="R18">
        <v>174.63799273579201</v>
      </c>
      <c r="T18" s="14">
        <v>200</v>
      </c>
      <c r="U18" s="14">
        <v>47000</v>
      </c>
      <c r="V18" s="5">
        <f t="shared" si="2"/>
        <v>40.978655380085016</v>
      </c>
      <c r="W18" s="5">
        <f t="shared" si="3"/>
        <v>1.6232588470551554</v>
      </c>
      <c r="X18" s="5">
        <f t="shared" si="4"/>
        <v>0.51331951887131977</v>
      </c>
      <c r="Y18" s="5">
        <f t="shared" si="7"/>
        <v>42.329960590922504</v>
      </c>
      <c r="Z18" s="5">
        <f t="shared" si="8"/>
        <v>40.926748520809085</v>
      </c>
      <c r="AA18" s="5">
        <f t="shared" si="9"/>
        <v>40.405493366631639</v>
      </c>
      <c r="AB18" s="5">
        <f t="shared" si="10"/>
        <v>38.879095308465111</v>
      </c>
      <c r="AC18" s="5">
        <f t="shared" si="11"/>
        <v>39.675734558647903</v>
      </c>
      <c r="AD18" s="5">
        <f t="shared" si="12"/>
        <v>43.266132508204187</v>
      </c>
      <c r="AE18" s="5">
        <f t="shared" si="13"/>
        <v>38.847177148231481</v>
      </c>
      <c r="AF18" s="5">
        <f t="shared" si="14"/>
        <v>41.057282357984349</v>
      </c>
      <c r="AG18" s="5">
        <f t="shared" si="15"/>
        <v>43.359001148042815</v>
      </c>
      <c r="AH18" s="5">
        <f t="shared" si="16"/>
        <v>41.039928292911121</v>
      </c>
      <c r="AI18">
        <f t="shared" si="17"/>
        <v>45.130904000000001</v>
      </c>
      <c r="AJ18">
        <f t="shared" si="5"/>
        <v>-9.2004552355410052</v>
      </c>
      <c r="AK18">
        <f t="shared" si="18"/>
        <v>-4.1522486199149853</v>
      </c>
      <c r="AL18">
        <f t="shared" si="6"/>
        <v>0.90799544764458995</v>
      </c>
    </row>
    <row r="19" spans="1:38" x14ac:dyDescent="0.25">
      <c r="A19">
        <v>15</v>
      </c>
      <c r="B19" s="2" t="s">
        <v>63</v>
      </c>
      <c r="C19" s="8" t="s">
        <v>64</v>
      </c>
      <c r="D19" s="2" t="s">
        <v>65</v>
      </c>
      <c r="E19" s="2">
        <v>43.68</v>
      </c>
      <c r="F19" s="17">
        <f>E19*H1</f>
        <v>48.921600000000005</v>
      </c>
      <c r="G19" s="5">
        <f t="shared" si="0"/>
        <v>33.384657927252093</v>
      </c>
      <c r="H19" s="5">
        <f t="shared" si="1"/>
        <v>2.3973975825410312</v>
      </c>
      <c r="I19">
        <v>29.4466558905665</v>
      </c>
      <c r="J19">
        <v>34.631583458079497</v>
      </c>
      <c r="K19">
        <v>33.194746726643203</v>
      </c>
      <c r="L19">
        <v>33.328461232826797</v>
      </c>
      <c r="M19">
        <v>29.773266417506399</v>
      </c>
      <c r="N19">
        <v>36.527498142486202</v>
      </c>
      <c r="O19">
        <v>31.751148000997301</v>
      </c>
      <c r="P19">
        <v>34.748670609903598</v>
      </c>
      <c r="Q19">
        <v>35.682481825676</v>
      </c>
      <c r="R19">
        <v>34.762066967835501</v>
      </c>
      <c r="T19" s="14">
        <v>437</v>
      </c>
      <c r="U19" s="14">
        <v>300000</v>
      </c>
      <c r="V19" s="5">
        <f t="shared" si="2"/>
        <v>22.918529469509455</v>
      </c>
      <c r="W19" s="5">
        <f t="shared" si="3"/>
        <v>1.6458106973965891</v>
      </c>
      <c r="X19" s="5">
        <f t="shared" si="4"/>
        <v>0.52045104012433741</v>
      </c>
      <c r="Y19" s="5">
        <f t="shared" si="7"/>
        <v>20.21509557704794</v>
      </c>
      <c r="Z19" s="5">
        <f t="shared" si="8"/>
        <v>23.77454241973421</v>
      </c>
      <c r="AA19" s="5">
        <f t="shared" si="9"/>
        <v>22.788155647581146</v>
      </c>
      <c r="AB19" s="5">
        <f t="shared" si="10"/>
        <v>22.879950503084757</v>
      </c>
      <c r="AC19" s="5">
        <f t="shared" si="11"/>
        <v>20.439313330095928</v>
      </c>
      <c r="AD19" s="5">
        <f t="shared" si="12"/>
        <v>25.07608568134064</v>
      </c>
      <c r="AE19" s="5">
        <f t="shared" si="13"/>
        <v>21.797126774140022</v>
      </c>
      <c r="AF19" s="5">
        <f t="shared" si="14"/>
        <v>23.854922615494463</v>
      </c>
      <c r="AG19" s="5">
        <f t="shared" si="15"/>
        <v>24.495982946688333</v>
      </c>
      <c r="AH19" s="5">
        <f t="shared" si="16"/>
        <v>23.864119199887075</v>
      </c>
      <c r="AI19">
        <f t="shared" si="17"/>
        <v>33.584622425629298</v>
      </c>
      <c r="AJ19">
        <f t="shared" si="5"/>
        <v>-31.758859221178177</v>
      </c>
      <c r="AK19">
        <f t="shared" si="18"/>
        <v>-10.666092956119844</v>
      </c>
      <c r="AL19">
        <f t="shared" si="6"/>
        <v>0.68241140778821829</v>
      </c>
    </row>
    <row r="20" spans="1:38" x14ac:dyDescent="0.25">
      <c r="A20">
        <v>16</v>
      </c>
      <c r="B20" s="2" t="s">
        <v>66</v>
      </c>
      <c r="C20" s="8" t="s">
        <v>67</v>
      </c>
      <c r="D20" s="2" t="s">
        <v>68</v>
      </c>
      <c r="E20" s="2">
        <v>99.19</v>
      </c>
      <c r="F20" s="17">
        <f>E20*H1</f>
        <v>111.09280000000001</v>
      </c>
      <c r="G20" s="5">
        <f t="shared" si="0"/>
        <v>29.437234510718945</v>
      </c>
      <c r="H20" s="5">
        <f t="shared" si="1"/>
        <v>0.87918661893288919</v>
      </c>
      <c r="I20">
        <v>29.478109843130799</v>
      </c>
      <c r="J20">
        <v>30.1132689557204</v>
      </c>
      <c r="K20">
        <v>30.619519604681798</v>
      </c>
      <c r="L20">
        <v>30.504317881332</v>
      </c>
      <c r="M20">
        <v>28.9286046819708</v>
      </c>
      <c r="N20">
        <v>28.527095470463198</v>
      </c>
      <c r="O20">
        <v>29.9460141922034</v>
      </c>
      <c r="P20">
        <v>28.226386191925599</v>
      </c>
      <c r="Q20">
        <v>29.643843493000901</v>
      </c>
      <c r="R20">
        <v>28.385184792760601</v>
      </c>
      <c r="T20" s="14">
        <v>97</v>
      </c>
      <c r="U20" s="14">
        <v>105000</v>
      </c>
      <c r="V20" s="5">
        <f t="shared" si="2"/>
        <v>31.865047666242162</v>
      </c>
      <c r="W20" s="5">
        <f t="shared" si="3"/>
        <v>0.95169685554591266</v>
      </c>
      <c r="X20" s="5">
        <f t="shared" si="4"/>
        <v>0.30095297055453324</v>
      </c>
      <c r="Y20" s="5">
        <f t="shared" si="7"/>
        <v>31.909294160090038</v>
      </c>
      <c r="Z20" s="5">
        <f t="shared" si="8"/>
        <v>32.596837529388061</v>
      </c>
      <c r="AA20" s="5">
        <f t="shared" si="9"/>
        <v>33.144840809191642</v>
      </c>
      <c r="AB20" s="5">
        <f t="shared" si="10"/>
        <v>33.020137912782062</v>
      </c>
      <c r="AC20" s="5">
        <f t="shared" si="11"/>
        <v>31.314468985638495</v>
      </c>
      <c r="AD20" s="5">
        <f t="shared" si="12"/>
        <v>30.879845612357073</v>
      </c>
      <c r="AE20" s="5">
        <f t="shared" si="13"/>
        <v>32.415788558570696</v>
      </c>
      <c r="AF20" s="5">
        <f t="shared" si="14"/>
        <v>30.554335568579251</v>
      </c>
      <c r="AG20" s="5">
        <f t="shared" si="15"/>
        <v>32.088696564588602</v>
      </c>
      <c r="AH20" s="5">
        <f t="shared" si="16"/>
        <v>30.7262309612357</v>
      </c>
      <c r="AI20">
        <f t="shared" si="17"/>
        <v>120.25509278350515</v>
      </c>
      <c r="AJ20">
        <f t="shared" si="5"/>
        <v>-73.502122090073385</v>
      </c>
      <c r="AK20">
        <f t="shared" si="18"/>
        <v>-88.390045117262986</v>
      </c>
      <c r="AL20">
        <f t="shared" si="6"/>
        <v>0.26497877909926615</v>
      </c>
    </row>
    <row r="21" spans="1:38" x14ac:dyDescent="0.25">
      <c r="A21">
        <v>17</v>
      </c>
      <c r="B21" s="2" t="s">
        <v>69</v>
      </c>
      <c r="C21" s="8" t="s">
        <v>70</v>
      </c>
      <c r="D21" s="2" t="s">
        <v>71</v>
      </c>
      <c r="E21" s="2">
        <v>300.29000000000002</v>
      </c>
      <c r="F21" s="17">
        <f>E21*H1</f>
        <v>336.32480000000004</v>
      </c>
      <c r="G21" s="5">
        <f t="shared" si="0"/>
        <v>277.0586970986713</v>
      </c>
      <c r="H21" s="5">
        <f t="shared" si="1"/>
        <v>47.884835428595494</v>
      </c>
      <c r="I21">
        <v>224.19259312694999</v>
      </c>
      <c r="J21">
        <v>207.36364858815799</v>
      </c>
      <c r="K21">
        <v>304.16016206689602</v>
      </c>
      <c r="L21">
        <v>314.55573707990101</v>
      </c>
      <c r="M21">
        <v>276.12545084340201</v>
      </c>
      <c r="N21">
        <v>233.48569458451499</v>
      </c>
      <c r="O21">
        <v>295.02684430341702</v>
      </c>
      <c r="P21">
        <v>241.16683606577701</v>
      </c>
      <c r="Q21">
        <v>330.69271432514199</v>
      </c>
      <c r="R21">
        <v>343.81729000255501</v>
      </c>
      <c r="T21" s="14">
        <v>1629</v>
      </c>
      <c r="U21" s="14">
        <v>90000</v>
      </c>
      <c r="V21" s="5">
        <f t="shared" si="2"/>
        <v>15.307110336943168</v>
      </c>
      <c r="W21" s="5">
        <f t="shared" si="3"/>
        <v>2.6455710181544196</v>
      </c>
      <c r="X21" s="5">
        <f t="shared" si="4"/>
        <v>0.8366030129098635</v>
      </c>
      <c r="Y21" s="5">
        <f t="shared" si="7"/>
        <v>12.386331111986188</v>
      </c>
      <c r="Z21" s="5">
        <f t="shared" si="8"/>
        <v>11.456555170616465</v>
      </c>
      <c r="AA21" s="5">
        <f t="shared" si="9"/>
        <v>16.804428843474916</v>
      </c>
      <c r="AB21" s="5">
        <f t="shared" si="10"/>
        <v>17.37877000441442</v>
      </c>
      <c r="AC21" s="5">
        <f t="shared" si="11"/>
        <v>15.255549770353703</v>
      </c>
      <c r="AD21" s="5">
        <f t="shared" si="12"/>
        <v>12.899762131741161</v>
      </c>
      <c r="AE21" s="5">
        <f t="shared" si="13"/>
        <v>16.299825652122486</v>
      </c>
      <c r="AF21" s="5">
        <f t="shared" si="14"/>
        <v>13.324134589269448</v>
      </c>
      <c r="AG21" s="5">
        <f t="shared" si="15"/>
        <v>18.270315708571381</v>
      </c>
      <c r="AH21" s="5">
        <f t="shared" si="16"/>
        <v>18.995430386881495</v>
      </c>
      <c r="AI21">
        <f t="shared" si="17"/>
        <v>18.581480662983427</v>
      </c>
      <c r="AJ21">
        <f t="shared" si="5"/>
        <v>-17.621686804341721</v>
      </c>
      <c r="AK21">
        <f t="shared" si="18"/>
        <v>-3.274370326040259</v>
      </c>
      <c r="AL21">
        <f t="shared" si="6"/>
        <v>0.82378313195658281</v>
      </c>
    </row>
    <row r="22" spans="1:38" x14ac:dyDescent="0.25">
      <c r="A22">
        <v>18</v>
      </c>
      <c r="B22" s="2" t="s">
        <v>72</v>
      </c>
      <c r="C22" s="8" t="s">
        <v>73</v>
      </c>
      <c r="D22" s="2" t="s">
        <v>74</v>
      </c>
      <c r="E22" s="2">
        <v>82.37</v>
      </c>
      <c r="F22" s="17">
        <f>E22*H1</f>
        <v>92.254400000000018</v>
      </c>
      <c r="G22" s="5">
        <f t="shared" si="0"/>
        <v>27.423828100014823</v>
      </c>
      <c r="H22" s="5">
        <f t="shared" si="1"/>
        <v>0.34816075156350934</v>
      </c>
      <c r="I22">
        <v>27.4008624308854</v>
      </c>
      <c r="J22">
        <v>27.7440215567789</v>
      </c>
      <c r="K22">
        <v>27.279325359025702</v>
      </c>
      <c r="L22">
        <v>27.067994496167898</v>
      </c>
      <c r="M22">
        <v>27.5742764243621</v>
      </c>
      <c r="N22">
        <v>27.037647212352802</v>
      </c>
      <c r="O22">
        <v>27.946714048597499</v>
      </c>
      <c r="P22">
        <v>26.938276237555002</v>
      </c>
      <c r="Q22">
        <v>27.426026006765799</v>
      </c>
      <c r="R22">
        <v>27.823137227657099</v>
      </c>
      <c r="T22" s="14">
        <v>54</v>
      </c>
      <c r="U22" s="14">
        <v>90000</v>
      </c>
      <c r="V22" s="5">
        <f t="shared" si="2"/>
        <v>45.706380166691375</v>
      </c>
      <c r="W22" s="5">
        <f t="shared" si="3"/>
        <v>0.58026791927251609</v>
      </c>
      <c r="X22" s="5">
        <f t="shared" si="4"/>
        <v>0.18349682780278662</v>
      </c>
      <c r="Y22" s="5">
        <f t="shared" si="7"/>
        <v>45.668104051475666</v>
      </c>
      <c r="Z22" s="5">
        <f t="shared" si="8"/>
        <v>46.240035927964833</v>
      </c>
      <c r="AA22" s="5">
        <f t="shared" si="9"/>
        <v>45.465542265042835</v>
      </c>
      <c r="AB22" s="5">
        <f t="shared" si="10"/>
        <v>45.113324160279831</v>
      </c>
      <c r="AC22" s="5">
        <f t="shared" si="11"/>
        <v>45.957127373936835</v>
      </c>
      <c r="AD22" s="5">
        <f t="shared" si="12"/>
        <v>45.062745353921336</v>
      </c>
      <c r="AE22" s="5">
        <f t="shared" si="13"/>
        <v>46.577856747662501</v>
      </c>
      <c r="AF22" s="5">
        <f t="shared" si="14"/>
        <v>44.897127062591665</v>
      </c>
      <c r="AG22" s="5">
        <f t="shared" si="15"/>
        <v>45.710043344609666</v>
      </c>
      <c r="AH22" s="5">
        <f t="shared" si="16"/>
        <v>46.371895379428494</v>
      </c>
      <c r="AI22">
        <f t="shared" si="17"/>
        <v>153.75733333333335</v>
      </c>
      <c r="AJ22">
        <f t="shared" si="5"/>
        <v>-70.273690902531669</v>
      </c>
      <c r="AK22">
        <f t="shared" si="18"/>
        <v>-108.05095316664197</v>
      </c>
      <c r="AL22">
        <f t="shared" si="6"/>
        <v>0.29726309097468329</v>
      </c>
    </row>
    <row r="23" spans="1:38" x14ac:dyDescent="0.25">
      <c r="A23">
        <v>19</v>
      </c>
      <c r="B23" s="2" t="s">
        <v>75</v>
      </c>
      <c r="C23" s="8" t="s">
        <v>76</v>
      </c>
      <c r="D23" s="2" t="s">
        <v>77</v>
      </c>
      <c r="E23" s="2">
        <v>74.84</v>
      </c>
      <c r="F23" s="17">
        <f>E23*H1</f>
        <v>83.820800000000006</v>
      </c>
      <c r="G23" s="5">
        <f t="shared" si="0"/>
        <v>12.36965274439687</v>
      </c>
      <c r="H23" s="5">
        <f t="shared" si="1"/>
        <v>5.9819618565990752E-2</v>
      </c>
      <c r="I23">
        <v>12.4638258063365</v>
      </c>
      <c r="J23">
        <v>12.460995610526499</v>
      </c>
      <c r="K23">
        <v>12.3878041214678</v>
      </c>
      <c r="L23">
        <v>12.331855669622</v>
      </c>
      <c r="M23">
        <v>12.346522245698599</v>
      </c>
      <c r="N23">
        <v>12.4162159312806</v>
      </c>
      <c r="O23">
        <v>12.341768895793001</v>
      </c>
      <c r="P23">
        <v>12.307553085060199</v>
      </c>
      <c r="Q23">
        <v>12.341971494929</v>
      </c>
      <c r="R23">
        <v>12.298014583254499</v>
      </c>
      <c r="T23" s="14">
        <v>18</v>
      </c>
      <c r="U23" s="14">
        <v>270000</v>
      </c>
      <c r="V23" s="5">
        <f t="shared" si="2"/>
        <v>185.54479116595306</v>
      </c>
      <c r="W23" s="5">
        <f t="shared" si="3"/>
        <v>0.89729427848987098</v>
      </c>
      <c r="X23" s="5">
        <f t="shared" si="4"/>
        <v>0.28374936514654231</v>
      </c>
      <c r="Y23" s="5">
        <f t="shared" si="7"/>
        <v>186.95738709504752</v>
      </c>
      <c r="Z23" s="5">
        <f t="shared" si="8"/>
        <v>186.91493415789748</v>
      </c>
      <c r="AA23" s="5">
        <f t="shared" si="9"/>
        <v>185.81706182201702</v>
      </c>
      <c r="AB23" s="5">
        <f t="shared" si="10"/>
        <v>184.97783504432999</v>
      </c>
      <c r="AC23" s="5">
        <f t="shared" si="11"/>
        <v>185.197833685479</v>
      </c>
      <c r="AD23" s="5">
        <f t="shared" si="12"/>
        <v>186.24323896920902</v>
      </c>
      <c r="AE23" s="5">
        <f t="shared" si="13"/>
        <v>185.12653343689499</v>
      </c>
      <c r="AF23" s="5">
        <f t="shared" si="14"/>
        <v>184.61329627590297</v>
      </c>
      <c r="AG23" s="5">
        <f t="shared" si="15"/>
        <v>185.129572423935</v>
      </c>
      <c r="AH23" s="5">
        <f t="shared" si="16"/>
        <v>184.47021874881747</v>
      </c>
      <c r="AI23">
        <f t="shared" si="17"/>
        <v>1257.3119999999999</v>
      </c>
      <c r="AJ23">
        <f t="shared" si="5"/>
        <v>-85.242740770313731</v>
      </c>
      <c r="AK23">
        <f t="shared" si="18"/>
        <v>-1071.7672088340469</v>
      </c>
      <c r="AL23">
        <f t="shared" si="6"/>
        <v>0.14757259229686273</v>
      </c>
    </row>
    <row r="24" spans="1:38" x14ac:dyDescent="0.25">
      <c r="A24">
        <v>20</v>
      </c>
      <c r="B24" s="4" t="s">
        <v>78</v>
      </c>
      <c r="C24" s="7" t="s">
        <v>79</v>
      </c>
      <c r="D24" s="4" t="s">
        <v>80</v>
      </c>
      <c r="E24" s="4">
        <v>3.22</v>
      </c>
      <c r="F24" s="17">
        <f>E24*H1</f>
        <v>3.6064000000000007</v>
      </c>
      <c r="G24" s="5">
        <f t="shared" si="0"/>
        <v>5.8457763558274376</v>
      </c>
      <c r="H24" s="5">
        <f t="shared" si="1"/>
        <v>0.12742530375304933</v>
      </c>
      <c r="I24">
        <v>5.8128988396811998</v>
      </c>
      <c r="J24">
        <v>5.8821036608100803</v>
      </c>
      <c r="K24">
        <v>5.9997098871226804</v>
      </c>
      <c r="L24">
        <v>5.6872675575078899</v>
      </c>
      <c r="M24">
        <v>5.8263428009626601</v>
      </c>
      <c r="N24">
        <v>5.8455078153594897</v>
      </c>
      <c r="O24">
        <v>5.9634821544465897</v>
      </c>
      <c r="P24">
        <v>5.9321487241710296</v>
      </c>
      <c r="Q24">
        <v>5.5861767593413996</v>
      </c>
      <c r="R24">
        <v>5.9221253588713596</v>
      </c>
      <c r="T24" s="14">
        <v>65</v>
      </c>
      <c r="U24" s="14">
        <v>70000</v>
      </c>
      <c r="V24" s="5">
        <f t="shared" si="2"/>
        <v>6.2954514601218561</v>
      </c>
      <c r="W24" s="5">
        <f t="shared" si="3"/>
        <v>0.13722725019559182</v>
      </c>
      <c r="X24" s="5">
        <f t="shared" si="4"/>
        <v>4.3395066765985681E-2</v>
      </c>
      <c r="Y24" s="5">
        <f t="shared" si="7"/>
        <v>6.2600449042720623</v>
      </c>
      <c r="Z24" s="5">
        <f t="shared" si="8"/>
        <v>6.3345731731800869</v>
      </c>
      <c r="AA24" s="5">
        <f t="shared" si="9"/>
        <v>6.461226032285964</v>
      </c>
      <c r="AB24" s="5">
        <f t="shared" si="10"/>
        <v>6.1247496773161885</v>
      </c>
      <c r="AC24" s="5">
        <f t="shared" si="11"/>
        <v>6.2745230164213259</v>
      </c>
      <c r="AD24" s="5">
        <f t="shared" si="12"/>
        <v>6.295162262694836</v>
      </c>
      <c r="AE24" s="5">
        <f t="shared" si="13"/>
        <v>6.4222115509424818</v>
      </c>
      <c r="AF24" s="5">
        <f t="shared" si="14"/>
        <v>6.3884678567995703</v>
      </c>
      <c r="AG24" s="5">
        <f t="shared" si="15"/>
        <v>6.0158826639061225</v>
      </c>
      <c r="AH24" s="5">
        <f t="shared" si="16"/>
        <v>6.3776734633999261</v>
      </c>
      <c r="AI24">
        <f t="shared" si="17"/>
        <v>3.8838153846153856</v>
      </c>
      <c r="AJ24">
        <f t="shared" si="5"/>
        <v>62.094508535587742</v>
      </c>
      <c r="AK24">
        <f t="shared" si="18"/>
        <v>2.4116360755064705</v>
      </c>
      <c r="AL24">
        <f t="shared" si="6"/>
        <v>1.6209450853558773</v>
      </c>
    </row>
    <row r="25" spans="1:38" x14ac:dyDescent="0.25">
      <c r="A25">
        <v>21</v>
      </c>
      <c r="B25" s="4" t="s">
        <v>81</v>
      </c>
      <c r="C25" s="7" t="s">
        <v>82</v>
      </c>
      <c r="D25" s="4" t="s">
        <v>83</v>
      </c>
      <c r="E25" s="4">
        <v>1.92</v>
      </c>
      <c r="F25" s="17">
        <f>E25*H1</f>
        <v>2.1504000000000003</v>
      </c>
      <c r="G25" s="5">
        <f t="shared" si="0"/>
        <v>3.4829940771383043</v>
      </c>
      <c r="H25" s="5">
        <f t="shared" si="1"/>
        <v>7.3676375560510043E-2</v>
      </c>
      <c r="I25">
        <v>3.4623690544813801</v>
      </c>
      <c r="J25">
        <v>3.49356991903305</v>
      </c>
      <c r="K25">
        <v>3.5762346990990599</v>
      </c>
      <c r="L25">
        <v>3.39867152087528</v>
      </c>
      <c r="M25">
        <v>3.4778322863757398</v>
      </c>
      <c r="N25">
        <v>3.4864634132221402</v>
      </c>
      <c r="O25">
        <v>3.5559893595971701</v>
      </c>
      <c r="P25">
        <v>3.52539655232518</v>
      </c>
      <c r="Q25">
        <v>3.3292105926360498</v>
      </c>
      <c r="R25">
        <v>3.5242033737380001</v>
      </c>
      <c r="T25" s="14">
        <v>22</v>
      </c>
      <c r="U25" s="14">
        <v>160000</v>
      </c>
      <c r="V25" s="5">
        <f t="shared" si="2"/>
        <v>25.330866015551305</v>
      </c>
      <c r="W25" s="5">
        <f t="shared" si="3"/>
        <v>0.535828185894619</v>
      </c>
      <c r="X25" s="5">
        <f t="shared" si="4"/>
        <v>0.16944375019431029</v>
      </c>
      <c r="Y25" s="5">
        <f t="shared" si="7"/>
        <v>25.180865850773674</v>
      </c>
      <c r="Z25" s="5">
        <f t="shared" si="8"/>
        <v>25.40778122933127</v>
      </c>
      <c r="AA25" s="5">
        <f t="shared" si="9"/>
        <v>26.008979629811346</v>
      </c>
      <c r="AB25" s="5">
        <f t="shared" si="10"/>
        <v>24.717611060911128</v>
      </c>
      <c r="AC25" s="5">
        <f t="shared" si="11"/>
        <v>25.293325719096291</v>
      </c>
      <c r="AD25" s="5">
        <f t="shared" si="12"/>
        <v>25.356097550706473</v>
      </c>
      <c r="AE25" s="5">
        <f t="shared" si="13"/>
        <v>25.861740797070329</v>
      </c>
      <c r="AF25" s="5">
        <f t="shared" si="14"/>
        <v>25.639247653274037</v>
      </c>
      <c r="AG25" s="5">
        <f t="shared" si="15"/>
        <v>24.212440673716724</v>
      </c>
      <c r="AH25" s="5">
        <f t="shared" si="16"/>
        <v>25.630569990821819</v>
      </c>
      <c r="AI25">
        <f t="shared" si="17"/>
        <v>15.639272727272729</v>
      </c>
      <c r="AJ25">
        <f t="shared" si="5"/>
        <v>61.969590640732143</v>
      </c>
      <c r="AK25">
        <f t="shared" si="18"/>
        <v>9.6915932882785754</v>
      </c>
      <c r="AL25">
        <f t="shared" si="6"/>
        <v>1.6196959064073213</v>
      </c>
    </row>
    <row r="26" spans="1:38" x14ac:dyDescent="0.25">
      <c r="A26">
        <v>22</v>
      </c>
      <c r="B26" s="4" t="s">
        <v>84</v>
      </c>
      <c r="C26" s="7" t="s">
        <v>85</v>
      </c>
      <c r="D26" s="4" t="s">
        <v>86</v>
      </c>
      <c r="E26" s="4">
        <v>3.46</v>
      </c>
      <c r="F26" s="17">
        <f>E26*H1</f>
        <v>3.8752000000000004</v>
      </c>
      <c r="G26" s="5">
        <f t="shared" si="0"/>
        <v>6.2760997088855461</v>
      </c>
      <c r="H26" s="5">
        <f t="shared" si="1"/>
        <v>0.12881877636064104</v>
      </c>
      <c r="I26">
        <v>6.2502799778660698</v>
      </c>
      <c r="J26">
        <v>6.3164404316938398</v>
      </c>
      <c r="K26">
        <v>6.4354504680709796</v>
      </c>
      <c r="L26">
        <v>6.1294842695291596</v>
      </c>
      <c r="M26">
        <v>6.2449489050538096</v>
      </c>
      <c r="N26">
        <v>6.26026400505227</v>
      </c>
      <c r="O26">
        <v>6.4153373861677201</v>
      </c>
      <c r="P26">
        <v>6.3458340307007601</v>
      </c>
      <c r="Q26">
        <v>6.0129731222484004</v>
      </c>
      <c r="R26">
        <v>6.3499844924724602</v>
      </c>
      <c r="T26" s="14">
        <v>400</v>
      </c>
      <c r="U26" s="14">
        <v>53000</v>
      </c>
      <c r="V26" s="5">
        <f t="shared" si="2"/>
        <v>0.83158321142733505</v>
      </c>
      <c r="W26" s="5">
        <f t="shared" si="3"/>
        <v>1.7068487867784973E-2</v>
      </c>
      <c r="X26" s="5">
        <f t="shared" si="4"/>
        <v>5.397529787715143E-3</v>
      </c>
      <c r="Y26" s="5">
        <f t="shared" si="7"/>
        <v>0.8281620970672543</v>
      </c>
      <c r="Z26" s="5">
        <f t="shared" si="8"/>
        <v>0.83692835719943381</v>
      </c>
      <c r="AA26" s="5">
        <f t="shared" si="9"/>
        <v>0.85269718701940489</v>
      </c>
      <c r="AB26" s="5">
        <f t="shared" si="10"/>
        <v>0.81215666571261358</v>
      </c>
      <c r="AC26" s="5">
        <f t="shared" si="11"/>
        <v>0.82745572991962979</v>
      </c>
      <c r="AD26" s="5">
        <f t="shared" si="12"/>
        <v>0.82948498066942578</v>
      </c>
      <c r="AE26" s="5">
        <f t="shared" si="13"/>
        <v>0.85003220366722287</v>
      </c>
      <c r="AF26" s="5">
        <f t="shared" si="14"/>
        <v>0.84082300906785079</v>
      </c>
      <c r="AG26" s="5">
        <f t="shared" si="15"/>
        <v>0.79671893869791299</v>
      </c>
      <c r="AH26" s="5">
        <f t="shared" si="16"/>
        <v>0.84137294525260098</v>
      </c>
      <c r="AI26">
        <f t="shared" si="17"/>
        <v>0.51346400000000003</v>
      </c>
      <c r="AJ26">
        <f t="shared" si="5"/>
        <v>61.955504461332247</v>
      </c>
      <c r="AK26">
        <f t="shared" si="18"/>
        <v>0.31811921142733501</v>
      </c>
      <c r="AL26">
        <f t="shared" si="6"/>
        <v>1.6195550446133224</v>
      </c>
    </row>
    <row r="27" spans="1:38" x14ac:dyDescent="0.25">
      <c r="A27">
        <v>23</v>
      </c>
      <c r="B27" s="4" t="s">
        <v>87</v>
      </c>
      <c r="C27" s="7" t="s">
        <v>88</v>
      </c>
      <c r="D27" s="4" t="s">
        <v>89</v>
      </c>
      <c r="E27" s="4">
        <v>1.67</v>
      </c>
      <c r="F27" s="17">
        <f>E27*H1</f>
        <v>1.8704000000000001</v>
      </c>
      <c r="G27" s="5">
        <f t="shared" si="0"/>
        <v>3.028216264184298</v>
      </c>
      <c r="H27" s="5">
        <f t="shared" si="1"/>
        <v>6.285151081183768E-2</v>
      </c>
      <c r="I27">
        <v>3.0215414073828</v>
      </c>
      <c r="J27">
        <v>3.0458256837593498</v>
      </c>
      <c r="K27">
        <v>3.10660490485692</v>
      </c>
      <c r="L27">
        <v>2.94590346076932</v>
      </c>
      <c r="M27">
        <v>3.0211285105506098</v>
      </c>
      <c r="N27">
        <v>3.02825618508232</v>
      </c>
      <c r="O27">
        <v>3.0874705715994502</v>
      </c>
      <c r="P27">
        <v>3.0639781480266799</v>
      </c>
      <c r="Q27">
        <v>2.9003301053648198</v>
      </c>
      <c r="R27">
        <v>3.0611236644507098</v>
      </c>
      <c r="T27" s="14">
        <v>640</v>
      </c>
      <c r="U27" s="14">
        <v>480000</v>
      </c>
      <c r="V27" s="5">
        <f t="shared" si="2"/>
        <v>2.2711621981382235</v>
      </c>
      <c r="W27" s="5">
        <f t="shared" si="3"/>
        <v>4.7138633108878253E-2</v>
      </c>
      <c r="X27" s="5">
        <f t="shared" si="4"/>
        <v>1.4906544641107921E-2</v>
      </c>
      <c r="Y27" s="5">
        <f t="shared" si="7"/>
        <v>2.2661560555371003</v>
      </c>
      <c r="Z27" s="5">
        <f t="shared" si="8"/>
        <v>2.2843692628195127</v>
      </c>
      <c r="AA27" s="5">
        <f t="shared" si="9"/>
        <v>2.3299536786426902</v>
      </c>
      <c r="AB27" s="5">
        <f t="shared" si="10"/>
        <v>2.2094275955769902</v>
      </c>
      <c r="AC27" s="5">
        <f t="shared" si="11"/>
        <v>2.2658463829129571</v>
      </c>
      <c r="AD27" s="5">
        <f t="shared" si="12"/>
        <v>2.27119213881174</v>
      </c>
      <c r="AE27" s="5">
        <f t="shared" si="13"/>
        <v>2.3156029286995876</v>
      </c>
      <c r="AF27" s="5">
        <f t="shared" si="14"/>
        <v>2.29798361102001</v>
      </c>
      <c r="AG27" s="5">
        <f t="shared" si="15"/>
        <v>2.175247579023615</v>
      </c>
      <c r="AH27" s="5">
        <f t="shared" si="16"/>
        <v>2.2958427483380324</v>
      </c>
      <c r="AI27">
        <f t="shared" si="17"/>
        <v>1.4028000000000003</v>
      </c>
      <c r="AJ27">
        <f t="shared" si="5"/>
        <v>61.902067161264831</v>
      </c>
      <c r="AK27">
        <f t="shared" si="18"/>
        <v>0.86836219813822324</v>
      </c>
      <c r="AL27">
        <f t="shared" si="6"/>
        <v>1.6190206716126483</v>
      </c>
    </row>
    <row r="28" spans="1:38" x14ac:dyDescent="0.25">
      <c r="A28">
        <v>24</v>
      </c>
      <c r="B28" s="4" t="s">
        <v>90</v>
      </c>
      <c r="C28" s="7" t="s">
        <v>91</v>
      </c>
      <c r="D28" s="4" t="s">
        <v>92</v>
      </c>
      <c r="E28" s="4">
        <v>16.649999999999999</v>
      </c>
      <c r="F28" s="17">
        <f>E28*H1</f>
        <v>18.648</v>
      </c>
      <c r="G28" s="5">
        <f t="shared" si="0"/>
        <v>30.195576321829851</v>
      </c>
      <c r="H28" s="5">
        <f t="shared" si="1"/>
        <v>0.63945518398453094</v>
      </c>
      <c r="I28">
        <v>30.0584032620032</v>
      </c>
      <c r="J28">
        <v>30.323318912214798</v>
      </c>
      <c r="K28">
        <v>31.014174983479599</v>
      </c>
      <c r="L28">
        <v>29.443620104788799</v>
      </c>
      <c r="M28">
        <v>30.134758939483699</v>
      </c>
      <c r="N28">
        <v>30.2026750826554</v>
      </c>
      <c r="O28">
        <v>30.819473497977</v>
      </c>
      <c r="P28">
        <v>30.594190560994701</v>
      </c>
      <c r="Q28">
        <v>28.866725662685699</v>
      </c>
      <c r="R28">
        <v>30.498422212015601</v>
      </c>
      <c r="T28" s="14">
        <v>2500</v>
      </c>
      <c r="U28" s="14">
        <v>120000</v>
      </c>
      <c r="V28" s="5">
        <f t="shared" si="2"/>
        <v>1.4493876634478329</v>
      </c>
      <c r="W28" s="5">
        <f t="shared" si="3"/>
        <v>3.0693848831257475E-2</v>
      </c>
      <c r="X28" s="5">
        <f t="shared" si="4"/>
        <v>9.7062472463670824E-3</v>
      </c>
      <c r="Y28" s="5">
        <f t="shared" si="7"/>
        <v>1.4428033565761536</v>
      </c>
      <c r="Z28" s="5">
        <f t="shared" si="8"/>
        <v>1.4555193077863102</v>
      </c>
      <c r="AA28" s="5">
        <f t="shared" si="9"/>
        <v>1.4886803992070206</v>
      </c>
      <c r="AB28" s="5">
        <f t="shared" si="10"/>
        <v>1.4132937650298623</v>
      </c>
      <c r="AC28" s="5">
        <f t="shared" si="11"/>
        <v>1.4464684290952174</v>
      </c>
      <c r="AD28" s="5">
        <f t="shared" si="12"/>
        <v>1.4497284039674592</v>
      </c>
      <c r="AE28" s="5">
        <f t="shared" si="13"/>
        <v>1.4793347279028961</v>
      </c>
      <c r="AF28" s="5">
        <f t="shared" si="14"/>
        <v>1.4685211469277455</v>
      </c>
      <c r="AG28" s="5">
        <f t="shared" si="15"/>
        <v>1.3856028318089135</v>
      </c>
      <c r="AH28" s="5">
        <f t="shared" si="16"/>
        <v>1.4639242661767489</v>
      </c>
      <c r="AI28">
        <f t="shared" si="17"/>
        <v>0.89510400000000001</v>
      </c>
      <c r="AJ28">
        <f t="shared" si="5"/>
        <v>61.92393994975253</v>
      </c>
      <c r="AK28">
        <f t="shared" si="18"/>
        <v>0.55428366344783286</v>
      </c>
      <c r="AL28">
        <f t="shared" si="6"/>
        <v>1.6192393994975254</v>
      </c>
    </row>
    <row r="29" spans="1:38" x14ac:dyDescent="0.25">
      <c r="A29">
        <v>25</v>
      </c>
      <c r="B29" s="4" t="s">
        <v>93</v>
      </c>
      <c r="C29" s="7" t="s">
        <v>94</v>
      </c>
      <c r="D29" s="4" t="s">
        <v>95</v>
      </c>
      <c r="E29" s="4">
        <v>0.5</v>
      </c>
      <c r="F29" s="17">
        <f>E29*H1</f>
        <v>0.56000000000000005</v>
      </c>
      <c r="G29" s="5">
        <f t="shared" si="0"/>
        <v>0.90690369692380346</v>
      </c>
      <c r="H29" s="5">
        <f t="shared" si="1"/>
        <v>1.8284635860624184E-2</v>
      </c>
      <c r="I29">
        <v>0.90608216663751995</v>
      </c>
      <c r="J29">
        <v>0.91182071139336696</v>
      </c>
      <c r="K29">
        <v>0.93104921082453496</v>
      </c>
      <c r="L29">
        <v>0.88447600114212599</v>
      </c>
      <c r="M29">
        <v>0.90447177188149297</v>
      </c>
      <c r="N29">
        <v>0.90528535655906295</v>
      </c>
      <c r="O29">
        <v>0.92355013299779298</v>
      </c>
      <c r="P29">
        <v>0.91536396953382804</v>
      </c>
      <c r="Q29">
        <v>0.869180072531895</v>
      </c>
      <c r="R29">
        <v>0.91775757573641403</v>
      </c>
      <c r="T29" s="14">
        <v>1550</v>
      </c>
      <c r="U29" s="14">
        <v>390000</v>
      </c>
      <c r="V29" s="5">
        <f t="shared" si="2"/>
        <v>0.22818867212921506</v>
      </c>
      <c r="W29" s="5">
        <f t="shared" si="3"/>
        <v>4.6006503133183413E-3</v>
      </c>
      <c r="X29" s="5">
        <f t="shared" si="4"/>
        <v>1.4548533708053245E-3</v>
      </c>
      <c r="Y29" s="5">
        <f t="shared" si="7"/>
        <v>0.22798196450879532</v>
      </c>
      <c r="Z29" s="5">
        <f t="shared" si="8"/>
        <v>0.22942585641510524</v>
      </c>
      <c r="AA29" s="5">
        <f t="shared" si="9"/>
        <v>0.23426399498165718</v>
      </c>
      <c r="AB29" s="5">
        <f t="shared" si="10"/>
        <v>0.22254557448092202</v>
      </c>
      <c r="AC29" s="5">
        <f t="shared" si="11"/>
        <v>0.22757676840889179</v>
      </c>
      <c r="AD29" s="5">
        <f t="shared" si="12"/>
        <v>0.22778147681163519</v>
      </c>
      <c r="AE29" s="5">
        <f t="shared" si="13"/>
        <v>0.23237713023815437</v>
      </c>
      <c r="AF29" s="5">
        <f t="shared" si="14"/>
        <v>0.23031738588270512</v>
      </c>
      <c r="AG29" s="5">
        <f t="shared" si="15"/>
        <v>0.21869692147576714</v>
      </c>
      <c r="AH29" s="5">
        <f t="shared" si="16"/>
        <v>0.23091964808851709</v>
      </c>
      <c r="AI29">
        <f t="shared" si="17"/>
        <v>0.14090322580645162</v>
      </c>
      <c r="AJ29">
        <f t="shared" si="5"/>
        <v>61.947088736393461</v>
      </c>
      <c r="AK29">
        <f t="shared" si="18"/>
        <v>8.7285446322763444E-2</v>
      </c>
      <c r="AL29">
        <f t="shared" si="6"/>
        <v>1.6194708873639347</v>
      </c>
    </row>
    <row r="30" spans="1:38" x14ac:dyDescent="0.25">
      <c r="A30">
        <v>26</v>
      </c>
      <c r="B30" s="4" t="s">
        <v>96</v>
      </c>
      <c r="C30" s="7" t="s">
        <v>97</v>
      </c>
      <c r="D30" s="4" t="s">
        <v>98</v>
      </c>
      <c r="E30" s="4">
        <v>3.03</v>
      </c>
      <c r="F30" s="17">
        <f>E30*H1</f>
        <v>3.3936000000000002</v>
      </c>
      <c r="G30" s="5">
        <f t="shared" si="0"/>
        <v>5.4959026801653739</v>
      </c>
      <c r="H30" s="5">
        <f t="shared" si="1"/>
        <v>0.11506359783516977</v>
      </c>
      <c r="I30">
        <v>5.4720728221677701</v>
      </c>
      <c r="J30">
        <v>5.5261391084007503</v>
      </c>
      <c r="K30">
        <v>5.6545570405870196</v>
      </c>
      <c r="L30">
        <v>5.3566107790231401</v>
      </c>
      <c r="M30">
        <v>5.4713533030935997</v>
      </c>
      <c r="N30">
        <v>5.4848715454318402</v>
      </c>
      <c r="O30">
        <v>5.5993295172386803</v>
      </c>
      <c r="P30">
        <v>5.5588443834885304</v>
      </c>
      <c r="Q30">
        <v>5.26685452937389</v>
      </c>
      <c r="R30">
        <v>5.5683937728485198</v>
      </c>
      <c r="T30" s="14">
        <v>9240</v>
      </c>
      <c r="U30" s="15">
        <v>66000</v>
      </c>
      <c r="V30" s="5">
        <f t="shared" si="2"/>
        <v>3.9256447715466956E-2</v>
      </c>
      <c r="W30" s="5">
        <f t="shared" si="3"/>
        <v>8.2188284167978491E-4</v>
      </c>
      <c r="X30" s="5">
        <f t="shared" si="4"/>
        <v>2.5990217495196888E-4</v>
      </c>
      <c r="Y30" s="5">
        <f t="shared" si="7"/>
        <v>3.9086234444055505E-2</v>
      </c>
      <c r="Z30" s="5">
        <f t="shared" si="8"/>
        <v>3.9472422202862505E-2</v>
      </c>
      <c r="AA30" s="5">
        <f t="shared" si="9"/>
        <v>4.038969314705014E-2</v>
      </c>
      <c r="AB30" s="5">
        <f t="shared" si="10"/>
        <v>3.8261505564451001E-2</v>
      </c>
      <c r="AC30" s="5">
        <f t="shared" si="11"/>
        <v>3.9081095022097147E-2</v>
      </c>
      <c r="AD30" s="5">
        <f t="shared" si="12"/>
        <v>3.9177653895941716E-2</v>
      </c>
      <c r="AE30" s="5">
        <f t="shared" si="13"/>
        <v>3.9995210837419144E-2</v>
      </c>
      <c r="AF30" s="5">
        <f t="shared" si="14"/>
        <v>3.9706031310632363E-2</v>
      </c>
      <c r="AG30" s="5">
        <f t="shared" si="15"/>
        <v>3.7620389495527783E-2</v>
      </c>
      <c r="AH30" s="5">
        <f t="shared" si="16"/>
        <v>3.9774241234632288E-2</v>
      </c>
      <c r="AI30">
        <f t="shared" si="17"/>
        <v>2.4240000000000001E-2</v>
      </c>
      <c r="AJ30">
        <f t="shared" si="5"/>
        <v>61.949041730474228</v>
      </c>
      <c r="AK30">
        <f t="shared" si="18"/>
        <v>1.5016447715466955E-2</v>
      </c>
      <c r="AL30">
        <f t="shared" si="6"/>
        <v>1.6194904173047424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103</v>
      </c>
      <c r="U32" s="5">
        <f>SUM(V5:V30)</f>
        <v>10369.997757054094</v>
      </c>
      <c r="V32" s="5"/>
      <c r="W32" s="5"/>
      <c r="X32" s="5"/>
      <c r="Y32" s="5">
        <f t="shared" ref="Y32:AI32" si="19">SUM(Y5:Y30)</f>
        <v>10369.997757054101</v>
      </c>
      <c r="Z32" s="5">
        <f t="shared" si="19"/>
        <v>10369.997757054103</v>
      </c>
      <c r="AA32" s="5">
        <f t="shared" si="19"/>
        <v>10369.997757054085</v>
      </c>
      <c r="AB32" s="5">
        <f t="shared" si="19"/>
        <v>10369.997757054098</v>
      </c>
      <c r="AC32" s="5">
        <f t="shared" si="19"/>
        <v>10369.997757054103</v>
      </c>
      <c r="AD32" s="5">
        <f t="shared" si="19"/>
        <v>10369.997757054096</v>
      </c>
      <c r="AE32" s="5">
        <f t="shared" si="19"/>
        <v>10369.997757054083</v>
      </c>
      <c r="AF32" s="5">
        <f t="shared" si="19"/>
        <v>10369.997757054101</v>
      </c>
      <c r="AG32" s="5">
        <f t="shared" si="19"/>
        <v>10369.997757054067</v>
      </c>
      <c r="AH32" s="5">
        <f t="shared" si="19"/>
        <v>10369.997757054083</v>
      </c>
      <c r="AI32" s="5">
        <f t="shared" si="19"/>
        <v>10369.997757054085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>&amp;R_x000D_&amp;1#&amp;"Calibri"&amp;10&amp;K000000 Classification: Confidential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FA6D4-8C9E-4AD4-A75F-B9A0016E2415}">
  <dimension ref="A1:AL32"/>
  <sheetViews>
    <sheetView zoomScale="90" zoomScaleNormal="90" workbookViewId="0">
      <selection activeCell="F1" sqref="F1"/>
    </sheetView>
  </sheetViews>
  <sheetFormatPr defaultRowHeight="15" x14ac:dyDescent="0.25"/>
  <cols>
    <col min="9" max="12" width="12.7109375" customWidth="1"/>
    <col min="13" max="13" width="11.7109375" customWidth="1"/>
    <col min="14" max="14" width="12.7109375" customWidth="1"/>
    <col min="15" max="15" width="11.7109375" customWidth="1"/>
    <col min="16" max="18" width="12.7109375" customWidth="1"/>
  </cols>
  <sheetData>
    <row r="1" spans="1:38" x14ac:dyDescent="0.25">
      <c r="A1" t="s">
        <v>0</v>
      </c>
      <c r="B1">
        <v>300</v>
      </c>
      <c r="E1" t="s">
        <v>1</v>
      </c>
      <c r="F1">
        <v>1.36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32" t="s">
        <v>5</v>
      </c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S2" s="5"/>
      <c r="T2" s="5"/>
      <c r="U2" s="31" t="s">
        <v>6</v>
      </c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15</v>
      </c>
      <c r="U3" s="5" t="s">
        <v>16</v>
      </c>
      <c r="V3" s="10" t="s">
        <v>13</v>
      </c>
      <c r="W3" s="10" t="s">
        <v>14</v>
      </c>
      <c r="X3" s="10" t="s">
        <v>17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178</v>
      </c>
      <c r="AJ3" t="s">
        <v>19</v>
      </c>
      <c r="AK3" t="s">
        <v>179</v>
      </c>
      <c r="AL3" t="s">
        <v>180</v>
      </c>
    </row>
    <row r="4" spans="1:38" ht="15.75" thickBot="1" x14ac:dyDescent="0.3">
      <c r="B4" t="s">
        <v>20</v>
      </c>
      <c r="C4" t="s">
        <v>181</v>
      </c>
      <c r="F4" s="17"/>
      <c r="G4" s="5">
        <f>AVERAGE(I4:R4)</f>
        <v>37.273741517326606</v>
      </c>
      <c r="H4" s="5">
        <f>STDEV(I4:R4)</f>
        <v>2.7883823607467739E-3</v>
      </c>
      <c r="I4">
        <v>37.272069556969498</v>
      </c>
      <c r="J4">
        <v>37.275325444824297</v>
      </c>
      <c r="K4">
        <v>37.2750764698865</v>
      </c>
      <c r="L4">
        <v>37.274872153736297</v>
      </c>
      <c r="M4">
        <v>37.271754353754197</v>
      </c>
      <c r="N4">
        <v>37.274137501350097</v>
      </c>
      <c r="O4">
        <v>37.276144839526999</v>
      </c>
      <c r="P4">
        <v>37.275735998426299</v>
      </c>
      <c r="Q4">
        <v>37.2670073520923</v>
      </c>
      <c r="R4">
        <v>37.275291502699602</v>
      </c>
      <c r="T4" s="5" t="s">
        <v>21</v>
      </c>
      <c r="U4" s="5" t="s">
        <v>22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23</v>
      </c>
      <c r="C5" s="5" t="s">
        <v>24</v>
      </c>
      <c r="D5" t="s">
        <v>25</v>
      </c>
      <c r="E5">
        <v>120</v>
      </c>
      <c r="F5" s="17">
        <f>E5*F1</f>
        <v>163.20000000000002</v>
      </c>
      <c r="G5" s="5">
        <f t="shared" ref="G5:G30" si="0">AVERAGE(I5:R5)</f>
        <v>177.1454731638369</v>
      </c>
      <c r="H5" s="5">
        <f t="shared" ref="H5:H30" si="1">STDEV(I5:R5)</f>
        <v>0.20321425514357172</v>
      </c>
      <c r="I5">
        <v>177.00205392492299</v>
      </c>
      <c r="J5">
        <v>177.03120753391201</v>
      </c>
      <c r="K5">
        <v>177.38331804084001</v>
      </c>
      <c r="L5">
        <v>177.09354067934501</v>
      </c>
      <c r="M5">
        <v>176.71741692988499</v>
      </c>
      <c r="N5">
        <v>177.14067177396501</v>
      </c>
      <c r="O5">
        <v>177.38901470470799</v>
      </c>
      <c r="P5">
        <v>177.202824859331</v>
      </c>
      <c r="Q5">
        <v>177.169366683102</v>
      </c>
      <c r="R5">
        <v>177.32531650835799</v>
      </c>
      <c r="T5" s="12">
        <v>16</v>
      </c>
      <c r="U5" s="12">
        <v>588000</v>
      </c>
      <c r="V5" s="5">
        <f>AVERAGE(Y5:AH5)</f>
        <v>7161.1057526481072</v>
      </c>
      <c r="W5" s="5">
        <f>STDEV(Y5:AH5)</f>
        <v>8.2149362641789256</v>
      </c>
      <c r="X5" s="5">
        <f>W5/SQRT(COUNT(Y5:AH5))</f>
        <v>2.5977909427920101</v>
      </c>
      <c r="Y5" s="5">
        <f>I5/T5*U5/1000*1.1</f>
        <v>7155.3080299150124</v>
      </c>
      <c r="Z5" s="5">
        <f>J5/T5*U5/1000*1.1</f>
        <v>7156.4865645583941</v>
      </c>
      <c r="AA5" s="5">
        <f>K5/T5*U5/1000*1.1</f>
        <v>7170.7206318009576</v>
      </c>
      <c r="AB5" s="5">
        <f>L5/T5*U5/1000*1.1</f>
        <v>7159.0063819625229</v>
      </c>
      <c r="AC5" s="5">
        <f>M5/T5*U5/1000*1.1</f>
        <v>7143.8015793906006</v>
      </c>
      <c r="AD5" s="5">
        <f>N5/T5*U5/1000*1.1</f>
        <v>7160.9116564625356</v>
      </c>
      <c r="AE5" s="5">
        <f>O5/T5*U5/1000*1.1</f>
        <v>7170.9509194378215</v>
      </c>
      <c r="AF5" s="5">
        <f>P5/T5*U5/1000*1.1</f>
        <v>7163.4241949384559</v>
      </c>
      <c r="AG5" s="5">
        <f>Q5/T5*U5/1000*1.1</f>
        <v>7162.0716481643994</v>
      </c>
      <c r="AH5" s="5">
        <f>R5/T5*U5/1000*1.1</f>
        <v>7168.3759198503712</v>
      </c>
      <c r="AI5">
        <f>F5/T5*U5/1000*1.1</f>
        <v>6597.3600000000015</v>
      </c>
      <c r="AJ5">
        <f>((V5-AI5)/AI5)*100</f>
        <v>8.5450203209784767</v>
      </c>
      <c r="AK5">
        <f>V5-AI5</f>
        <v>563.74575264810574</v>
      </c>
      <c r="AL5">
        <f>V5/AI5</f>
        <v>1.0854502032097848</v>
      </c>
    </row>
    <row r="6" spans="1:38" x14ac:dyDescent="0.25">
      <c r="A6">
        <v>2</v>
      </c>
      <c r="B6" t="s">
        <v>26</v>
      </c>
      <c r="C6" s="5" t="s">
        <v>27</v>
      </c>
      <c r="D6" t="s">
        <v>28</v>
      </c>
      <c r="E6">
        <v>1241.24</v>
      </c>
      <c r="F6" s="17">
        <f>E6*H1</f>
        <v>1390.1888000000001</v>
      </c>
      <c r="G6" s="5">
        <f t="shared" si="0"/>
        <v>2004.363251541198</v>
      </c>
      <c r="H6" s="5">
        <f t="shared" si="1"/>
        <v>72.922546853803425</v>
      </c>
      <c r="I6">
        <v>1947.91439483467</v>
      </c>
      <c r="J6">
        <v>1994.4208659077401</v>
      </c>
      <c r="K6">
        <v>1925.2626167880801</v>
      </c>
      <c r="L6">
        <v>2031.5314494709301</v>
      </c>
      <c r="M6">
        <v>1971.3271531364401</v>
      </c>
      <c r="N6">
        <v>2095.2068696298202</v>
      </c>
      <c r="O6">
        <v>1943.8005118250101</v>
      </c>
      <c r="P6">
        <v>1939.2457898016801</v>
      </c>
      <c r="Q6">
        <v>2136.1416354779299</v>
      </c>
      <c r="R6">
        <v>2058.7812285396799</v>
      </c>
      <c r="T6" s="13">
        <v>540</v>
      </c>
      <c r="U6" s="13">
        <v>45000</v>
      </c>
      <c r="V6" s="5">
        <f t="shared" ref="V6:V30" si="2">AVERAGE(Y6:AH6)</f>
        <v>167.03027096176652</v>
      </c>
      <c r="W6" s="5">
        <f t="shared" ref="W6:W30" si="3">STDEV(Y6:AH6)</f>
        <v>6.0768789044836158</v>
      </c>
      <c r="X6" s="5">
        <f t="shared" ref="X6:X30" si="4">W6/SQRT(COUNT(Y6:AH6))</f>
        <v>1.9216778403197032</v>
      </c>
      <c r="Y6" s="5">
        <f>I6/T6*U6/1000</f>
        <v>162.32619956955585</v>
      </c>
      <c r="Z6" s="5">
        <f>J6/T6*U6/1000</f>
        <v>166.20173882564501</v>
      </c>
      <c r="AA6" s="5">
        <f>K6/T6*U6/1000</f>
        <v>160.43855139900668</v>
      </c>
      <c r="AB6" s="5">
        <f>L6/T6*U6/1000</f>
        <v>169.29428745591085</v>
      </c>
      <c r="AC6" s="5">
        <f>M6/T6*U6/1000</f>
        <v>164.27726276137003</v>
      </c>
      <c r="AD6" s="5">
        <f>N6/T6*U6/1000</f>
        <v>174.60057246915167</v>
      </c>
      <c r="AE6" s="5">
        <f>O6/T6*U6/1000</f>
        <v>161.98337598541752</v>
      </c>
      <c r="AF6" s="5">
        <f>P6/T6*U6/1000</f>
        <v>161.60381581680664</v>
      </c>
      <c r="AG6" s="5">
        <f>Q6/T6*U6/1000</f>
        <v>178.01180295649417</v>
      </c>
      <c r="AH6" s="5">
        <f>R6/T6*U6/1000</f>
        <v>171.56510237830665</v>
      </c>
      <c r="AI6">
        <f>F6/T6*U6/1000</f>
        <v>115.84906666666669</v>
      </c>
      <c r="AJ6">
        <f t="shared" ref="AJ6:AJ30" si="5">((V6-AI6)/AI6)*100</f>
        <v>44.17921159638157</v>
      </c>
      <c r="AK6">
        <f>V6-AI6</f>
        <v>51.181204295099832</v>
      </c>
      <c r="AL6">
        <f t="shared" ref="AL6:AL30" si="6">V6/AI6</f>
        <v>1.4417921159638158</v>
      </c>
    </row>
    <row r="7" spans="1:38" x14ac:dyDescent="0.25">
      <c r="A7">
        <v>3</v>
      </c>
      <c r="B7" t="s">
        <v>29</v>
      </c>
      <c r="C7" s="5" t="s">
        <v>30</v>
      </c>
      <c r="D7" t="s">
        <v>31</v>
      </c>
      <c r="E7">
        <v>166.35</v>
      </c>
      <c r="F7" s="17">
        <f>E7*H1</f>
        <v>186.31200000000001</v>
      </c>
      <c r="G7" s="5">
        <f t="shared" si="0"/>
        <v>96.930037247743456</v>
      </c>
      <c r="H7" s="5">
        <f t="shared" si="1"/>
        <v>0.65765913014182209</v>
      </c>
      <c r="I7">
        <v>96.513408098221902</v>
      </c>
      <c r="J7">
        <v>96.066098262722093</v>
      </c>
      <c r="K7">
        <v>97.340220769975303</v>
      </c>
      <c r="L7">
        <v>96.567739990934896</v>
      </c>
      <c r="M7">
        <v>96.627781382211097</v>
      </c>
      <c r="N7">
        <v>97.418360355557795</v>
      </c>
      <c r="O7">
        <v>98.377295397545296</v>
      </c>
      <c r="P7">
        <v>96.688869933202596</v>
      </c>
      <c r="Q7">
        <v>96.552048142958199</v>
      </c>
      <c r="R7">
        <v>97.148550144105499</v>
      </c>
      <c r="T7" s="13">
        <v>50</v>
      </c>
      <c r="U7" s="13">
        <v>180000</v>
      </c>
      <c r="V7" s="5">
        <f t="shared" si="2"/>
        <v>348.94813409187645</v>
      </c>
      <c r="W7" s="5">
        <f t="shared" si="3"/>
        <v>2.3675728685105604</v>
      </c>
      <c r="X7" s="5">
        <f t="shared" si="4"/>
        <v>0.7486922790911712</v>
      </c>
      <c r="Y7" s="5">
        <f t="shared" ref="Y7:Y30" si="7">I7/T7*U7/1000</f>
        <v>347.4482691535988</v>
      </c>
      <c r="Z7" s="5">
        <f t="shared" ref="Z7:Z30" si="8">J7/T7*U7/1000</f>
        <v>345.83795374579955</v>
      </c>
      <c r="AA7" s="5">
        <f t="shared" ref="AA7:AA30" si="9">K7/T7*U7/1000</f>
        <v>350.42479477191114</v>
      </c>
      <c r="AB7" s="5">
        <f t="shared" ref="AB7:AB30" si="10">L7/T7*U7/1000</f>
        <v>347.64386396736563</v>
      </c>
      <c r="AC7" s="5">
        <f t="shared" ref="AC7:AC30" si="11">M7/T7*U7/1000</f>
        <v>347.86001297595993</v>
      </c>
      <c r="AD7" s="5">
        <f t="shared" ref="AD7:AD30" si="12">N7/T7*U7/1000</f>
        <v>350.70609728000807</v>
      </c>
      <c r="AE7" s="5">
        <f t="shared" ref="AE7:AE30" si="13">O7/T7*U7/1000</f>
        <v>354.15826343116305</v>
      </c>
      <c r="AF7" s="5">
        <f t="shared" ref="AF7:AF30" si="14">P7/T7*U7/1000</f>
        <v>348.07993175952936</v>
      </c>
      <c r="AG7" s="5">
        <f t="shared" ref="AG7:AG30" si="15">Q7/T7*U7/1000</f>
        <v>347.58737331464948</v>
      </c>
      <c r="AH7" s="5">
        <f t="shared" ref="AH7:AH30" si="16">R7/T7*U7/1000</f>
        <v>349.73478051877976</v>
      </c>
      <c r="AI7">
        <f t="shared" ref="AI7:AI30" si="17">F7/T7*U7/1000</f>
        <v>670.72320000000002</v>
      </c>
      <c r="AJ7">
        <f t="shared" si="5"/>
        <v>-47.974345588183553</v>
      </c>
      <c r="AK7">
        <f t="shared" ref="AK7:AK30" si="18">V7-AI7</f>
        <v>-321.77506590812357</v>
      </c>
      <c r="AL7">
        <f t="shared" si="6"/>
        <v>0.52025654411816447</v>
      </c>
    </row>
    <row r="8" spans="1:38" x14ac:dyDescent="0.25">
      <c r="A8">
        <v>4</v>
      </c>
      <c r="B8" t="s">
        <v>32</v>
      </c>
      <c r="C8" s="6" t="s">
        <v>33</v>
      </c>
      <c r="D8" t="s">
        <v>34</v>
      </c>
      <c r="E8">
        <v>50.2</v>
      </c>
      <c r="F8" s="17">
        <f>E8*H1</f>
        <v>56.224000000000011</v>
      </c>
      <c r="G8" s="5">
        <f t="shared" si="0"/>
        <v>601.39850548541085</v>
      </c>
      <c r="H8" s="5">
        <f t="shared" si="1"/>
        <v>8.0212564374835722</v>
      </c>
      <c r="I8">
        <v>606.66428792256295</v>
      </c>
      <c r="J8">
        <v>599.79292968951495</v>
      </c>
      <c r="K8">
        <v>609.08144952528005</v>
      </c>
      <c r="L8">
        <v>601.82009882765897</v>
      </c>
      <c r="M8">
        <v>609.90795239003705</v>
      </c>
      <c r="N8">
        <v>591.53788791884097</v>
      </c>
      <c r="O8">
        <v>605.42064855143803</v>
      </c>
      <c r="P8">
        <v>584.19941908420503</v>
      </c>
      <c r="Q8">
        <v>601.34727298641496</v>
      </c>
      <c r="R8">
        <v>604.213107958156</v>
      </c>
      <c r="T8" s="14">
        <v>65</v>
      </c>
      <c r="U8" s="14">
        <v>70000</v>
      </c>
      <c r="V8" s="5">
        <f t="shared" si="2"/>
        <v>647.65992898428874</v>
      </c>
      <c r="W8" s="5">
        <f t="shared" si="3"/>
        <v>8.6382761634438463</v>
      </c>
      <c r="X8" s="5">
        <f t="shared" si="4"/>
        <v>2.7316627734023489</v>
      </c>
      <c r="Y8" s="5">
        <f t="shared" si="7"/>
        <v>653.33077160891389</v>
      </c>
      <c r="Z8" s="5">
        <f t="shared" si="8"/>
        <v>645.93084735793911</v>
      </c>
      <c r="AA8" s="5">
        <f t="shared" si="9"/>
        <v>655.93386871953237</v>
      </c>
      <c r="AB8" s="5">
        <f t="shared" si="10"/>
        <v>648.11395258363268</v>
      </c>
      <c r="AC8" s="5">
        <f t="shared" si="11"/>
        <v>656.82394872773227</v>
      </c>
      <c r="AD8" s="5">
        <f t="shared" si="12"/>
        <v>637.04080237413655</v>
      </c>
      <c r="AE8" s="5">
        <f t="shared" si="13"/>
        <v>651.99146767077946</v>
      </c>
      <c r="AF8" s="5">
        <f t="shared" si="14"/>
        <v>629.13783593683615</v>
      </c>
      <c r="AG8" s="5">
        <f t="shared" si="15"/>
        <v>647.6047555238315</v>
      </c>
      <c r="AH8" s="5">
        <f t="shared" si="16"/>
        <v>650.69103933955262</v>
      </c>
      <c r="AI8">
        <f t="shared" si="17"/>
        <v>60.548923076923096</v>
      </c>
      <c r="AJ8">
        <f t="shared" si="5"/>
        <v>969.64731339892364</v>
      </c>
      <c r="AK8">
        <f t="shared" si="18"/>
        <v>587.11100590736567</v>
      </c>
      <c r="AL8">
        <f t="shared" si="6"/>
        <v>10.696473133989235</v>
      </c>
    </row>
    <row r="9" spans="1:38" x14ac:dyDescent="0.25">
      <c r="A9">
        <v>5</v>
      </c>
      <c r="B9" t="s">
        <v>35</v>
      </c>
      <c r="C9" s="6" t="s">
        <v>36</v>
      </c>
      <c r="D9" t="s">
        <v>37</v>
      </c>
      <c r="E9">
        <v>29.91</v>
      </c>
      <c r="F9" s="17">
        <f>E9*H1</f>
        <v>33.499200000000002</v>
      </c>
      <c r="G9" s="5">
        <f t="shared" si="0"/>
        <v>66.424927749989678</v>
      </c>
      <c r="H9" s="5">
        <f t="shared" si="1"/>
        <v>1.4762995060353747</v>
      </c>
      <c r="I9">
        <v>66.285884694995403</v>
      </c>
      <c r="J9">
        <v>67.977871413846998</v>
      </c>
      <c r="K9">
        <v>65.152721452008294</v>
      </c>
      <c r="L9">
        <v>67.742920891860095</v>
      </c>
      <c r="M9">
        <v>68.471608844718105</v>
      </c>
      <c r="N9">
        <v>66.238035816687699</v>
      </c>
      <c r="O9">
        <v>66.439783083018895</v>
      </c>
      <c r="P9">
        <v>67.257484664443794</v>
      </c>
      <c r="Q9">
        <v>64.002458898882296</v>
      </c>
      <c r="R9">
        <v>64.680507739435299</v>
      </c>
      <c r="T9" s="14">
        <v>22</v>
      </c>
      <c r="U9" s="14">
        <v>160000</v>
      </c>
      <c r="V9" s="5">
        <f t="shared" si="2"/>
        <v>483.09038363628861</v>
      </c>
      <c r="W9" s="5">
        <f t="shared" si="3"/>
        <v>10.736723680257249</v>
      </c>
      <c r="X9" s="5">
        <f t="shared" si="4"/>
        <v>3.3952501437478322</v>
      </c>
      <c r="Y9" s="5">
        <f t="shared" si="7"/>
        <v>482.07916141814843</v>
      </c>
      <c r="Z9" s="5">
        <f t="shared" si="8"/>
        <v>494.38451937343274</v>
      </c>
      <c r="AA9" s="5">
        <f t="shared" si="9"/>
        <v>473.837974196424</v>
      </c>
      <c r="AB9" s="5">
        <f t="shared" si="10"/>
        <v>492.67578830443699</v>
      </c>
      <c r="AC9" s="5">
        <f t="shared" si="11"/>
        <v>497.97533705249526</v>
      </c>
      <c r="AD9" s="5">
        <f t="shared" si="12"/>
        <v>481.73116957591054</v>
      </c>
      <c r="AE9" s="5">
        <f t="shared" si="13"/>
        <v>483.19842242195563</v>
      </c>
      <c r="AF9" s="5">
        <f t="shared" si="14"/>
        <v>489.14534301413664</v>
      </c>
      <c r="AG9" s="5">
        <f t="shared" si="15"/>
        <v>465.47242835550759</v>
      </c>
      <c r="AH9" s="5">
        <f t="shared" si="16"/>
        <v>470.40369265043859</v>
      </c>
      <c r="AI9">
        <f t="shared" si="17"/>
        <v>243.63054545454546</v>
      </c>
      <c r="AJ9">
        <f t="shared" si="5"/>
        <v>98.288101656128163</v>
      </c>
      <c r="AK9">
        <f t="shared" si="18"/>
        <v>239.45983818174315</v>
      </c>
      <c r="AL9">
        <f t="shared" si="6"/>
        <v>1.9828810165612816</v>
      </c>
    </row>
    <row r="10" spans="1:38" x14ac:dyDescent="0.25">
      <c r="A10">
        <v>6</v>
      </c>
      <c r="B10" t="s">
        <v>38</v>
      </c>
      <c r="C10" s="6" t="s">
        <v>39</v>
      </c>
      <c r="D10" t="s">
        <v>40</v>
      </c>
      <c r="E10">
        <v>128.58000000000001</v>
      </c>
      <c r="F10" s="17">
        <f>E10*H1</f>
        <v>144.00960000000003</v>
      </c>
      <c r="G10" s="5">
        <f t="shared" si="0"/>
        <v>272.46892659120959</v>
      </c>
      <c r="H10" s="5">
        <f t="shared" si="1"/>
        <v>5.0943324851916163</v>
      </c>
      <c r="I10">
        <v>276.54510478703497</v>
      </c>
      <c r="J10">
        <v>268.966165737447</v>
      </c>
      <c r="K10">
        <v>277.42666867494</v>
      </c>
      <c r="L10">
        <v>266.95381784826498</v>
      </c>
      <c r="M10">
        <v>269.67792936471398</v>
      </c>
      <c r="N10">
        <v>266.95293604727101</v>
      </c>
      <c r="O10">
        <v>275.80965229292201</v>
      </c>
      <c r="P10">
        <v>279.57404108896401</v>
      </c>
      <c r="Q10">
        <v>266.51761123029701</v>
      </c>
      <c r="R10">
        <v>276.26533884024099</v>
      </c>
      <c r="T10" s="14">
        <v>69</v>
      </c>
      <c r="U10" s="14">
        <v>160000</v>
      </c>
      <c r="V10" s="5">
        <f t="shared" si="2"/>
        <v>631.81200368976147</v>
      </c>
      <c r="W10" s="5">
        <f t="shared" si="3"/>
        <v>11.812944893197946</v>
      </c>
      <c r="X10" s="5">
        <f t="shared" si="4"/>
        <v>3.7355811736560005</v>
      </c>
      <c r="Y10" s="5">
        <f t="shared" si="7"/>
        <v>641.26401110037091</v>
      </c>
      <c r="Z10" s="5">
        <f t="shared" si="8"/>
        <v>623.68965968103646</v>
      </c>
      <c r="AA10" s="5">
        <f t="shared" si="9"/>
        <v>643.30821721725215</v>
      </c>
      <c r="AB10" s="5">
        <f t="shared" si="10"/>
        <v>619.02334573510723</v>
      </c>
      <c r="AC10" s="5">
        <f t="shared" si="11"/>
        <v>625.340126063105</v>
      </c>
      <c r="AD10" s="5">
        <f t="shared" si="12"/>
        <v>619.02130097917916</v>
      </c>
      <c r="AE10" s="5">
        <f t="shared" si="13"/>
        <v>639.55861401257278</v>
      </c>
      <c r="AF10" s="5">
        <f t="shared" si="14"/>
        <v>648.28763151064118</v>
      </c>
      <c r="AG10" s="5">
        <f t="shared" si="15"/>
        <v>618.01185212822486</v>
      </c>
      <c r="AH10" s="5">
        <f t="shared" si="16"/>
        <v>640.61527847012405</v>
      </c>
      <c r="AI10">
        <f t="shared" si="17"/>
        <v>333.93530434782616</v>
      </c>
      <c r="AJ10">
        <f t="shared" si="5"/>
        <v>89.201918893747063</v>
      </c>
      <c r="AK10">
        <f t="shared" si="18"/>
        <v>297.87669934193531</v>
      </c>
      <c r="AL10">
        <f t="shared" si="6"/>
        <v>1.8920191889374707</v>
      </c>
    </row>
    <row r="11" spans="1:38" x14ac:dyDescent="0.25">
      <c r="A11">
        <v>7</v>
      </c>
      <c r="B11" s="3" t="s">
        <v>41</v>
      </c>
      <c r="C11" s="9" t="s">
        <v>33</v>
      </c>
      <c r="D11" s="3" t="s">
        <v>42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43</v>
      </c>
      <c r="C12" s="6" t="s">
        <v>44</v>
      </c>
      <c r="D12" t="s">
        <v>45</v>
      </c>
      <c r="E12">
        <v>13.35</v>
      </c>
      <c r="F12" s="17">
        <f>E12*H1</f>
        <v>14.952000000000002</v>
      </c>
      <c r="G12" s="5">
        <f t="shared" si="0"/>
        <v>137.42304508365891</v>
      </c>
      <c r="H12" s="5">
        <f t="shared" si="1"/>
        <v>4.5077728514758082</v>
      </c>
      <c r="I12">
        <v>134.323618593536</v>
      </c>
      <c r="J12">
        <v>139.057189457048</v>
      </c>
      <c r="K12">
        <v>138.351714629329</v>
      </c>
      <c r="L12">
        <v>138.677473723426</v>
      </c>
      <c r="M12">
        <v>138.08904535627701</v>
      </c>
      <c r="N12">
        <v>141.294766983903</v>
      </c>
      <c r="O12">
        <v>140.01945014903399</v>
      </c>
      <c r="P12">
        <v>143.721940104715</v>
      </c>
      <c r="Q12">
        <v>128.58794459792301</v>
      </c>
      <c r="R12">
        <v>132.10730724139799</v>
      </c>
      <c r="T12" s="14">
        <v>81</v>
      </c>
      <c r="U12" s="14">
        <v>66000</v>
      </c>
      <c r="V12" s="5">
        <f t="shared" si="2"/>
        <v>111.97433303112948</v>
      </c>
      <c r="W12" s="5">
        <f t="shared" si="3"/>
        <v>3.6730001012025082</v>
      </c>
      <c r="X12" s="5">
        <f t="shared" si="4"/>
        <v>1.1615046165828888</v>
      </c>
      <c r="Y12" s="5">
        <f t="shared" si="7"/>
        <v>109.44887440954784</v>
      </c>
      <c r="Z12" s="5">
        <f t="shared" si="8"/>
        <v>113.30585807611318</v>
      </c>
      <c r="AA12" s="5">
        <f t="shared" si="9"/>
        <v>112.73102673500881</v>
      </c>
      <c r="AB12" s="5">
        <f t="shared" si="10"/>
        <v>112.9964600709397</v>
      </c>
      <c r="AC12" s="5">
        <f t="shared" si="11"/>
        <v>112.51699991992942</v>
      </c>
      <c r="AD12" s="5">
        <f t="shared" si="12"/>
        <v>115.12906939429134</v>
      </c>
      <c r="AE12" s="5">
        <f t="shared" si="13"/>
        <v>114.08992234365732</v>
      </c>
      <c r="AF12" s="5">
        <f t="shared" si="14"/>
        <v>117.10676601124926</v>
      </c>
      <c r="AG12" s="5">
        <f t="shared" si="15"/>
        <v>104.77536226497432</v>
      </c>
      <c r="AH12" s="5">
        <f t="shared" si="16"/>
        <v>107.64299108558355</v>
      </c>
      <c r="AI12">
        <f t="shared" si="17"/>
        <v>12.183111111111113</v>
      </c>
      <c r="AJ12">
        <f t="shared" si="5"/>
        <v>819.09473704961795</v>
      </c>
      <c r="AK12">
        <f t="shared" si="18"/>
        <v>99.791221920018359</v>
      </c>
      <c r="AL12">
        <f t="shared" si="6"/>
        <v>9.190947370496179</v>
      </c>
    </row>
    <row r="13" spans="1:38" x14ac:dyDescent="0.25">
      <c r="A13">
        <v>9</v>
      </c>
      <c r="B13" s="3" t="s">
        <v>46</v>
      </c>
      <c r="C13" s="9" t="s">
        <v>39</v>
      </c>
      <c r="D13" s="3" t="s">
        <v>47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48</v>
      </c>
      <c r="C14" s="6" t="s">
        <v>49</v>
      </c>
      <c r="D14" t="s">
        <v>50</v>
      </c>
      <c r="E14">
        <v>446.19</v>
      </c>
      <c r="F14" s="17">
        <f>E14*H1</f>
        <v>499.73280000000005</v>
      </c>
      <c r="G14" s="5">
        <f t="shared" si="0"/>
        <v>2524.4154084800616</v>
      </c>
      <c r="H14" s="5">
        <f t="shared" si="1"/>
        <v>52.38989767848232</v>
      </c>
      <c r="I14">
        <v>2475.0605658883801</v>
      </c>
      <c r="J14">
        <v>2608.1492229584101</v>
      </c>
      <c r="K14">
        <v>2475.7254734380799</v>
      </c>
      <c r="L14">
        <v>2573.5003505548302</v>
      </c>
      <c r="M14">
        <v>2504.8358149751198</v>
      </c>
      <c r="N14">
        <v>2575.6195236138701</v>
      </c>
      <c r="O14">
        <v>2444.7025128248101</v>
      </c>
      <c r="P14">
        <v>2554.5683277417302</v>
      </c>
      <c r="Q14">
        <v>2510.30910800028</v>
      </c>
      <c r="R14">
        <v>2521.6831848051002</v>
      </c>
      <c r="T14" s="14">
        <v>615</v>
      </c>
      <c r="U14" s="14">
        <v>96000</v>
      </c>
      <c r="V14" s="5">
        <f t="shared" si="2"/>
        <v>394.05508815298515</v>
      </c>
      <c r="W14" s="5">
        <f t="shared" si="3"/>
        <v>8.1779352473728615</v>
      </c>
      <c r="X14" s="5">
        <f t="shared" si="4"/>
        <v>2.5860901939070766</v>
      </c>
      <c r="Y14" s="5">
        <f t="shared" si="7"/>
        <v>386.3509176020886</v>
      </c>
      <c r="Z14" s="5">
        <f t="shared" si="8"/>
        <v>407.12573236423964</v>
      </c>
      <c r="AA14" s="5">
        <f t="shared" si="9"/>
        <v>386.454708048871</v>
      </c>
      <c r="AB14" s="5">
        <f t="shared" si="10"/>
        <v>401.71712789148569</v>
      </c>
      <c r="AC14" s="5">
        <f t="shared" si="11"/>
        <v>390.99876136196991</v>
      </c>
      <c r="AD14" s="5">
        <f t="shared" si="12"/>
        <v>402.04792563728711</v>
      </c>
      <c r="AE14" s="5">
        <f t="shared" si="13"/>
        <v>381.61209956289719</v>
      </c>
      <c r="AF14" s="5">
        <f t="shared" si="14"/>
        <v>398.76188530602616</v>
      </c>
      <c r="AG14" s="5">
        <f t="shared" si="15"/>
        <v>391.85312905370222</v>
      </c>
      <c r="AH14" s="5">
        <f t="shared" si="16"/>
        <v>393.62859470128393</v>
      </c>
      <c r="AI14">
        <f t="shared" si="17"/>
        <v>78.007071219512198</v>
      </c>
      <c r="AJ14">
        <f t="shared" si="5"/>
        <v>405.15303547817172</v>
      </c>
      <c r="AK14">
        <f t="shared" si="18"/>
        <v>316.04801693347292</v>
      </c>
      <c r="AL14">
        <f t="shared" si="6"/>
        <v>5.0515303547817174</v>
      </c>
    </row>
    <row r="15" spans="1:38" x14ac:dyDescent="0.25">
      <c r="A15">
        <v>11</v>
      </c>
      <c r="B15" s="4" t="s">
        <v>51</v>
      </c>
      <c r="C15" s="7" t="s">
        <v>52</v>
      </c>
      <c r="D15" s="4" t="s">
        <v>53</v>
      </c>
      <c r="E15" s="4">
        <v>8.01</v>
      </c>
      <c r="F15" s="17">
        <f>E15*H1</f>
        <v>8.9712000000000014</v>
      </c>
      <c r="G15" s="5">
        <f t="shared" si="0"/>
        <v>14.502844826655252</v>
      </c>
      <c r="H15" s="5">
        <f t="shared" si="1"/>
        <v>0.21436153386835313</v>
      </c>
      <c r="I15">
        <v>14.475327150004301</v>
      </c>
      <c r="J15">
        <v>14.274664440267401</v>
      </c>
      <c r="K15">
        <v>14.4288423731855</v>
      </c>
      <c r="L15">
        <v>14.402498762634</v>
      </c>
      <c r="M15">
        <v>14.5010101987504</v>
      </c>
      <c r="N15">
        <v>14.9687763683007</v>
      </c>
      <c r="O15">
        <v>14.211609229873501</v>
      </c>
      <c r="P15">
        <v>14.475443371451799</v>
      </c>
      <c r="Q15">
        <v>14.6769911112294</v>
      </c>
      <c r="R15">
        <v>14.6132852608555</v>
      </c>
      <c r="T15" s="14">
        <v>546</v>
      </c>
      <c r="U15" s="14">
        <v>210000</v>
      </c>
      <c r="V15" s="5">
        <f t="shared" si="2"/>
        <v>5.5780172410212501</v>
      </c>
      <c r="W15" s="5">
        <f t="shared" si="3"/>
        <v>8.2446743795520319E-2</v>
      </c>
      <c r="X15" s="5">
        <f t="shared" si="4"/>
        <v>2.6071949605819981E-2</v>
      </c>
      <c r="Y15" s="5">
        <f t="shared" si="7"/>
        <v>5.5674335192324236</v>
      </c>
      <c r="Z15" s="5">
        <f t="shared" si="8"/>
        <v>5.4902555539490008</v>
      </c>
      <c r="AA15" s="5">
        <f t="shared" si="9"/>
        <v>5.5495547589175001</v>
      </c>
      <c r="AB15" s="5">
        <f t="shared" si="10"/>
        <v>5.5394226010130767</v>
      </c>
      <c r="AC15" s="5">
        <f t="shared" si="11"/>
        <v>5.5773116149039996</v>
      </c>
      <c r="AD15" s="5">
        <f t="shared" si="12"/>
        <v>5.7572216801156539</v>
      </c>
      <c r="AE15" s="5">
        <f t="shared" si="13"/>
        <v>5.4660035499513464</v>
      </c>
      <c r="AF15" s="5">
        <f t="shared" si="14"/>
        <v>5.5674782197891535</v>
      </c>
      <c r="AG15" s="5">
        <f t="shared" si="15"/>
        <v>5.6449965812420766</v>
      </c>
      <c r="AH15" s="5">
        <f t="shared" si="16"/>
        <v>5.6204943310982687</v>
      </c>
      <c r="AI15">
        <f t="shared" si="17"/>
        <v>3.4504615384615396</v>
      </c>
      <c r="AJ15">
        <f t="shared" si="5"/>
        <v>61.660032399848909</v>
      </c>
      <c r="AK15">
        <f t="shared" si="18"/>
        <v>2.1275557025597105</v>
      </c>
      <c r="AL15">
        <f t="shared" si="6"/>
        <v>1.6166003239984892</v>
      </c>
    </row>
    <row r="16" spans="1:38" x14ac:dyDescent="0.25">
      <c r="A16">
        <v>12</v>
      </c>
      <c r="B16" s="3" t="s">
        <v>54</v>
      </c>
      <c r="C16" s="9" t="s">
        <v>55</v>
      </c>
      <c r="D16" s="3" t="s">
        <v>56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57</v>
      </c>
      <c r="C17" s="8" t="s">
        <v>58</v>
      </c>
      <c r="D17" s="2" t="s">
        <v>59</v>
      </c>
      <c r="E17" s="2">
        <v>1572.6</v>
      </c>
      <c r="F17" s="17">
        <f>E17*H1</f>
        <v>1761.3120000000001</v>
      </c>
      <c r="G17" s="5">
        <f t="shared" si="0"/>
        <v>117.3399724203443</v>
      </c>
      <c r="H17" s="5">
        <f t="shared" si="1"/>
        <v>21.058087533294536</v>
      </c>
      <c r="I17">
        <v>131.49611605954399</v>
      </c>
      <c r="J17">
        <v>110.75916517648</v>
      </c>
      <c r="K17">
        <v>105.928823421391</v>
      </c>
      <c r="L17">
        <v>113.143941225707</v>
      </c>
      <c r="M17">
        <v>121.358062629146</v>
      </c>
      <c r="N17">
        <v>112.58393317437201</v>
      </c>
      <c r="O17">
        <v>93.129897017429897</v>
      </c>
      <c r="P17">
        <v>111.755118009073</v>
      </c>
      <c r="Q17">
        <v>169.78677859574199</v>
      </c>
      <c r="R17">
        <v>103.457888894558</v>
      </c>
      <c r="T17" s="14">
        <v>292</v>
      </c>
      <c r="U17" s="14">
        <v>100000</v>
      </c>
      <c r="V17" s="5">
        <f t="shared" si="2"/>
        <v>40.184922061761746</v>
      </c>
      <c r="W17" s="5">
        <f t="shared" si="3"/>
        <v>7.2116738127721245</v>
      </c>
      <c r="X17" s="5">
        <f t="shared" si="4"/>
        <v>2.2805314990550607</v>
      </c>
      <c r="Y17" s="5">
        <f t="shared" si="7"/>
        <v>45.032916458747941</v>
      </c>
      <c r="Z17" s="5">
        <f t="shared" si="8"/>
        <v>37.931220950849315</v>
      </c>
      <c r="AA17" s="5">
        <f t="shared" si="9"/>
        <v>36.276994322394181</v>
      </c>
      <c r="AB17" s="5">
        <f t="shared" si="10"/>
        <v>38.747925077296919</v>
      </c>
      <c r="AC17" s="5">
        <f t="shared" si="11"/>
        <v>41.560980352447267</v>
      </c>
      <c r="AD17" s="5">
        <f t="shared" si="12"/>
        <v>38.556141498072606</v>
      </c>
      <c r="AE17" s="5">
        <f t="shared" si="13"/>
        <v>31.893800348434898</v>
      </c>
      <c r="AF17" s="5">
        <f t="shared" si="14"/>
        <v>38.272300688038705</v>
      </c>
      <c r="AG17" s="5">
        <f t="shared" si="15"/>
        <v>58.146157053336296</v>
      </c>
      <c r="AH17" s="5">
        <f t="shared" si="16"/>
        <v>35.430783867999317</v>
      </c>
      <c r="AI17">
        <f t="shared" si="17"/>
        <v>603.1890410958905</v>
      </c>
      <c r="AJ17">
        <f t="shared" si="5"/>
        <v>-93.337922388518081</v>
      </c>
      <c r="AK17">
        <f t="shared" si="18"/>
        <v>-563.00411903412873</v>
      </c>
      <c r="AL17">
        <f t="shared" si="6"/>
        <v>6.6620776114819119E-2</v>
      </c>
    </row>
    <row r="18" spans="1:38" x14ac:dyDescent="0.25">
      <c r="A18">
        <v>14</v>
      </c>
      <c r="B18" s="2" t="s">
        <v>60</v>
      </c>
      <c r="C18" s="8" t="s">
        <v>61</v>
      </c>
      <c r="D18" s="2" t="s">
        <v>62</v>
      </c>
      <c r="E18" s="2">
        <v>171.47</v>
      </c>
      <c r="F18" s="17">
        <f>E18*H1</f>
        <v>192.04640000000001</v>
      </c>
      <c r="G18" s="5">
        <f t="shared" si="0"/>
        <v>177.49490018893235</v>
      </c>
      <c r="H18" s="5">
        <f t="shared" si="1"/>
        <v>5.6758280458006212</v>
      </c>
      <c r="I18">
        <v>170.621959764557</v>
      </c>
      <c r="J18">
        <v>178.168120932368</v>
      </c>
      <c r="K18">
        <v>170.14677717231399</v>
      </c>
      <c r="L18">
        <v>182.53284124756701</v>
      </c>
      <c r="M18">
        <v>178.73168680478</v>
      </c>
      <c r="N18">
        <v>184.011448585317</v>
      </c>
      <c r="O18">
        <v>174.106032631847</v>
      </c>
      <c r="P18">
        <v>170.93543832858899</v>
      </c>
      <c r="Q18">
        <v>184.72691076853101</v>
      </c>
      <c r="R18">
        <v>180.96778565345301</v>
      </c>
      <c r="T18" s="14">
        <v>200</v>
      </c>
      <c r="U18" s="14">
        <v>47000</v>
      </c>
      <c r="V18" s="5">
        <f t="shared" si="2"/>
        <v>41.711301544399092</v>
      </c>
      <c r="W18" s="5">
        <f t="shared" si="3"/>
        <v>1.3338195907631443</v>
      </c>
      <c r="X18" s="5">
        <f t="shared" si="4"/>
        <v>0.4217907894565221</v>
      </c>
      <c r="Y18" s="5">
        <f t="shared" si="7"/>
        <v>40.096160544670902</v>
      </c>
      <c r="Z18" s="5">
        <f t="shared" si="8"/>
        <v>41.869508419106481</v>
      </c>
      <c r="AA18" s="5">
        <f t="shared" si="9"/>
        <v>39.984492635493787</v>
      </c>
      <c r="AB18" s="5">
        <f t="shared" si="10"/>
        <v>42.895217693178246</v>
      </c>
      <c r="AC18" s="5">
        <f t="shared" si="11"/>
        <v>42.001946399123298</v>
      </c>
      <c r="AD18" s="5">
        <f t="shared" si="12"/>
        <v>43.24269041754949</v>
      </c>
      <c r="AE18" s="5">
        <f t="shared" si="13"/>
        <v>40.914917668484051</v>
      </c>
      <c r="AF18" s="5">
        <f t="shared" si="14"/>
        <v>40.169828007218413</v>
      </c>
      <c r="AG18" s="5">
        <f t="shared" si="15"/>
        <v>43.410824030604786</v>
      </c>
      <c r="AH18" s="5">
        <f t="shared" si="16"/>
        <v>42.527429628561464</v>
      </c>
      <c r="AI18">
        <f t="shared" si="17"/>
        <v>45.130904000000001</v>
      </c>
      <c r="AJ18">
        <f t="shared" si="5"/>
        <v>-7.5770750251333521</v>
      </c>
      <c r="AK18">
        <f t="shared" si="18"/>
        <v>-3.4196024556009093</v>
      </c>
      <c r="AL18">
        <f t="shared" si="6"/>
        <v>0.92422924974866649</v>
      </c>
    </row>
    <row r="19" spans="1:38" x14ac:dyDescent="0.25">
      <c r="A19">
        <v>15</v>
      </c>
      <c r="B19" s="2" t="s">
        <v>63</v>
      </c>
      <c r="C19" s="8" t="s">
        <v>64</v>
      </c>
      <c r="D19" s="2" t="s">
        <v>65</v>
      </c>
      <c r="E19" s="2">
        <v>43.68</v>
      </c>
      <c r="F19" s="17">
        <f>E19*H1</f>
        <v>48.921600000000005</v>
      </c>
      <c r="G19" s="5">
        <f t="shared" si="0"/>
        <v>30.938880878699386</v>
      </c>
      <c r="H19" s="5">
        <f t="shared" si="1"/>
        <v>5.7458863017288522</v>
      </c>
      <c r="I19">
        <v>35.4680569334108</v>
      </c>
      <c r="J19">
        <v>26.454472588285</v>
      </c>
      <c r="K19">
        <v>27.835869094616299</v>
      </c>
      <c r="L19">
        <v>28.734180738028101</v>
      </c>
      <c r="M19">
        <v>33.392410795163599</v>
      </c>
      <c r="N19">
        <v>37.816708983159202</v>
      </c>
      <c r="O19">
        <v>24.2325427082156</v>
      </c>
      <c r="P19">
        <v>30.0662769702102</v>
      </c>
      <c r="Q19">
        <v>40.964619712219204</v>
      </c>
      <c r="R19">
        <v>24.423670263685899</v>
      </c>
      <c r="T19" s="14">
        <v>437</v>
      </c>
      <c r="U19" s="14">
        <v>300000</v>
      </c>
      <c r="V19" s="5">
        <f t="shared" si="2"/>
        <v>21.239506324049927</v>
      </c>
      <c r="W19" s="5">
        <f t="shared" si="3"/>
        <v>3.9445443718962019</v>
      </c>
      <c r="X19" s="5">
        <f t="shared" si="4"/>
        <v>1.2473744546790271</v>
      </c>
      <c r="Y19" s="5">
        <f t="shared" si="7"/>
        <v>24.348780503485674</v>
      </c>
      <c r="Z19" s="5">
        <f t="shared" si="8"/>
        <v>18.160965163582379</v>
      </c>
      <c r="AA19" s="5">
        <f t="shared" si="9"/>
        <v>19.109292284633614</v>
      </c>
      <c r="AB19" s="5">
        <f t="shared" si="10"/>
        <v>19.725982200019295</v>
      </c>
      <c r="AC19" s="5">
        <f t="shared" si="11"/>
        <v>22.923851804460138</v>
      </c>
      <c r="AD19" s="5">
        <f t="shared" si="12"/>
        <v>25.961127448393047</v>
      </c>
      <c r="AE19" s="5">
        <f t="shared" si="13"/>
        <v>16.635612843168605</v>
      </c>
      <c r="AF19" s="5">
        <f t="shared" si="14"/>
        <v>20.640464739274741</v>
      </c>
      <c r="AG19" s="5">
        <f t="shared" si="15"/>
        <v>28.122164562164212</v>
      </c>
      <c r="AH19" s="5">
        <f t="shared" si="16"/>
        <v>16.766821691317549</v>
      </c>
      <c r="AI19">
        <f t="shared" si="17"/>
        <v>33.584622425629298</v>
      </c>
      <c r="AJ19">
        <f t="shared" si="5"/>
        <v>-36.758239962103886</v>
      </c>
      <c r="AK19">
        <f t="shared" si="18"/>
        <v>-12.345116101579372</v>
      </c>
      <c r="AL19">
        <f t="shared" si="6"/>
        <v>0.63241760037896111</v>
      </c>
    </row>
    <row r="20" spans="1:38" x14ac:dyDescent="0.25">
      <c r="A20">
        <v>16</v>
      </c>
      <c r="B20" s="2" t="s">
        <v>66</v>
      </c>
      <c r="C20" s="8" t="s">
        <v>67</v>
      </c>
      <c r="D20" s="2" t="s">
        <v>68</v>
      </c>
      <c r="E20" s="2">
        <v>99.19</v>
      </c>
      <c r="F20" s="17">
        <f>E20*H1</f>
        <v>111.09280000000001</v>
      </c>
      <c r="G20" s="5">
        <f t="shared" si="0"/>
        <v>30.364391740896782</v>
      </c>
      <c r="H20" s="5">
        <f t="shared" si="1"/>
        <v>2.2448202468654088</v>
      </c>
      <c r="I20">
        <v>29.972431796870499</v>
      </c>
      <c r="J20">
        <v>28.4405683108244</v>
      </c>
      <c r="K20">
        <v>28.912733940090899</v>
      </c>
      <c r="L20">
        <v>28.346673060960999</v>
      </c>
      <c r="M20">
        <v>29.417749773954299</v>
      </c>
      <c r="N20">
        <v>29.256694872786699</v>
      </c>
      <c r="O20">
        <v>32.629270720671599</v>
      </c>
      <c r="P20">
        <v>28.787185656839501</v>
      </c>
      <c r="Q20">
        <v>33.990543825310503</v>
      </c>
      <c r="R20">
        <v>33.890065450658398</v>
      </c>
      <c r="T20" s="14">
        <v>97</v>
      </c>
      <c r="U20" s="14">
        <v>105000</v>
      </c>
      <c r="V20" s="5">
        <f t="shared" si="2"/>
        <v>32.868671472104765</v>
      </c>
      <c r="W20" s="5">
        <f t="shared" si="3"/>
        <v>2.4299600610398757</v>
      </c>
      <c r="X20" s="5">
        <f t="shared" si="4"/>
        <v>0.76842084161277902</v>
      </c>
      <c r="Y20" s="5">
        <f t="shared" si="7"/>
        <v>32.444384934756719</v>
      </c>
      <c r="Z20" s="5">
        <f t="shared" si="8"/>
        <v>30.786182192129505</v>
      </c>
      <c r="AA20" s="5">
        <f t="shared" si="9"/>
        <v>31.297289316593236</v>
      </c>
      <c r="AB20" s="5">
        <f t="shared" si="10"/>
        <v>30.684543004133044</v>
      </c>
      <c r="AC20" s="5">
        <f t="shared" si="11"/>
        <v>31.843955940878363</v>
      </c>
      <c r="AD20" s="5">
        <f t="shared" si="12"/>
        <v>31.669618161263948</v>
      </c>
      <c r="AE20" s="5">
        <f t="shared" si="13"/>
        <v>35.320344594541417</v>
      </c>
      <c r="AF20" s="5">
        <f t="shared" si="14"/>
        <v>31.161386535754101</v>
      </c>
      <c r="AG20" s="5">
        <f t="shared" si="15"/>
        <v>36.793887645954676</v>
      </c>
      <c r="AH20" s="5">
        <f t="shared" si="16"/>
        <v>36.68512239504259</v>
      </c>
      <c r="AI20">
        <f t="shared" si="17"/>
        <v>120.25509278350515</v>
      </c>
      <c r="AJ20">
        <f t="shared" si="5"/>
        <v>-72.667543044286603</v>
      </c>
      <c r="AK20">
        <f t="shared" si="18"/>
        <v>-87.386421311400383</v>
      </c>
      <c r="AL20">
        <f t="shared" si="6"/>
        <v>0.27332456955713408</v>
      </c>
    </row>
    <row r="21" spans="1:38" x14ac:dyDescent="0.25">
      <c r="A21">
        <v>17</v>
      </c>
      <c r="B21" s="2" t="s">
        <v>69</v>
      </c>
      <c r="C21" s="8" t="s">
        <v>70</v>
      </c>
      <c r="D21" s="2" t="s">
        <v>71</v>
      </c>
      <c r="E21" s="2">
        <v>300.29000000000002</v>
      </c>
      <c r="F21" s="17">
        <f>E21*H1</f>
        <v>336.32480000000004</v>
      </c>
      <c r="G21" s="5">
        <f t="shared" si="0"/>
        <v>269.98496689076035</v>
      </c>
      <c r="H21" s="5">
        <f t="shared" si="1"/>
        <v>41.515919618721298</v>
      </c>
      <c r="I21">
        <v>299.25222676025601</v>
      </c>
      <c r="J21">
        <v>252.314529254386</v>
      </c>
      <c r="K21">
        <v>299.06247033032099</v>
      </c>
      <c r="L21">
        <v>246.07246257622799</v>
      </c>
      <c r="M21">
        <v>358.49486311452301</v>
      </c>
      <c r="N21">
        <v>259.07548314629298</v>
      </c>
      <c r="O21">
        <v>288.58274646914202</v>
      </c>
      <c r="P21">
        <v>229.658646506049</v>
      </c>
      <c r="Q21">
        <v>247.14186396961099</v>
      </c>
      <c r="R21">
        <v>220.19437678079501</v>
      </c>
      <c r="T21" s="14">
        <v>1629</v>
      </c>
      <c r="U21" s="14">
        <v>90000</v>
      </c>
      <c r="V21" s="5">
        <f t="shared" si="2"/>
        <v>14.916296513301679</v>
      </c>
      <c r="W21" s="5">
        <f t="shared" si="3"/>
        <v>2.293697216503928</v>
      </c>
      <c r="X21" s="5">
        <f t="shared" si="4"/>
        <v>0.7253307466940766</v>
      </c>
      <c r="Y21" s="5">
        <f t="shared" si="7"/>
        <v>16.53327219669923</v>
      </c>
      <c r="Z21" s="5">
        <f t="shared" si="8"/>
        <v>13.940029240573811</v>
      </c>
      <c r="AA21" s="5">
        <f t="shared" si="9"/>
        <v>16.522788416039834</v>
      </c>
      <c r="AB21" s="5">
        <f t="shared" si="10"/>
        <v>13.59516367824464</v>
      </c>
      <c r="AC21" s="5">
        <f t="shared" si="11"/>
        <v>19.806346028426688</v>
      </c>
      <c r="AD21" s="5">
        <f t="shared" si="12"/>
        <v>14.313562604767569</v>
      </c>
      <c r="AE21" s="5">
        <f t="shared" si="13"/>
        <v>15.94379814746641</v>
      </c>
      <c r="AF21" s="5">
        <f t="shared" si="14"/>
        <v>12.688323011383924</v>
      </c>
      <c r="AG21" s="5">
        <f t="shared" si="15"/>
        <v>13.654246628155303</v>
      </c>
      <c r="AH21" s="5">
        <f t="shared" si="16"/>
        <v>12.165435181259392</v>
      </c>
      <c r="AI21">
        <f t="shared" si="17"/>
        <v>18.581480662983427</v>
      </c>
      <c r="AJ21">
        <f t="shared" si="5"/>
        <v>-19.724930516345992</v>
      </c>
      <c r="AK21">
        <f t="shared" si="18"/>
        <v>-3.6651841496817479</v>
      </c>
      <c r="AL21">
        <f t="shared" si="6"/>
        <v>0.80275069483654005</v>
      </c>
    </row>
    <row r="22" spans="1:38" x14ac:dyDescent="0.25">
      <c r="A22">
        <v>18</v>
      </c>
      <c r="B22" s="2" t="s">
        <v>72</v>
      </c>
      <c r="C22" s="8" t="s">
        <v>73</v>
      </c>
      <c r="D22" s="2" t="s">
        <v>74</v>
      </c>
      <c r="E22" s="2">
        <v>82.37</v>
      </c>
      <c r="F22" s="17">
        <f>E22*H1</f>
        <v>92.254400000000018</v>
      </c>
      <c r="G22" s="5">
        <f t="shared" si="0"/>
        <v>27.574585242503076</v>
      </c>
      <c r="H22" s="5">
        <f t="shared" si="1"/>
        <v>0.41236353439637979</v>
      </c>
      <c r="I22">
        <v>27.4978865902597</v>
      </c>
      <c r="J22">
        <v>27.099133059680302</v>
      </c>
      <c r="K22">
        <v>27.860433774533199</v>
      </c>
      <c r="L22">
        <v>28.306442120309601</v>
      </c>
      <c r="M22">
        <v>27.446739477652201</v>
      </c>
      <c r="N22">
        <v>27.495404219631101</v>
      </c>
      <c r="O22">
        <v>27.212148136600401</v>
      </c>
      <c r="P22">
        <v>27.088447061280998</v>
      </c>
      <c r="Q22">
        <v>27.628001212129401</v>
      </c>
      <c r="R22">
        <v>28.111216772953899</v>
      </c>
      <c r="T22" s="14">
        <v>54</v>
      </c>
      <c r="U22" s="14">
        <v>90000</v>
      </c>
      <c r="V22" s="5">
        <f t="shared" si="2"/>
        <v>45.957642070838475</v>
      </c>
      <c r="W22" s="5">
        <f t="shared" si="3"/>
        <v>0.6872725573273023</v>
      </c>
      <c r="X22" s="5">
        <f t="shared" si="4"/>
        <v>0.21733466544829197</v>
      </c>
      <c r="Y22" s="5">
        <f t="shared" si="7"/>
        <v>45.829810983766166</v>
      </c>
      <c r="Z22" s="5">
        <f t="shared" si="8"/>
        <v>45.16522176613384</v>
      </c>
      <c r="AA22" s="5">
        <f t="shared" si="9"/>
        <v>46.434056290888662</v>
      </c>
      <c r="AB22" s="5">
        <f t="shared" si="10"/>
        <v>47.177403533849343</v>
      </c>
      <c r="AC22" s="5">
        <f t="shared" si="11"/>
        <v>45.744565796087002</v>
      </c>
      <c r="AD22" s="5">
        <f t="shared" si="12"/>
        <v>45.825673699385163</v>
      </c>
      <c r="AE22" s="5">
        <f t="shared" si="13"/>
        <v>45.353580227667337</v>
      </c>
      <c r="AF22" s="5">
        <f t="shared" si="14"/>
        <v>45.147411768801661</v>
      </c>
      <c r="AG22" s="5">
        <f t="shared" si="15"/>
        <v>46.046668686882327</v>
      </c>
      <c r="AH22" s="5">
        <f t="shared" si="16"/>
        <v>46.852027954923173</v>
      </c>
      <c r="AI22">
        <f t="shared" si="17"/>
        <v>153.75733333333335</v>
      </c>
      <c r="AJ22">
        <f t="shared" si="5"/>
        <v>-70.110276320150504</v>
      </c>
      <c r="AK22">
        <f t="shared" si="18"/>
        <v>-107.79969126249487</v>
      </c>
      <c r="AL22">
        <f t="shared" si="6"/>
        <v>0.29889723679849506</v>
      </c>
    </row>
    <row r="23" spans="1:38" x14ac:dyDescent="0.25">
      <c r="A23">
        <v>19</v>
      </c>
      <c r="B23" s="2" t="s">
        <v>75</v>
      </c>
      <c r="C23" s="8" t="s">
        <v>76</v>
      </c>
      <c r="D23" s="2" t="s">
        <v>77</v>
      </c>
      <c r="E23" s="2">
        <v>74.84</v>
      </c>
      <c r="F23" s="17">
        <f>E23*H1</f>
        <v>83.820800000000006</v>
      </c>
      <c r="G23" s="5">
        <f t="shared" si="0"/>
        <v>12.36732309043342</v>
      </c>
      <c r="H23" s="5">
        <f t="shared" si="1"/>
        <v>7.1462246831658402E-2</v>
      </c>
      <c r="I23">
        <v>12.420933243505001</v>
      </c>
      <c r="J23">
        <v>12.5326939950716</v>
      </c>
      <c r="K23">
        <v>12.3192379493634</v>
      </c>
      <c r="L23">
        <v>12.3365437679841</v>
      </c>
      <c r="M23">
        <v>12.311404566515799</v>
      </c>
      <c r="N23">
        <v>12.397635773854899</v>
      </c>
      <c r="O23">
        <v>12.3528091678664</v>
      </c>
      <c r="P23">
        <v>12.296110463746301</v>
      </c>
      <c r="Q23">
        <v>12.3899353457322</v>
      </c>
      <c r="R23">
        <v>12.3159266306945</v>
      </c>
      <c r="T23" s="14">
        <v>18</v>
      </c>
      <c r="U23" s="14">
        <v>270000</v>
      </c>
      <c r="V23" s="5">
        <f t="shared" si="2"/>
        <v>185.5098463565013</v>
      </c>
      <c r="W23" s="5">
        <f t="shared" si="3"/>
        <v>1.0719337024748734</v>
      </c>
      <c r="X23" s="5">
        <f t="shared" si="4"/>
        <v>0.338975200051787</v>
      </c>
      <c r="Y23" s="5">
        <f t="shared" si="7"/>
        <v>186.31399865257501</v>
      </c>
      <c r="Z23" s="5">
        <f t="shared" si="8"/>
        <v>187.99040992607399</v>
      </c>
      <c r="AA23" s="5">
        <f t="shared" si="9"/>
        <v>184.78856924045101</v>
      </c>
      <c r="AB23" s="5">
        <f t="shared" si="10"/>
        <v>185.04815651976151</v>
      </c>
      <c r="AC23" s="5">
        <f t="shared" si="11"/>
        <v>184.67106849773697</v>
      </c>
      <c r="AD23" s="5">
        <f t="shared" si="12"/>
        <v>185.96453660782348</v>
      </c>
      <c r="AE23" s="5">
        <f t="shared" si="13"/>
        <v>185.29213751799603</v>
      </c>
      <c r="AF23" s="5">
        <f t="shared" si="14"/>
        <v>184.44165695619449</v>
      </c>
      <c r="AG23" s="5">
        <f t="shared" si="15"/>
        <v>185.849030185983</v>
      </c>
      <c r="AH23" s="5">
        <f t="shared" si="16"/>
        <v>184.73889946041751</v>
      </c>
      <c r="AI23">
        <f t="shared" si="17"/>
        <v>1257.3119999999999</v>
      </c>
      <c r="AJ23">
        <f t="shared" si="5"/>
        <v>-85.24552009711978</v>
      </c>
      <c r="AK23">
        <f t="shared" si="18"/>
        <v>-1071.8021536434985</v>
      </c>
      <c r="AL23">
        <f t="shared" si="6"/>
        <v>0.14754479902880216</v>
      </c>
    </row>
    <row r="24" spans="1:38" x14ac:dyDescent="0.25">
      <c r="A24">
        <v>20</v>
      </c>
      <c r="B24" s="4" t="s">
        <v>78</v>
      </c>
      <c r="C24" s="7" t="s">
        <v>79</v>
      </c>
      <c r="D24" s="4" t="s">
        <v>80</v>
      </c>
      <c r="E24" s="4">
        <v>3.22</v>
      </c>
      <c r="F24" s="17">
        <f>E24*H1</f>
        <v>3.6064000000000007</v>
      </c>
      <c r="G24" s="5">
        <f t="shared" si="0"/>
        <v>5.8249870917039717</v>
      </c>
      <c r="H24" s="5">
        <f t="shared" si="1"/>
        <v>8.5542760860374725E-2</v>
      </c>
      <c r="I24">
        <v>5.8162365987469897</v>
      </c>
      <c r="J24">
        <v>5.7288973132004104</v>
      </c>
      <c r="K24">
        <v>5.7962595919617401</v>
      </c>
      <c r="L24">
        <v>5.7866762422419704</v>
      </c>
      <c r="M24">
        <v>5.8077109639905897</v>
      </c>
      <c r="N24">
        <v>6.0072691040568804</v>
      </c>
      <c r="O24">
        <v>5.7141596012076601</v>
      </c>
      <c r="P24">
        <v>5.8191325516135102</v>
      </c>
      <c r="Q24">
        <v>5.9065150857713302</v>
      </c>
      <c r="R24">
        <v>5.86701386424863</v>
      </c>
      <c r="T24" s="14">
        <v>65</v>
      </c>
      <c r="U24" s="14">
        <v>70000</v>
      </c>
      <c r="V24" s="5">
        <f t="shared" si="2"/>
        <v>6.2730630218350445</v>
      </c>
      <c r="W24" s="5">
        <f t="shared" si="3"/>
        <v>9.2122973234249741E-2</v>
      </c>
      <c r="X24" s="5">
        <f t="shared" si="4"/>
        <v>2.913184202469575E-2</v>
      </c>
      <c r="Y24" s="5">
        <f t="shared" si="7"/>
        <v>6.2636394140352198</v>
      </c>
      <c r="Z24" s="5">
        <f t="shared" si="8"/>
        <v>6.1695817219081333</v>
      </c>
      <c r="AA24" s="5">
        <f t="shared" si="9"/>
        <v>6.2421257144203359</v>
      </c>
      <c r="AB24" s="5">
        <f t="shared" si="10"/>
        <v>6.2318051839528916</v>
      </c>
      <c r="AC24" s="5">
        <f t="shared" si="11"/>
        <v>6.254457961220635</v>
      </c>
      <c r="AD24" s="5">
        <f t="shared" si="12"/>
        <v>6.4693667274458715</v>
      </c>
      <c r="AE24" s="5">
        <f t="shared" si="13"/>
        <v>6.153710339762096</v>
      </c>
      <c r="AF24" s="5">
        <f t="shared" si="14"/>
        <v>6.2667581325068564</v>
      </c>
      <c r="AG24" s="5">
        <f t="shared" si="15"/>
        <v>6.360862400061432</v>
      </c>
      <c r="AH24" s="5">
        <f t="shared" si="16"/>
        <v>6.3183226230369867</v>
      </c>
      <c r="AI24">
        <f t="shared" si="17"/>
        <v>3.8838153846153856</v>
      </c>
      <c r="AJ24">
        <f t="shared" si="5"/>
        <v>61.518053785047933</v>
      </c>
      <c r="AK24">
        <f t="shared" si="18"/>
        <v>2.3892476372196589</v>
      </c>
      <c r="AL24">
        <f t="shared" si="6"/>
        <v>1.6151805378504793</v>
      </c>
    </row>
    <row r="25" spans="1:38" x14ac:dyDescent="0.25">
      <c r="A25">
        <v>21</v>
      </c>
      <c r="B25" s="4" t="s">
        <v>81</v>
      </c>
      <c r="C25" s="7" t="s">
        <v>82</v>
      </c>
      <c r="D25" s="4" t="s">
        <v>83</v>
      </c>
      <c r="E25" s="4">
        <v>1.92</v>
      </c>
      <c r="F25" s="17">
        <f>E25*H1</f>
        <v>2.1504000000000003</v>
      </c>
      <c r="G25" s="5">
        <f t="shared" si="0"/>
        <v>3.4746893219460659</v>
      </c>
      <c r="H25" s="5">
        <f t="shared" si="1"/>
        <v>5.4271536362911085E-2</v>
      </c>
      <c r="I25">
        <v>3.4662519254672799</v>
      </c>
      <c r="J25">
        <v>3.40981233397634</v>
      </c>
      <c r="K25">
        <v>3.4586532015812801</v>
      </c>
      <c r="L25">
        <v>3.4517046378802099</v>
      </c>
      <c r="M25">
        <v>3.4664087288807002</v>
      </c>
      <c r="N25">
        <v>3.5866825694279898</v>
      </c>
      <c r="O25">
        <v>3.4040061601026799</v>
      </c>
      <c r="P25">
        <v>3.4775681107322098</v>
      </c>
      <c r="Q25">
        <v>3.5341976372311699</v>
      </c>
      <c r="R25">
        <v>3.4916079141808001</v>
      </c>
      <c r="T25" s="14">
        <v>22</v>
      </c>
      <c r="U25" s="14">
        <v>160000</v>
      </c>
      <c r="V25" s="5">
        <f t="shared" si="2"/>
        <v>25.270467795971388</v>
      </c>
      <c r="W25" s="5">
        <f t="shared" si="3"/>
        <v>0.39470208263935397</v>
      </c>
      <c r="X25" s="5">
        <f t="shared" si="4"/>
        <v>0.12481575783523625</v>
      </c>
      <c r="Y25" s="5">
        <f t="shared" si="7"/>
        <v>25.209104912489305</v>
      </c>
      <c r="Z25" s="5">
        <f t="shared" si="8"/>
        <v>24.798635156191562</v>
      </c>
      <c r="AA25" s="5">
        <f t="shared" si="9"/>
        <v>25.153841466045673</v>
      </c>
      <c r="AB25" s="5">
        <f t="shared" si="10"/>
        <v>25.103306457310616</v>
      </c>
      <c r="AC25" s="5">
        <f t="shared" si="11"/>
        <v>25.210245300950547</v>
      </c>
      <c r="AD25" s="5">
        <f t="shared" si="12"/>
        <v>26.084964141294474</v>
      </c>
      <c r="AE25" s="5">
        <f t="shared" si="13"/>
        <v>24.756408437110402</v>
      </c>
      <c r="AF25" s="5">
        <f t="shared" si="14"/>
        <v>25.291404441688798</v>
      </c>
      <c r="AG25" s="5">
        <f t="shared" si="15"/>
        <v>25.703255543499417</v>
      </c>
      <c r="AH25" s="5">
        <f t="shared" si="16"/>
        <v>25.393512103133094</v>
      </c>
      <c r="AI25">
        <f t="shared" si="17"/>
        <v>15.639272727272729</v>
      </c>
      <c r="AJ25">
        <f t="shared" si="5"/>
        <v>61.583394807759738</v>
      </c>
      <c r="AK25">
        <f t="shared" si="18"/>
        <v>9.6311950686986592</v>
      </c>
      <c r="AL25">
        <f t="shared" si="6"/>
        <v>1.6158339480775974</v>
      </c>
    </row>
    <row r="26" spans="1:38" x14ac:dyDescent="0.25">
      <c r="A26">
        <v>22</v>
      </c>
      <c r="B26" s="4" t="s">
        <v>84</v>
      </c>
      <c r="C26" s="7" t="s">
        <v>85</v>
      </c>
      <c r="D26" s="4" t="s">
        <v>86</v>
      </c>
      <c r="E26" s="4">
        <v>3.46</v>
      </c>
      <c r="F26" s="17">
        <f>E26*H1</f>
        <v>3.8752000000000004</v>
      </c>
      <c r="G26" s="5">
        <f t="shared" si="0"/>
        <v>6.2642413087161213</v>
      </c>
      <c r="H26" s="5">
        <f t="shared" si="1"/>
        <v>8.9498684194529179E-2</v>
      </c>
      <c r="I26">
        <v>6.2381681591960199</v>
      </c>
      <c r="J26">
        <v>6.1617459156441896</v>
      </c>
      <c r="K26">
        <v>6.2330130054634099</v>
      </c>
      <c r="L26">
        <v>6.2100189865010904</v>
      </c>
      <c r="M26">
        <v>6.2582124068469502</v>
      </c>
      <c r="N26">
        <v>6.4576834453213001</v>
      </c>
      <c r="O26">
        <v>6.1594494280493501</v>
      </c>
      <c r="P26">
        <v>6.2771648134739904</v>
      </c>
      <c r="Q26">
        <v>6.3496232936107102</v>
      </c>
      <c r="R26">
        <v>6.29733363305421</v>
      </c>
      <c r="T26" s="14">
        <v>400</v>
      </c>
      <c r="U26" s="14">
        <v>53000</v>
      </c>
      <c r="V26" s="5">
        <f t="shared" si="2"/>
        <v>0.83001197340488608</v>
      </c>
      <c r="W26" s="5">
        <f t="shared" si="3"/>
        <v>1.1858575655775123E-2</v>
      </c>
      <c r="X26" s="5">
        <f t="shared" si="4"/>
        <v>3.7500108877674258E-3</v>
      </c>
      <c r="Y26" s="5">
        <f t="shared" si="7"/>
        <v>0.8265572810934726</v>
      </c>
      <c r="Z26" s="5">
        <f t="shared" si="8"/>
        <v>0.81643133382285504</v>
      </c>
      <c r="AA26" s="5">
        <f t="shared" si="9"/>
        <v>0.8258742232239018</v>
      </c>
      <c r="AB26" s="5">
        <f t="shared" si="10"/>
        <v>0.82282751571139445</v>
      </c>
      <c r="AC26" s="5">
        <f t="shared" si="11"/>
        <v>0.82921314390722078</v>
      </c>
      <c r="AD26" s="5">
        <f t="shared" si="12"/>
        <v>0.85564305650507222</v>
      </c>
      <c r="AE26" s="5">
        <f t="shared" si="13"/>
        <v>0.81612704921653889</v>
      </c>
      <c r="AF26" s="5">
        <f t="shared" si="14"/>
        <v>0.83172433778530364</v>
      </c>
      <c r="AG26" s="5">
        <f t="shared" si="15"/>
        <v>0.84132508640341919</v>
      </c>
      <c r="AH26" s="5">
        <f t="shared" si="16"/>
        <v>0.83439670637968277</v>
      </c>
      <c r="AI26">
        <f t="shared" si="17"/>
        <v>0.51346400000000003</v>
      </c>
      <c r="AJ26">
        <f t="shared" si="5"/>
        <v>61.649497025085701</v>
      </c>
      <c r="AK26">
        <f t="shared" si="18"/>
        <v>0.31654797340488605</v>
      </c>
      <c r="AL26">
        <f t="shared" si="6"/>
        <v>1.6164949702508571</v>
      </c>
    </row>
    <row r="27" spans="1:38" x14ac:dyDescent="0.25">
      <c r="A27">
        <v>23</v>
      </c>
      <c r="B27" s="4" t="s">
        <v>87</v>
      </c>
      <c r="C27" s="7" t="s">
        <v>88</v>
      </c>
      <c r="D27" s="4" t="s">
        <v>89</v>
      </c>
      <c r="E27" s="4">
        <v>1.67</v>
      </c>
      <c r="F27" s="17">
        <f>E27*H1</f>
        <v>1.8704000000000001</v>
      </c>
      <c r="G27" s="5">
        <f t="shared" si="0"/>
        <v>3.0252516582643478</v>
      </c>
      <c r="H27" s="5">
        <f t="shared" si="1"/>
        <v>4.3921813183157278E-2</v>
      </c>
      <c r="I27">
        <v>3.0221944628478901</v>
      </c>
      <c r="J27">
        <v>2.9793927276497998</v>
      </c>
      <c r="K27">
        <v>3.00918793699483</v>
      </c>
      <c r="L27">
        <v>3.0026711392041299</v>
      </c>
      <c r="M27">
        <v>3.0246851751733201</v>
      </c>
      <c r="N27">
        <v>3.1220887575090499</v>
      </c>
      <c r="O27">
        <v>2.9705965608124298</v>
      </c>
      <c r="P27">
        <v>3.0122848159256499</v>
      </c>
      <c r="Q27">
        <v>3.0650386004111199</v>
      </c>
      <c r="R27">
        <v>3.0443764061152598</v>
      </c>
      <c r="T27" s="14">
        <v>640</v>
      </c>
      <c r="U27" s="14">
        <v>480000</v>
      </c>
      <c r="V27" s="5">
        <f t="shared" si="2"/>
        <v>2.2689387436982611</v>
      </c>
      <c r="W27" s="5">
        <f t="shared" si="3"/>
        <v>3.2941359887367905E-2</v>
      </c>
      <c r="X27" s="5">
        <f t="shared" si="4"/>
        <v>1.0416972646739029E-2</v>
      </c>
      <c r="Y27" s="5">
        <f t="shared" si="7"/>
        <v>2.2666458471359179</v>
      </c>
      <c r="Z27" s="5">
        <f t="shared" si="8"/>
        <v>2.2345445457373496</v>
      </c>
      <c r="AA27" s="5">
        <f t="shared" si="9"/>
        <v>2.2568909527461223</v>
      </c>
      <c r="AB27" s="5">
        <f t="shared" si="10"/>
        <v>2.2520033544030977</v>
      </c>
      <c r="AC27" s="5">
        <f t="shared" si="11"/>
        <v>2.2685138813799899</v>
      </c>
      <c r="AD27" s="5">
        <f t="shared" si="12"/>
        <v>2.3415665681317872</v>
      </c>
      <c r="AE27" s="5">
        <f t="shared" si="13"/>
        <v>2.2279474206093224</v>
      </c>
      <c r="AF27" s="5">
        <f t="shared" si="14"/>
        <v>2.2592136119442374</v>
      </c>
      <c r="AG27" s="5">
        <f t="shared" si="15"/>
        <v>2.2987789503083396</v>
      </c>
      <c r="AH27" s="5">
        <f t="shared" si="16"/>
        <v>2.2832823045864452</v>
      </c>
      <c r="AI27">
        <f t="shared" si="17"/>
        <v>1.4028000000000003</v>
      </c>
      <c r="AJ27">
        <f t="shared" si="5"/>
        <v>61.743565989325674</v>
      </c>
      <c r="AK27">
        <f t="shared" si="18"/>
        <v>0.86613874369826083</v>
      </c>
      <c r="AL27">
        <f t="shared" si="6"/>
        <v>1.6174356598932569</v>
      </c>
    </row>
    <row r="28" spans="1:38" x14ac:dyDescent="0.25">
      <c r="A28">
        <v>24</v>
      </c>
      <c r="B28" s="4" t="s">
        <v>90</v>
      </c>
      <c r="C28" s="7" t="s">
        <v>91</v>
      </c>
      <c r="D28" s="4" t="s">
        <v>92</v>
      </c>
      <c r="E28" s="4">
        <v>16.649999999999999</v>
      </c>
      <c r="F28" s="17">
        <f>E28*H1</f>
        <v>18.648</v>
      </c>
      <c r="G28" s="5">
        <f t="shared" si="0"/>
        <v>30.132416575017622</v>
      </c>
      <c r="H28" s="5">
        <f t="shared" si="1"/>
        <v>0.44907450172174357</v>
      </c>
      <c r="I28">
        <v>30.0613811263913</v>
      </c>
      <c r="J28">
        <v>29.5755927987375</v>
      </c>
      <c r="K28">
        <v>30.00596038242</v>
      </c>
      <c r="L28">
        <v>29.948263187561999</v>
      </c>
      <c r="M28">
        <v>30.089394611436798</v>
      </c>
      <c r="N28">
        <v>31.084946737582602</v>
      </c>
      <c r="O28">
        <v>29.558679349789401</v>
      </c>
      <c r="P28">
        <v>30.1223634481753</v>
      </c>
      <c r="Q28">
        <v>30.547963579879902</v>
      </c>
      <c r="R28">
        <v>30.329620528201399</v>
      </c>
      <c r="T28" s="14">
        <v>2500</v>
      </c>
      <c r="U28" s="14">
        <v>120000</v>
      </c>
      <c r="V28" s="5">
        <f t="shared" si="2"/>
        <v>1.4463559956008458</v>
      </c>
      <c r="W28" s="5">
        <f t="shared" si="3"/>
        <v>2.1555576082643649E-2</v>
      </c>
      <c r="X28" s="5">
        <f t="shared" si="4"/>
        <v>6.8164716698203833E-3</v>
      </c>
      <c r="Y28" s="5">
        <f t="shared" si="7"/>
        <v>1.4429462940667825</v>
      </c>
      <c r="Z28" s="5">
        <f t="shared" si="8"/>
        <v>1.4196284543394</v>
      </c>
      <c r="AA28" s="5">
        <f t="shared" si="9"/>
        <v>1.4402860983561601</v>
      </c>
      <c r="AB28" s="5">
        <f t="shared" si="10"/>
        <v>1.4375166330029758</v>
      </c>
      <c r="AC28" s="5">
        <f t="shared" si="11"/>
        <v>1.4442909413489662</v>
      </c>
      <c r="AD28" s="5">
        <f t="shared" si="12"/>
        <v>1.4920774434039648</v>
      </c>
      <c r="AE28" s="5">
        <f t="shared" si="13"/>
        <v>1.4188166087898912</v>
      </c>
      <c r="AF28" s="5">
        <f t="shared" si="14"/>
        <v>1.4458734455124145</v>
      </c>
      <c r="AG28" s="5">
        <f t="shared" si="15"/>
        <v>1.4663022518342352</v>
      </c>
      <c r="AH28" s="5">
        <f t="shared" si="16"/>
        <v>1.455821785353667</v>
      </c>
      <c r="AI28">
        <f t="shared" si="17"/>
        <v>0.89510400000000001</v>
      </c>
      <c r="AJ28">
        <f t="shared" si="5"/>
        <v>61.585245468777458</v>
      </c>
      <c r="AK28">
        <f t="shared" si="18"/>
        <v>0.55125199560084581</v>
      </c>
      <c r="AL28">
        <f t="shared" si="6"/>
        <v>1.6158524546877746</v>
      </c>
    </row>
    <row r="29" spans="1:38" x14ac:dyDescent="0.25">
      <c r="A29">
        <v>25</v>
      </c>
      <c r="B29" s="4" t="s">
        <v>93</v>
      </c>
      <c r="C29" s="7" t="s">
        <v>94</v>
      </c>
      <c r="D29" s="4" t="s">
        <v>95</v>
      </c>
      <c r="E29" s="4">
        <v>0.5</v>
      </c>
      <c r="F29" s="17">
        <f>E29*H1</f>
        <v>0.56000000000000005</v>
      </c>
      <c r="G29" s="5">
        <f t="shared" si="0"/>
        <v>0.90482063730507034</v>
      </c>
      <c r="H29" s="5">
        <f t="shared" si="1"/>
        <v>1.3244116529709657E-2</v>
      </c>
      <c r="I29">
        <v>0.90145612766753103</v>
      </c>
      <c r="J29">
        <v>0.889180869698318</v>
      </c>
      <c r="K29">
        <v>0.90236868117979596</v>
      </c>
      <c r="L29">
        <v>0.89966720814592105</v>
      </c>
      <c r="M29">
        <v>0.90530447003488401</v>
      </c>
      <c r="N29">
        <v>0.93238132029550203</v>
      </c>
      <c r="O29">
        <v>0.88688822802766198</v>
      </c>
      <c r="P29">
        <v>0.903706794150689</v>
      </c>
      <c r="Q29">
        <v>0.91874734490045895</v>
      </c>
      <c r="R29">
        <v>0.90850532894994296</v>
      </c>
      <c r="T29" s="14">
        <v>1550</v>
      </c>
      <c r="U29" s="14">
        <v>390000</v>
      </c>
      <c r="V29" s="5">
        <f t="shared" si="2"/>
        <v>0.22766454745095324</v>
      </c>
      <c r="W29" s="5">
        <f t="shared" si="3"/>
        <v>3.3323906107011335E-3</v>
      </c>
      <c r="X29" s="5">
        <f t="shared" si="4"/>
        <v>1.0537944383175056E-3</v>
      </c>
      <c r="Y29" s="5">
        <f t="shared" si="7"/>
        <v>0.2268179934131207</v>
      </c>
      <c r="Z29" s="5">
        <f t="shared" si="8"/>
        <v>0.22372938011764132</v>
      </c>
      <c r="AA29" s="5">
        <f t="shared" si="9"/>
        <v>0.22704760365169058</v>
      </c>
      <c r="AB29" s="5">
        <f t="shared" si="10"/>
        <v>0.22636787817865112</v>
      </c>
      <c r="AC29" s="5">
        <f t="shared" si="11"/>
        <v>0.22778628600877729</v>
      </c>
      <c r="AD29" s="5">
        <f t="shared" si="12"/>
        <v>0.23459917091306182</v>
      </c>
      <c r="AE29" s="5">
        <f t="shared" si="13"/>
        <v>0.22315252189083112</v>
      </c>
      <c r="AF29" s="5">
        <f t="shared" si="14"/>
        <v>0.22738429014114109</v>
      </c>
      <c r="AG29" s="5">
        <f t="shared" si="15"/>
        <v>0.23116868678140579</v>
      </c>
      <c r="AH29" s="5">
        <f t="shared" si="16"/>
        <v>0.22859166341321147</v>
      </c>
      <c r="AI29">
        <f t="shared" si="17"/>
        <v>0.14090322580645162</v>
      </c>
      <c r="AJ29">
        <f t="shared" si="5"/>
        <v>61.575113804476878</v>
      </c>
      <c r="AK29">
        <f t="shared" si="18"/>
        <v>8.6761321644501621E-2</v>
      </c>
      <c r="AL29">
        <f t="shared" si="6"/>
        <v>1.6157511380447689</v>
      </c>
    </row>
    <row r="30" spans="1:38" x14ac:dyDescent="0.25">
      <c r="A30">
        <v>26</v>
      </c>
      <c r="B30" s="4" t="s">
        <v>96</v>
      </c>
      <c r="C30" s="7" t="s">
        <v>97</v>
      </c>
      <c r="D30" s="4" t="s">
        <v>98</v>
      </c>
      <c r="E30" s="4">
        <v>3.03</v>
      </c>
      <c r="F30" s="17">
        <f>E30*H1</f>
        <v>3.3936000000000002</v>
      </c>
      <c r="G30" s="5">
        <f t="shared" si="0"/>
        <v>5.4818674310623488</v>
      </c>
      <c r="H30" s="5">
        <f t="shared" si="1"/>
        <v>8.2501928397755178E-2</v>
      </c>
      <c r="I30">
        <v>5.4673836934128497</v>
      </c>
      <c r="J30">
        <v>5.3954973750884596</v>
      </c>
      <c r="K30">
        <v>5.4433177745365002</v>
      </c>
      <c r="L30">
        <v>5.4470853698051798</v>
      </c>
      <c r="M30">
        <v>5.4872792836563899</v>
      </c>
      <c r="N30">
        <v>5.6523119143212401</v>
      </c>
      <c r="O30">
        <v>5.3640877801990898</v>
      </c>
      <c r="P30">
        <v>5.4802404137391898</v>
      </c>
      <c r="Q30">
        <v>5.5631798718627703</v>
      </c>
      <c r="R30">
        <v>5.51829083400182</v>
      </c>
      <c r="T30" s="14">
        <v>9240</v>
      </c>
      <c r="U30" s="15">
        <v>66000</v>
      </c>
      <c r="V30" s="5">
        <f t="shared" si="2"/>
        <v>3.9156195936159641E-2</v>
      </c>
      <c r="W30" s="5">
        <f t="shared" si="3"/>
        <v>5.8929948855539346E-4</v>
      </c>
      <c r="X30" s="5">
        <f t="shared" si="4"/>
        <v>1.8635286078073722E-4</v>
      </c>
      <c r="Y30" s="5">
        <f t="shared" si="7"/>
        <v>3.9052740667234638E-2</v>
      </c>
      <c r="Z30" s="5">
        <f t="shared" si="8"/>
        <v>3.8539266964917572E-2</v>
      </c>
      <c r="AA30" s="5">
        <f t="shared" si="9"/>
        <v>3.8880841246689286E-2</v>
      </c>
      <c r="AB30" s="5">
        <f t="shared" si="10"/>
        <v>3.8907752641465572E-2</v>
      </c>
      <c r="AC30" s="5">
        <f t="shared" si="11"/>
        <v>3.9194852026117069E-2</v>
      </c>
      <c r="AD30" s="5">
        <f t="shared" si="12"/>
        <v>4.0373656530865998E-2</v>
      </c>
      <c r="AE30" s="5">
        <f t="shared" si="13"/>
        <v>3.8314912715707784E-2</v>
      </c>
      <c r="AF30" s="5">
        <f t="shared" si="14"/>
        <v>3.9144574383851355E-2</v>
      </c>
      <c r="AG30" s="5">
        <f t="shared" si="15"/>
        <v>3.9736999084734076E-2</v>
      </c>
      <c r="AH30" s="5">
        <f t="shared" si="16"/>
        <v>3.9416363100013001E-2</v>
      </c>
      <c r="AI30">
        <f t="shared" si="17"/>
        <v>2.4240000000000001E-2</v>
      </c>
      <c r="AJ30">
        <f t="shared" si="5"/>
        <v>61.535461782836798</v>
      </c>
      <c r="AK30">
        <f t="shared" si="18"/>
        <v>1.491619593615964E-2</v>
      </c>
      <c r="AL30">
        <f t="shared" si="6"/>
        <v>1.615354617828368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103</v>
      </c>
      <c r="U32" s="5">
        <f>SUM(V5:V30)</f>
        <v>10369.99775705408</v>
      </c>
      <c r="V32" s="5"/>
      <c r="W32" s="5"/>
      <c r="X32" s="5"/>
      <c r="Y32" s="5">
        <f t="shared" ref="Y32:AI32" si="19">SUM(Y5:Y30)</f>
        <v>10369.997757054072</v>
      </c>
      <c r="Z32" s="5">
        <f t="shared" si="19"/>
        <v>10369.99775705408</v>
      </c>
      <c r="AA32" s="5">
        <f t="shared" si="19"/>
        <v>10369.997757054065</v>
      </c>
      <c r="AB32" s="5">
        <f t="shared" si="19"/>
        <v>10369.9977570541</v>
      </c>
      <c r="AC32" s="5">
        <f t="shared" si="19"/>
        <v>10369.997757054069</v>
      </c>
      <c r="AD32" s="5">
        <f t="shared" si="19"/>
        <v>10369.9977570541</v>
      </c>
      <c r="AE32" s="5">
        <f t="shared" si="19"/>
        <v>10369.997757054067</v>
      </c>
      <c r="AF32" s="5">
        <f t="shared" si="19"/>
        <v>10369.997757054101</v>
      </c>
      <c r="AG32" s="5">
        <f t="shared" si="19"/>
        <v>10369.99775705408</v>
      </c>
      <c r="AH32" s="5">
        <f t="shared" si="19"/>
        <v>10369.997757054065</v>
      </c>
      <c r="AI32" s="5">
        <f t="shared" si="19"/>
        <v>10369.997757054085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>&amp;R_x000D_&amp;1#&amp;"Calibri"&amp;10&amp;K000000 Classification: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ECD50-53E1-4EEF-8C37-E9FD66455606}">
  <dimension ref="A1:AL59"/>
  <sheetViews>
    <sheetView tabSelected="1" topLeftCell="A2" zoomScale="60" zoomScaleNormal="60" workbookViewId="0">
      <selection activeCell="M59" sqref="M59"/>
    </sheetView>
  </sheetViews>
  <sheetFormatPr defaultRowHeight="15" x14ac:dyDescent="0.25"/>
  <cols>
    <col min="3" max="3" width="14.42578125" customWidth="1"/>
    <col min="4" max="4" width="20.42578125" customWidth="1"/>
    <col min="5" max="5" width="14.140625" customWidth="1"/>
    <col min="6" max="6" width="12.140625" customWidth="1"/>
    <col min="7" max="8" width="8.85546875" customWidth="1"/>
    <col min="9" max="18" width="11.7109375" customWidth="1"/>
    <col min="19" max="19" width="8.85546875" customWidth="1"/>
    <col min="36" max="38" width="9.140625" customWidth="1"/>
  </cols>
  <sheetData>
    <row r="1" spans="1:38" x14ac:dyDescent="0.25">
      <c r="A1" t="s">
        <v>0</v>
      </c>
      <c r="B1">
        <v>130</v>
      </c>
      <c r="E1" t="s">
        <v>1</v>
      </c>
      <c r="F1">
        <v>1.36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G2" s="32" t="s">
        <v>5</v>
      </c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T2" s="5"/>
      <c r="U2" s="5"/>
      <c r="V2" s="31" t="s">
        <v>6</v>
      </c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15</v>
      </c>
      <c r="U3" s="5" t="s">
        <v>16</v>
      </c>
      <c r="V3" s="10" t="s">
        <v>13</v>
      </c>
      <c r="W3" s="10" t="s">
        <v>14</v>
      </c>
      <c r="X3" s="10" t="s">
        <v>17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178</v>
      </c>
      <c r="AJ3" t="s">
        <v>19</v>
      </c>
      <c r="AK3" t="s">
        <v>179</v>
      </c>
      <c r="AL3" t="s">
        <v>180</v>
      </c>
    </row>
    <row r="4" spans="1:38" ht="15.75" thickBot="1" x14ac:dyDescent="0.3">
      <c r="B4" t="s">
        <v>20</v>
      </c>
      <c r="C4" t="s">
        <v>181</v>
      </c>
      <c r="F4" s="17"/>
      <c r="G4" s="5">
        <f t="shared" ref="G4:G30" si="0">AVERAGE(I4:R4)</f>
        <v>19.162134136229309</v>
      </c>
      <c r="H4" s="5">
        <f t="shared" ref="H4:H30" si="1">STDEV(I4:R4)</f>
        <v>2.4094454305889274E-3</v>
      </c>
      <c r="I4">
        <v>19.158874159581298</v>
      </c>
      <c r="J4">
        <v>19.162092166093</v>
      </c>
      <c r="K4">
        <v>19.165852466358398</v>
      </c>
      <c r="L4">
        <v>19.159672797946101</v>
      </c>
      <c r="M4">
        <v>19.162098519931199</v>
      </c>
      <c r="N4">
        <v>19.1596777803863</v>
      </c>
      <c r="O4">
        <v>19.165788974106601</v>
      </c>
      <c r="P4">
        <v>19.163591545889599</v>
      </c>
      <c r="Q4">
        <v>19.161683474427299</v>
      </c>
      <c r="R4">
        <v>19.162009477573299</v>
      </c>
      <c r="T4" s="5" t="s">
        <v>21</v>
      </c>
      <c r="U4" s="5" t="s">
        <v>22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23</v>
      </c>
      <c r="C5" s="5" t="s">
        <v>24</v>
      </c>
      <c r="D5" t="s">
        <v>25</v>
      </c>
      <c r="E5">
        <v>120</v>
      </c>
      <c r="F5" s="17">
        <f>E5*F1</f>
        <v>163.20000000000002</v>
      </c>
      <c r="G5" s="5">
        <f t="shared" si="0"/>
        <v>218.93671662210204</v>
      </c>
      <c r="H5" s="5">
        <f t="shared" si="1"/>
        <v>0.25209808008383655</v>
      </c>
      <c r="I5">
        <v>219.052952736468</v>
      </c>
      <c r="J5">
        <v>219.17671751319301</v>
      </c>
      <c r="K5">
        <v>219.022110220538</v>
      </c>
      <c r="L5">
        <v>219.07347458329201</v>
      </c>
      <c r="M5">
        <v>218.934248263688</v>
      </c>
      <c r="N5">
        <v>218.90784867255701</v>
      </c>
      <c r="O5">
        <v>219.17515861390001</v>
      </c>
      <c r="P5">
        <v>218.38524149533799</v>
      </c>
      <c r="Q5">
        <v>219.026677571318</v>
      </c>
      <c r="R5">
        <v>218.61273655072799</v>
      </c>
      <c r="T5" s="12">
        <v>16</v>
      </c>
      <c r="U5" s="12">
        <v>588000</v>
      </c>
      <c r="V5" s="5">
        <f t="shared" ref="V5:V30" si="2">AVERAGE(Y5:AH5)</f>
        <v>8850.5167694484735</v>
      </c>
      <c r="W5" s="5">
        <f t="shared" ref="W5:W30" si="3">STDEV(Y5:AH5)</f>
        <v>10.19106488738897</v>
      </c>
      <c r="X5" s="5">
        <f t="shared" ref="X5:X30" si="4">W5/SQRT(COUNT(Y5:AH5))</f>
        <v>3.2226976826716518</v>
      </c>
      <c r="Y5" s="5">
        <f>I5/T5*U5/1000*1.1</f>
        <v>8855.2156143717202</v>
      </c>
      <c r="Z5" s="5">
        <f>J5/T5*U5/1000*1.1</f>
        <v>8860.2188054708276</v>
      </c>
      <c r="AA5" s="5">
        <f>K5/T5*U5/1000*1.1</f>
        <v>8853.9688056652503</v>
      </c>
      <c r="AB5" s="5">
        <f>L5/T5*U5/1000*1.1</f>
        <v>8856.0452100295806</v>
      </c>
      <c r="AC5" s="5">
        <f>M5/T5*U5/1000*1.1</f>
        <v>8850.4169860595885</v>
      </c>
      <c r="AD5" s="5">
        <f>N5/T5*U5/1000*1.1</f>
        <v>8849.3497825881186</v>
      </c>
      <c r="AE5" s="5">
        <f>O5/T5*U5/1000*1.1</f>
        <v>8860.1557869669086</v>
      </c>
      <c r="AF5" s="5">
        <f>P5/T5*U5/1000*1.1</f>
        <v>8828.2233874490394</v>
      </c>
      <c r="AG5" s="5">
        <f>Q5/T5*U5/1000*1.1</f>
        <v>8854.1534408205316</v>
      </c>
      <c r="AH5" s="5">
        <f>R5/T5*U5/1000*1.1</f>
        <v>8837.4198750631804</v>
      </c>
      <c r="AI5">
        <f>F5/T5*U5/1000*1.1</f>
        <v>6597.3600000000015</v>
      </c>
      <c r="AJ5">
        <f t="shared" ref="AJ5:AJ30" si="5">((V5-AI5)/AI5)*100</f>
        <v>34.152399890993848</v>
      </c>
      <c r="AK5">
        <f>V5-AI5</f>
        <v>2253.156769448472</v>
      </c>
      <c r="AL5">
        <f t="shared" ref="AL5:AL30" si="6">V5/AI5</f>
        <v>1.3415239989099383</v>
      </c>
    </row>
    <row r="6" spans="1:38" x14ac:dyDescent="0.25">
      <c r="A6">
        <v>2</v>
      </c>
      <c r="B6" t="s">
        <v>26</v>
      </c>
      <c r="C6" s="5" t="s">
        <v>182</v>
      </c>
      <c r="D6" t="s">
        <v>28</v>
      </c>
      <c r="E6">
        <v>1241.24</v>
      </c>
      <c r="F6" s="17">
        <f>E6*H1</f>
        <v>1390.1888000000001</v>
      </c>
      <c r="G6" s="5">
        <f t="shared" si="0"/>
        <v>783.63367180140574</v>
      </c>
      <c r="H6" s="5">
        <f t="shared" si="1"/>
        <v>39.922999725619825</v>
      </c>
      <c r="I6">
        <v>730.69192830678298</v>
      </c>
      <c r="J6">
        <v>788.266372385252</v>
      </c>
      <c r="K6">
        <v>801.378274122996</v>
      </c>
      <c r="L6">
        <v>780.75067310184295</v>
      </c>
      <c r="M6">
        <v>772.02141573789902</v>
      </c>
      <c r="N6">
        <v>753.35380024389997</v>
      </c>
      <c r="O6">
        <v>727.69613481967701</v>
      </c>
      <c r="P6">
        <v>800.10147243620804</v>
      </c>
      <c r="Q6">
        <v>832.24512205234703</v>
      </c>
      <c r="R6">
        <v>849.83152480715205</v>
      </c>
      <c r="T6" s="13">
        <v>540</v>
      </c>
      <c r="U6" s="13">
        <v>45000</v>
      </c>
      <c r="V6" s="5">
        <f t="shared" si="2"/>
        <v>65.302805983450469</v>
      </c>
      <c r="W6" s="5">
        <f t="shared" si="3"/>
        <v>3.32691664380165</v>
      </c>
      <c r="X6" s="5">
        <f t="shared" si="4"/>
        <v>1.0520634179936319</v>
      </c>
      <c r="Y6" s="5">
        <f t="shared" ref="Y6:Y30" si="7">I6/T6*U6/1000</f>
        <v>60.890994025565256</v>
      </c>
      <c r="Z6" s="5">
        <f t="shared" ref="Z6:Z30" si="8">J6/T6*U6/1000</f>
        <v>65.688864365437666</v>
      </c>
      <c r="AA6" s="5">
        <f t="shared" ref="AA6:AA30" si="9">K6/T6*U6/1000</f>
        <v>66.781522843583005</v>
      </c>
      <c r="AB6" s="5">
        <f t="shared" ref="AB6:AB30" si="10">L6/T6*U6/1000</f>
        <v>65.062556091820241</v>
      </c>
      <c r="AC6" s="5">
        <f t="shared" ref="AC6:AC30" si="11">M6/T6*U6/1000</f>
        <v>64.335117978158252</v>
      </c>
      <c r="AD6" s="5">
        <f t="shared" ref="AD6:AD30" si="12">N6/T6*U6/1000</f>
        <v>62.779483353658335</v>
      </c>
      <c r="AE6" s="5">
        <f t="shared" ref="AE6:AE30" si="13">O6/T6*U6/1000</f>
        <v>60.641344568306423</v>
      </c>
      <c r="AF6" s="5">
        <f t="shared" ref="AF6:AF30" si="14">P6/T6*U6/1000</f>
        <v>66.675122703017337</v>
      </c>
      <c r="AG6" s="5">
        <f t="shared" ref="AG6:AG30" si="15">Q6/T6*U6/1000</f>
        <v>69.35376017102891</v>
      </c>
      <c r="AH6" s="5">
        <f t="shared" ref="AH6:AH30" si="16">R6/T6*U6/1000</f>
        <v>70.819293733929342</v>
      </c>
      <c r="AI6">
        <f>F6/T6*U6/1000</f>
        <v>115.84906666666669</v>
      </c>
      <c r="AJ6">
        <f t="shared" si="5"/>
        <v>-43.631133281939441</v>
      </c>
      <c r="AK6">
        <f t="shared" ref="AK6:AK30" si="17">V6-AI6</f>
        <v>-50.546260683216218</v>
      </c>
      <c r="AL6">
        <f t="shared" si="6"/>
        <v>0.56368866718060562</v>
      </c>
    </row>
    <row r="7" spans="1:38" x14ac:dyDescent="0.25">
      <c r="A7">
        <v>3</v>
      </c>
      <c r="B7" t="s">
        <v>29</v>
      </c>
      <c r="C7" s="5" t="s">
        <v>183</v>
      </c>
      <c r="D7" t="s">
        <v>31</v>
      </c>
      <c r="E7">
        <v>166.35</v>
      </c>
      <c r="F7" s="17">
        <f>E7*H1</f>
        <v>186.31200000000001</v>
      </c>
      <c r="G7" s="5">
        <f t="shared" si="0"/>
        <v>90.634508773108934</v>
      </c>
      <c r="H7" s="5">
        <f t="shared" si="1"/>
        <v>0.5502785372161022</v>
      </c>
      <c r="I7">
        <v>91.123480476217793</v>
      </c>
      <c r="J7">
        <v>90.523249050944699</v>
      </c>
      <c r="K7">
        <v>91.214823796789304</v>
      </c>
      <c r="L7">
        <v>90.879218892194004</v>
      </c>
      <c r="M7">
        <v>90.323830726628401</v>
      </c>
      <c r="N7">
        <v>89.908989591319497</v>
      </c>
      <c r="O7">
        <v>91.216454766332305</v>
      </c>
      <c r="P7">
        <v>91.071927898934504</v>
      </c>
      <c r="Q7">
        <v>90.374014294272598</v>
      </c>
      <c r="R7">
        <v>89.709098237456303</v>
      </c>
      <c r="T7" s="13">
        <v>50</v>
      </c>
      <c r="U7" s="13">
        <v>180000</v>
      </c>
      <c r="V7" s="5">
        <f t="shared" si="2"/>
        <v>326.2842315831922</v>
      </c>
      <c r="W7" s="5">
        <f t="shared" si="3"/>
        <v>1.9810027339779559</v>
      </c>
      <c r="X7" s="5">
        <f t="shared" si="4"/>
        <v>0.62644806903909722</v>
      </c>
      <c r="Y7" s="5">
        <f t="shared" si="7"/>
        <v>328.04452971438405</v>
      </c>
      <c r="Z7" s="5">
        <f t="shared" si="8"/>
        <v>325.88369658340088</v>
      </c>
      <c r="AA7" s="5">
        <f t="shared" si="9"/>
        <v>328.37336566844147</v>
      </c>
      <c r="AB7" s="5">
        <f t="shared" si="10"/>
        <v>327.16518801189841</v>
      </c>
      <c r="AC7" s="5">
        <f t="shared" si="11"/>
        <v>325.16579061586225</v>
      </c>
      <c r="AD7" s="5">
        <f t="shared" si="12"/>
        <v>323.67236252875023</v>
      </c>
      <c r="AE7" s="5">
        <f t="shared" si="13"/>
        <v>328.37923715879629</v>
      </c>
      <c r="AF7" s="5">
        <f t="shared" si="14"/>
        <v>327.85894043616423</v>
      </c>
      <c r="AG7" s="5">
        <f t="shared" si="15"/>
        <v>325.3464514593814</v>
      </c>
      <c r="AH7" s="5">
        <f t="shared" si="16"/>
        <v>322.9527536548427</v>
      </c>
      <c r="AI7">
        <f>F7/T7*U7/1000</f>
        <v>670.72320000000002</v>
      </c>
      <c r="AJ7">
        <f t="shared" si="5"/>
        <v>-51.35337027507142</v>
      </c>
      <c r="AK7">
        <f t="shared" si="17"/>
        <v>-344.43896841680782</v>
      </c>
      <c r="AL7">
        <f t="shared" si="6"/>
        <v>0.48646629724928581</v>
      </c>
    </row>
    <row r="8" spans="1:38" x14ac:dyDescent="0.25">
      <c r="A8">
        <v>4</v>
      </c>
      <c r="B8" t="s">
        <v>32</v>
      </c>
      <c r="C8" s="6" t="s">
        <v>184</v>
      </c>
      <c r="D8" t="s">
        <v>34</v>
      </c>
      <c r="E8">
        <v>50.2</v>
      </c>
      <c r="F8" s="17">
        <f>E8*H1</f>
        <v>56.224000000000011</v>
      </c>
      <c r="G8" s="5">
        <f t="shared" si="0"/>
        <v>126.87428853446772</v>
      </c>
      <c r="H8" s="5">
        <f t="shared" si="1"/>
        <v>4.6556555545376579</v>
      </c>
      <c r="I8">
        <v>129.139851619702</v>
      </c>
      <c r="J8">
        <v>119.760952313537</v>
      </c>
      <c r="K8">
        <v>123.498983557901</v>
      </c>
      <c r="L8">
        <v>129.81464307435101</v>
      </c>
      <c r="M8">
        <v>134.02305808177999</v>
      </c>
      <c r="N8">
        <v>127.441539328395</v>
      </c>
      <c r="O8">
        <v>122.674325947856</v>
      </c>
      <c r="P8">
        <v>132.44051050279799</v>
      </c>
      <c r="Q8">
        <v>122.521149979337</v>
      </c>
      <c r="R8">
        <v>127.42787093902</v>
      </c>
      <c r="T8" s="14">
        <v>65</v>
      </c>
      <c r="U8" s="14">
        <v>70000</v>
      </c>
      <c r="V8" s="5">
        <f t="shared" si="2"/>
        <v>136.63384919096524</v>
      </c>
      <c r="W8" s="5">
        <f t="shared" si="3"/>
        <v>5.0137829048867051</v>
      </c>
      <c r="X8" s="5">
        <f t="shared" si="4"/>
        <v>1.5854973673057349</v>
      </c>
      <c r="Y8" s="5">
        <f t="shared" si="7"/>
        <v>139.07368635967907</v>
      </c>
      <c r="Z8" s="5">
        <f t="shared" si="8"/>
        <v>128.97333326073218</v>
      </c>
      <c r="AA8" s="5">
        <f t="shared" si="9"/>
        <v>132.99890537004723</v>
      </c>
      <c r="AB8" s="5">
        <f t="shared" si="10"/>
        <v>139.80038484930108</v>
      </c>
      <c r="AC8" s="5">
        <f t="shared" si="11"/>
        <v>144.33252408807076</v>
      </c>
      <c r="AD8" s="5">
        <f t="shared" si="12"/>
        <v>137.24473466134845</v>
      </c>
      <c r="AE8" s="5">
        <f t="shared" si="13"/>
        <v>132.11081255922954</v>
      </c>
      <c r="AF8" s="5">
        <f t="shared" si="14"/>
        <v>142.62824207993631</v>
      </c>
      <c r="AG8" s="5">
        <f t="shared" si="15"/>
        <v>131.94585382390139</v>
      </c>
      <c r="AH8" s="5">
        <f t="shared" si="16"/>
        <v>137.23001485740613</v>
      </c>
      <c r="AI8">
        <f>F8/T8*U8/1000</f>
        <v>60.548923076923096</v>
      </c>
      <c r="AJ8">
        <f t="shared" si="5"/>
        <v>125.65859514525411</v>
      </c>
      <c r="AK8">
        <f t="shared" si="17"/>
        <v>76.084926114042133</v>
      </c>
      <c r="AL8">
        <f t="shared" si="6"/>
        <v>2.2565859514525415</v>
      </c>
    </row>
    <row r="9" spans="1:38" x14ac:dyDescent="0.25">
      <c r="A9">
        <v>5</v>
      </c>
      <c r="B9" t="s">
        <v>35</v>
      </c>
      <c r="C9" s="6" t="s">
        <v>185</v>
      </c>
      <c r="D9" t="s">
        <v>37</v>
      </c>
      <c r="E9">
        <v>29.91</v>
      </c>
      <c r="F9" s="17">
        <f>E9*H1</f>
        <v>33.499200000000002</v>
      </c>
      <c r="G9" s="5">
        <f t="shared" si="0"/>
        <v>28.94933375389714</v>
      </c>
      <c r="H9" s="5">
        <f t="shared" si="1"/>
        <v>0.48094731207410624</v>
      </c>
      <c r="I9">
        <v>29.280984623309202</v>
      </c>
      <c r="J9">
        <v>29.126270780348801</v>
      </c>
      <c r="K9">
        <v>28.984709955184101</v>
      </c>
      <c r="L9">
        <v>28.124105402164702</v>
      </c>
      <c r="M9">
        <v>29.1301159208654</v>
      </c>
      <c r="N9">
        <v>28.4882657428569</v>
      </c>
      <c r="O9">
        <v>28.770874918082001</v>
      </c>
      <c r="P9">
        <v>28.863147385282598</v>
      </c>
      <c r="Q9">
        <v>28.800114926062001</v>
      </c>
      <c r="R9">
        <v>29.924747884815702</v>
      </c>
      <c r="T9" s="14">
        <v>22</v>
      </c>
      <c r="U9" s="14">
        <v>160000</v>
      </c>
      <c r="V9" s="5">
        <f t="shared" si="2"/>
        <v>210.54060911925194</v>
      </c>
      <c r="W9" s="5">
        <f t="shared" si="3"/>
        <v>3.4977986332662319</v>
      </c>
      <c r="X9" s="5">
        <f t="shared" si="4"/>
        <v>1.1061010477745294</v>
      </c>
      <c r="Y9" s="5">
        <f t="shared" si="7"/>
        <v>212.95261544224877</v>
      </c>
      <c r="Z9" s="5">
        <f t="shared" si="8"/>
        <v>211.82742385708221</v>
      </c>
      <c r="AA9" s="5">
        <f t="shared" si="9"/>
        <v>210.79789058315711</v>
      </c>
      <c r="AB9" s="5">
        <f t="shared" si="10"/>
        <v>204.53894837937966</v>
      </c>
      <c r="AC9" s="5">
        <f t="shared" si="11"/>
        <v>211.85538851538473</v>
      </c>
      <c r="AD9" s="5">
        <f t="shared" si="12"/>
        <v>207.18738722077745</v>
      </c>
      <c r="AE9" s="5">
        <f t="shared" si="13"/>
        <v>209.24272667696002</v>
      </c>
      <c r="AF9" s="5">
        <f t="shared" si="14"/>
        <v>209.91379916569161</v>
      </c>
      <c r="AG9" s="5">
        <f t="shared" si="15"/>
        <v>209.45538128045089</v>
      </c>
      <c r="AH9" s="5">
        <f t="shared" si="16"/>
        <v>217.63453007138693</v>
      </c>
      <c r="AI9">
        <f>F9/T9*U9/1000</f>
        <v>243.63054545454546</v>
      </c>
      <c r="AJ9">
        <f t="shared" si="5"/>
        <v>-13.582014633492317</v>
      </c>
      <c r="AK9">
        <f t="shared" si="17"/>
        <v>-33.089936335293515</v>
      </c>
      <c r="AL9">
        <f t="shared" si="6"/>
        <v>0.86417985366507688</v>
      </c>
    </row>
    <row r="10" spans="1:38" x14ac:dyDescent="0.25">
      <c r="A10">
        <v>6</v>
      </c>
      <c r="B10" t="s">
        <v>38</v>
      </c>
      <c r="C10" s="6" t="s">
        <v>187</v>
      </c>
      <c r="D10" t="s">
        <v>40</v>
      </c>
      <c r="E10">
        <v>128.58000000000001</v>
      </c>
      <c r="F10" s="17">
        <f>E10*H1</f>
        <v>144.00960000000003</v>
      </c>
      <c r="G10" s="5">
        <f t="shared" si="0"/>
        <v>86.466044873243263</v>
      </c>
      <c r="H10" s="5">
        <f t="shared" si="1"/>
        <v>1.8945342887526528</v>
      </c>
      <c r="I10">
        <v>86.202860974896495</v>
      </c>
      <c r="J10">
        <v>84.112345609160897</v>
      </c>
      <c r="K10">
        <v>85.4470918688111</v>
      </c>
      <c r="L10">
        <v>84.288093280256703</v>
      </c>
      <c r="M10">
        <v>84.666011504112703</v>
      </c>
      <c r="N10">
        <v>87.663223279244505</v>
      </c>
      <c r="O10">
        <v>87.258612484330399</v>
      </c>
      <c r="P10">
        <v>90.169957622906495</v>
      </c>
      <c r="Q10">
        <v>87.581747542129193</v>
      </c>
      <c r="R10">
        <v>87.270504566584194</v>
      </c>
      <c r="T10" s="14">
        <v>69</v>
      </c>
      <c r="U10" s="14">
        <v>160000</v>
      </c>
      <c r="V10" s="5">
        <f t="shared" si="2"/>
        <v>200.50097361911483</v>
      </c>
      <c r="W10" s="5">
        <f t="shared" si="3"/>
        <v>4.3931229884119469</v>
      </c>
      <c r="X10" s="5">
        <f t="shared" si="4"/>
        <v>1.3892274684627248</v>
      </c>
      <c r="Y10" s="5">
        <f t="shared" si="7"/>
        <v>199.890692115702</v>
      </c>
      <c r="Z10" s="5">
        <f t="shared" si="8"/>
        <v>195.04312025312672</v>
      </c>
      <c r="AA10" s="5">
        <f t="shared" si="9"/>
        <v>198.13818404361996</v>
      </c>
      <c r="AB10" s="5">
        <f t="shared" si="10"/>
        <v>195.45065108465323</v>
      </c>
      <c r="AC10" s="5">
        <f t="shared" si="11"/>
        <v>196.32698319794252</v>
      </c>
      <c r="AD10" s="5">
        <f t="shared" si="12"/>
        <v>203.27703948810321</v>
      </c>
      <c r="AE10" s="5">
        <f t="shared" si="13"/>
        <v>202.33881155786759</v>
      </c>
      <c r="AF10" s="5">
        <f t="shared" si="14"/>
        <v>209.0897568067397</v>
      </c>
      <c r="AG10" s="5">
        <f t="shared" si="15"/>
        <v>203.08811024261843</v>
      </c>
      <c r="AH10" s="5">
        <f t="shared" si="16"/>
        <v>202.36638740077495</v>
      </c>
      <c r="AI10">
        <f>F10/T10*U10/1000</f>
        <v>333.93530434782616</v>
      </c>
      <c r="AJ10">
        <f t="shared" si="5"/>
        <v>-39.958138295472487</v>
      </c>
      <c r="AK10">
        <f t="shared" si="17"/>
        <v>-133.43433072871133</v>
      </c>
      <c r="AL10">
        <f t="shared" si="6"/>
        <v>0.6004186170452751</v>
      </c>
    </row>
    <row r="11" spans="1:38" x14ac:dyDescent="0.25">
      <c r="A11">
        <v>7</v>
      </c>
      <c r="B11" s="3" t="s">
        <v>41</v>
      </c>
      <c r="C11" s="9" t="s">
        <v>184</v>
      </c>
      <c r="D11" s="3" t="s">
        <v>42</v>
      </c>
      <c r="E11" s="3">
        <v>50.2</v>
      </c>
      <c r="F11" s="17">
        <f>E11*H1</f>
        <v>56.224000000000011</v>
      </c>
      <c r="G11" s="5">
        <f t="shared" si="0"/>
        <v>0</v>
      </c>
      <c r="H11" s="5">
        <f t="shared" si="1"/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I11">
        <v>0</v>
      </c>
      <c r="AJ11" t="e">
        <f t="shared" si="5"/>
        <v>#DIV/0!</v>
      </c>
      <c r="AK11">
        <f t="shared" si="17"/>
        <v>0</v>
      </c>
      <c r="AL11" t="e">
        <f t="shared" si="6"/>
        <v>#DIV/0!</v>
      </c>
    </row>
    <row r="12" spans="1:38" x14ac:dyDescent="0.25">
      <c r="A12">
        <v>8</v>
      </c>
      <c r="B12" t="s">
        <v>43</v>
      </c>
      <c r="C12" s="6" t="s">
        <v>186</v>
      </c>
      <c r="D12" t="s">
        <v>45</v>
      </c>
      <c r="E12">
        <v>13.35</v>
      </c>
      <c r="F12" s="17">
        <f>E12*H1</f>
        <v>14.952000000000002</v>
      </c>
      <c r="G12" s="5">
        <f t="shared" si="0"/>
        <v>53.549643685841943</v>
      </c>
      <c r="H12" s="5">
        <f t="shared" si="1"/>
        <v>2.4188205132952434</v>
      </c>
      <c r="I12">
        <v>54.880313187415901</v>
      </c>
      <c r="J12">
        <v>55.8394279584099</v>
      </c>
      <c r="K12">
        <v>54.825797833650199</v>
      </c>
      <c r="L12">
        <v>53.823918181028198</v>
      </c>
      <c r="M12">
        <v>55.567163467932502</v>
      </c>
      <c r="N12">
        <v>52.718391330523502</v>
      </c>
      <c r="O12">
        <v>54.061999674305703</v>
      </c>
      <c r="P12">
        <v>51.176757020986301</v>
      </c>
      <c r="Q12">
        <v>47.897337441282403</v>
      </c>
      <c r="R12">
        <v>54.705330762884799</v>
      </c>
      <c r="T12" s="14">
        <v>81</v>
      </c>
      <c r="U12" s="14">
        <v>66000</v>
      </c>
      <c r="V12" s="5">
        <f t="shared" si="2"/>
        <v>43.633043003278615</v>
      </c>
      <c r="W12" s="5">
        <f t="shared" si="3"/>
        <v>1.9708907886109395</v>
      </c>
      <c r="X12" s="5">
        <f t="shared" si="4"/>
        <v>0.62325039114560132</v>
      </c>
      <c r="Y12" s="5">
        <f t="shared" si="7"/>
        <v>44.717292226783329</v>
      </c>
      <c r="Z12" s="5">
        <f t="shared" si="8"/>
        <v>45.498793151296958</v>
      </c>
      <c r="AA12" s="5">
        <f t="shared" si="9"/>
        <v>44.672872308900168</v>
      </c>
      <c r="AB12" s="5">
        <f t="shared" si="10"/>
        <v>43.856525925282234</v>
      </c>
      <c r="AC12" s="5">
        <f t="shared" si="11"/>
        <v>45.276948010907965</v>
      </c>
      <c r="AD12" s="5">
        <f t="shared" si="12"/>
        <v>42.955726269315448</v>
      </c>
      <c r="AE12" s="5">
        <f t="shared" si="13"/>
        <v>44.050518253137973</v>
      </c>
      <c r="AF12" s="5">
        <f t="shared" si="14"/>
        <v>41.699579794877728</v>
      </c>
      <c r="AG12" s="5">
        <f t="shared" si="15"/>
        <v>39.027460137341215</v>
      </c>
      <c r="AH12" s="5">
        <f t="shared" si="16"/>
        <v>44.574713954943164</v>
      </c>
      <c r="AI12">
        <f>F12/T12*U12/1000</f>
        <v>12.183111111111113</v>
      </c>
      <c r="AJ12">
        <f t="shared" si="5"/>
        <v>258.14368436223867</v>
      </c>
      <c r="AK12">
        <f t="shared" si="17"/>
        <v>31.449931892167502</v>
      </c>
      <c r="AL12">
        <f t="shared" si="6"/>
        <v>3.5814368436223867</v>
      </c>
    </row>
    <row r="13" spans="1:38" x14ac:dyDescent="0.25">
      <c r="A13">
        <v>9</v>
      </c>
      <c r="B13" s="3" t="s">
        <v>46</v>
      </c>
      <c r="C13" s="9" t="s">
        <v>187</v>
      </c>
      <c r="D13" s="3" t="s">
        <v>47</v>
      </c>
      <c r="E13" s="3">
        <v>128.57</v>
      </c>
      <c r="F13" s="17">
        <f>E13*H1</f>
        <v>143.9984</v>
      </c>
      <c r="G13" s="5">
        <f t="shared" si="0"/>
        <v>0</v>
      </c>
      <c r="H13" s="5">
        <f t="shared" si="1"/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I13">
        <v>0</v>
      </c>
      <c r="AJ13" t="e">
        <f t="shared" si="5"/>
        <v>#DIV/0!</v>
      </c>
      <c r="AK13">
        <f t="shared" si="17"/>
        <v>0</v>
      </c>
      <c r="AL13" t="e">
        <f t="shared" si="6"/>
        <v>#DIV/0!</v>
      </c>
    </row>
    <row r="14" spans="1:38" x14ac:dyDescent="0.25">
      <c r="A14">
        <v>10</v>
      </c>
      <c r="B14" t="s">
        <v>48</v>
      </c>
      <c r="C14" s="6" t="s">
        <v>188</v>
      </c>
      <c r="D14" t="s">
        <v>50</v>
      </c>
      <c r="E14">
        <v>446.19</v>
      </c>
      <c r="F14" s="17">
        <f>E14*H1</f>
        <v>499.73280000000005</v>
      </c>
      <c r="G14" s="5">
        <f t="shared" si="0"/>
        <v>948.85831373959775</v>
      </c>
      <c r="H14" s="5">
        <f t="shared" si="1"/>
        <v>26.118722212157454</v>
      </c>
      <c r="I14">
        <v>886.09202215105699</v>
      </c>
      <c r="J14">
        <v>948.87661802518801</v>
      </c>
      <c r="K14">
        <v>977.58925703125499</v>
      </c>
      <c r="L14">
        <v>943.39455152098299</v>
      </c>
      <c r="M14">
        <v>951.28575731132901</v>
      </c>
      <c r="N14">
        <v>965.74390721983002</v>
      </c>
      <c r="O14">
        <v>936.34906904555203</v>
      </c>
      <c r="P14">
        <v>967.230069997736</v>
      </c>
      <c r="Q14">
        <v>940.88773559278502</v>
      </c>
      <c r="R14">
        <v>971.13414950026095</v>
      </c>
      <c r="T14" s="14">
        <v>615</v>
      </c>
      <c r="U14" s="14">
        <v>96000</v>
      </c>
      <c r="V14" s="5">
        <f t="shared" si="2"/>
        <v>148.11446848618107</v>
      </c>
      <c r="W14" s="5">
        <f t="shared" si="3"/>
        <v>4.0770688331172584</v>
      </c>
      <c r="X14" s="5">
        <f t="shared" si="4"/>
        <v>1.2892823689935469</v>
      </c>
      <c r="Y14" s="5">
        <f t="shared" si="7"/>
        <v>138.31680345772597</v>
      </c>
      <c r="Z14" s="5">
        <f t="shared" si="8"/>
        <v>148.11732574051715</v>
      </c>
      <c r="AA14" s="5">
        <f t="shared" si="9"/>
        <v>152.59929865853735</v>
      </c>
      <c r="AB14" s="5">
        <f t="shared" si="10"/>
        <v>147.26158853010466</v>
      </c>
      <c r="AC14" s="5">
        <f t="shared" si="11"/>
        <v>148.49338650713429</v>
      </c>
      <c r="AD14" s="5">
        <f t="shared" si="12"/>
        <v>150.75026844407103</v>
      </c>
      <c r="AE14" s="5">
        <f t="shared" si="13"/>
        <v>146.16180589979348</v>
      </c>
      <c r="AF14" s="5">
        <f t="shared" si="14"/>
        <v>150.98225482891488</v>
      </c>
      <c r="AG14" s="5">
        <f t="shared" si="15"/>
        <v>146.87028067789814</v>
      </c>
      <c r="AH14" s="5">
        <f t="shared" si="16"/>
        <v>151.59167211711389</v>
      </c>
      <c r="AI14">
        <f>F14/T14*U14/1000</f>
        <v>78.007071219512198</v>
      </c>
      <c r="AJ14">
        <f t="shared" si="5"/>
        <v>89.87313094909868</v>
      </c>
      <c r="AK14">
        <f t="shared" si="17"/>
        <v>70.107397266668869</v>
      </c>
      <c r="AL14">
        <f t="shared" si="6"/>
        <v>1.8987313094909868</v>
      </c>
    </row>
    <row r="15" spans="1:38" x14ac:dyDescent="0.25">
      <c r="A15">
        <v>11</v>
      </c>
      <c r="B15" s="4" t="s">
        <v>51</v>
      </c>
      <c r="C15" s="7" t="s">
        <v>189</v>
      </c>
      <c r="D15" s="4" t="s">
        <v>53</v>
      </c>
      <c r="E15" s="4">
        <v>8.01</v>
      </c>
      <c r="F15" s="17">
        <f>E15*H1</f>
        <v>8.9712000000000014</v>
      </c>
      <c r="G15" s="5">
        <f t="shared" si="0"/>
        <v>20.221652138592688</v>
      </c>
      <c r="H15" s="5">
        <f t="shared" si="1"/>
        <v>0.52881137197270345</v>
      </c>
      <c r="I15">
        <v>19.628706607285999</v>
      </c>
      <c r="J15">
        <v>20.381728400685699</v>
      </c>
      <c r="K15">
        <v>20.834916537934301</v>
      </c>
      <c r="L15">
        <v>19.922452809131698</v>
      </c>
      <c r="M15">
        <v>19.687463578432201</v>
      </c>
      <c r="N15">
        <v>19.567335365809299</v>
      </c>
      <c r="O15">
        <v>21.137327794412801</v>
      </c>
      <c r="P15">
        <v>20.246807517750401</v>
      </c>
      <c r="Q15">
        <v>20.569535135850298</v>
      </c>
      <c r="R15">
        <v>20.240247638634202</v>
      </c>
      <c r="T15" s="14">
        <v>546</v>
      </c>
      <c r="U15" s="14">
        <v>210000</v>
      </c>
      <c r="V15" s="5">
        <f t="shared" si="2"/>
        <v>7.7775585148433422</v>
      </c>
      <c r="W15" s="5">
        <f t="shared" si="3"/>
        <v>0.20338898922027046</v>
      </c>
      <c r="X15" s="5">
        <f t="shared" si="4"/>
        <v>6.4317245693548852E-2</v>
      </c>
      <c r="Y15" s="5">
        <f t="shared" si="7"/>
        <v>7.5495025412638457</v>
      </c>
      <c r="Z15" s="5">
        <f t="shared" si="8"/>
        <v>7.8391263079560387</v>
      </c>
      <c r="AA15" s="5">
        <f t="shared" si="9"/>
        <v>8.013429437667039</v>
      </c>
      <c r="AB15" s="5">
        <f t="shared" si="10"/>
        <v>7.6624818496660385</v>
      </c>
      <c r="AC15" s="5">
        <f t="shared" si="11"/>
        <v>7.5721013763200782</v>
      </c>
      <c r="AD15" s="5">
        <f t="shared" si="12"/>
        <v>7.5258982176189608</v>
      </c>
      <c r="AE15" s="5">
        <f t="shared" si="13"/>
        <v>8.129741459389539</v>
      </c>
      <c r="AF15" s="5">
        <f t="shared" si="14"/>
        <v>7.7872336606732313</v>
      </c>
      <c r="AG15" s="5">
        <f t="shared" si="15"/>
        <v>7.9113596676347298</v>
      </c>
      <c r="AH15" s="5">
        <f t="shared" si="16"/>
        <v>7.7847106302439242</v>
      </c>
      <c r="AI15">
        <f>F15/T15*U15/1000</f>
        <v>3.4504615384615396</v>
      </c>
      <c r="AJ15">
        <f t="shared" si="5"/>
        <v>125.40632399893754</v>
      </c>
      <c r="AK15">
        <f t="shared" si="17"/>
        <v>4.327096976381803</v>
      </c>
      <c r="AL15">
        <f t="shared" si="6"/>
        <v>2.2540632399893754</v>
      </c>
    </row>
    <row r="16" spans="1:38" x14ac:dyDescent="0.25">
      <c r="A16">
        <v>12</v>
      </c>
      <c r="B16" s="3" t="s">
        <v>54</v>
      </c>
      <c r="C16" s="9" t="s">
        <v>55</v>
      </c>
      <c r="D16" s="3" t="s">
        <v>56</v>
      </c>
      <c r="E16" s="3">
        <v>150</v>
      </c>
      <c r="F16" s="17">
        <f>E16*H1</f>
        <v>168.00000000000003</v>
      </c>
      <c r="G16" s="5">
        <f t="shared" si="0"/>
        <v>0</v>
      </c>
      <c r="H16" s="5">
        <f t="shared" si="1"/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I16">
        <v>0</v>
      </c>
      <c r="AJ16" t="e">
        <f t="shared" si="5"/>
        <v>#DIV/0!</v>
      </c>
      <c r="AK16">
        <f t="shared" si="17"/>
        <v>0</v>
      </c>
      <c r="AL16" t="e">
        <f t="shared" si="6"/>
        <v>#DIV/0!</v>
      </c>
    </row>
    <row r="17" spans="1:38" x14ac:dyDescent="0.25">
      <c r="A17">
        <v>13</v>
      </c>
      <c r="B17" s="2" t="s">
        <v>57</v>
      </c>
      <c r="C17" s="8" t="s">
        <v>190</v>
      </c>
      <c r="D17" s="2" t="s">
        <v>59</v>
      </c>
      <c r="E17" s="2">
        <v>1572.6</v>
      </c>
      <c r="F17" s="17">
        <f>E17*H1</f>
        <v>1761.3120000000001</v>
      </c>
      <c r="G17" s="5">
        <f t="shared" si="0"/>
        <v>64.946077805897147</v>
      </c>
      <c r="H17" s="5">
        <f t="shared" si="1"/>
        <v>7.0636036824946036</v>
      </c>
      <c r="I17">
        <v>70.769464301268997</v>
      </c>
      <c r="J17">
        <v>65.803748474143106</v>
      </c>
      <c r="K17">
        <v>55.225445515997002</v>
      </c>
      <c r="L17">
        <v>64.983329787431501</v>
      </c>
      <c r="M17">
        <v>54.917395613339401</v>
      </c>
      <c r="N17">
        <v>78.538694834388494</v>
      </c>
      <c r="O17">
        <v>65.052646938001203</v>
      </c>
      <c r="P17">
        <v>69.419092895259197</v>
      </c>
      <c r="Q17">
        <v>63.1946534870414</v>
      </c>
      <c r="R17">
        <v>61.556306212101198</v>
      </c>
      <c r="T17" s="14">
        <v>292</v>
      </c>
      <c r="U17" s="14">
        <v>100000</v>
      </c>
      <c r="V17" s="5">
        <f t="shared" si="2"/>
        <v>22.241807467772993</v>
      </c>
      <c r="W17" s="5">
        <f t="shared" si="3"/>
        <v>2.4190423570187103</v>
      </c>
      <c r="X17" s="5">
        <f t="shared" si="4"/>
        <v>0.76496836046013283</v>
      </c>
      <c r="Y17" s="5">
        <f t="shared" si="7"/>
        <v>24.236117911393492</v>
      </c>
      <c r="Z17" s="5">
        <f t="shared" si="8"/>
        <v>22.535530299364076</v>
      </c>
      <c r="AA17" s="5">
        <f t="shared" si="9"/>
        <v>18.912823806848291</v>
      </c>
      <c r="AB17" s="5">
        <f t="shared" si="10"/>
        <v>22.25456499569572</v>
      </c>
      <c r="AC17" s="5">
        <f t="shared" si="11"/>
        <v>18.807327264842261</v>
      </c>
      <c r="AD17" s="5">
        <f t="shared" si="12"/>
        <v>26.896813299448112</v>
      </c>
      <c r="AE17" s="5">
        <f t="shared" si="13"/>
        <v>22.27830374589082</v>
      </c>
      <c r="AF17" s="5">
        <f t="shared" si="14"/>
        <v>23.773661950431233</v>
      </c>
      <c r="AG17" s="5">
        <f t="shared" si="15"/>
        <v>21.642004618849793</v>
      </c>
      <c r="AH17" s="5">
        <f t="shared" si="16"/>
        <v>21.080926784966163</v>
      </c>
      <c r="AI17">
        <f t="shared" ref="AI17:AI30" si="18">F17/T17*U17/1000</f>
        <v>603.1890410958905</v>
      </c>
      <c r="AJ17">
        <f t="shared" si="5"/>
        <v>-96.312630709045465</v>
      </c>
      <c r="AK17">
        <f t="shared" si="17"/>
        <v>-580.94723362811749</v>
      </c>
      <c r="AL17">
        <f t="shared" si="6"/>
        <v>3.6873692909545348E-2</v>
      </c>
    </row>
    <row r="18" spans="1:38" x14ac:dyDescent="0.25">
      <c r="A18">
        <v>14</v>
      </c>
      <c r="B18" s="2" t="s">
        <v>60</v>
      </c>
      <c r="C18" s="8" t="s">
        <v>191</v>
      </c>
      <c r="D18" s="2" t="s">
        <v>62</v>
      </c>
      <c r="E18" s="2">
        <v>171.47</v>
      </c>
      <c r="F18" s="17">
        <f>E18*H1</f>
        <v>192.04640000000001</v>
      </c>
      <c r="G18" s="5">
        <f t="shared" si="0"/>
        <v>70.856042264651549</v>
      </c>
      <c r="H18" s="5">
        <f t="shared" si="1"/>
        <v>6.1199284923695823</v>
      </c>
      <c r="I18">
        <v>74.863071182451307</v>
      </c>
      <c r="J18">
        <v>76.372005645369399</v>
      </c>
      <c r="K18">
        <v>64.841505295597898</v>
      </c>
      <c r="L18">
        <v>64.980150844770606</v>
      </c>
      <c r="M18">
        <v>77.4119418751078</v>
      </c>
      <c r="N18">
        <v>76.265870704299999</v>
      </c>
      <c r="O18">
        <v>62.486962943766699</v>
      </c>
      <c r="P18">
        <v>63.374110007271298</v>
      </c>
      <c r="Q18">
        <v>75.003117833404005</v>
      </c>
      <c r="R18">
        <v>72.961686314476495</v>
      </c>
      <c r="T18" s="14">
        <v>200</v>
      </c>
      <c r="U18" s="14">
        <v>47000</v>
      </c>
      <c r="V18" s="5">
        <f t="shared" si="2"/>
        <v>16.651169932193113</v>
      </c>
      <c r="W18" s="5">
        <f t="shared" si="3"/>
        <v>1.4381831957068523</v>
      </c>
      <c r="X18" s="5">
        <f t="shared" si="4"/>
        <v>0.45479345910133467</v>
      </c>
      <c r="Y18" s="5">
        <f t="shared" si="7"/>
        <v>17.592821727876057</v>
      </c>
      <c r="Z18" s="5">
        <f t="shared" si="8"/>
        <v>17.947421326661811</v>
      </c>
      <c r="AA18" s="5">
        <f t="shared" si="9"/>
        <v>15.237753744465506</v>
      </c>
      <c r="AB18" s="5">
        <f t="shared" si="10"/>
        <v>15.270335448521092</v>
      </c>
      <c r="AC18" s="5">
        <f t="shared" si="11"/>
        <v>18.191806340650334</v>
      </c>
      <c r="AD18" s="5">
        <f t="shared" si="12"/>
        <v>17.9224796155105</v>
      </c>
      <c r="AE18" s="5">
        <f t="shared" si="13"/>
        <v>14.684436291785174</v>
      </c>
      <c r="AF18" s="5">
        <f t="shared" si="14"/>
        <v>14.892915851708755</v>
      </c>
      <c r="AG18" s="5">
        <f t="shared" si="15"/>
        <v>17.62573269084994</v>
      </c>
      <c r="AH18" s="5">
        <f t="shared" si="16"/>
        <v>17.145996283901976</v>
      </c>
      <c r="AI18">
        <f t="shared" si="18"/>
        <v>45.130904000000001</v>
      </c>
      <c r="AJ18">
        <f t="shared" si="5"/>
        <v>-63.104727677971809</v>
      </c>
      <c r="AK18">
        <f t="shared" si="17"/>
        <v>-28.479734067806888</v>
      </c>
      <c r="AL18">
        <f t="shared" si="6"/>
        <v>0.36895272322028189</v>
      </c>
    </row>
    <row r="19" spans="1:38" x14ac:dyDescent="0.25">
      <c r="A19">
        <v>15</v>
      </c>
      <c r="B19" s="2" t="s">
        <v>63</v>
      </c>
      <c r="C19" s="8" t="s">
        <v>192</v>
      </c>
      <c r="D19" s="2" t="s">
        <v>65</v>
      </c>
      <c r="E19" s="2">
        <v>43.68</v>
      </c>
      <c r="F19" s="17">
        <f>E19*H1</f>
        <v>48.921600000000005</v>
      </c>
      <c r="G19" s="5">
        <f t="shared" si="0"/>
        <v>24.377659973174055</v>
      </c>
      <c r="H19" s="5">
        <f t="shared" si="1"/>
        <v>2.4476623317373778</v>
      </c>
      <c r="I19">
        <v>22.5747472375045</v>
      </c>
      <c r="J19">
        <v>24.025258559132102</v>
      </c>
      <c r="K19">
        <v>22.5001529607873</v>
      </c>
      <c r="L19">
        <v>24.238860145633399</v>
      </c>
      <c r="M19">
        <v>24.325243278732099</v>
      </c>
      <c r="N19">
        <v>22.053578911119999</v>
      </c>
      <c r="O19">
        <v>22.010581897725601</v>
      </c>
      <c r="P19">
        <v>27.272145072773402</v>
      </c>
      <c r="Q19">
        <v>29.566408731414601</v>
      </c>
      <c r="R19">
        <v>25.209622936917501</v>
      </c>
      <c r="T19" s="14">
        <v>437</v>
      </c>
      <c r="U19" s="14">
        <v>300000</v>
      </c>
      <c r="V19" s="5">
        <f t="shared" si="2"/>
        <v>16.735235679524514</v>
      </c>
      <c r="W19" s="5">
        <f t="shared" si="3"/>
        <v>1.6803173902087261</v>
      </c>
      <c r="X19" s="5">
        <f t="shared" si="4"/>
        <v>0.53136301450494872</v>
      </c>
      <c r="Y19" s="5">
        <f t="shared" si="7"/>
        <v>15.497538149316592</v>
      </c>
      <c r="Z19" s="5">
        <f t="shared" si="8"/>
        <v>16.493312511989998</v>
      </c>
      <c r="AA19" s="5">
        <f t="shared" si="9"/>
        <v>15.446329263698376</v>
      </c>
      <c r="AB19" s="5">
        <f t="shared" si="10"/>
        <v>16.639949756727731</v>
      </c>
      <c r="AC19" s="5">
        <f t="shared" si="11"/>
        <v>16.699251678763456</v>
      </c>
      <c r="AD19" s="5">
        <f t="shared" si="12"/>
        <v>15.139756689556062</v>
      </c>
      <c r="AE19" s="5">
        <f t="shared" si="13"/>
        <v>15.110239289056477</v>
      </c>
      <c r="AF19" s="5">
        <f t="shared" si="14"/>
        <v>18.722296388631626</v>
      </c>
      <c r="AG19" s="5">
        <f t="shared" si="15"/>
        <v>20.29730576527318</v>
      </c>
      <c r="AH19" s="5">
        <f t="shared" si="16"/>
        <v>17.306377302231692</v>
      </c>
      <c r="AI19">
        <f t="shared" si="18"/>
        <v>33.584622425629298</v>
      </c>
      <c r="AJ19">
        <f t="shared" si="5"/>
        <v>-50.169945436833551</v>
      </c>
      <c r="AK19">
        <f t="shared" si="17"/>
        <v>-16.849386746104784</v>
      </c>
      <c r="AL19">
        <f t="shared" si="6"/>
        <v>0.49830054563166448</v>
      </c>
    </row>
    <row r="20" spans="1:38" x14ac:dyDescent="0.25">
      <c r="A20">
        <v>16</v>
      </c>
      <c r="B20" s="2" t="s">
        <v>66</v>
      </c>
      <c r="C20" s="8" t="s">
        <v>193</v>
      </c>
      <c r="D20" s="2" t="s">
        <v>68</v>
      </c>
      <c r="E20" s="2">
        <v>99.19</v>
      </c>
      <c r="F20" s="17">
        <f>E20*H1</f>
        <v>111.09280000000001</v>
      </c>
      <c r="G20" s="5">
        <f t="shared" si="0"/>
        <v>28.644514220137193</v>
      </c>
      <c r="H20" s="5">
        <f t="shared" si="1"/>
        <v>0.41753606442684299</v>
      </c>
      <c r="I20">
        <v>28.352663461314499</v>
      </c>
      <c r="J20">
        <v>28.676882125265699</v>
      </c>
      <c r="K20">
        <v>28.112334270347599</v>
      </c>
      <c r="L20">
        <v>28.5557272591528</v>
      </c>
      <c r="M20">
        <v>28.766107572601701</v>
      </c>
      <c r="N20">
        <v>28.756517098601499</v>
      </c>
      <c r="O20">
        <v>28.7280583328976</v>
      </c>
      <c r="P20">
        <v>29.662628627991101</v>
      </c>
      <c r="Q20">
        <v>28.3237999555625</v>
      </c>
      <c r="R20">
        <v>28.5104234976369</v>
      </c>
      <c r="T20" s="14">
        <v>97</v>
      </c>
      <c r="U20" s="14">
        <v>105000</v>
      </c>
      <c r="V20" s="5">
        <f t="shared" si="2"/>
        <v>31.006948382622731</v>
      </c>
      <c r="W20" s="5">
        <f t="shared" si="3"/>
        <v>0.45197202850328316</v>
      </c>
      <c r="X20" s="5">
        <f t="shared" si="4"/>
        <v>0.14292610487569182</v>
      </c>
      <c r="Y20" s="5">
        <f t="shared" si="7"/>
        <v>30.691027458123944</v>
      </c>
      <c r="Z20" s="5">
        <f t="shared" si="8"/>
        <v>31.041985805699984</v>
      </c>
      <c r="AA20" s="5">
        <f t="shared" si="9"/>
        <v>30.430877302953586</v>
      </c>
      <c r="AB20" s="5">
        <f t="shared" si="10"/>
        <v>30.910838785680866</v>
      </c>
      <c r="AC20" s="5">
        <f t="shared" si="11"/>
        <v>31.13857005281627</v>
      </c>
      <c r="AD20" s="5">
        <f t="shared" si="12"/>
        <v>31.12818861188822</v>
      </c>
      <c r="AE20" s="5">
        <f t="shared" si="13"/>
        <v>31.097382731487091</v>
      </c>
      <c r="AF20" s="5">
        <f t="shared" si="14"/>
        <v>32.109030989062532</v>
      </c>
      <c r="AG20" s="5">
        <f t="shared" si="15"/>
        <v>30.659783457052193</v>
      </c>
      <c r="AH20" s="5">
        <f t="shared" si="16"/>
        <v>30.861798631462626</v>
      </c>
      <c r="AI20">
        <f t="shared" si="18"/>
        <v>120.25509278350515</v>
      </c>
      <c r="AJ20">
        <f t="shared" si="5"/>
        <v>-74.215687947250231</v>
      </c>
      <c r="AK20">
        <f t="shared" si="17"/>
        <v>-89.24814440088241</v>
      </c>
      <c r="AL20">
        <f t="shared" si="6"/>
        <v>0.25784312052749764</v>
      </c>
    </row>
    <row r="21" spans="1:38" x14ac:dyDescent="0.25">
      <c r="A21">
        <v>17</v>
      </c>
      <c r="B21" s="2" t="s">
        <v>69</v>
      </c>
      <c r="C21" s="8" t="s">
        <v>194</v>
      </c>
      <c r="D21" s="2" t="s">
        <v>71</v>
      </c>
      <c r="E21" s="2">
        <v>300.29000000000002</v>
      </c>
      <c r="F21" s="17">
        <f>E21*H1</f>
        <v>336.32480000000004</v>
      </c>
      <c r="G21" s="5">
        <f t="shared" si="0"/>
        <v>234.34026231728922</v>
      </c>
      <c r="H21" s="5">
        <f t="shared" si="1"/>
        <v>39.405081349418225</v>
      </c>
      <c r="I21">
        <v>288.41794349647398</v>
      </c>
      <c r="J21">
        <v>205.93038336196199</v>
      </c>
      <c r="K21">
        <v>217.28995647296799</v>
      </c>
      <c r="L21">
        <v>321.04195832475699</v>
      </c>
      <c r="M21">
        <v>218.675260756738</v>
      </c>
      <c r="N21">
        <v>242.291991105184</v>
      </c>
      <c r="O21">
        <v>212.18956238024001</v>
      </c>
      <c r="P21">
        <v>224.29347608702901</v>
      </c>
      <c r="Q21">
        <v>206.926860883026</v>
      </c>
      <c r="R21">
        <v>206.34523030451399</v>
      </c>
      <c r="T21" s="14">
        <v>1629</v>
      </c>
      <c r="U21" s="14">
        <v>90000</v>
      </c>
      <c r="V21" s="5">
        <f t="shared" si="2"/>
        <v>12.946975818634764</v>
      </c>
      <c r="W21" s="5">
        <f t="shared" si="3"/>
        <v>2.1770763176474324</v>
      </c>
      <c r="X21" s="5">
        <f t="shared" si="4"/>
        <v>0.6884519803778113</v>
      </c>
      <c r="Y21" s="5">
        <f t="shared" si="7"/>
        <v>15.934693010854916</v>
      </c>
      <c r="Z21" s="5">
        <f t="shared" si="8"/>
        <v>11.377369246517237</v>
      </c>
      <c r="AA21" s="5">
        <f t="shared" si="9"/>
        <v>12.004969970882209</v>
      </c>
      <c r="AB21" s="5">
        <f t="shared" si="10"/>
        <v>17.737124769323589</v>
      </c>
      <c r="AC21" s="5">
        <f t="shared" si="11"/>
        <v>12.081506119156796</v>
      </c>
      <c r="AD21" s="5">
        <f t="shared" si="12"/>
        <v>13.38629785111514</v>
      </c>
      <c r="AE21" s="5">
        <f t="shared" si="13"/>
        <v>11.723180242002211</v>
      </c>
      <c r="AF21" s="5">
        <f t="shared" si="14"/>
        <v>12.391904756189449</v>
      </c>
      <c r="AG21" s="5">
        <f t="shared" si="15"/>
        <v>11.432423253205856</v>
      </c>
      <c r="AH21" s="5">
        <f t="shared" si="16"/>
        <v>11.400288967100222</v>
      </c>
      <c r="AI21">
        <f t="shared" si="18"/>
        <v>18.581480662983427</v>
      </c>
      <c r="AJ21">
        <f t="shared" si="5"/>
        <v>-30.323228522758594</v>
      </c>
      <c r="AK21">
        <f t="shared" si="17"/>
        <v>-5.6345048443486636</v>
      </c>
      <c r="AL21">
        <f t="shared" si="6"/>
        <v>0.69676771477241406</v>
      </c>
    </row>
    <row r="22" spans="1:38" x14ac:dyDescent="0.25">
      <c r="A22">
        <v>18</v>
      </c>
      <c r="B22" s="2" t="s">
        <v>72</v>
      </c>
      <c r="C22" s="8" t="s">
        <v>195</v>
      </c>
      <c r="D22" s="2" t="s">
        <v>74</v>
      </c>
      <c r="E22" s="2">
        <v>82.37</v>
      </c>
      <c r="F22" s="17">
        <f>E22*H1</f>
        <v>92.254400000000018</v>
      </c>
      <c r="G22" s="5">
        <f t="shared" si="0"/>
        <v>27.103103245964309</v>
      </c>
      <c r="H22" s="5">
        <f t="shared" si="1"/>
        <v>0.1566573797233923</v>
      </c>
      <c r="I22">
        <v>27.2997461773944</v>
      </c>
      <c r="J22">
        <v>27.015588354800698</v>
      </c>
      <c r="K22">
        <v>26.992276190066399</v>
      </c>
      <c r="L22">
        <v>27.184221848954898</v>
      </c>
      <c r="M22">
        <v>27.143968643236299</v>
      </c>
      <c r="N22">
        <v>26.921539945804799</v>
      </c>
      <c r="O22">
        <v>27.307072911295599</v>
      </c>
      <c r="P22">
        <v>27.273937006396899</v>
      </c>
      <c r="Q22">
        <v>26.969916533962401</v>
      </c>
      <c r="R22">
        <v>26.922764847730701</v>
      </c>
      <c r="T22" s="14">
        <v>54</v>
      </c>
      <c r="U22" s="14">
        <v>90000</v>
      </c>
      <c r="V22" s="5">
        <f t="shared" si="2"/>
        <v>45.171838743273852</v>
      </c>
      <c r="W22" s="5">
        <f t="shared" si="3"/>
        <v>0.26109563287232024</v>
      </c>
      <c r="X22" s="5">
        <f t="shared" si="4"/>
        <v>8.2565688699966291E-2</v>
      </c>
      <c r="Y22" s="5">
        <f t="shared" si="7"/>
        <v>45.499576962323999</v>
      </c>
      <c r="Z22" s="5">
        <f t="shared" si="8"/>
        <v>45.025980591334495</v>
      </c>
      <c r="AA22" s="5">
        <f t="shared" si="9"/>
        <v>44.987126983444</v>
      </c>
      <c r="AB22" s="5">
        <f t="shared" si="10"/>
        <v>45.307036414924831</v>
      </c>
      <c r="AC22" s="5">
        <f t="shared" si="11"/>
        <v>45.23994773872716</v>
      </c>
      <c r="AD22" s="5">
        <f t="shared" si="12"/>
        <v>44.869233243007997</v>
      </c>
      <c r="AE22" s="5">
        <f t="shared" si="13"/>
        <v>45.511788185492662</v>
      </c>
      <c r="AF22" s="5">
        <f t="shared" si="14"/>
        <v>45.456561677328168</v>
      </c>
      <c r="AG22" s="5">
        <f t="shared" si="15"/>
        <v>44.949860889937334</v>
      </c>
      <c r="AH22" s="5">
        <f t="shared" si="16"/>
        <v>44.871274746217836</v>
      </c>
      <c r="AI22">
        <f t="shared" si="18"/>
        <v>153.75733333333335</v>
      </c>
      <c r="AJ22">
        <f t="shared" si="5"/>
        <v>-70.621343539208638</v>
      </c>
      <c r="AK22">
        <f t="shared" si="17"/>
        <v>-108.5854945900595</v>
      </c>
      <c r="AL22">
        <f t="shared" si="6"/>
        <v>0.29378656460791364</v>
      </c>
    </row>
    <row r="23" spans="1:38" x14ac:dyDescent="0.25">
      <c r="A23">
        <v>19</v>
      </c>
      <c r="B23" s="2" t="s">
        <v>75</v>
      </c>
      <c r="C23" s="8" t="s">
        <v>196</v>
      </c>
      <c r="D23" s="2" t="s">
        <v>77</v>
      </c>
      <c r="E23" s="2">
        <v>74.84</v>
      </c>
      <c r="F23" s="17">
        <f>E23*H1</f>
        <v>83.820800000000006</v>
      </c>
      <c r="G23" s="5">
        <f t="shared" si="0"/>
        <v>12.34787595845625</v>
      </c>
      <c r="H23" s="5">
        <f t="shared" si="1"/>
        <v>6.3275377326861865E-2</v>
      </c>
      <c r="I23">
        <v>12.296532257572601</v>
      </c>
      <c r="J23">
        <v>12.3523643167188</v>
      </c>
      <c r="K23">
        <v>12.2938984703654</v>
      </c>
      <c r="L23">
        <v>12.340901092061699</v>
      </c>
      <c r="M23">
        <v>12.3153289249277</v>
      </c>
      <c r="N23">
        <v>12.465005036684101</v>
      </c>
      <c r="O23">
        <v>12.355666343574599</v>
      </c>
      <c r="P23">
        <v>12.454217432744199</v>
      </c>
      <c r="Q23">
        <v>12.310660651174301</v>
      </c>
      <c r="R23">
        <v>12.2941850587391</v>
      </c>
      <c r="T23" s="14">
        <v>18</v>
      </c>
      <c r="U23" s="14">
        <v>270000</v>
      </c>
      <c r="V23" s="5">
        <f t="shared" si="2"/>
        <v>185.21813937684374</v>
      </c>
      <c r="W23" s="5">
        <f t="shared" si="3"/>
        <v>0.94913065990292322</v>
      </c>
      <c r="X23" s="5">
        <f t="shared" si="4"/>
        <v>0.30014146823918858</v>
      </c>
      <c r="Y23" s="5">
        <f t="shared" si="7"/>
        <v>184.447983863589</v>
      </c>
      <c r="Z23" s="5">
        <f t="shared" si="8"/>
        <v>185.28546475078201</v>
      </c>
      <c r="AA23" s="5">
        <f t="shared" si="9"/>
        <v>184.40847705548103</v>
      </c>
      <c r="AB23" s="5">
        <f t="shared" si="10"/>
        <v>185.11351638092549</v>
      </c>
      <c r="AC23" s="5">
        <f t="shared" si="11"/>
        <v>184.72993387391548</v>
      </c>
      <c r="AD23" s="5">
        <f t="shared" si="12"/>
        <v>186.97507555026149</v>
      </c>
      <c r="AE23" s="5">
        <f t="shared" si="13"/>
        <v>185.33499515361899</v>
      </c>
      <c r="AF23" s="5">
        <f t="shared" si="14"/>
        <v>186.81326149116299</v>
      </c>
      <c r="AG23" s="5">
        <f t="shared" si="15"/>
        <v>184.65990976761449</v>
      </c>
      <c r="AH23" s="5">
        <f t="shared" si="16"/>
        <v>184.4127758810865</v>
      </c>
      <c r="AI23">
        <f t="shared" si="18"/>
        <v>1257.3119999999999</v>
      </c>
      <c r="AJ23">
        <f t="shared" si="5"/>
        <v>-85.268720939842794</v>
      </c>
      <c r="AK23">
        <f t="shared" si="17"/>
        <v>-1072.0938606231562</v>
      </c>
      <c r="AL23">
        <f t="shared" si="6"/>
        <v>0.14731279060157204</v>
      </c>
    </row>
    <row r="24" spans="1:38" x14ac:dyDescent="0.25">
      <c r="A24">
        <v>20</v>
      </c>
      <c r="B24" s="4" t="s">
        <v>78</v>
      </c>
      <c r="C24" s="7" t="s">
        <v>214</v>
      </c>
      <c r="D24" s="4" t="s">
        <v>80</v>
      </c>
      <c r="E24" s="4">
        <v>3.22</v>
      </c>
      <c r="F24" s="17">
        <f>E24*H1</f>
        <v>3.6064000000000007</v>
      </c>
      <c r="G24" s="5">
        <f t="shared" si="0"/>
        <v>8.1302374301685525</v>
      </c>
      <c r="H24" s="5">
        <f t="shared" si="1"/>
        <v>0.20808788829696312</v>
      </c>
      <c r="I24">
        <v>7.9407945663073196</v>
      </c>
      <c r="J24">
        <v>8.1834381345334002</v>
      </c>
      <c r="K24">
        <v>8.3445015938088094</v>
      </c>
      <c r="L24">
        <v>8.0243505340751806</v>
      </c>
      <c r="M24">
        <v>7.9053744284937002</v>
      </c>
      <c r="N24">
        <v>7.8493464429724504</v>
      </c>
      <c r="O24">
        <v>8.5039078529684708</v>
      </c>
      <c r="P24">
        <v>8.1972409297201807</v>
      </c>
      <c r="Q24">
        <v>8.26605052283033</v>
      </c>
      <c r="R24">
        <v>8.0873692959756696</v>
      </c>
      <c r="T24" s="14">
        <v>65</v>
      </c>
      <c r="U24" s="14">
        <v>70000</v>
      </c>
      <c r="V24" s="5">
        <f t="shared" si="2"/>
        <v>8.7556403094122839</v>
      </c>
      <c r="W24" s="5">
        <f t="shared" si="3"/>
        <v>0.22409464893519118</v>
      </c>
      <c r="X24" s="5">
        <f t="shared" si="4"/>
        <v>7.0864950209103078E-2</v>
      </c>
      <c r="Y24" s="5">
        <f t="shared" si="7"/>
        <v>8.5516249175617283</v>
      </c>
      <c r="Z24" s="5">
        <f t="shared" si="8"/>
        <v>8.8129333756513528</v>
      </c>
      <c r="AA24" s="5">
        <f t="shared" si="9"/>
        <v>8.9863863317941028</v>
      </c>
      <c r="AB24" s="5">
        <f t="shared" si="10"/>
        <v>8.6416082674655783</v>
      </c>
      <c r="AC24" s="5">
        <f t="shared" si="11"/>
        <v>8.5134801537624458</v>
      </c>
      <c r="AD24" s="5">
        <f t="shared" si="12"/>
        <v>8.4531423232010994</v>
      </c>
      <c r="AE24" s="5">
        <f t="shared" si="13"/>
        <v>9.1580546108891205</v>
      </c>
      <c r="AF24" s="5">
        <f t="shared" si="14"/>
        <v>8.8277979243140425</v>
      </c>
      <c r="AG24" s="5">
        <f t="shared" si="15"/>
        <v>8.9019005630480486</v>
      </c>
      <c r="AH24" s="5">
        <f t="shared" si="16"/>
        <v>8.7094746264353358</v>
      </c>
      <c r="AI24">
        <f t="shared" si="18"/>
        <v>3.8838153846153856</v>
      </c>
      <c r="AJ24">
        <f t="shared" si="5"/>
        <v>125.43914790840027</v>
      </c>
      <c r="AK24">
        <f t="shared" si="17"/>
        <v>4.8718249247968988</v>
      </c>
      <c r="AL24">
        <f t="shared" si="6"/>
        <v>2.2543914790840027</v>
      </c>
    </row>
    <row r="25" spans="1:38" x14ac:dyDescent="0.25">
      <c r="A25">
        <v>21</v>
      </c>
      <c r="B25" s="4" t="s">
        <v>81</v>
      </c>
      <c r="C25" s="7" t="s">
        <v>198</v>
      </c>
      <c r="D25" s="4" t="s">
        <v>83</v>
      </c>
      <c r="E25" s="4">
        <v>1.92</v>
      </c>
      <c r="F25" s="17">
        <f>E25*H1</f>
        <v>2.1504000000000003</v>
      </c>
      <c r="G25" s="5">
        <f t="shared" si="0"/>
        <v>4.8476868835366611</v>
      </c>
      <c r="H25" s="5">
        <f t="shared" si="1"/>
        <v>0.13004275744754989</v>
      </c>
      <c r="I25">
        <v>4.7229925124541401</v>
      </c>
      <c r="J25">
        <v>4.8987430472162297</v>
      </c>
      <c r="K25">
        <v>4.9981037568878302</v>
      </c>
      <c r="L25">
        <v>4.7668120249447901</v>
      </c>
      <c r="M25">
        <v>4.7134164143434898</v>
      </c>
      <c r="N25">
        <v>4.6761997852258004</v>
      </c>
      <c r="O25">
        <v>5.0714521065957499</v>
      </c>
      <c r="P25">
        <v>4.8695134051655504</v>
      </c>
      <c r="Q25">
        <v>4.9289616249144501</v>
      </c>
      <c r="R25">
        <v>4.8306741576185797</v>
      </c>
      <c r="T25" s="14">
        <v>22</v>
      </c>
      <c r="U25" s="14">
        <v>160000</v>
      </c>
      <c r="V25" s="5">
        <f t="shared" si="2"/>
        <v>35.25590460753935</v>
      </c>
      <c r="W25" s="5">
        <f t="shared" si="3"/>
        <v>0.94576550870945331</v>
      </c>
      <c r="X25" s="5">
        <f t="shared" si="4"/>
        <v>0.29907731399496867</v>
      </c>
      <c r="Y25" s="5">
        <f t="shared" si="7"/>
        <v>34.349036454211927</v>
      </c>
      <c r="Z25" s="5">
        <f t="shared" si="8"/>
        <v>35.627222161572583</v>
      </c>
      <c r="AA25" s="5">
        <f t="shared" si="9"/>
        <v>36.349845504638765</v>
      </c>
      <c r="AB25" s="5">
        <f t="shared" si="10"/>
        <v>34.667723817780285</v>
      </c>
      <c r="AC25" s="5">
        <f t="shared" si="11"/>
        <v>34.279392104316294</v>
      </c>
      <c r="AD25" s="5">
        <f t="shared" si="12"/>
        <v>34.008725710733096</v>
      </c>
      <c r="AE25" s="5">
        <f t="shared" si="13"/>
        <v>36.883288047969089</v>
      </c>
      <c r="AF25" s="5">
        <f t="shared" si="14"/>
        <v>35.414642946658546</v>
      </c>
      <c r="AG25" s="5">
        <f t="shared" si="15"/>
        <v>35.846993635741455</v>
      </c>
      <c r="AH25" s="5">
        <f t="shared" si="16"/>
        <v>35.132175691771486</v>
      </c>
      <c r="AI25">
        <f t="shared" si="18"/>
        <v>15.639272727272729</v>
      </c>
      <c r="AJ25">
        <f t="shared" si="5"/>
        <v>125.43186772398901</v>
      </c>
      <c r="AK25">
        <f t="shared" si="17"/>
        <v>19.61663188026662</v>
      </c>
      <c r="AL25">
        <f t="shared" si="6"/>
        <v>2.2543186772398904</v>
      </c>
    </row>
    <row r="26" spans="1:38" x14ac:dyDescent="0.25">
      <c r="A26">
        <v>22</v>
      </c>
      <c r="B26" s="4" t="s">
        <v>84</v>
      </c>
      <c r="C26" s="7" t="s">
        <v>199</v>
      </c>
      <c r="D26" s="4" t="s">
        <v>86</v>
      </c>
      <c r="E26" s="4">
        <v>3.46</v>
      </c>
      <c r="F26" s="17">
        <f>E26*H1</f>
        <v>3.8752000000000004</v>
      </c>
      <c r="G26" s="5">
        <f t="shared" si="0"/>
        <v>8.7329365351926356</v>
      </c>
      <c r="H26" s="5">
        <f t="shared" si="1"/>
        <v>0.22311261490039505</v>
      </c>
      <c r="I26">
        <v>8.5325027509446603</v>
      </c>
      <c r="J26">
        <v>8.8098917489095694</v>
      </c>
      <c r="K26">
        <v>8.9601593166154991</v>
      </c>
      <c r="L26">
        <v>8.6093140754970605</v>
      </c>
      <c r="M26">
        <v>8.4953632170557807</v>
      </c>
      <c r="N26">
        <v>8.4251745047130893</v>
      </c>
      <c r="O26">
        <v>9.12536382871677</v>
      </c>
      <c r="P26">
        <v>8.7790355275622005</v>
      </c>
      <c r="Q26">
        <v>8.8955196853061498</v>
      </c>
      <c r="R26">
        <v>8.6970406966055496</v>
      </c>
      <c r="T26" s="14">
        <v>400</v>
      </c>
      <c r="U26" s="14">
        <v>53000</v>
      </c>
      <c r="V26" s="5">
        <f t="shared" si="2"/>
        <v>1.1571140909130238</v>
      </c>
      <c r="W26" s="5">
        <f t="shared" si="3"/>
        <v>2.9562421474302329E-2</v>
      </c>
      <c r="X26" s="5">
        <f t="shared" si="4"/>
        <v>9.3484585008668207E-3</v>
      </c>
      <c r="Y26" s="5">
        <f t="shared" si="7"/>
        <v>1.1305566145001675</v>
      </c>
      <c r="Z26" s="5">
        <f t="shared" si="8"/>
        <v>1.1673106567305178</v>
      </c>
      <c r="AA26" s="5">
        <f t="shared" si="9"/>
        <v>1.1872211094515535</v>
      </c>
      <c r="AB26" s="5">
        <f t="shared" si="10"/>
        <v>1.1407341150033603</v>
      </c>
      <c r="AC26" s="5">
        <f t="shared" si="11"/>
        <v>1.1256356262598908</v>
      </c>
      <c r="AD26" s="5">
        <f t="shared" si="12"/>
        <v>1.1163356218744844</v>
      </c>
      <c r="AE26" s="5">
        <f t="shared" si="13"/>
        <v>1.2091107073049721</v>
      </c>
      <c r="AF26" s="5">
        <f t="shared" si="14"/>
        <v>1.1632222074019918</v>
      </c>
      <c r="AG26" s="5">
        <f t="shared" si="15"/>
        <v>1.1786563583030647</v>
      </c>
      <c r="AH26" s="5">
        <f t="shared" si="16"/>
        <v>1.1523578923002353</v>
      </c>
      <c r="AI26">
        <f t="shared" si="18"/>
        <v>0.51346400000000003</v>
      </c>
      <c r="AJ26">
        <f t="shared" si="5"/>
        <v>125.35447293540028</v>
      </c>
      <c r="AK26">
        <f t="shared" si="17"/>
        <v>0.64365009091302372</v>
      </c>
      <c r="AL26">
        <f t="shared" si="6"/>
        <v>2.2535447293540027</v>
      </c>
    </row>
    <row r="27" spans="1:38" x14ac:dyDescent="0.25">
      <c r="A27">
        <v>23</v>
      </c>
      <c r="B27" s="4" t="s">
        <v>87</v>
      </c>
      <c r="C27" s="7" t="s">
        <v>200</v>
      </c>
      <c r="D27" s="4" t="s">
        <v>89</v>
      </c>
      <c r="E27" s="4">
        <v>1.67</v>
      </c>
      <c r="F27" s="17">
        <f>E27*H1</f>
        <v>1.8704000000000001</v>
      </c>
      <c r="G27" s="5">
        <f t="shared" si="0"/>
        <v>4.2180454155193496</v>
      </c>
      <c r="H27" s="5">
        <f t="shared" si="1"/>
        <v>0.10404101229785753</v>
      </c>
      <c r="I27">
        <v>4.1151374428093499</v>
      </c>
      <c r="J27">
        <v>4.2449338501476896</v>
      </c>
      <c r="K27">
        <v>4.3332248274996799</v>
      </c>
      <c r="L27">
        <v>4.1623050238163799</v>
      </c>
      <c r="M27">
        <v>4.1170853611985603</v>
      </c>
      <c r="N27">
        <v>4.0718882305415196</v>
      </c>
      <c r="O27">
        <v>4.3985095336348401</v>
      </c>
      <c r="P27">
        <v>4.2266501658328304</v>
      </c>
      <c r="Q27">
        <v>4.2924646622926197</v>
      </c>
      <c r="R27">
        <v>4.2182550574200297</v>
      </c>
      <c r="T27" s="14">
        <v>640</v>
      </c>
      <c r="U27" s="14">
        <v>480000</v>
      </c>
      <c r="V27" s="5">
        <f t="shared" si="2"/>
        <v>3.1635340616395125</v>
      </c>
      <c r="W27" s="5">
        <f t="shared" si="3"/>
        <v>7.8030759223393142E-2</v>
      </c>
      <c r="X27" s="5">
        <f t="shared" si="4"/>
        <v>2.4675492669811384E-2</v>
      </c>
      <c r="Y27" s="5">
        <f t="shared" si="7"/>
        <v>3.0863530821070126</v>
      </c>
      <c r="Z27" s="5">
        <f t="shared" si="8"/>
        <v>3.1837003876107675</v>
      </c>
      <c r="AA27" s="5">
        <f t="shared" si="9"/>
        <v>3.2499186206247601</v>
      </c>
      <c r="AB27" s="5">
        <f t="shared" si="10"/>
        <v>3.1217287678622854</v>
      </c>
      <c r="AC27" s="5">
        <f t="shared" si="11"/>
        <v>3.0878140208989202</v>
      </c>
      <c r="AD27" s="5">
        <f t="shared" si="12"/>
        <v>3.0539161729061397</v>
      </c>
      <c r="AE27" s="5">
        <f t="shared" si="13"/>
        <v>3.2988821502261301</v>
      </c>
      <c r="AF27" s="5">
        <f t="shared" si="14"/>
        <v>3.1699876243746226</v>
      </c>
      <c r="AG27" s="5">
        <f t="shared" si="15"/>
        <v>3.2193484967194648</v>
      </c>
      <c r="AH27" s="5">
        <f t="shared" si="16"/>
        <v>3.1636912930650221</v>
      </c>
      <c r="AI27">
        <f t="shared" si="18"/>
        <v>1.4028000000000003</v>
      </c>
      <c r="AJ27">
        <f t="shared" si="5"/>
        <v>125.51568731390874</v>
      </c>
      <c r="AK27">
        <f t="shared" si="17"/>
        <v>1.7607340616395122</v>
      </c>
      <c r="AL27">
        <f t="shared" si="6"/>
        <v>2.2551568731390876</v>
      </c>
    </row>
    <row r="28" spans="1:38" x14ac:dyDescent="0.25">
      <c r="A28">
        <v>24</v>
      </c>
      <c r="B28" s="4" t="s">
        <v>90</v>
      </c>
      <c r="C28" s="7" t="s">
        <v>201</v>
      </c>
      <c r="D28" s="4" t="s">
        <v>92</v>
      </c>
      <c r="E28" s="4">
        <v>16.649999999999999</v>
      </c>
      <c r="F28" s="17">
        <f>E28*H1</f>
        <v>18.648</v>
      </c>
      <c r="G28" s="5">
        <f t="shared" si="0"/>
        <v>42.018497775848289</v>
      </c>
      <c r="H28" s="5">
        <f t="shared" si="1"/>
        <v>1.0770759857414902</v>
      </c>
      <c r="I28">
        <v>40.959425662579498</v>
      </c>
      <c r="J28">
        <v>42.364104404043097</v>
      </c>
      <c r="K28">
        <v>43.110572069213298</v>
      </c>
      <c r="L28">
        <v>41.318755675976902</v>
      </c>
      <c r="M28">
        <v>40.952977087849298</v>
      </c>
      <c r="N28">
        <v>40.548627006311101</v>
      </c>
      <c r="O28">
        <v>43.907094490374497</v>
      </c>
      <c r="P28">
        <v>42.275282416633097</v>
      </c>
      <c r="Q28">
        <v>42.783970911879798</v>
      </c>
      <c r="R28">
        <v>41.9641680336223</v>
      </c>
      <c r="T28" s="14">
        <v>2500</v>
      </c>
      <c r="U28" s="14">
        <v>120000</v>
      </c>
      <c r="V28" s="5">
        <f t="shared" si="2"/>
        <v>2.0168878932407179</v>
      </c>
      <c r="W28" s="5">
        <f t="shared" si="3"/>
        <v>5.1699647315591651E-2</v>
      </c>
      <c r="X28" s="5">
        <f t="shared" si="4"/>
        <v>1.6348863974467959E-2</v>
      </c>
      <c r="Y28" s="5">
        <f t="shared" si="7"/>
        <v>1.9660524318038159</v>
      </c>
      <c r="Z28" s="5">
        <f t="shared" si="8"/>
        <v>2.0334770113940688</v>
      </c>
      <c r="AA28" s="5">
        <f t="shared" si="9"/>
        <v>2.0693074593222383</v>
      </c>
      <c r="AB28" s="5">
        <f t="shared" si="10"/>
        <v>1.9833002724468913</v>
      </c>
      <c r="AC28" s="5">
        <f t="shared" si="11"/>
        <v>1.9657429002167661</v>
      </c>
      <c r="AD28" s="5">
        <f t="shared" si="12"/>
        <v>1.9463340963029327</v>
      </c>
      <c r="AE28" s="5">
        <f t="shared" si="13"/>
        <v>2.1075405355379764</v>
      </c>
      <c r="AF28" s="5">
        <f t="shared" si="14"/>
        <v>2.0292135559983886</v>
      </c>
      <c r="AG28" s="5">
        <f t="shared" si="15"/>
        <v>2.0536306037702303</v>
      </c>
      <c r="AH28" s="5">
        <f t="shared" si="16"/>
        <v>2.0142800656138702</v>
      </c>
      <c r="AI28">
        <f t="shared" si="18"/>
        <v>0.89510400000000001</v>
      </c>
      <c r="AJ28">
        <f t="shared" si="5"/>
        <v>125.3244196474061</v>
      </c>
      <c r="AK28">
        <f t="shared" si="17"/>
        <v>1.121783893240718</v>
      </c>
      <c r="AL28">
        <f t="shared" si="6"/>
        <v>2.253244196474061</v>
      </c>
    </row>
    <row r="29" spans="1:38" x14ac:dyDescent="0.25">
      <c r="A29">
        <v>25</v>
      </c>
      <c r="B29" s="4" t="s">
        <v>93</v>
      </c>
      <c r="C29" s="7" t="s">
        <v>202</v>
      </c>
      <c r="D29" s="4" t="s">
        <v>95</v>
      </c>
      <c r="E29" s="4">
        <v>0.5</v>
      </c>
      <c r="F29" s="17">
        <f>E29*H1</f>
        <v>0.56000000000000005</v>
      </c>
      <c r="G29" s="5">
        <f t="shared" si="0"/>
        <v>1.262459245444453</v>
      </c>
      <c r="H29" s="5">
        <f t="shared" si="1"/>
        <v>3.3727289751740504E-2</v>
      </c>
      <c r="I29">
        <v>1.22982616899817</v>
      </c>
      <c r="J29">
        <v>1.27379207651467</v>
      </c>
      <c r="K29">
        <v>1.2970856896943901</v>
      </c>
      <c r="L29">
        <v>1.23993308809622</v>
      </c>
      <c r="M29">
        <v>1.2277791863702301</v>
      </c>
      <c r="N29">
        <v>1.2168456042193601</v>
      </c>
      <c r="O29">
        <v>1.3222155686308299</v>
      </c>
      <c r="P29">
        <v>1.2718580488978499</v>
      </c>
      <c r="Q29">
        <v>1.28234208825481</v>
      </c>
      <c r="R29">
        <v>1.262914934768</v>
      </c>
      <c r="T29" s="14">
        <v>1550</v>
      </c>
      <c r="U29" s="14">
        <v>390000</v>
      </c>
      <c r="V29" s="5">
        <f t="shared" si="2"/>
        <v>0.31765103595053973</v>
      </c>
      <c r="W29" s="5">
        <f t="shared" si="3"/>
        <v>8.4862212923734123E-3</v>
      </c>
      <c r="X29" s="5">
        <f t="shared" si="4"/>
        <v>2.6835788012117673E-3</v>
      </c>
      <c r="Y29" s="5">
        <f t="shared" si="7"/>
        <v>0.30944013284470084</v>
      </c>
      <c r="Z29" s="5">
        <f t="shared" si="8"/>
        <v>0.32050252247788469</v>
      </c>
      <c r="AA29" s="5">
        <f t="shared" si="9"/>
        <v>0.326363496116653</v>
      </c>
      <c r="AB29" s="5">
        <f t="shared" si="10"/>
        <v>0.31198316410162952</v>
      </c>
      <c r="AC29" s="5">
        <f t="shared" si="11"/>
        <v>0.30892508560283211</v>
      </c>
      <c r="AD29" s="5">
        <f t="shared" si="12"/>
        <v>0.30617405525519381</v>
      </c>
      <c r="AE29" s="5">
        <f t="shared" si="13"/>
        <v>0.33268649791356364</v>
      </c>
      <c r="AF29" s="5">
        <f t="shared" si="14"/>
        <v>0.32001589617429771</v>
      </c>
      <c r="AG29" s="5">
        <f t="shared" si="15"/>
        <v>0.32265381575443602</v>
      </c>
      <c r="AH29" s="5">
        <f t="shared" si="16"/>
        <v>0.31776569326420645</v>
      </c>
      <c r="AI29">
        <f t="shared" si="18"/>
        <v>0.14090322580645162</v>
      </c>
      <c r="AJ29">
        <f t="shared" si="5"/>
        <v>125.43915097222369</v>
      </c>
      <c r="AK29">
        <f t="shared" si="17"/>
        <v>0.17674781014408811</v>
      </c>
      <c r="AL29">
        <f t="shared" si="6"/>
        <v>2.2543915097222369</v>
      </c>
    </row>
    <row r="30" spans="1:38" x14ac:dyDescent="0.25">
      <c r="A30">
        <v>26</v>
      </c>
      <c r="B30" s="4" t="s">
        <v>96</v>
      </c>
      <c r="C30" s="7" t="s">
        <v>203</v>
      </c>
      <c r="D30" s="4" t="s">
        <v>98</v>
      </c>
      <c r="E30" s="4">
        <v>3.03</v>
      </c>
      <c r="F30" s="17">
        <f>E30*H1</f>
        <v>3.3936000000000002</v>
      </c>
      <c r="G30" s="5">
        <f t="shared" si="0"/>
        <v>7.6440988089407753</v>
      </c>
      <c r="H30" s="5">
        <f t="shared" si="1"/>
        <v>0.19797952767915125</v>
      </c>
      <c r="I30">
        <v>7.4485715534294004</v>
      </c>
      <c r="J30">
        <v>7.7080382309664897</v>
      </c>
      <c r="K30">
        <v>7.85145552321063</v>
      </c>
      <c r="L30">
        <v>7.5288284310500098</v>
      </c>
      <c r="M30">
        <v>7.44768427254452</v>
      </c>
      <c r="N30">
        <v>7.3642017774725703</v>
      </c>
      <c r="O30">
        <v>7.99172703494395</v>
      </c>
      <c r="P30">
        <v>7.6897617399829201</v>
      </c>
      <c r="Q30">
        <v>7.7636800082437096</v>
      </c>
      <c r="R30">
        <v>7.6470395175635604</v>
      </c>
      <c r="T30" s="14">
        <v>9240</v>
      </c>
      <c r="U30" s="15">
        <v>66000</v>
      </c>
      <c r="V30" s="5">
        <f t="shared" si="2"/>
        <v>5.4600705778148392E-2</v>
      </c>
      <c r="W30" s="5">
        <f t="shared" si="3"/>
        <v>1.4141394834225091E-3</v>
      </c>
      <c r="X30" s="5">
        <f t="shared" si="4"/>
        <v>4.4719016967890524E-4</v>
      </c>
      <c r="Y30" s="5">
        <f t="shared" si="7"/>
        <v>5.3204082524495717E-2</v>
      </c>
      <c r="Z30" s="5">
        <f t="shared" si="8"/>
        <v>5.5057415935474925E-2</v>
      </c>
      <c r="AA30" s="5">
        <f t="shared" si="9"/>
        <v>5.6081825165790217E-2</v>
      </c>
      <c r="AB30" s="5">
        <f t="shared" si="10"/>
        <v>5.3777345936071495E-2</v>
      </c>
      <c r="AC30" s="5">
        <f t="shared" si="11"/>
        <v>5.3197744803889425E-2</v>
      </c>
      <c r="AD30" s="5">
        <f t="shared" si="12"/>
        <v>5.2601441267661218E-2</v>
      </c>
      <c r="AE30" s="5">
        <f t="shared" si="13"/>
        <v>5.7083764535313927E-2</v>
      </c>
      <c r="AF30" s="5">
        <f t="shared" si="14"/>
        <v>5.4926869571306575E-2</v>
      </c>
      <c r="AG30" s="5">
        <f t="shared" si="15"/>
        <v>5.545485720174078E-2</v>
      </c>
      <c r="AH30" s="5">
        <f t="shared" si="16"/>
        <v>5.4621710839739719E-2</v>
      </c>
      <c r="AI30">
        <f t="shared" si="18"/>
        <v>2.4240000000000001E-2</v>
      </c>
      <c r="AJ30">
        <f t="shared" si="5"/>
        <v>125.25043637849996</v>
      </c>
      <c r="AK30">
        <f t="shared" si="17"/>
        <v>3.0360705778148391E-2</v>
      </c>
      <c r="AL30">
        <f t="shared" si="6"/>
        <v>2.2525043637849995</v>
      </c>
    </row>
    <row r="31" spans="1:38" x14ac:dyDescent="0.25"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 spans="1:38" x14ac:dyDescent="0.25">
      <c r="A32" t="s">
        <v>204</v>
      </c>
      <c r="B32" s="5" t="s">
        <v>8</v>
      </c>
      <c r="C32" t="s">
        <v>205</v>
      </c>
      <c r="D32" t="s">
        <v>206</v>
      </c>
      <c r="E32" t="s">
        <v>207</v>
      </c>
      <c r="F32" t="s">
        <v>208</v>
      </c>
      <c r="I32" t="s">
        <v>8</v>
      </c>
      <c r="J32" t="s">
        <v>209</v>
      </c>
      <c r="K32" t="s">
        <v>210</v>
      </c>
      <c r="L32" t="s">
        <v>211</v>
      </c>
      <c r="M32" t="s">
        <v>215</v>
      </c>
      <c r="U32" s="5"/>
      <c r="V32" s="5" t="s">
        <v>103</v>
      </c>
      <c r="W32" s="5">
        <f>SUM(V5:V30)</f>
        <v>10369.997757054089</v>
      </c>
      <c r="X32" s="5"/>
      <c r="Y32" s="5"/>
      <c r="Z32" s="5">
        <f t="shared" ref="Z32:AI32" si="19">SUM(Y5:Y30)</f>
        <v>10369.997757054105</v>
      </c>
      <c r="AA32" s="5">
        <f t="shared" si="19"/>
        <v>10369.997757054098</v>
      </c>
      <c r="AB32" s="5">
        <f t="shared" si="19"/>
        <v>10369.99775705409</v>
      </c>
      <c r="AC32" s="5">
        <f t="shared" si="19"/>
        <v>10369.997757054076</v>
      </c>
      <c r="AD32" s="5">
        <f t="shared" si="19"/>
        <v>10369.997757054103</v>
      </c>
      <c r="AE32" s="5">
        <f t="shared" si="19"/>
        <v>10369.997757054092</v>
      </c>
      <c r="AF32" s="5">
        <f t="shared" si="19"/>
        <v>10369.9977570541</v>
      </c>
      <c r="AG32" s="5">
        <f t="shared" si="19"/>
        <v>10369.997757054065</v>
      </c>
      <c r="AH32" s="5">
        <f t="shared" si="19"/>
        <v>10369.99775705411</v>
      </c>
      <c r="AI32" s="5">
        <f t="shared" si="19"/>
        <v>10369.99775705408</v>
      </c>
      <c r="AJ32" s="5">
        <f>SUM(AI5:AI30)</f>
        <v>10369.997757054085</v>
      </c>
    </row>
    <row r="33" spans="1:13" x14ac:dyDescent="0.25">
      <c r="A33" s="5">
        <v>1</v>
      </c>
      <c r="B33" s="5" t="s">
        <v>24</v>
      </c>
      <c r="H33">
        <v>1</v>
      </c>
      <c r="I33" s="16" t="s">
        <v>24</v>
      </c>
      <c r="J33" s="5">
        <f>F5</f>
        <v>163.20000000000002</v>
      </c>
      <c r="K33" s="16">
        <f>J33*1.25</f>
        <v>204.00000000000003</v>
      </c>
      <c r="L33" s="5">
        <f>J33*2</f>
        <v>326.40000000000003</v>
      </c>
      <c r="M33">
        <f>K33/T5*U5/1000*1.1</f>
        <v>8246.7000000000025</v>
      </c>
    </row>
    <row r="34" spans="1:13" x14ac:dyDescent="0.25">
      <c r="A34">
        <v>2</v>
      </c>
      <c r="B34" s="5" t="s">
        <v>182</v>
      </c>
      <c r="H34">
        <v>2</v>
      </c>
      <c r="I34" t="s">
        <v>182</v>
      </c>
      <c r="J34" s="16">
        <f t="shared" ref="J34:J58" si="20">F6</f>
        <v>1390.1888000000001</v>
      </c>
      <c r="K34" s="5">
        <f t="shared" ref="K34:K58" si="21">J34*1.25</f>
        <v>1737.7360000000001</v>
      </c>
      <c r="L34" s="5">
        <f t="shared" ref="L34:L58" si="22">J34*2</f>
        <v>2780.3776000000003</v>
      </c>
      <c r="M34">
        <f>J34/T6*U6/1000</f>
        <v>115.84906666666669</v>
      </c>
    </row>
    <row r="35" spans="1:13" x14ac:dyDescent="0.25">
      <c r="A35" s="5">
        <v>3</v>
      </c>
      <c r="B35" s="5" t="s">
        <v>183</v>
      </c>
      <c r="H35">
        <v>3</v>
      </c>
      <c r="I35" t="s">
        <v>183</v>
      </c>
      <c r="J35" s="16">
        <f t="shared" si="20"/>
        <v>186.31200000000001</v>
      </c>
      <c r="K35" s="5">
        <f t="shared" si="21"/>
        <v>232.89000000000001</v>
      </c>
      <c r="L35" s="5">
        <f t="shared" si="22"/>
        <v>372.62400000000002</v>
      </c>
      <c r="M35">
        <f>J35/T7*U7/1000</f>
        <v>670.72320000000002</v>
      </c>
    </row>
    <row r="36" spans="1:13" x14ac:dyDescent="0.25">
      <c r="A36">
        <v>4</v>
      </c>
      <c r="B36" s="6" t="s">
        <v>184</v>
      </c>
      <c r="H36">
        <v>4</v>
      </c>
      <c r="I36" t="s">
        <v>184</v>
      </c>
      <c r="J36" s="16">
        <f t="shared" si="20"/>
        <v>56.224000000000011</v>
      </c>
      <c r="K36" s="5">
        <f t="shared" si="21"/>
        <v>70.280000000000015</v>
      </c>
      <c r="L36" s="5">
        <f t="shared" si="22"/>
        <v>112.44800000000002</v>
      </c>
      <c r="M36">
        <f t="shared" ref="M36:M57" si="23">J36/T8*U8/1000</f>
        <v>60.548923076923096</v>
      </c>
    </row>
    <row r="37" spans="1:13" x14ac:dyDescent="0.25">
      <c r="A37" s="5">
        <v>5</v>
      </c>
      <c r="B37" s="6" t="s">
        <v>185</v>
      </c>
      <c r="H37">
        <v>5</v>
      </c>
      <c r="I37" t="s">
        <v>185</v>
      </c>
      <c r="J37" s="16">
        <f t="shared" si="20"/>
        <v>33.499200000000002</v>
      </c>
      <c r="K37" s="5">
        <f t="shared" si="21"/>
        <v>41.874000000000002</v>
      </c>
      <c r="L37" s="5">
        <f t="shared" si="22"/>
        <v>66.998400000000004</v>
      </c>
      <c r="M37">
        <f t="shared" si="23"/>
        <v>243.63054545454546</v>
      </c>
    </row>
    <row r="38" spans="1:13" x14ac:dyDescent="0.25">
      <c r="A38">
        <v>6</v>
      </c>
      <c r="B38" s="6" t="s">
        <v>39</v>
      </c>
      <c r="H38">
        <v>6</v>
      </c>
      <c r="I38" t="s">
        <v>187</v>
      </c>
      <c r="J38" s="16">
        <f t="shared" si="20"/>
        <v>144.00960000000003</v>
      </c>
      <c r="K38" s="5">
        <f t="shared" si="21"/>
        <v>180.01200000000006</v>
      </c>
      <c r="L38" s="5">
        <f t="shared" si="22"/>
        <v>288.01920000000007</v>
      </c>
      <c r="M38">
        <f t="shared" si="23"/>
        <v>333.93530434782616</v>
      </c>
    </row>
    <row r="39" spans="1:13" x14ac:dyDescent="0.25">
      <c r="A39" s="5">
        <v>7</v>
      </c>
      <c r="B39" s="6" t="s">
        <v>186</v>
      </c>
      <c r="H39">
        <v>7</v>
      </c>
      <c r="I39" t="s">
        <v>184</v>
      </c>
      <c r="J39" s="16">
        <f t="shared" si="20"/>
        <v>56.224000000000011</v>
      </c>
      <c r="K39" s="5">
        <f t="shared" si="21"/>
        <v>70.280000000000015</v>
      </c>
      <c r="L39" s="5">
        <f t="shared" si="22"/>
        <v>112.44800000000002</v>
      </c>
      <c r="M39">
        <f t="shared" si="23"/>
        <v>60.548923076923096</v>
      </c>
    </row>
    <row r="40" spans="1:13" x14ac:dyDescent="0.25">
      <c r="A40">
        <v>8</v>
      </c>
      <c r="B40" s="6" t="s">
        <v>188</v>
      </c>
      <c r="H40">
        <v>8</v>
      </c>
      <c r="I40" s="16" t="s">
        <v>186</v>
      </c>
      <c r="J40" s="5">
        <f t="shared" si="20"/>
        <v>14.952000000000002</v>
      </c>
      <c r="K40" s="5">
        <f t="shared" si="21"/>
        <v>18.690000000000001</v>
      </c>
      <c r="L40" s="16">
        <f t="shared" si="22"/>
        <v>29.904000000000003</v>
      </c>
      <c r="M40">
        <f>L40/T12*U12/1000</f>
        <v>24.366222222222227</v>
      </c>
    </row>
    <row r="41" spans="1:13" x14ac:dyDescent="0.25">
      <c r="A41" s="5">
        <v>9</v>
      </c>
      <c r="B41" s="7" t="s">
        <v>189</v>
      </c>
      <c r="H41">
        <v>9</v>
      </c>
      <c r="I41" t="s">
        <v>187</v>
      </c>
      <c r="J41" s="16">
        <f t="shared" si="20"/>
        <v>143.9984</v>
      </c>
      <c r="K41" s="5">
        <f t="shared" si="21"/>
        <v>179.99799999999999</v>
      </c>
      <c r="L41" s="5">
        <f t="shared" si="22"/>
        <v>287.99680000000001</v>
      </c>
      <c r="M41">
        <f>J41/T13*U13/1000</f>
        <v>333.90933333333339</v>
      </c>
    </row>
    <row r="42" spans="1:13" x14ac:dyDescent="0.25">
      <c r="A42">
        <v>10</v>
      </c>
      <c r="B42" s="8" t="s">
        <v>190</v>
      </c>
      <c r="H42">
        <v>10</v>
      </c>
      <c r="I42" t="s">
        <v>188</v>
      </c>
      <c r="J42" s="16">
        <f t="shared" si="20"/>
        <v>499.73280000000005</v>
      </c>
      <c r="K42" s="5">
        <f t="shared" si="21"/>
        <v>624.66600000000005</v>
      </c>
      <c r="L42" s="5">
        <f t="shared" si="22"/>
        <v>999.46560000000011</v>
      </c>
      <c r="M42">
        <f t="shared" si="23"/>
        <v>78.007071219512198</v>
      </c>
    </row>
    <row r="43" spans="1:13" x14ac:dyDescent="0.25">
      <c r="A43" s="5">
        <v>11</v>
      </c>
      <c r="B43" s="8" t="s">
        <v>191</v>
      </c>
      <c r="H43">
        <v>11</v>
      </c>
      <c r="I43" t="s">
        <v>189</v>
      </c>
      <c r="J43" s="16">
        <f t="shared" si="20"/>
        <v>8.9712000000000014</v>
      </c>
      <c r="K43" s="5">
        <f t="shared" si="21"/>
        <v>11.214000000000002</v>
      </c>
      <c r="L43" s="5">
        <f t="shared" si="22"/>
        <v>17.942400000000003</v>
      </c>
      <c r="M43">
        <f t="shared" si="23"/>
        <v>3.4504615384615396</v>
      </c>
    </row>
    <row r="44" spans="1:13" x14ac:dyDescent="0.25">
      <c r="A44">
        <v>12</v>
      </c>
      <c r="B44" s="8" t="s">
        <v>192</v>
      </c>
      <c r="H44">
        <v>12</v>
      </c>
      <c r="I44" t="s">
        <v>55</v>
      </c>
      <c r="J44" s="16">
        <f t="shared" si="20"/>
        <v>168.00000000000003</v>
      </c>
      <c r="K44" s="5">
        <f t="shared" si="21"/>
        <v>210.00000000000003</v>
      </c>
      <c r="L44" s="5">
        <f t="shared" si="22"/>
        <v>336.00000000000006</v>
      </c>
      <c r="M44">
        <f t="shared" si="23"/>
        <v>252.7777777777778</v>
      </c>
    </row>
    <row r="45" spans="1:13" x14ac:dyDescent="0.25">
      <c r="A45" s="5">
        <v>13</v>
      </c>
      <c r="B45" s="8" t="s">
        <v>193</v>
      </c>
      <c r="H45">
        <v>13</v>
      </c>
      <c r="I45" t="s">
        <v>190</v>
      </c>
      <c r="J45" s="16">
        <f t="shared" si="20"/>
        <v>1761.3120000000001</v>
      </c>
      <c r="K45" s="5">
        <f t="shared" si="21"/>
        <v>2201.6400000000003</v>
      </c>
      <c r="L45" s="5">
        <f t="shared" si="22"/>
        <v>3522.6240000000003</v>
      </c>
      <c r="M45">
        <f t="shared" si="23"/>
        <v>603.1890410958905</v>
      </c>
    </row>
    <row r="46" spans="1:13" x14ac:dyDescent="0.25">
      <c r="A46">
        <v>14</v>
      </c>
      <c r="B46" s="8" t="s">
        <v>194</v>
      </c>
      <c r="H46">
        <v>14</v>
      </c>
      <c r="I46" t="s">
        <v>191</v>
      </c>
      <c r="J46" s="16">
        <f t="shared" si="20"/>
        <v>192.04640000000001</v>
      </c>
      <c r="K46" s="5">
        <f t="shared" si="21"/>
        <v>240.05799999999999</v>
      </c>
      <c r="L46" s="5">
        <f t="shared" si="22"/>
        <v>384.09280000000001</v>
      </c>
      <c r="M46">
        <f t="shared" si="23"/>
        <v>45.130904000000001</v>
      </c>
    </row>
    <row r="47" spans="1:13" x14ac:dyDescent="0.25">
      <c r="A47" s="5">
        <v>15</v>
      </c>
      <c r="B47" s="8" t="s">
        <v>195</v>
      </c>
      <c r="H47">
        <v>15</v>
      </c>
      <c r="I47" t="s">
        <v>192</v>
      </c>
      <c r="J47" s="16">
        <f t="shared" si="20"/>
        <v>48.921600000000005</v>
      </c>
      <c r="K47" s="5">
        <f t="shared" si="21"/>
        <v>61.152000000000008</v>
      </c>
      <c r="L47" s="5">
        <f t="shared" si="22"/>
        <v>97.84320000000001</v>
      </c>
      <c r="M47">
        <f t="shared" si="23"/>
        <v>33.584622425629298</v>
      </c>
    </row>
    <row r="48" spans="1:13" x14ac:dyDescent="0.25">
      <c r="A48">
        <v>16</v>
      </c>
      <c r="B48" s="8" t="s">
        <v>196</v>
      </c>
      <c r="H48">
        <v>16</v>
      </c>
      <c r="I48" t="s">
        <v>193</v>
      </c>
      <c r="J48" s="16">
        <f t="shared" si="20"/>
        <v>111.09280000000001</v>
      </c>
      <c r="K48" s="5">
        <f t="shared" si="21"/>
        <v>138.86600000000001</v>
      </c>
      <c r="L48" s="5">
        <f t="shared" si="22"/>
        <v>222.18560000000002</v>
      </c>
      <c r="M48">
        <f t="shared" si="23"/>
        <v>120.25509278350515</v>
      </c>
    </row>
    <row r="49" spans="1:13" x14ac:dyDescent="0.25">
      <c r="A49" s="5">
        <v>17</v>
      </c>
      <c r="B49" s="7" t="s">
        <v>197</v>
      </c>
      <c r="H49">
        <v>17</v>
      </c>
      <c r="I49" t="s">
        <v>194</v>
      </c>
      <c r="J49" s="16">
        <f t="shared" si="20"/>
        <v>336.32480000000004</v>
      </c>
      <c r="K49" s="5">
        <f t="shared" si="21"/>
        <v>420.40600000000006</v>
      </c>
      <c r="L49" s="5">
        <f t="shared" si="22"/>
        <v>672.64960000000008</v>
      </c>
      <c r="M49">
        <f t="shared" si="23"/>
        <v>18.581480662983427</v>
      </c>
    </row>
    <row r="50" spans="1:13" x14ac:dyDescent="0.25">
      <c r="A50">
        <v>18</v>
      </c>
      <c r="B50" s="7" t="s">
        <v>198</v>
      </c>
      <c r="H50">
        <v>18</v>
      </c>
      <c r="I50" t="s">
        <v>195</v>
      </c>
      <c r="J50" s="16">
        <f t="shared" si="20"/>
        <v>92.254400000000018</v>
      </c>
      <c r="K50" s="5">
        <f t="shared" si="21"/>
        <v>115.31800000000003</v>
      </c>
      <c r="L50" s="5">
        <f t="shared" si="22"/>
        <v>184.50880000000004</v>
      </c>
      <c r="M50">
        <f t="shared" si="23"/>
        <v>153.75733333333335</v>
      </c>
    </row>
    <row r="51" spans="1:13" x14ac:dyDescent="0.25">
      <c r="A51" s="5">
        <v>19</v>
      </c>
      <c r="B51" s="7" t="s">
        <v>199</v>
      </c>
      <c r="H51">
        <v>19</v>
      </c>
      <c r="I51" t="s">
        <v>196</v>
      </c>
      <c r="J51" s="16">
        <f t="shared" si="20"/>
        <v>83.820800000000006</v>
      </c>
      <c r="K51" s="5">
        <f t="shared" si="21"/>
        <v>104.77600000000001</v>
      </c>
      <c r="L51" s="5">
        <f t="shared" si="22"/>
        <v>167.64160000000001</v>
      </c>
      <c r="M51">
        <f t="shared" si="23"/>
        <v>1257.3119999999999</v>
      </c>
    </row>
    <row r="52" spans="1:13" x14ac:dyDescent="0.25">
      <c r="A52">
        <v>20</v>
      </c>
      <c r="B52" s="7" t="s">
        <v>200</v>
      </c>
      <c r="H52">
        <v>20</v>
      </c>
      <c r="I52" t="s">
        <v>197</v>
      </c>
      <c r="J52" s="16">
        <f t="shared" si="20"/>
        <v>3.6064000000000007</v>
      </c>
      <c r="K52" s="5">
        <f t="shared" si="21"/>
        <v>4.5080000000000009</v>
      </c>
      <c r="L52" s="5">
        <f t="shared" si="22"/>
        <v>7.2128000000000014</v>
      </c>
      <c r="M52">
        <f t="shared" si="23"/>
        <v>3.8838153846153856</v>
      </c>
    </row>
    <row r="53" spans="1:13" x14ac:dyDescent="0.25">
      <c r="A53" s="5">
        <v>21</v>
      </c>
      <c r="B53" s="7" t="s">
        <v>201</v>
      </c>
      <c r="H53">
        <v>21</v>
      </c>
      <c r="I53" t="s">
        <v>198</v>
      </c>
      <c r="J53" s="16">
        <f t="shared" si="20"/>
        <v>2.1504000000000003</v>
      </c>
      <c r="K53" s="5">
        <f t="shared" si="21"/>
        <v>2.6880000000000006</v>
      </c>
      <c r="L53" s="5">
        <f t="shared" si="22"/>
        <v>4.3008000000000006</v>
      </c>
      <c r="M53">
        <f t="shared" si="23"/>
        <v>15.639272727272729</v>
      </c>
    </row>
    <row r="54" spans="1:13" x14ac:dyDescent="0.25">
      <c r="A54">
        <v>22</v>
      </c>
      <c r="B54" s="7" t="s">
        <v>202</v>
      </c>
      <c r="H54">
        <v>22</v>
      </c>
      <c r="I54" t="s">
        <v>199</v>
      </c>
      <c r="J54" s="16">
        <f t="shared" si="20"/>
        <v>3.8752000000000004</v>
      </c>
      <c r="K54" s="5">
        <f t="shared" si="21"/>
        <v>4.8440000000000003</v>
      </c>
      <c r="L54" s="5">
        <f t="shared" si="22"/>
        <v>7.7504000000000008</v>
      </c>
      <c r="M54">
        <f t="shared" si="23"/>
        <v>0.51346400000000003</v>
      </c>
    </row>
    <row r="55" spans="1:13" x14ac:dyDescent="0.25">
      <c r="A55" s="5">
        <v>23</v>
      </c>
      <c r="B55" s="7" t="s">
        <v>203</v>
      </c>
      <c r="H55">
        <v>23</v>
      </c>
      <c r="I55" t="s">
        <v>200</v>
      </c>
      <c r="J55" s="16">
        <f t="shared" si="20"/>
        <v>1.8704000000000001</v>
      </c>
      <c r="K55" s="5">
        <f t="shared" si="21"/>
        <v>2.3380000000000001</v>
      </c>
      <c r="L55" s="5">
        <f t="shared" si="22"/>
        <v>3.7408000000000001</v>
      </c>
      <c r="M55">
        <f t="shared" si="23"/>
        <v>1.4028000000000003</v>
      </c>
    </row>
    <row r="56" spans="1:13" x14ac:dyDescent="0.25">
      <c r="B56" s="5"/>
      <c r="H56">
        <v>24</v>
      </c>
      <c r="I56" t="s">
        <v>201</v>
      </c>
      <c r="J56" s="16">
        <f t="shared" si="20"/>
        <v>18.648</v>
      </c>
      <c r="K56" s="5">
        <f t="shared" si="21"/>
        <v>23.31</v>
      </c>
      <c r="L56" s="5">
        <f t="shared" si="22"/>
        <v>37.295999999999999</v>
      </c>
      <c r="M56">
        <f t="shared" si="23"/>
        <v>0.89510400000000001</v>
      </c>
    </row>
    <row r="57" spans="1:13" x14ac:dyDescent="0.25">
      <c r="H57">
        <v>25</v>
      </c>
      <c r="I57" t="s">
        <v>202</v>
      </c>
      <c r="J57" s="16">
        <f t="shared" si="20"/>
        <v>0.56000000000000005</v>
      </c>
      <c r="K57" s="5">
        <f t="shared" si="21"/>
        <v>0.70000000000000007</v>
      </c>
      <c r="L57" s="5">
        <f t="shared" si="22"/>
        <v>1.1200000000000001</v>
      </c>
      <c r="M57">
        <f t="shared" si="23"/>
        <v>0.14090322580645162</v>
      </c>
    </row>
    <row r="58" spans="1:13" x14ac:dyDescent="0.25">
      <c r="H58">
        <v>26</v>
      </c>
      <c r="I58" t="s">
        <v>203</v>
      </c>
      <c r="J58" s="16">
        <f t="shared" si="20"/>
        <v>3.3936000000000002</v>
      </c>
      <c r="K58" s="5">
        <f t="shared" si="21"/>
        <v>4.242</v>
      </c>
      <c r="L58" s="5">
        <f t="shared" si="22"/>
        <v>6.7872000000000003</v>
      </c>
      <c r="M58">
        <f>J58/T30*U30/1000</f>
        <v>2.4240000000000001E-2</v>
      </c>
    </row>
    <row r="59" spans="1:13" x14ac:dyDescent="0.25">
      <c r="B59" s="5"/>
      <c r="M59">
        <f>SUM(M33:M58)</f>
        <v>12678.756902353232</v>
      </c>
    </row>
  </sheetData>
  <mergeCells count="2">
    <mergeCell ref="G2:R2"/>
    <mergeCell ref="V2:AH2"/>
  </mergeCells>
  <conditionalFormatting sqref="G59:H60 G56:G58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9:H60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1:AK4 AJ31:AK31 AJ59:AK1048576 AK32:AL58 AJ5:AJ3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1:AL31 AL59:AL1048576 AM32:AM58 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>&amp;R_x000D_&amp;1#&amp;"Calibri"&amp;10&amp;K000000 Classification: Confidential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3F4F5-4C07-47E0-925D-419AA9EAA183}">
  <dimension ref="A1:AL32"/>
  <sheetViews>
    <sheetView topLeftCell="B1" zoomScale="90" zoomScaleNormal="90" workbookViewId="0">
      <selection activeCell="F1" sqref="F1"/>
    </sheetView>
  </sheetViews>
  <sheetFormatPr defaultRowHeight="15" x14ac:dyDescent="0.25"/>
  <cols>
    <col min="9" max="15" width="12.7109375" customWidth="1"/>
    <col min="16" max="16" width="11.7109375" customWidth="1"/>
    <col min="17" max="18" width="12.7109375" customWidth="1"/>
  </cols>
  <sheetData>
    <row r="1" spans="1:38" x14ac:dyDescent="0.25">
      <c r="A1" t="s">
        <v>0</v>
      </c>
      <c r="B1">
        <v>310</v>
      </c>
      <c r="E1" t="s">
        <v>1</v>
      </c>
      <c r="F1">
        <v>1.36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32" t="s">
        <v>5</v>
      </c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S2" s="5"/>
      <c r="T2" s="5"/>
      <c r="U2" s="31" t="s">
        <v>6</v>
      </c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15</v>
      </c>
      <c r="U3" s="5" t="s">
        <v>16</v>
      </c>
      <c r="V3" s="10" t="s">
        <v>13</v>
      </c>
      <c r="W3" s="10" t="s">
        <v>14</v>
      </c>
      <c r="X3" s="10" t="s">
        <v>17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178</v>
      </c>
      <c r="AJ3" t="s">
        <v>19</v>
      </c>
      <c r="AK3" t="s">
        <v>179</v>
      </c>
      <c r="AL3" t="s">
        <v>180</v>
      </c>
    </row>
    <row r="4" spans="1:38" ht="15.75" thickBot="1" x14ac:dyDescent="0.3">
      <c r="B4" t="s">
        <v>20</v>
      </c>
      <c r="C4" t="s">
        <v>181</v>
      </c>
      <c r="F4" s="17"/>
      <c r="G4" s="5">
        <f>AVERAGE(I4:R4)</f>
        <v>37.897060417981031</v>
      </c>
      <c r="H4" s="5">
        <f>STDEV(I4:R4)</f>
        <v>2.40000698953586E-3</v>
      </c>
      <c r="I4">
        <v>37.899975659684998</v>
      </c>
      <c r="J4">
        <v>37.8961530162495</v>
      </c>
      <c r="K4">
        <v>37.894750030709801</v>
      </c>
      <c r="L4">
        <v>37.896155143900998</v>
      </c>
      <c r="M4">
        <v>37.899217555356699</v>
      </c>
      <c r="N4">
        <v>37.894783349657402</v>
      </c>
      <c r="O4">
        <v>37.893171458880303</v>
      </c>
      <c r="P4">
        <v>37.898383735257497</v>
      </c>
      <c r="Q4">
        <v>37.900024014027302</v>
      </c>
      <c r="R4">
        <v>37.897990216085802</v>
      </c>
      <c r="T4" s="5" t="s">
        <v>21</v>
      </c>
      <c r="U4" s="5" t="s">
        <v>22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23</v>
      </c>
      <c r="C5" s="5" t="s">
        <v>24</v>
      </c>
      <c r="D5" t="s">
        <v>25</v>
      </c>
      <c r="E5">
        <v>120</v>
      </c>
      <c r="F5" s="17">
        <f>E5*F1</f>
        <v>163.20000000000002</v>
      </c>
      <c r="G5" s="5">
        <f t="shared" ref="G5:G30" si="0">AVERAGE(I5:R5)</f>
        <v>175.33419839889871</v>
      </c>
      <c r="H5" s="5">
        <f t="shared" ref="H5:H30" si="1">STDEV(I5:R5)</f>
        <v>0.17273536176491475</v>
      </c>
      <c r="I5">
        <v>175.37194537456801</v>
      </c>
      <c r="J5">
        <v>175.07462927976599</v>
      </c>
      <c r="K5">
        <v>175.462415071398</v>
      </c>
      <c r="L5">
        <v>175.00311031222799</v>
      </c>
      <c r="M5">
        <v>175.50085394470599</v>
      </c>
      <c r="N5">
        <v>175.46523197571099</v>
      </c>
      <c r="O5">
        <v>175.38003323533599</v>
      </c>
      <c r="P5">
        <v>175.48429514999</v>
      </c>
      <c r="Q5">
        <v>175.270336382903</v>
      </c>
      <c r="R5">
        <v>175.32913326238099</v>
      </c>
      <c r="T5" s="12">
        <v>16</v>
      </c>
      <c r="U5" s="12">
        <v>588000</v>
      </c>
      <c r="V5" s="5">
        <f>AVERAGE(Y5:AH5)</f>
        <v>7087.8849702754796</v>
      </c>
      <c r="W5" s="5">
        <f>STDEV(Y5:AH5)</f>
        <v>6.9828269993464058</v>
      </c>
      <c r="X5" s="5">
        <f>W5/SQRT(COUNT(Y5:AH5))</f>
        <v>2.2081637824853737</v>
      </c>
      <c r="Y5" s="5">
        <f>I5/T5*U5/1000*1.1</f>
        <v>7089.4108917669128</v>
      </c>
      <c r="Z5" s="5">
        <f>J5/T5*U5/1000*1.1</f>
        <v>7077.39188863454</v>
      </c>
      <c r="AA5" s="5">
        <f>K5/T5*U5/1000*1.1</f>
        <v>7093.0681292612644</v>
      </c>
      <c r="AB5" s="5">
        <f>L5/T5*U5/1000*1.1</f>
        <v>7074.500734371818</v>
      </c>
      <c r="AC5" s="5">
        <f>M5/T5*U5/1000*1.1</f>
        <v>7094.6220207147398</v>
      </c>
      <c r="AD5" s="5">
        <f>N5/T5*U5/1000*1.1</f>
        <v>7093.1820026181167</v>
      </c>
      <c r="AE5" s="5">
        <f>O5/T5*U5/1000*1.1</f>
        <v>7089.737843538458</v>
      </c>
      <c r="AF5" s="5">
        <f>P5/T5*U5/1000*1.1</f>
        <v>7093.9526314383465</v>
      </c>
      <c r="AG5" s="5">
        <f>Q5/T5*U5/1000*1.1</f>
        <v>7085.3033482788551</v>
      </c>
      <c r="AH5" s="5">
        <f>R5/T5*U5/1000*1.1</f>
        <v>7087.6802121317514</v>
      </c>
      <c r="AI5">
        <f>F5/T5*U5/1000*1.1</f>
        <v>6597.3600000000015</v>
      </c>
      <c r="AJ5">
        <f>((V5-AI5)/AI5)*100</f>
        <v>7.4351705875604495</v>
      </c>
      <c r="AK5">
        <f>V5-AI5</f>
        <v>490.52497027547815</v>
      </c>
      <c r="AL5">
        <f>V5/AI5</f>
        <v>1.0743517058756045</v>
      </c>
    </row>
    <row r="6" spans="1:38" x14ac:dyDescent="0.25">
      <c r="A6">
        <v>2</v>
      </c>
      <c r="B6" t="s">
        <v>26</v>
      </c>
      <c r="C6" s="5" t="s">
        <v>27</v>
      </c>
      <c r="D6" t="s">
        <v>28</v>
      </c>
      <c r="E6">
        <v>1241.24</v>
      </c>
      <c r="F6" s="17">
        <f>E6*H1</f>
        <v>1390.1888000000001</v>
      </c>
      <c r="G6" s="5">
        <f t="shared" si="0"/>
        <v>2015.4220667508748</v>
      </c>
      <c r="H6" s="5">
        <f t="shared" si="1"/>
        <v>47.271099742455583</v>
      </c>
      <c r="I6">
        <v>2045.2181436493099</v>
      </c>
      <c r="J6">
        <v>2062.3925545987099</v>
      </c>
      <c r="K6">
        <v>2035.33170220488</v>
      </c>
      <c r="L6">
        <v>2041.0855223578201</v>
      </c>
      <c r="M6">
        <v>2035.8700088886601</v>
      </c>
      <c r="N6">
        <v>2053.53316875165</v>
      </c>
      <c r="O6">
        <v>1943.00627004067</v>
      </c>
      <c r="P6">
        <v>1924.3912736494101</v>
      </c>
      <c r="Q6">
        <v>1992.4051586714399</v>
      </c>
      <c r="R6">
        <v>2020.9868646962</v>
      </c>
      <c r="T6" s="13">
        <v>540</v>
      </c>
      <c r="U6" s="13">
        <v>45000</v>
      </c>
      <c r="V6" s="5">
        <f t="shared" ref="V6:V30" si="2">AVERAGE(Y6:AH6)</f>
        <v>167.95183889590626</v>
      </c>
      <c r="W6" s="5">
        <f t="shared" ref="W6:W30" si="3">STDEV(Y6:AH6)</f>
        <v>3.9392583118712965</v>
      </c>
      <c r="X6" s="5">
        <f t="shared" ref="X6:X30" si="4">W6/SQRT(COUNT(Y6:AH6))</f>
        <v>1.2457028557263203</v>
      </c>
      <c r="Y6" s="5">
        <f>I6/T6*U6/1000</f>
        <v>170.43484530410916</v>
      </c>
      <c r="Z6" s="5">
        <f>J6/T6*U6/1000</f>
        <v>171.86604621655917</v>
      </c>
      <c r="AA6" s="5">
        <f>K6/T6*U6/1000</f>
        <v>169.61097518374001</v>
      </c>
      <c r="AB6" s="5">
        <f>L6/T6*U6/1000</f>
        <v>170.09046019648503</v>
      </c>
      <c r="AC6" s="5">
        <f>M6/T6*U6/1000</f>
        <v>169.65583407405501</v>
      </c>
      <c r="AD6" s="5">
        <f>N6/T6*U6/1000</f>
        <v>171.12776406263748</v>
      </c>
      <c r="AE6" s="5">
        <f>O6/T6*U6/1000</f>
        <v>161.91718917005585</v>
      </c>
      <c r="AF6" s="5">
        <f>P6/T6*U6/1000</f>
        <v>160.36593947078418</v>
      </c>
      <c r="AG6" s="5">
        <f>Q6/T6*U6/1000</f>
        <v>166.03376322261997</v>
      </c>
      <c r="AH6" s="5">
        <f>R6/T6*U6/1000</f>
        <v>168.41557205801666</v>
      </c>
      <c r="AI6">
        <f>F6/T6*U6/1000</f>
        <v>115.84906666666669</v>
      </c>
      <c r="AJ6">
        <f t="shared" ref="AJ6:AJ30" si="5">((V6-AI6)/AI6)*100</f>
        <v>44.974701763593181</v>
      </c>
      <c r="AK6">
        <f>V6-AI6</f>
        <v>52.102772229239577</v>
      </c>
      <c r="AL6">
        <f t="shared" ref="AL6:AL30" si="6">V6/AI6</f>
        <v>1.4497470176359317</v>
      </c>
    </row>
    <row r="7" spans="1:38" x14ac:dyDescent="0.25">
      <c r="A7">
        <v>3</v>
      </c>
      <c r="B7" t="s">
        <v>29</v>
      </c>
      <c r="C7" s="5" t="s">
        <v>30</v>
      </c>
      <c r="D7" t="s">
        <v>31</v>
      </c>
      <c r="E7">
        <v>166.35</v>
      </c>
      <c r="F7" s="17">
        <f>E7*H1</f>
        <v>186.31200000000001</v>
      </c>
      <c r="G7" s="5">
        <f t="shared" si="0"/>
        <v>97.572622029349674</v>
      </c>
      <c r="H7" s="5">
        <f t="shared" si="1"/>
        <v>0.87517912609241744</v>
      </c>
      <c r="I7">
        <v>97.058380000854697</v>
      </c>
      <c r="J7">
        <v>97.206784025214802</v>
      </c>
      <c r="K7">
        <v>97.371187857310403</v>
      </c>
      <c r="L7">
        <v>99.219799001748996</v>
      </c>
      <c r="M7">
        <v>96.574699260996198</v>
      </c>
      <c r="N7">
        <v>97.398756544509993</v>
      </c>
      <c r="O7">
        <v>96.8736864788481</v>
      </c>
      <c r="P7">
        <v>99.041678318882205</v>
      </c>
      <c r="Q7">
        <v>97.324442354889101</v>
      </c>
      <c r="R7">
        <v>97.656806450242399</v>
      </c>
      <c r="T7" s="13">
        <v>50</v>
      </c>
      <c r="U7" s="13">
        <v>180000</v>
      </c>
      <c r="V7" s="5">
        <f t="shared" si="2"/>
        <v>351.26143930565888</v>
      </c>
      <c r="W7" s="5">
        <f t="shared" si="3"/>
        <v>3.1506448539327154</v>
      </c>
      <c r="X7" s="5">
        <f t="shared" si="4"/>
        <v>0.99632138367158918</v>
      </c>
      <c r="Y7" s="5">
        <f t="shared" ref="Y7:Y30" si="7">I7/T7*U7/1000</f>
        <v>349.41016800307693</v>
      </c>
      <c r="Z7" s="5">
        <f t="shared" ref="Z7:Z30" si="8">J7/T7*U7/1000</f>
        <v>349.94442249077326</v>
      </c>
      <c r="AA7" s="5">
        <f t="shared" ref="AA7:AA30" si="9">K7/T7*U7/1000</f>
        <v>350.53627628631745</v>
      </c>
      <c r="AB7" s="5">
        <f t="shared" ref="AB7:AB30" si="10">L7/T7*U7/1000</f>
        <v>357.19127640629642</v>
      </c>
      <c r="AC7" s="5">
        <f t="shared" ref="AC7:AC30" si="11">M7/T7*U7/1000</f>
        <v>347.6689173395863</v>
      </c>
      <c r="AD7" s="5">
        <f t="shared" ref="AD7:AD30" si="12">N7/T7*U7/1000</f>
        <v>350.63552356023598</v>
      </c>
      <c r="AE7" s="5">
        <f t="shared" ref="AE7:AE30" si="13">O7/T7*U7/1000</f>
        <v>348.74527132385316</v>
      </c>
      <c r="AF7" s="5">
        <f t="shared" ref="AF7:AF30" si="14">P7/T7*U7/1000</f>
        <v>356.55004194797596</v>
      </c>
      <c r="AG7" s="5">
        <f t="shared" ref="AG7:AG30" si="15">Q7/T7*U7/1000</f>
        <v>350.36799247760075</v>
      </c>
      <c r="AH7" s="5">
        <f t="shared" ref="AH7:AH30" si="16">R7/T7*U7/1000</f>
        <v>351.56450322087261</v>
      </c>
      <c r="AI7">
        <f t="shared" ref="AI7:AI30" si="17">F7/T7*U7/1000</f>
        <v>670.72320000000002</v>
      </c>
      <c r="AJ7">
        <f t="shared" si="5"/>
        <v>-47.629448436305935</v>
      </c>
      <c r="AK7">
        <f t="shared" ref="AK7:AK30" si="18">V7-AI7</f>
        <v>-319.46176069434114</v>
      </c>
      <c r="AL7">
        <f t="shared" si="6"/>
        <v>0.52370551563694068</v>
      </c>
    </row>
    <row r="8" spans="1:38" x14ac:dyDescent="0.25">
      <c r="A8">
        <v>4</v>
      </c>
      <c r="B8" t="s">
        <v>32</v>
      </c>
      <c r="C8" s="6" t="s">
        <v>33</v>
      </c>
      <c r="D8" t="s">
        <v>34</v>
      </c>
      <c r="E8">
        <v>50.2</v>
      </c>
      <c r="F8" s="17">
        <f>E8*H1</f>
        <v>56.224000000000011</v>
      </c>
      <c r="G8" s="5">
        <f t="shared" si="0"/>
        <v>622.82160794789536</v>
      </c>
      <c r="H8" s="5">
        <f t="shared" si="1"/>
        <v>9.6152580661417097</v>
      </c>
      <c r="I8">
        <v>619.33188106073601</v>
      </c>
      <c r="J8">
        <v>633.56004611887101</v>
      </c>
      <c r="K8">
        <v>603.86520427067001</v>
      </c>
      <c r="L8">
        <v>629.31217126542697</v>
      </c>
      <c r="M8">
        <v>616.87275900207806</v>
      </c>
      <c r="N8">
        <v>617.36240955900598</v>
      </c>
      <c r="O8">
        <v>635.49943326198502</v>
      </c>
      <c r="P8">
        <v>617.22677215121803</v>
      </c>
      <c r="Q8">
        <v>628.02050391143598</v>
      </c>
      <c r="R8">
        <v>627.16489887752596</v>
      </c>
      <c r="T8" s="14">
        <v>65</v>
      </c>
      <c r="U8" s="14">
        <v>70000</v>
      </c>
      <c r="V8" s="5">
        <f t="shared" si="2"/>
        <v>670.73096240542566</v>
      </c>
      <c r="W8" s="5">
        <f t="shared" si="3"/>
        <v>10.354893301998736</v>
      </c>
      <c r="X8" s="5">
        <f t="shared" si="4"/>
        <v>3.2745047762337784</v>
      </c>
      <c r="Y8" s="5">
        <f t="shared" si="7"/>
        <v>666.97279498848491</v>
      </c>
      <c r="Z8" s="5">
        <f t="shared" si="8"/>
        <v>682.29543428186105</v>
      </c>
      <c r="AA8" s="5">
        <f t="shared" si="9"/>
        <v>650.31637382995234</v>
      </c>
      <c r="AB8" s="5">
        <f t="shared" si="10"/>
        <v>677.72079982430591</v>
      </c>
      <c r="AC8" s="5">
        <f t="shared" si="11"/>
        <v>664.32450969454567</v>
      </c>
      <c r="AD8" s="5">
        <f t="shared" si="12"/>
        <v>664.85182567892957</v>
      </c>
      <c r="AE8" s="5">
        <f t="shared" si="13"/>
        <v>684.38400505136849</v>
      </c>
      <c r="AF8" s="5">
        <f t="shared" si="14"/>
        <v>664.70575462438865</v>
      </c>
      <c r="AG8" s="5">
        <f t="shared" si="15"/>
        <v>676.32977344308483</v>
      </c>
      <c r="AH8" s="5">
        <f t="shared" si="16"/>
        <v>675.40835263733561</v>
      </c>
      <c r="AI8">
        <f t="shared" si="17"/>
        <v>60.548923076923096</v>
      </c>
      <c r="AJ8">
        <f t="shared" si="5"/>
        <v>1007.750441000098</v>
      </c>
      <c r="AK8">
        <f t="shared" si="18"/>
        <v>610.18203932850258</v>
      </c>
      <c r="AL8">
        <f t="shared" si="6"/>
        <v>11.07750441000098</v>
      </c>
    </row>
    <row r="9" spans="1:38" x14ac:dyDescent="0.25">
      <c r="A9">
        <v>5</v>
      </c>
      <c r="B9" t="s">
        <v>35</v>
      </c>
      <c r="C9" s="6" t="s">
        <v>36</v>
      </c>
      <c r="D9" t="s">
        <v>37</v>
      </c>
      <c r="E9">
        <v>29.91</v>
      </c>
      <c r="F9" s="17">
        <f>E9*H1</f>
        <v>33.499200000000002</v>
      </c>
      <c r="G9" s="5">
        <f t="shared" si="0"/>
        <v>68.708448062755409</v>
      </c>
      <c r="H9" s="5">
        <f t="shared" si="1"/>
        <v>1.8099057534725076</v>
      </c>
      <c r="I9">
        <v>70.761811647167093</v>
      </c>
      <c r="J9">
        <v>68.932865285609694</v>
      </c>
      <c r="K9">
        <v>69.948235020767996</v>
      </c>
      <c r="L9">
        <v>68.798261324706104</v>
      </c>
      <c r="M9">
        <v>69.183062538112097</v>
      </c>
      <c r="N9">
        <v>67.254921510664502</v>
      </c>
      <c r="O9">
        <v>68.825967671233201</v>
      </c>
      <c r="P9">
        <v>69.3553668111783</v>
      </c>
      <c r="Q9">
        <v>69.7637032638888</v>
      </c>
      <c r="R9">
        <v>64.260285554226101</v>
      </c>
      <c r="T9" s="14">
        <v>22</v>
      </c>
      <c r="U9" s="14">
        <v>160000</v>
      </c>
      <c r="V9" s="5">
        <f t="shared" si="2"/>
        <v>499.69780409276643</v>
      </c>
      <c r="W9" s="5">
        <f t="shared" si="3"/>
        <v>13.16295093434551</v>
      </c>
      <c r="X9" s="5">
        <f t="shared" si="4"/>
        <v>4.1624905681573301</v>
      </c>
      <c r="Y9" s="5">
        <f t="shared" si="7"/>
        <v>514.63135743394253</v>
      </c>
      <c r="Z9" s="5">
        <f t="shared" si="8"/>
        <v>501.32992934988869</v>
      </c>
      <c r="AA9" s="5">
        <f t="shared" si="9"/>
        <v>508.71443651467638</v>
      </c>
      <c r="AB9" s="5">
        <f t="shared" si="10"/>
        <v>500.35099145240804</v>
      </c>
      <c r="AC9" s="5">
        <f t="shared" si="11"/>
        <v>503.14954573172434</v>
      </c>
      <c r="AD9" s="5">
        <f t="shared" si="12"/>
        <v>489.12670189574186</v>
      </c>
      <c r="AE9" s="5">
        <f t="shared" si="13"/>
        <v>500.55249215442331</v>
      </c>
      <c r="AF9" s="5">
        <f t="shared" si="14"/>
        <v>504.40266771766034</v>
      </c>
      <c r="AG9" s="5">
        <f t="shared" si="15"/>
        <v>507.37238737373673</v>
      </c>
      <c r="AH9" s="5">
        <f t="shared" si="16"/>
        <v>467.34753130346257</v>
      </c>
      <c r="AI9">
        <f t="shared" si="17"/>
        <v>243.63054545454546</v>
      </c>
      <c r="AJ9">
        <f t="shared" si="5"/>
        <v>105.10474298716204</v>
      </c>
      <c r="AK9">
        <f t="shared" si="18"/>
        <v>256.06725863822101</v>
      </c>
      <c r="AL9">
        <f t="shared" si="6"/>
        <v>2.0510474298716201</v>
      </c>
    </row>
    <row r="10" spans="1:38" x14ac:dyDescent="0.25">
      <c r="A10">
        <v>6</v>
      </c>
      <c r="B10" t="s">
        <v>38</v>
      </c>
      <c r="C10" s="6" t="s">
        <v>39</v>
      </c>
      <c r="D10" t="s">
        <v>40</v>
      </c>
      <c r="E10">
        <v>128.58000000000001</v>
      </c>
      <c r="F10" s="17">
        <f>E10*H1</f>
        <v>144.00960000000003</v>
      </c>
      <c r="G10" s="5">
        <f t="shared" si="0"/>
        <v>284.23447358128919</v>
      </c>
      <c r="H10" s="5">
        <f t="shared" si="1"/>
        <v>5.5703896633249697</v>
      </c>
      <c r="I10">
        <v>280.72639145850002</v>
      </c>
      <c r="J10">
        <v>275.85776462010898</v>
      </c>
      <c r="K10">
        <v>284.77162679759601</v>
      </c>
      <c r="L10">
        <v>284.88589481550798</v>
      </c>
      <c r="M10">
        <v>291.47227961146001</v>
      </c>
      <c r="N10">
        <v>285.806519677361</v>
      </c>
      <c r="O10">
        <v>278.84998504868702</v>
      </c>
      <c r="P10">
        <v>290.30896835768698</v>
      </c>
      <c r="Q10">
        <v>278.72489586383699</v>
      </c>
      <c r="R10">
        <v>290.94040956214701</v>
      </c>
      <c r="T10" s="14">
        <v>69</v>
      </c>
      <c r="U10" s="14">
        <v>160000</v>
      </c>
      <c r="V10" s="5">
        <f t="shared" si="2"/>
        <v>659.09443149284448</v>
      </c>
      <c r="W10" s="5">
        <f t="shared" si="3"/>
        <v>12.9168455961159</v>
      </c>
      <c r="X10" s="5">
        <f t="shared" si="4"/>
        <v>4.0846652268441623</v>
      </c>
      <c r="Y10" s="5">
        <f t="shared" si="7"/>
        <v>650.95974830956527</v>
      </c>
      <c r="Z10" s="5">
        <f t="shared" si="8"/>
        <v>639.67017882923813</v>
      </c>
      <c r="AA10" s="5">
        <f t="shared" si="9"/>
        <v>660.34000416833862</v>
      </c>
      <c r="AB10" s="5">
        <f t="shared" si="10"/>
        <v>660.60497348523586</v>
      </c>
      <c r="AC10" s="5">
        <f t="shared" si="11"/>
        <v>675.87774982367534</v>
      </c>
      <c r="AD10" s="5">
        <f t="shared" si="12"/>
        <v>662.73975577359067</v>
      </c>
      <c r="AE10" s="5">
        <f t="shared" si="13"/>
        <v>646.60866098246254</v>
      </c>
      <c r="AF10" s="5">
        <f t="shared" si="14"/>
        <v>673.18021648159299</v>
      </c>
      <c r="AG10" s="5">
        <f t="shared" si="15"/>
        <v>646.31859910454955</v>
      </c>
      <c r="AH10" s="5">
        <f t="shared" si="16"/>
        <v>674.64442797019603</v>
      </c>
      <c r="AI10">
        <f t="shared" si="17"/>
        <v>333.93530434782616</v>
      </c>
      <c r="AJ10">
        <f t="shared" si="5"/>
        <v>97.371892971919323</v>
      </c>
      <c r="AK10">
        <f t="shared" si="18"/>
        <v>325.15912714501832</v>
      </c>
      <c r="AL10">
        <f t="shared" si="6"/>
        <v>1.973718929719193</v>
      </c>
    </row>
    <row r="11" spans="1:38" x14ac:dyDescent="0.25">
      <c r="A11">
        <v>7</v>
      </c>
      <c r="B11" s="3" t="s">
        <v>41</v>
      </c>
      <c r="C11" s="9" t="s">
        <v>33</v>
      </c>
      <c r="D11" s="3" t="s">
        <v>42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43</v>
      </c>
      <c r="C12" s="6" t="s">
        <v>44</v>
      </c>
      <c r="D12" t="s">
        <v>45</v>
      </c>
      <c r="E12">
        <v>13.35</v>
      </c>
      <c r="F12" s="17">
        <f>E12*H1</f>
        <v>14.952000000000002</v>
      </c>
      <c r="G12" s="5">
        <f t="shared" si="0"/>
        <v>139.8784245462779</v>
      </c>
      <c r="H12" s="5">
        <f t="shared" si="1"/>
        <v>6.2068502039883935</v>
      </c>
      <c r="I12">
        <v>137.19678752680801</v>
      </c>
      <c r="J12">
        <v>146.972383160253</v>
      </c>
      <c r="K12">
        <v>138.51368167631901</v>
      </c>
      <c r="L12">
        <v>131.780655508687</v>
      </c>
      <c r="M12">
        <v>138.51373724649801</v>
      </c>
      <c r="N12">
        <v>143.387968927982</v>
      </c>
      <c r="O12">
        <v>138.99225535915801</v>
      </c>
      <c r="P12">
        <v>143.91724529459501</v>
      </c>
      <c r="Q12">
        <v>149.51350165823101</v>
      </c>
      <c r="R12">
        <v>129.99602910424801</v>
      </c>
      <c r="T12" s="14">
        <v>81</v>
      </c>
      <c r="U12" s="14">
        <v>66000</v>
      </c>
      <c r="V12" s="5">
        <f t="shared" si="2"/>
        <v>113.9750125932635</v>
      </c>
      <c r="W12" s="5">
        <f t="shared" si="3"/>
        <v>5.057433499546101</v>
      </c>
      <c r="X12" s="5">
        <f t="shared" si="4"/>
        <v>1.5993008973401821</v>
      </c>
      <c r="Y12" s="5">
        <f t="shared" si="7"/>
        <v>111.78997502184356</v>
      </c>
      <c r="Z12" s="5">
        <f t="shared" si="8"/>
        <v>119.75527516761355</v>
      </c>
      <c r="AA12" s="5">
        <f t="shared" si="9"/>
        <v>112.86299988440808</v>
      </c>
      <c r="AB12" s="5">
        <f t="shared" si="10"/>
        <v>107.3768304144857</v>
      </c>
      <c r="AC12" s="5">
        <f t="shared" si="11"/>
        <v>112.8630451638132</v>
      </c>
      <c r="AD12" s="5">
        <f t="shared" si="12"/>
        <v>116.83464134872608</v>
      </c>
      <c r="AE12" s="5">
        <f t="shared" si="13"/>
        <v>113.25294881116578</v>
      </c>
      <c r="AF12" s="5">
        <f t="shared" si="14"/>
        <v>117.26590357337371</v>
      </c>
      <c r="AG12" s="5">
        <f t="shared" si="15"/>
        <v>121.82581616596602</v>
      </c>
      <c r="AH12" s="5">
        <f t="shared" si="16"/>
        <v>105.92269038123912</v>
      </c>
      <c r="AI12">
        <f t="shared" si="17"/>
        <v>12.183111111111113</v>
      </c>
      <c r="AJ12">
        <f t="shared" si="5"/>
        <v>835.51648305429308</v>
      </c>
      <c r="AK12">
        <f t="shared" si="18"/>
        <v>101.79190148215238</v>
      </c>
      <c r="AL12">
        <f t="shared" si="6"/>
        <v>9.3551648305429307</v>
      </c>
    </row>
    <row r="13" spans="1:38" x14ac:dyDescent="0.25">
      <c r="A13">
        <v>9</v>
      </c>
      <c r="B13" s="3" t="s">
        <v>46</v>
      </c>
      <c r="C13" s="9" t="s">
        <v>39</v>
      </c>
      <c r="D13" s="3" t="s">
        <v>47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48</v>
      </c>
      <c r="C14" s="6" t="s">
        <v>49</v>
      </c>
      <c r="D14" t="s">
        <v>50</v>
      </c>
      <c r="E14">
        <v>446.19</v>
      </c>
      <c r="F14" s="17">
        <f>E14*H1</f>
        <v>499.73280000000005</v>
      </c>
      <c r="G14" s="5">
        <f t="shared" si="0"/>
        <v>2552.1576403901258</v>
      </c>
      <c r="H14" s="5">
        <f t="shared" si="1"/>
        <v>68.767557574350406</v>
      </c>
      <c r="I14">
        <v>2610.4137506970601</v>
      </c>
      <c r="J14">
        <v>2593.29186911646</v>
      </c>
      <c r="K14">
        <v>2534.5504505732702</v>
      </c>
      <c r="L14">
        <v>2532.4914385223101</v>
      </c>
      <c r="M14">
        <v>2502.25513887543</v>
      </c>
      <c r="N14">
        <v>2498.2091411586098</v>
      </c>
      <c r="O14">
        <v>2486.3363415578901</v>
      </c>
      <c r="P14">
        <v>2468.8038506932799</v>
      </c>
      <c r="Q14">
        <v>2617.00116038019</v>
      </c>
      <c r="R14">
        <v>2678.2232623267601</v>
      </c>
      <c r="T14" s="14">
        <v>615</v>
      </c>
      <c r="U14" s="14">
        <v>96000</v>
      </c>
      <c r="V14" s="5">
        <f t="shared" si="2"/>
        <v>398.38558289016601</v>
      </c>
      <c r="W14" s="5">
        <f t="shared" si="3"/>
        <v>10.734448011605913</v>
      </c>
      <c r="X14" s="5">
        <f t="shared" si="4"/>
        <v>3.3945305141340256</v>
      </c>
      <c r="Y14" s="5">
        <f t="shared" si="7"/>
        <v>407.47921962100446</v>
      </c>
      <c r="Z14" s="5">
        <f t="shared" si="8"/>
        <v>404.80653566695958</v>
      </c>
      <c r="AA14" s="5">
        <f t="shared" si="9"/>
        <v>395.63714350412022</v>
      </c>
      <c r="AB14" s="5">
        <f t="shared" si="10"/>
        <v>395.31573674494592</v>
      </c>
      <c r="AC14" s="5">
        <f t="shared" si="11"/>
        <v>390.59592411714033</v>
      </c>
      <c r="AD14" s="5">
        <f t="shared" si="12"/>
        <v>389.9643537418317</v>
      </c>
      <c r="AE14" s="5">
        <f t="shared" si="13"/>
        <v>388.11103868220727</v>
      </c>
      <c r="AF14" s="5">
        <f t="shared" si="14"/>
        <v>385.37425962041442</v>
      </c>
      <c r="AG14" s="5">
        <f t="shared" si="15"/>
        <v>408.50749820568819</v>
      </c>
      <c r="AH14" s="5">
        <f t="shared" si="16"/>
        <v>418.06411899734792</v>
      </c>
      <c r="AI14">
        <f t="shared" si="17"/>
        <v>78.007071219512198</v>
      </c>
      <c r="AJ14">
        <f t="shared" si="5"/>
        <v>410.70444853532246</v>
      </c>
      <c r="AK14">
        <f t="shared" si="18"/>
        <v>320.37851167065378</v>
      </c>
      <c r="AL14">
        <f t="shared" si="6"/>
        <v>5.1070444853532244</v>
      </c>
    </row>
    <row r="15" spans="1:38" x14ac:dyDescent="0.25">
      <c r="A15">
        <v>11</v>
      </c>
      <c r="B15" s="4" t="s">
        <v>51</v>
      </c>
      <c r="C15" s="7" t="s">
        <v>52</v>
      </c>
      <c r="D15" s="4" t="s">
        <v>53</v>
      </c>
      <c r="E15" s="4">
        <v>8.01</v>
      </c>
      <c r="F15" s="17">
        <f>E15*H1</f>
        <v>8.9712000000000014</v>
      </c>
      <c r="G15" s="5">
        <f t="shared" si="0"/>
        <v>14.274257431766802</v>
      </c>
      <c r="H15" s="5">
        <f t="shared" si="1"/>
        <v>0.17292316243541955</v>
      </c>
      <c r="I15">
        <v>14.0444779830513</v>
      </c>
      <c r="J15">
        <v>14.117564179130399</v>
      </c>
      <c r="K15">
        <v>14.1862336984015</v>
      </c>
      <c r="L15">
        <v>14.2282005781162</v>
      </c>
      <c r="M15">
        <v>14.1872070705473</v>
      </c>
      <c r="N15">
        <v>14.506056123419601</v>
      </c>
      <c r="O15">
        <v>14.5779413896132</v>
      </c>
      <c r="P15">
        <v>14.2086485859848</v>
      </c>
      <c r="Q15">
        <v>14.257742678776401</v>
      </c>
      <c r="R15">
        <v>14.4285020306273</v>
      </c>
      <c r="T15" s="14">
        <v>546</v>
      </c>
      <c r="U15" s="14">
        <v>210000</v>
      </c>
      <c r="V15" s="5">
        <f t="shared" si="2"/>
        <v>5.4900990122179998</v>
      </c>
      <c r="W15" s="5">
        <f t="shared" si="3"/>
        <v>6.6508908629007268E-2</v>
      </c>
      <c r="X15" s="5">
        <f t="shared" si="4"/>
        <v>2.1031963595968962E-2</v>
      </c>
      <c r="Y15" s="5">
        <f t="shared" si="7"/>
        <v>5.4017223011735771</v>
      </c>
      <c r="Z15" s="5">
        <f t="shared" si="8"/>
        <v>5.4298323765886156</v>
      </c>
      <c r="AA15" s="5">
        <f t="shared" si="9"/>
        <v>5.4562437301544229</v>
      </c>
      <c r="AB15" s="5">
        <f t="shared" si="10"/>
        <v>5.4723848377369997</v>
      </c>
      <c r="AC15" s="5">
        <f t="shared" si="11"/>
        <v>5.4566181040566546</v>
      </c>
      <c r="AD15" s="5">
        <f t="shared" si="12"/>
        <v>5.5792523551613851</v>
      </c>
      <c r="AE15" s="5">
        <f t="shared" si="13"/>
        <v>5.6069005344666145</v>
      </c>
      <c r="AF15" s="5">
        <f t="shared" si="14"/>
        <v>5.4648648407633846</v>
      </c>
      <c r="AG15" s="5">
        <f t="shared" si="15"/>
        <v>5.4837471841447698</v>
      </c>
      <c r="AH15" s="5">
        <f t="shared" si="16"/>
        <v>5.5494238579335766</v>
      </c>
      <c r="AI15">
        <f t="shared" si="17"/>
        <v>3.4504615384615396</v>
      </c>
      <c r="AJ15">
        <f t="shared" si="5"/>
        <v>59.112018813166522</v>
      </c>
      <c r="AK15">
        <f t="shared" si="18"/>
        <v>2.0396374737564602</v>
      </c>
      <c r="AL15">
        <f t="shared" si="6"/>
        <v>1.5911201881316652</v>
      </c>
    </row>
    <row r="16" spans="1:38" x14ac:dyDescent="0.25">
      <c r="A16">
        <v>12</v>
      </c>
      <c r="B16" s="3" t="s">
        <v>54</v>
      </c>
      <c r="C16" s="9" t="s">
        <v>55</v>
      </c>
      <c r="D16" s="3" t="s">
        <v>56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57</v>
      </c>
      <c r="C17" s="8" t="s">
        <v>58</v>
      </c>
      <c r="D17" s="2" t="s">
        <v>59</v>
      </c>
      <c r="E17" s="2">
        <v>1572.6</v>
      </c>
      <c r="F17" s="17">
        <f>E17*H1</f>
        <v>1761.3120000000001</v>
      </c>
      <c r="G17" s="5">
        <f t="shared" si="0"/>
        <v>106.45270292085213</v>
      </c>
      <c r="H17" s="5">
        <f t="shared" si="1"/>
        <v>13.773928814870029</v>
      </c>
      <c r="I17">
        <v>93.466022117624902</v>
      </c>
      <c r="J17">
        <v>100.624080128128</v>
      </c>
      <c r="K17">
        <v>100.668662902555</v>
      </c>
      <c r="L17">
        <v>126.099500545946</v>
      </c>
      <c r="M17">
        <v>94.872787042714904</v>
      </c>
      <c r="N17">
        <v>120.059765783141</v>
      </c>
      <c r="O17">
        <v>122.11067278355</v>
      </c>
      <c r="P17">
        <v>110.194176544633</v>
      </c>
      <c r="Q17">
        <v>84.590387842818402</v>
      </c>
      <c r="R17">
        <v>111.84097351741001</v>
      </c>
      <c r="T17" s="14">
        <v>292</v>
      </c>
      <c r="U17" s="14">
        <v>100000</v>
      </c>
      <c r="V17" s="5">
        <f t="shared" si="2"/>
        <v>36.456405109880862</v>
      </c>
      <c r="W17" s="5">
        <f t="shared" si="3"/>
        <v>4.7170989092021935</v>
      </c>
      <c r="X17" s="5">
        <f t="shared" si="4"/>
        <v>1.4916776501374727</v>
      </c>
      <c r="Y17" s="5">
        <f t="shared" si="7"/>
        <v>32.008911684118118</v>
      </c>
      <c r="Z17" s="5">
        <f t="shared" si="8"/>
        <v>34.460301413742471</v>
      </c>
      <c r="AA17" s="5">
        <f t="shared" si="9"/>
        <v>34.475569487176372</v>
      </c>
      <c r="AB17" s="5">
        <f t="shared" si="10"/>
        <v>43.184760460940417</v>
      </c>
      <c r="AC17" s="5">
        <f t="shared" si="11"/>
        <v>32.490680494080443</v>
      </c>
      <c r="AD17" s="5">
        <f t="shared" si="12"/>
        <v>41.116358144911302</v>
      </c>
      <c r="AE17" s="5">
        <f t="shared" si="13"/>
        <v>41.818723556010269</v>
      </c>
      <c r="AF17" s="5">
        <f t="shared" si="14"/>
        <v>37.737731693367465</v>
      </c>
      <c r="AG17" s="5">
        <f t="shared" si="15"/>
        <v>28.969310905074796</v>
      </c>
      <c r="AH17" s="5">
        <f t="shared" si="16"/>
        <v>38.30170325938699</v>
      </c>
      <c r="AI17">
        <f t="shared" si="17"/>
        <v>603.1890410958905</v>
      </c>
      <c r="AJ17">
        <f t="shared" si="5"/>
        <v>-93.956056455593782</v>
      </c>
      <c r="AK17">
        <f t="shared" si="18"/>
        <v>-566.73263598600965</v>
      </c>
      <c r="AL17">
        <f t="shared" si="6"/>
        <v>6.043943544406221E-2</v>
      </c>
    </row>
    <row r="18" spans="1:38" x14ac:dyDescent="0.25">
      <c r="A18">
        <v>14</v>
      </c>
      <c r="B18" s="2" t="s">
        <v>60</v>
      </c>
      <c r="C18" s="8" t="s">
        <v>61</v>
      </c>
      <c r="D18" s="2" t="s">
        <v>62</v>
      </c>
      <c r="E18" s="2">
        <v>171.47</v>
      </c>
      <c r="F18" s="17">
        <f>E18*H1</f>
        <v>192.04640000000001</v>
      </c>
      <c r="G18" s="5">
        <f t="shared" si="0"/>
        <v>177.8846642735503</v>
      </c>
      <c r="H18" s="5">
        <f t="shared" si="1"/>
        <v>6.5036855171176811</v>
      </c>
      <c r="I18">
        <v>183.10304110926501</v>
      </c>
      <c r="J18">
        <v>178.79502798164799</v>
      </c>
      <c r="K18">
        <v>182.39075492702401</v>
      </c>
      <c r="L18">
        <v>177.81202649709999</v>
      </c>
      <c r="M18">
        <v>190.054468963494</v>
      </c>
      <c r="N18">
        <v>178.28299303229099</v>
      </c>
      <c r="O18">
        <v>169.56023579016301</v>
      </c>
      <c r="P18">
        <v>167.999688442158</v>
      </c>
      <c r="Q18">
        <v>173.85392093598699</v>
      </c>
      <c r="R18">
        <v>176.99448505637301</v>
      </c>
      <c r="T18" s="14">
        <v>200</v>
      </c>
      <c r="U18" s="14">
        <v>47000</v>
      </c>
      <c r="V18" s="5">
        <f t="shared" si="2"/>
        <v>41.802896104284315</v>
      </c>
      <c r="W18" s="5">
        <f t="shared" si="3"/>
        <v>1.5283660965226538</v>
      </c>
      <c r="X18" s="5">
        <f t="shared" si="4"/>
        <v>0.48331179635923366</v>
      </c>
      <c r="Y18" s="5">
        <f t="shared" si="7"/>
        <v>43.029214660677283</v>
      </c>
      <c r="Z18" s="5">
        <f t="shared" si="8"/>
        <v>42.016831575687277</v>
      </c>
      <c r="AA18" s="5">
        <f t="shared" si="9"/>
        <v>42.86182740785064</v>
      </c>
      <c r="AB18" s="5">
        <f t="shared" si="10"/>
        <v>41.7858262268185</v>
      </c>
      <c r="AC18" s="5">
        <f t="shared" si="11"/>
        <v>44.662800206421089</v>
      </c>
      <c r="AD18" s="5">
        <f t="shared" si="12"/>
        <v>41.896503362588383</v>
      </c>
      <c r="AE18" s="5">
        <f t="shared" si="13"/>
        <v>39.846655410688314</v>
      </c>
      <c r="AF18" s="5">
        <f t="shared" si="14"/>
        <v>39.479926783907132</v>
      </c>
      <c r="AG18" s="5">
        <f t="shared" si="15"/>
        <v>40.855671419956948</v>
      </c>
      <c r="AH18" s="5">
        <f t="shared" si="16"/>
        <v>41.593703988247661</v>
      </c>
      <c r="AI18">
        <f t="shared" si="17"/>
        <v>45.130904000000001</v>
      </c>
      <c r="AJ18">
        <f t="shared" si="5"/>
        <v>-7.3741219447225923</v>
      </c>
      <c r="AK18">
        <f t="shared" si="18"/>
        <v>-3.328007895715686</v>
      </c>
      <c r="AL18">
        <f t="shared" si="6"/>
        <v>0.92625878055277411</v>
      </c>
    </row>
    <row r="19" spans="1:38" x14ac:dyDescent="0.25">
      <c r="A19">
        <v>15</v>
      </c>
      <c r="B19" s="2" t="s">
        <v>63</v>
      </c>
      <c r="C19" s="8" t="s">
        <v>64</v>
      </c>
      <c r="D19" s="2" t="s">
        <v>65</v>
      </c>
      <c r="E19" s="2">
        <v>43.68</v>
      </c>
      <c r="F19" s="17">
        <f>E19*H1</f>
        <v>48.921600000000005</v>
      </c>
      <c r="G19" s="5">
        <f t="shared" si="0"/>
        <v>31.58302756644461</v>
      </c>
      <c r="H19" s="5">
        <f t="shared" si="1"/>
        <v>8.6377371678031043</v>
      </c>
      <c r="I19">
        <v>25.1260163356798</v>
      </c>
      <c r="J19">
        <v>32.259306273770598</v>
      </c>
      <c r="K19">
        <v>34.773350003594402</v>
      </c>
      <c r="L19">
        <v>27.093984703811199</v>
      </c>
      <c r="M19">
        <v>26.5270250989531</v>
      </c>
      <c r="N19">
        <v>35.093945709212399</v>
      </c>
      <c r="O19">
        <v>53.308575924981902</v>
      </c>
      <c r="P19">
        <v>23.488506397711301</v>
      </c>
      <c r="Q19">
        <v>31.432612627053299</v>
      </c>
      <c r="R19">
        <v>26.726952589678099</v>
      </c>
      <c r="T19" s="14">
        <v>437</v>
      </c>
      <c r="U19" s="14">
        <v>300000</v>
      </c>
      <c r="V19" s="5">
        <f t="shared" si="2"/>
        <v>21.681712288177078</v>
      </c>
      <c r="W19" s="5">
        <f t="shared" si="3"/>
        <v>5.9297966827023592</v>
      </c>
      <c r="X19" s="5">
        <f t="shared" si="4"/>
        <v>1.8751663579050233</v>
      </c>
      <c r="Y19" s="5">
        <f t="shared" si="7"/>
        <v>17.248981466141739</v>
      </c>
      <c r="Z19" s="5">
        <f t="shared" si="8"/>
        <v>22.145976846982101</v>
      </c>
      <c r="AA19" s="5">
        <f t="shared" si="9"/>
        <v>23.871864991025909</v>
      </c>
      <c r="AB19" s="5">
        <f t="shared" si="10"/>
        <v>18.599989499183888</v>
      </c>
      <c r="AC19" s="5">
        <f t="shared" si="11"/>
        <v>18.210772379144004</v>
      </c>
      <c r="AD19" s="5">
        <f t="shared" si="12"/>
        <v>24.09195357611835</v>
      </c>
      <c r="AE19" s="5">
        <f t="shared" si="13"/>
        <v>36.596276378706115</v>
      </c>
      <c r="AF19" s="5">
        <f t="shared" si="14"/>
        <v>16.124832767307531</v>
      </c>
      <c r="AG19" s="5">
        <f t="shared" si="15"/>
        <v>21.578452604384417</v>
      </c>
      <c r="AH19" s="5">
        <f t="shared" si="16"/>
        <v>18.348022372776725</v>
      </c>
      <c r="AI19">
        <f t="shared" si="17"/>
        <v>33.584622425629298</v>
      </c>
      <c r="AJ19">
        <f t="shared" si="5"/>
        <v>-35.441548178218611</v>
      </c>
      <c r="AK19">
        <f t="shared" si="18"/>
        <v>-11.902910137452221</v>
      </c>
      <c r="AL19">
        <f t="shared" si="6"/>
        <v>0.64558451821781382</v>
      </c>
    </row>
    <row r="20" spans="1:38" x14ac:dyDescent="0.25">
      <c r="A20">
        <v>16</v>
      </c>
      <c r="B20" s="2" t="s">
        <v>66</v>
      </c>
      <c r="C20" s="8" t="s">
        <v>67</v>
      </c>
      <c r="D20" s="2" t="s">
        <v>68</v>
      </c>
      <c r="E20" s="2">
        <v>99.19</v>
      </c>
      <c r="F20" s="17">
        <f>E20*H1</f>
        <v>111.09280000000001</v>
      </c>
      <c r="G20" s="5">
        <f t="shared" si="0"/>
        <v>29.83085024788674</v>
      </c>
      <c r="H20" s="5">
        <f t="shared" si="1"/>
        <v>2.0421752777350739</v>
      </c>
      <c r="I20">
        <v>28.212388651151901</v>
      </c>
      <c r="J20">
        <v>28.165866631043599</v>
      </c>
      <c r="K20">
        <v>32.635931089386801</v>
      </c>
      <c r="L20">
        <v>31.735283213958802</v>
      </c>
      <c r="M20">
        <v>30.771692232021401</v>
      </c>
      <c r="N20">
        <v>28.716284643021201</v>
      </c>
      <c r="O20">
        <v>28.0493968372766</v>
      </c>
      <c r="P20">
        <v>28.340605003561802</v>
      </c>
      <c r="Q20">
        <v>28.486100934014399</v>
      </c>
      <c r="R20">
        <v>33.194953243430902</v>
      </c>
      <c r="T20" s="14">
        <v>97</v>
      </c>
      <c r="U20" s="14">
        <v>105000</v>
      </c>
      <c r="V20" s="5">
        <f t="shared" si="2"/>
        <v>32.291126556990804</v>
      </c>
      <c r="W20" s="5">
        <f t="shared" si="3"/>
        <v>2.2106021047647717</v>
      </c>
      <c r="X20" s="5">
        <f t="shared" si="4"/>
        <v>0.69905376514188367</v>
      </c>
      <c r="Y20" s="5">
        <f t="shared" si="7"/>
        <v>30.539183591453085</v>
      </c>
      <c r="Z20" s="5">
        <f t="shared" si="8"/>
        <v>30.488824703706992</v>
      </c>
      <c r="AA20" s="5">
        <f t="shared" si="9"/>
        <v>35.327554272016641</v>
      </c>
      <c r="AB20" s="5">
        <f t="shared" si="10"/>
        <v>34.352626159439943</v>
      </c>
      <c r="AC20" s="5">
        <f t="shared" si="11"/>
        <v>33.309563756311832</v>
      </c>
      <c r="AD20" s="5">
        <f t="shared" si="12"/>
        <v>31.084638015641506</v>
      </c>
      <c r="AE20" s="5">
        <f t="shared" si="13"/>
        <v>30.362749153753022</v>
      </c>
      <c r="AF20" s="5">
        <f t="shared" si="14"/>
        <v>30.677974488391641</v>
      </c>
      <c r="AG20" s="5">
        <f t="shared" si="15"/>
        <v>30.835470083211462</v>
      </c>
      <c r="AH20" s="5">
        <f t="shared" si="16"/>
        <v>35.932681345981905</v>
      </c>
      <c r="AI20">
        <f t="shared" si="17"/>
        <v>120.25509278350515</v>
      </c>
      <c r="AJ20">
        <f t="shared" si="5"/>
        <v>-73.147809535913439</v>
      </c>
      <c r="AK20">
        <f t="shared" si="18"/>
        <v>-87.963966226514344</v>
      </c>
      <c r="AL20">
        <f t="shared" si="6"/>
        <v>0.26852190464086551</v>
      </c>
    </row>
    <row r="21" spans="1:38" x14ac:dyDescent="0.25">
      <c r="A21">
        <v>17</v>
      </c>
      <c r="B21" s="2" t="s">
        <v>69</v>
      </c>
      <c r="C21" s="8" t="s">
        <v>70</v>
      </c>
      <c r="D21" s="2" t="s">
        <v>71</v>
      </c>
      <c r="E21" s="2">
        <v>300.29000000000002</v>
      </c>
      <c r="F21" s="17">
        <f>E21*H1</f>
        <v>336.32480000000004</v>
      </c>
      <c r="G21" s="5">
        <f t="shared" si="0"/>
        <v>293.64803226337915</v>
      </c>
      <c r="H21" s="5">
        <f t="shared" si="1"/>
        <v>62.805998493563102</v>
      </c>
      <c r="I21">
        <v>274.78258238403902</v>
      </c>
      <c r="J21">
        <v>397.689235964082</v>
      </c>
      <c r="K21">
        <v>369.62827370493397</v>
      </c>
      <c r="L21">
        <v>306.53301483663301</v>
      </c>
      <c r="M21">
        <v>212.15803632675599</v>
      </c>
      <c r="N21">
        <v>349.74618037191499</v>
      </c>
      <c r="O21">
        <v>242.701416341422</v>
      </c>
      <c r="P21">
        <v>303.29553092152202</v>
      </c>
      <c r="Q21">
        <v>248.44585622048601</v>
      </c>
      <c r="R21">
        <v>231.500195562003</v>
      </c>
      <c r="T21" s="14">
        <v>1629</v>
      </c>
      <c r="U21" s="14">
        <v>90000</v>
      </c>
      <c r="V21" s="5">
        <f t="shared" si="2"/>
        <v>16.223648191346918</v>
      </c>
      <c r="W21" s="5">
        <f t="shared" si="3"/>
        <v>3.4699446681526496</v>
      </c>
      <c r="X21" s="5">
        <f t="shared" si="4"/>
        <v>1.0972928506119504</v>
      </c>
      <c r="Y21" s="5">
        <f t="shared" si="7"/>
        <v>15.181358142764585</v>
      </c>
      <c r="Z21" s="5">
        <f t="shared" si="8"/>
        <v>21.971780992490718</v>
      </c>
      <c r="AA21" s="5">
        <f t="shared" si="9"/>
        <v>20.421451585907956</v>
      </c>
      <c r="AB21" s="5">
        <f t="shared" si="10"/>
        <v>16.935525681581932</v>
      </c>
      <c r="AC21" s="5">
        <f t="shared" si="11"/>
        <v>11.72143847109149</v>
      </c>
      <c r="AD21" s="5">
        <f t="shared" si="12"/>
        <v>19.322993390713535</v>
      </c>
      <c r="AE21" s="5">
        <f t="shared" si="13"/>
        <v>13.408918029912817</v>
      </c>
      <c r="AF21" s="5">
        <f t="shared" si="14"/>
        <v>16.756659166934917</v>
      </c>
      <c r="AG21" s="5">
        <f t="shared" si="15"/>
        <v>13.726290398921877</v>
      </c>
      <c r="AH21" s="5">
        <f t="shared" si="16"/>
        <v>12.790066053149337</v>
      </c>
      <c r="AI21">
        <f t="shared" si="17"/>
        <v>18.581480662983427</v>
      </c>
      <c r="AJ21">
        <f t="shared" si="5"/>
        <v>-12.689152788203788</v>
      </c>
      <c r="AK21">
        <f t="shared" si="18"/>
        <v>-2.3578324716365096</v>
      </c>
      <c r="AL21">
        <f t="shared" si="6"/>
        <v>0.87310847211796205</v>
      </c>
    </row>
    <row r="22" spans="1:38" x14ac:dyDescent="0.25">
      <c r="A22">
        <v>18</v>
      </c>
      <c r="B22" s="2" t="s">
        <v>72</v>
      </c>
      <c r="C22" s="8" t="s">
        <v>73</v>
      </c>
      <c r="D22" s="2" t="s">
        <v>74</v>
      </c>
      <c r="E22" s="2">
        <v>82.37</v>
      </c>
      <c r="F22" s="17">
        <f>E22*H1</f>
        <v>92.254400000000018</v>
      </c>
      <c r="G22" s="5">
        <f t="shared" si="0"/>
        <v>27.488609871216205</v>
      </c>
      <c r="H22" s="5">
        <f t="shared" si="1"/>
        <v>0.44941666473129893</v>
      </c>
      <c r="I22">
        <v>27.289417002856901</v>
      </c>
      <c r="J22">
        <v>27.794750300030699</v>
      </c>
      <c r="K22">
        <v>27.235758191555199</v>
      </c>
      <c r="L22">
        <v>27.420637315734801</v>
      </c>
      <c r="M22">
        <v>27.201934479315501</v>
      </c>
      <c r="N22">
        <v>27.0691443226311</v>
      </c>
      <c r="O22">
        <v>27.4245734691014</v>
      </c>
      <c r="P22">
        <v>27.7319792412321</v>
      </c>
      <c r="Q22">
        <v>27.144790541409201</v>
      </c>
      <c r="R22">
        <v>28.573113848295101</v>
      </c>
      <c r="T22" s="14">
        <v>54</v>
      </c>
      <c r="U22" s="14">
        <v>90000</v>
      </c>
      <c r="V22" s="5">
        <f t="shared" si="2"/>
        <v>45.814349785360335</v>
      </c>
      <c r="W22" s="5">
        <f t="shared" si="3"/>
        <v>0.74902777455216574</v>
      </c>
      <c r="X22" s="5">
        <f t="shared" si="4"/>
        <v>0.2368633798311951</v>
      </c>
      <c r="Y22" s="5">
        <f t="shared" si="7"/>
        <v>45.482361671428166</v>
      </c>
      <c r="Z22" s="5">
        <f t="shared" si="8"/>
        <v>46.324583833384494</v>
      </c>
      <c r="AA22" s="5">
        <f t="shared" si="9"/>
        <v>45.392930319258667</v>
      </c>
      <c r="AB22" s="5">
        <f t="shared" si="10"/>
        <v>45.701062192891328</v>
      </c>
      <c r="AC22" s="5">
        <f t="shared" si="11"/>
        <v>45.336557465525829</v>
      </c>
      <c r="AD22" s="5">
        <f t="shared" si="12"/>
        <v>45.115240537718499</v>
      </c>
      <c r="AE22" s="5">
        <f t="shared" si="13"/>
        <v>45.707622448502335</v>
      </c>
      <c r="AF22" s="5">
        <f t="shared" si="14"/>
        <v>46.219965402053504</v>
      </c>
      <c r="AG22" s="5">
        <f t="shared" si="15"/>
        <v>45.241317569015337</v>
      </c>
      <c r="AH22" s="5">
        <f t="shared" si="16"/>
        <v>47.621856413825171</v>
      </c>
      <c r="AI22">
        <f t="shared" si="17"/>
        <v>153.75733333333335</v>
      </c>
      <c r="AJ22">
        <f t="shared" si="5"/>
        <v>-70.203470109592388</v>
      </c>
      <c r="AK22">
        <f t="shared" si="18"/>
        <v>-107.94298354797301</v>
      </c>
      <c r="AL22">
        <f t="shared" si="6"/>
        <v>0.29796529890407608</v>
      </c>
    </row>
    <row r="23" spans="1:38" x14ac:dyDescent="0.25">
      <c r="A23">
        <v>19</v>
      </c>
      <c r="B23" s="2" t="s">
        <v>75</v>
      </c>
      <c r="C23" s="8" t="s">
        <v>76</v>
      </c>
      <c r="D23" s="2" t="s">
        <v>77</v>
      </c>
      <c r="E23" s="2">
        <v>74.84</v>
      </c>
      <c r="F23" s="17">
        <f>E23*H1</f>
        <v>83.820800000000006</v>
      </c>
      <c r="G23" s="5">
        <f t="shared" si="0"/>
        <v>12.36070576114172</v>
      </c>
      <c r="H23" s="5">
        <f t="shared" si="1"/>
        <v>5.9155899029927766E-2</v>
      </c>
      <c r="I23">
        <v>12.3197727322567</v>
      </c>
      <c r="J23">
        <v>12.312290415014999</v>
      </c>
      <c r="K23">
        <v>12.357447801443</v>
      </c>
      <c r="L23">
        <v>12.3399930667959</v>
      </c>
      <c r="M23">
        <v>12.2956067174061</v>
      </c>
      <c r="N23">
        <v>12.4625396769255</v>
      </c>
      <c r="O23">
        <v>12.4446140263163</v>
      </c>
      <c r="P23">
        <v>12.407474775235199</v>
      </c>
      <c r="Q23">
        <v>12.3631260663761</v>
      </c>
      <c r="R23">
        <v>12.3041923336474</v>
      </c>
      <c r="T23" s="14">
        <v>18</v>
      </c>
      <c r="U23" s="14">
        <v>270000</v>
      </c>
      <c r="V23" s="5">
        <f t="shared" si="2"/>
        <v>185.41058641712581</v>
      </c>
      <c r="W23" s="5">
        <f t="shared" si="3"/>
        <v>0.88733848544892346</v>
      </c>
      <c r="X23" s="5">
        <f t="shared" si="4"/>
        <v>0.2806010669542775</v>
      </c>
      <c r="Y23" s="5">
        <f t="shared" si="7"/>
        <v>184.79659098385051</v>
      </c>
      <c r="Z23" s="5">
        <f t="shared" si="8"/>
        <v>184.684356225225</v>
      </c>
      <c r="AA23" s="5">
        <f t="shared" si="9"/>
        <v>185.36171702164501</v>
      </c>
      <c r="AB23" s="5">
        <f t="shared" si="10"/>
        <v>185.0998960019385</v>
      </c>
      <c r="AC23" s="5">
        <f t="shared" si="11"/>
        <v>184.43410076109151</v>
      </c>
      <c r="AD23" s="5">
        <f t="shared" si="12"/>
        <v>186.93809515388253</v>
      </c>
      <c r="AE23" s="5">
        <f t="shared" si="13"/>
        <v>186.66921039474451</v>
      </c>
      <c r="AF23" s="5">
        <f t="shared" si="14"/>
        <v>186.112121628528</v>
      </c>
      <c r="AG23" s="5">
        <f t="shared" si="15"/>
        <v>185.4468909956415</v>
      </c>
      <c r="AH23" s="5">
        <f t="shared" si="16"/>
        <v>184.56288500471098</v>
      </c>
      <c r="AI23">
        <f t="shared" si="17"/>
        <v>1257.3119999999999</v>
      </c>
      <c r="AJ23">
        <f t="shared" si="5"/>
        <v>-85.253414711931015</v>
      </c>
      <c r="AK23">
        <f t="shared" si="18"/>
        <v>-1071.9014135828741</v>
      </c>
      <c r="AL23">
        <f t="shared" si="6"/>
        <v>0.14746585288068978</v>
      </c>
    </row>
    <row r="24" spans="1:38" x14ac:dyDescent="0.25">
      <c r="A24">
        <v>20</v>
      </c>
      <c r="B24" s="4" t="s">
        <v>78</v>
      </c>
      <c r="C24" s="7" t="s">
        <v>79</v>
      </c>
      <c r="D24" s="4" t="s">
        <v>80</v>
      </c>
      <c r="E24" s="4">
        <v>3.22</v>
      </c>
      <c r="F24" s="17">
        <f>E24*H1</f>
        <v>3.6064000000000007</v>
      </c>
      <c r="G24" s="5">
        <f t="shared" si="0"/>
        <v>5.7474229524279528</v>
      </c>
      <c r="H24" s="5">
        <f t="shared" si="1"/>
        <v>7.0694492906970455E-2</v>
      </c>
      <c r="I24">
        <v>5.6605186674625996</v>
      </c>
      <c r="J24">
        <v>5.6812213073233604</v>
      </c>
      <c r="K24">
        <v>5.7232845838143103</v>
      </c>
      <c r="L24">
        <v>5.7347857413969097</v>
      </c>
      <c r="M24">
        <v>5.7071338892848704</v>
      </c>
      <c r="N24">
        <v>5.8303893527747599</v>
      </c>
      <c r="O24">
        <v>5.8861473011714898</v>
      </c>
      <c r="P24">
        <v>5.7144168729249598</v>
      </c>
      <c r="Q24">
        <v>5.73210338234398</v>
      </c>
      <c r="R24">
        <v>5.8042284257822896</v>
      </c>
      <c r="T24" s="14">
        <v>65</v>
      </c>
      <c r="U24" s="14">
        <v>70000</v>
      </c>
      <c r="V24" s="5">
        <f t="shared" si="2"/>
        <v>6.1895324103070255</v>
      </c>
      <c r="W24" s="5">
        <f t="shared" si="3"/>
        <v>7.6132530822891481E-2</v>
      </c>
      <c r="X24" s="5">
        <f t="shared" si="4"/>
        <v>2.4075220143331029E-2</v>
      </c>
      <c r="Y24" s="5">
        <f t="shared" si="7"/>
        <v>6.0959431803443378</v>
      </c>
      <c r="Z24" s="5">
        <f t="shared" si="8"/>
        <v>6.118238330963619</v>
      </c>
      <c r="AA24" s="5">
        <f t="shared" si="9"/>
        <v>6.1635372441077187</v>
      </c>
      <c r="AB24" s="5">
        <f t="shared" si="10"/>
        <v>6.1759231061197486</v>
      </c>
      <c r="AC24" s="5">
        <f t="shared" si="11"/>
        <v>6.1461441884606289</v>
      </c>
      <c r="AD24" s="5">
        <f t="shared" si="12"/>
        <v>6.2788808414497419</v>
      </c>
      <c r="AE24" s="5">
        <f t="shared" si="13"/>
        <v>6.338927862800066</v>
      </c>
      <c r="AF24" s="5">
        <f t="shared" si="14"/>
        <v>6.1539874016114942</v>
      </c>
      <c r="AG24" s="5">
        <f t="shared" si="15"/>
        <v>6.1730344117550562</v>
      </c>
      <c r="AH24" s="5">
        <f t="shared" si="16"/>
        <v>6.2507075354578507</v>
      </c>
      <c r="AI24">
        <f t="shared" si="17"/>
        <v>3.8838153846153856</v>
      </c>
      <c r="AJ24">
        <f t="shared" si="5"/>
        <v>59.367317891192073</v>
      </c>
      <c r="AK24">
        <f t="shared" si="18"/>
        <v>2.3057170256916399</v>
      </c>
      <c r="AL24">
        <f t="shared" si="6"/>
        <v>1.5936731789119207</v>
      </c>
    </row>
    <row r="25" spans="1:38" x14ac:dyDescent="0.25">
      <c r="A25">
        <v>21</v>
      </c>
      <c r="B25" s="4" t="s">
        <v>81</v>
      </c>
      <c r="C25" s="7" t="s">
        <v>82</v>
      </c>
      <c r="D25" s="4" t="s">
        <v>83</v>
      </c>
      <c r="E25" s="4">
        <v>1.92</v>
      </c>
      <c r="F25" s="17">
        <f>E25*H1</f>
        <v>2.1504000000000003</v>
      </c>
      <c r="G25" s="5">
        <f t="shared" si="0"/>
        <v>3.4254812729504494</v>
      </c>
      <c r="H25" s="5">
        <f t="shared" si="1"/>
        <v>4.4386208736762967E-2</v>
      </c>
      <c r="I25">
        <v>3.3633020981521602</v>
      </c>
      <c r="J25">
        <v>3.3835947748179498</v>
      </c>
      <c r="K25">
        <v>3.4174906471213999</v>
      </c>
      <c r="L25">
        <v>3.4107977680740098</v>
      </c>
      <c r="M25">
        <v>3.4028537897306999</v>
      </c>
      <c r="N25">
        <v>3.47945733035063</v>
      </c>
      <c r="O25">
        <v>3.50458796161133</v>
      </c>
      <c r="P25">
        <v>3.4044397171054599</v>
      </c>
      <c r="Q25">
        <v>3.4216901007825902</v>
      </c>
      <c r="R25">
        <v>3.4665985417582599</v>
      </c>
      <c r="T25" s="14">
        <v>22</v>
      </c>
      <c r="U25" s="14">
        <v>160000</v>
      </c>
      <c r="V25" s="5">
        <f t="shared" si="2"/>
        <v>24.912591076003263</v>
      </c>
      <c r="W25" s="5">
        <f t="shared" si="3"/>
        <v>0.32280879081282149</v>
      </c>
      <c r="X25" s="5">
        <f t="shared" si="4"/>
        <v>0.1020811027693353</v>
      </c>
      <c r="Y25" s="5">
        <f t="shared" si="7"/>
        <v>24.460378895652074</v>
      </c>
      <c r="Z25" s="5">
        <f t="shared" si="8"/>
        <v>24.607961998676</v>
      </c>
      <c r="AA25" s="5">
        <f t="shared" si="9"/>
        <v>24.854477433610185</v>
      </c>
      <c r="AB25" s="5">
        <f t="shared" si="10"/>
        <v>24.805801949629164</v>
      </c>
      <c r="AC25" s="5">
        <f t="shared" si="11"/>
        <v>24.748027561677816</v>
      </c>
      <c r="AD25" s="5">
        <f t="shared" si="12"/>
        <v>25.305144220731854</v>
      </c>
      <c r="AE25" s="5">
        <f t="shared" si="13"/>
        <v>25.487912448082401</v>
      </c>
      <c r="AF25" s="5">
        <f t="shared" si="14"/>
        <v>24.759561578948801</v>
      </c>
      <c r="AG25" s="5">
        <f t="shared" si="15"/>
        <v>24.885018914782474</v>
      </c>
      <c r="AH25" s="5">
        <f t="shared" si="16"/>
        <v>25.21162575824189</v>
      </c>
      <c r="AI25">
        <f t="shared" si="17"/>
        <v>15.639272727272729</v>
      </c>
      <c r="AJ25">
        <f t="shared" si="5"/>
        <v>59.295074076936771</v>
      </c>
      <c r="AK25">
        <f t="shared" si="18"/>
        <v>9.273318348730534</v>
      </c>
      <c r="AL25">
        <f t="shared" si="6"/>
        <v>1.5929507407693677</v>
      </c>
    </row>
    <row r="26" spans="1:38" x14ac:dyDescent="0.25">
      <c r="A26">
        <v>22</v>
      </c>
      <c r="B26" s="4" t="s">
        <v>84</v>
      </c>
      <c r="C26" s="7" t="s">
        <v>85</v>
      </c>
      <c r="D26" s="4" t="s">
        <v>86</v>
      </c>
      <c r="E26" s="4">
        <v>3.46</v>
      </c>
      <c r="F26" s="17">
        <f>E26*H1</f>
        <v>3.8752000000000004</v>
      </c>
      <c r="G26" s="5">
        <f t="shared" si="0"/>
        <v>6.1752919694078319</v>
      </c>
      <c r="H26" s="5">
        <f t="shared" si="1"/>
        <v>7.0900664677373895E-2</v>
      </c>
      <c r="I26">
        <v>6.0817391056626597</v>
      </c>
      <c r="J26">
        <v>6.1190932604175696</v>
      </c>
      <c r="K26">
        <v>6.1338045980467699</v>
      </c>
      <c r="L26">
        <v>6.1506093795680696</v>
      </c>
      <c r="M26">
        <v>6.1570304542895</v>
      </c>
      <c r="N26">
        <v>6.2633114813150499</v>
      </c>
      <c r="O26">
        <v>6.3065120638137202</v>
      </c>
      <c r="P26">
        <v>6.1343177787823304</v>
      </c>
      <c r="Q26">
        <v>6.1681839421379001</v>
      </c>
      <c r="R26">
        <v>6.23831763004475</v>
      </c>
      <c r="T26" s="14">
        <v>400</v>
      </c>
      <c r="U26" s="14">
        <v>53000</v>
      </c>
      <c r="V26" s="5">
        <f t="shared" si="2"/>
        <v>0.81822618594653773</v>
      </c>
      <c r="W26" s="5">
        <f t="shared" si="3"/>
        <v>9.3943380697520153E-3</v>
      </c>
      <c r="X26" s="5">
        <f t="shared" si="4"/>
        <v>2.9707505410046129E-3</v>
      </c>
      <c r="Y26" s="5">
        <f t="shared" si="7"/>
        <v>0.80583043150030242</v>
      </c>
      <c r="Z26" s="5">
        <f t="shared" si="8"/>
        <v>0.81077985700532806</v>
      </c>
      <c r="AA26" s="5">
        <f t="shared" si="9"/>
        <v>0.81272910924119712</v>
      </c>
      <c r="AB26" s="5">
        <f t="shared" si="10"/>
        <v>0.81495574279276928</v>
      </c>
      <c r="AC26" s="5">
        <f t="shared" si="11"/>
        <v>0.81580653519335877</v>
      </c>
      <c r="AD26" s="5">
        <f t="shared" si="12"/>
        <v>0.8298887712742441</v>
      </c>
      <c r="AE26" s="5">
        <f t="shared" si="13"/>
        <v>0.83561284845531791</v>
      </c>
      <c r="AF26" s="5">
        <f t="shared" si="14"/>
        <v>0.81279710568865882</v>
      </c>
      <c r="AG26" s="5">
        <f t="shared" si="15"/>
        <v>0.81728437233327178</v>
      </c>
      <c r="AH26" s="5">
        <f t="shared" si="16"/>
        <v>0.82657708598092938</v>
      </c>
      <c r="AI26">
        <f t="shared" si="17"/>
        <v>0.51346400000000003</v>
      </c>
      <c r="AJ26">
        <f t="shared" si="5"/>
        <v>59.354148673818941</v>
      </c>
      <c r="AK26">
        <f t="shared" si="18"/>
        <v>0.3047621859465377</v>
      </c>
      <c r="AL26">
        <f t="shared" si="6"/>
        <v>1.5935414867381894</v>
      </c>
    </row>
    <row r="27" spans="1:38" x14ac:dyDescent="0.25">
      <c r="A27">
        <v>23</v>
      </c>
      <c r="B27" s="4" t="s">
        <v>87</v>
      </c>
      <c r="C27" s="7" t="s">
        <v>88</v>
      </c>
      <c r="D27" s="4" t="s">
        <v>89</v>
      </c>
      <c r="E27" s="4">
        <v>1.67</v>
      </c>
      <c r="F27" s="17">
        <f>E27*H1</f>
        <v>1.8704000000000001</v>
      </c>
      <c r="G27" s="5">
        <f t="shared" si="0"/>
        <v>2.9808663591085907</v>
      </c>
      <c r="H27" s="5">
        <f t="shared" si="1"/>
        <v>3.5105372802641678E-2</v>
      </c>
      <c r="I27">
        <v>2.9256479922423702</v>
      </c>
      <c r="J27">
        <v>2.94452607726237</v>
      </c>
      <c r="K27">
        <v>2.9762136261296299</v>
      </c>
      <c r="L27">
        <v>2.9751590734870601</v>
      </c>
      <c r="M27">
        <v>2.9714887400737102</v>
      </c>
      <c r="N27">
        <v>3.0166121191296198</v>
      </c>
      <c r="O27">
        <v>3.0467415996090601</v>
      </c>
      <c r="P27">
        <v>2.9635692057669401</v>
      </c>
      <c r="Q27">
        <v>2.9821176802696399</v>
      </c>
      <c r="R27">
        <v>3.0065874771155099</v>
      </c>
      <c r="T27" s="14">
        <v>640</v>
      </c>
      <c r="U27" s="14">
        <v>480000</v>
      </c>
      <c r="V27" s="5">
        <f t="shared" si="2"/>
        <v>2.235649769331443</v>
      </c>
      <c r="W27" s="5">
        <f t="shared" si="3"/>
        <v>2.6329029601981257E-2</v>
      </c>
      <c r="X27" s="5">
        <f t="shared" si="4"/>
        <v>8.3259702124257283E-3</v>
      </c>
      <c r="Y27" s="5">
        <f t="shared" si="7"/>
        <v>2.1942359941817777</v>
      </c>
      <c r="Z27" s="5">
        <f t="shared" si="8"/>
        <v>2.2083945579467774</v>
      </c>
      <c r="AA27" s="5">
        <f t="shared" si="9"/>
        <v>2.2321602195972226</v>
      </c>
      <c r="AB27" s="5">
        <f t="shared" si="10"/>
        <v>2.2313693051152956</v>
      </c>
      <c r="AC27" s="5">
        <f t="shared" si="11"/>
        <v>2.2286165550552823</v>
      </c>
      <c r="AD27" s="5">
        <f t="shared" si="12"/>
        <v>2.2624590893472147</v>
      </c>
      <c r="AE27" s="5">
        <f t="shared" si="13"/>
        <v>2.2850561997067951</v>
      </c>
      <c r="AF27" s="5">
        <f t="shared" si="14"/>
        <v>2.2226769043252048</v>
      </c>
      <c r="AG27" s="5">
        <f t="shared" si="15"/>
        <v>2.2365882602022298</v>
      </c>
      <c r="AH27" s="5">
        <f t="shared" si="16"/>
        <v>2.2549406078366325</v>
      </c>
      <c r="AI27">
        <f t="shared" si="17"/>
        <v>1.4028000000000003</v>
      </c>
      <c r="AJ27">
        <f t="shared" si="5"/>
        <v>59.370528181596995</v>
      </c>
      <c r="AK27">
        <f t="shared" si="18"/>
        <v>0.83284976933144272</v>
      </c>
      <c r="AL27">
        <f t="shared" si="6"/>
        <v>1.5937052818159698</v>
      </c>
    </row>
    <row r="28" spans="1:38" x14ac:dyDescent="0.25">
      <c r="A28">
        <v>24</v>
      </c>
      <c r="B28" s="4" t="s">
        <v>90</v>
      </c>
      <c r="C28" s="7" t="s">
        <v>91</v>
      </c>
      <c r="D28" s="4" t="s">
        <v>92</v>
      </c>
      <c r="E28" s="4">
        <v>16.649999999999999</v>
      </c>
      <c r="F28" s="17">
        <f>E28*H1</f>
        <v>18.648</v>
      </c>
      <c r="G28" s="5">
        <f t="shared" si="0"/>
        <v>29.704378243014709</v>
      </c>
      <c r="H28" s="5">
        <f t="shared" si="1"/>
        <v>0.33755528375630456</v>
      </c>
      <c r="I28">
        <v>29.276075227107199</v>
      </c>
      <c r="J28">
        <v>29.3850048121806</v>
      </c>
      <c r="K28">
        <v>29.533867430051</v>
      </c>
      <c r="L28">
        <v>29.645986768949498</v>
      </c>
      <c r="M28">
        <v>29.533492530111101</v>
      </c>
      <c r="N28">
        <v>30.140351832573899</v>
      </c>
      <c r="O28">
        <v>30.303997275386699</v>
      </c>
      <c r="P28">
        <v>29.503905473530601</v>
      </c>
      <c r="Q28">
        <v>29.719520441815099</v>
      </c>
      <c r="R28">
        <v>30.0015806384414</v>
      </c>
      <c r="T28" s="14">
        <v>2500</v>
      </c>
      <c r="U28" s="14">
        <v>120000</v>
      </c>
      <c r="V28" s="5">
        <f t="shared" si="2"/>
        <v>1.4258101556647063</v>
      </c>
      <c r="W28" s="5">
        <f t="shared" si="3"/>
        <v>1.6202653620302671E-2</v>
      </c>
      <c r="X28" s="5">
        <f t="shared" si="4"/>
        <v>5.1237289578929448E-3</v>
      </c>
      <c r="Y28" s="5">
        <f t="shared" si="7"/>
        <v>1.4052516109011455</v>
      </c>
      <c r="Z28" s="5">
        <f t="shared" si="8"/>
        <v>1.4104802309846687</v>
      </c>
      <c r="AA28" s="5">
        <f t="shared" si="9"/>
        <v>1.417625636642448</v>
      </c>
      <c r="AB28" s="5">
        <f t="shared" si="10"/>
        <v>1.423007364909576</v>
      </c>
      <c r="AC28" s="5">
        <f t="shared" si="11"/>
        <v>1.4176076414453327</v>
      </c>
      <c r="AD28" s="5">
        <f t="shared" si="12"/>
        <v>1.4467368879635472</v>
      </c>
      <c r="AE28" s="5">
        <f t="shared" si="13"/>
        <v>1.4545918692185618</v>
      </c>
      <c r="AF28" s="5">
        <f t="shared" si="14"/>
        <v>1.416187462729469</v>
      </c>
      <c r="AG28" s="5">
        <f t="shared" si="15"/>
        <v>1.4265369812071249</v>
      </c>
      <c r="AH28" s="5">
        <f t="shared" si="16"/>
        <v>1.4400758706451871</v>
      </c>
      <c r="AI28">
        <f t="shared" si="17"/>
        <v>0.89510400000000001</v>
      </c>
      <c r="AJ28">
        <f t="shared" si="5"/>
        <v>59.289887618054017</v>
      </c>
      <c r="AK28">
        <f t="shared" si="18"/>
        <v>0.53070615566470625</v>
      </c>
      <c r="AL28">
        <f t="shared" si="6"/>
        <v>1.5928988761805403</v>
      </c>
    </row>
    <row r="29" spans="1:38" x14ac:dyDescent="0.25">
      <c r="A29">
        <v>25</v>
      </c>
      <c r="B29" s="4" t="s">
        <v>93</v>
      </c>
      <c r="C29" s="7" t="s">
        <v>94</v>
      </c>
      <c r="D29" s="4" t="s">
        <v>95</v>
      </c>
      <c r="E29" s="4">
        <v>0.5</v>
      </c>
      <c r="F29" s="17">
        <f>E29*H1</f>
        <v>0.56000000000000005</v>
      </c>
      <c r="G29" s="5">
        <f t="shared" si="0"/>
        <v>0.89207549282249465</v>
      </c>
      <c r="H29" s="5">
        <f t="shared" si="1"/>
        <v>1.1389331025686334E-2</v>
      </c>
      <c r="I29">
        <v>0.87764171084429698</v>
      </c>
      <c r="J29">
        <v>0.88023385177053404</v>
      </c>
      <c r="K29">
        <v>0.88746646945969698</v>
      </c>
      <c r="L29">
        <v>0.89156525287258404</v>
      </c>
      <c r="M29">
        <v>0.886845036846587</v>
      </c>
      <c r="N29">
        <v>0.90562883554920903</v>
      </c>
      <c r="O29">
        <v>0.91274671390849904</v>
      </c>
      <c r="P29">
        <v>0.88494798198257896</v>
      </c>
      <c r="Q29">
        <v>0.89123391617776104</v>
      </c>
      <c r="R29">
        <v>0.90244515881319998</v>
      </c>
      <c r="T29" s="14">
        <v>1550</v>
      </c>
      <c r="U29" s="14">
        <v>390000</v>
      </c>
      <c r="V29" s="5">
        <f t="shared" si="2"/>
        <v>0.22445770464565995</v>
      </c>
      <c r="W29" s="5">
        <f t="shared" si="3"/>
        <v>2.865702645172683E-3</v>
      </c>
      <c r="X29" s="5">
        <f t="shared" si="4"/>
        <v>9.0621474555150066E-4</v>
      </c>
      <c r="Y29" s="5">
        <f t="shared" si="7"/>
        <v>0.22082597885759728</v>
      </c>
      <c r="Z29" s="5">
        <f t="shared" si="8"/>
        <v>0.22147819496161827</v>
      </c>
      <c r="AA29" s="5">
        <f t="shared" si="9"/>
        <v>0.22329801489631085</v>
      </c>
      <c r="AB29" s="5">
        <f t="shared" si="10"/>
        <v>0.22432932169052114</v>
      </c>
      <c r="AC29" s="5">
        <f t="shared" si="11"/>
        <v>0.22314165443236705</v>
      </c>
      <c r="AD29" s="5">
        <f t="shared" si="12"/>
        <v>0.22786790055754289</v>
      </c>
      <c r="AE29" s="5">
        <f t="shared" si="13"/>
        <v>0.22965885059633201</v>
      </c>
      <c r="AF29" s="5">
        <f t="shared" si="14"/>
        <v>0.22266433095045535</v>
      </c>
      <c r="AG29" s="5">
        <f t="shared" si="15"/>
        <v>0.2242459531027915</v>
      </c>
      <c r="AH29" s="5">
        <f t="shared" si="16"/>
        <v>0.2270668464110632</v>
      </c>
      <c r="AI29">
        <f t="shared" si="17"/>
        <v>0.14090322580645162</v>
      </c>
      <c r="AJ29">
        <f t="shared" si="5"/>
        <v>59.299195146874041</v>
      </c>
      <c r="AK29">
        <f t="shared" si="18"/>
        <v>8.3554478839208329E-2</v>
      </c>
      <c r="AL29">
        <f t="shared" si="6"/>
        <v>1.5929919514687405</v>
      </c>
    </row>
    <row r="30" spans="1:38" x14ac:dyDescent="0.25">
      <c r="A30">
        <v>26</v>
      </c>
      <c r="B30" s="4" t="s">
        <v>96</v>
      </c>
      <c r="C30" s="7" t="s">
        <v>97</v>
      </c>
      <c r="D30" s="4" t="s">
        <v>98</v>
      </c>
      <c r="E30" s="4">
        <v>3.03</v>
      </c>
      <c r="F30" s="17">
        <f>E30*H1</f>
        <v>3.3936000000000002</v>
      </c>
      <c r="G30" s="5">
        <f t="shared" si="0"/>
        <v>5.4074069405080118</v>
      </c>
      <c r="H30" s="5">
        <f t="shared" si="1"/>
        <v>6.6000901849198615E-2</v>
      </c>
      <c r="I30">
        <v>5.3152416960812499</v>
      </c>
      <c r="J30">
        <v>5.3515389625222403</v>
      </c>
      <c r="K30">
        <v>5.3804727378049799</v>
      </c>
      <c r="L30">
        <v>5.3894830271098799</v>
      </c>
      <c r="M30">
        <v>5.3668469127575102</v>
      </c>
      <c r="N30">
        <v>5.4846576680799801</v>
      </c>
      <c r="O30">
        <v>5.5287896246077697</v>
      </c>
      <c r="P30">
        <v>5.3746873626063696</v>
      </c>
      <c r="Q30">
        <v>5.4206219537350897</v>
      </c>
      <c r="R30">
        <v>5.4617294597750501</v>
      </c>
      <c r="T30" s="14">
        <v>9240</v>
      </c>
      <c r="U30" s="15">
        <v>66000</v>
      </c>
      <c r="V30" s="5">
        <f t="shared" si="2"/>
        <v>3.8624335289342941E-2</v>
      </c>
      <c r="W30" s="5">
        <f t="shared" si="3"/>
        <v>4.714350132085628E-4</v>
      </c>
      <c r="X30" s="5">
        <f t="shared" si="4"/>
        <v>1.4908084104906229E-4</v>
      </c>
      <c r="Y30" s="5">
        <f t="shared" si="7"/>
        <v>3.7966012114866068E-2</v>
      </c>
      <c r="Z30" s="5">
        <f t="shared" si="8"/>
        <v>3.8225278303730292E-2</v>
      </c>
      <c r="AA30" s="5">
        <f t="shared" si="9"/>
        <v>3.8431948127178428E-2</v>
      </c>
      <c r="AB30" s="5">
        <f t="shared" si="10"/>
        <v>3.8496307336499141E-2</v>
      </c>
      <c r="AC30" s="5">
        <f t="shared" si="11"/>
        <v>3.8334620805410786E-2</v>
      </c>
      <c r="AD30" s="5">
        <f t="shared" si="12"/>
        <v>3.9176126200571287E-2</v>
      </c>
      <c r="AE30" s="5">
        <f t="shared" si="13"/>
        <v>3.9491354461484073E-2</v>
      </c>
      <c r="AF30" s="5">
        <f t="shared" si="14"/>
        <v>3.8390624018616926E-2</v>
      </c>
      <c r="AG30" s="5">
        <f t="shared" si="15"/>
        <v>3.8718728240964922E-2</v>
      </c>
      <c r="AH30" s="5">
        <f t="shared" si="16"/>
        <v>3.9012353284107508E-2</v>
      </c>
      <c r="AI30">
        <f t="shared" si="17"/>
        <v>2.4240000000000001E-2</v>
      </c>
      <c r="AJ30">
        <f t="shared" si="5"/>
        <v>59.341317200259645</v>
      </c>
      <c r="AK30">
        <f t="shared" si="18"/>
        <v>1.438433528934294E-2</v>
      </c>
      <c r="AL30">
        <f t="shared" si="6"/>
        <v>1.5934131720025966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103</v>
      </c>
      <c r="U32" s="5">
        <f>SUM(V5:V30)</f>
        <v>10369.99775705408</v>
      </c>
      <c r="V32" s="5"/>
      <c r="W32" s="5"/>
      <c r="X32" s="5"/>
      <c r="Y32" s="5">
        <f t="shared" ref="Y32:AI32" si="19">SUM(Y5:Y30)</f>
        <v>10369.997757054096</v>
      </c>
      <c r="Z32" s="5">
        <f t="shared" si="19"/>
        <v>10369.997757054085</v>
      </c>
      <c r="AA32" s="5">
        <f t="shared" si="19"/>
        <v>10369.997757054072</v>
      </c>
      <c r="AB32" s="5">
        <f t="shared" si="19"/>
        <v>10369.997757054101</v>
      </c>
      <c r="AC32" s="5">
        <f t="shared" si="19"/>
        <v>10369.997757054072</v>
      </c>
      <c r="AD32" s="5">
        <f t="shared" si="19"/>
        <v>10369.997757054069</v>
      </c>
      <c r="AE32" s="5">
        <f t="shared" si="19"/>
        <v>10369.997757054105</v>
      </c>
      <c r="AF32" s="5">
        <f t="shared" si="19"/>
        <v>10369.997757054061</v>
      </c>
      <c r="AG32" s="5">
        <f t="shared" si="19"/>
        <v>10369.997757054078</v>
      </c>
      <c r="AH32" s="5">
        <f t="shared" si="19"/>
        <v>10369.99775705409</v>
      </c>
      <c r="AI32" s="5">
        <f t="shared" si="19"/>
        <v>10369.997757054085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>&amp;R_x000D_&amp;1#&amp;"Calibri"&amp;10&amp;K000000 Classification: Confidential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006F-73E9-48E4-8803-0C5842498AA3}">
  <dimension ref="A1:AL32"/>
  <sheetViews>
    <sheetView zoomScale="90" zoomScaleNormal="90" workbookViewId="0">
      <selection activeCell="F1" sqref="F1"/>
    </sheetView>
  </sheetViews>
  <sheetFormatPr defaultRowHeight="15" x14ac:dyDescent="0.25"/>
  <cols>
    <col min="9" max="12" width="12.7109375" customWidth="1"/>
    <col min="13" max="13" width="11.7109375" customWidth="1"/>
    <col min="14" max="18" width="12.7109375" customWidth="1"/>
  </cols>
  <sheetData>
    <row r="1" spans="1:38" x14ac:dyDescent="0.25">
      <c r="A1" t="s">
        <v>0</v>
      </c>
      <c r="B1">
        <v>320</v>
      </c>
      <c r="E1" t="s">
        <v>1</v>
      </c>
      <c r="F1">
        <v>1.36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32" t="s">
        <v>5</v>
      </c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S2" s="5"/>
      <c r="T2" s="5"/>
      <c r="U2" s="31" t="s">
        <v>6</v>
      </c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15</v>
      </c>
      <c r="U3" s="5" t="s">
        <v>16</v>
      </c>
      <c r="V3" s="10" t="s">
        <v>13</v>
      </c>
      <c r="W3" s="10" t="s">
        <v>14</v>
      </c>
      <c r="X3" s="10" t="s">
        <v>17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178</v>
      </c>
      <c r="AJ3" t="s">
        <v>19</v>
      </c>
      <c r="AK3" t="s">
        <v>179</v>
      </c>
      <c r="AL3" t="s">
        <v>180</v>
      </c>
    </row>
    <row r="4" spans="1:38" ht="15.75" thickBot="1" x14ac:dyDescent="0.3">
      <c r="B4" t="s">
        <v>20</v>
      </c>
      <c r="C4" t="s">
        <v>181</v>
      </c>
      <c r="F4" s="17"/>
      <c r="G4" s="5">
        <f>AVERAGE(I4:R4)</f>
        <v>38.489247662404225</v>
      </c>
      <c r="H4" s="5">
        <f>STDEV(I4:R4)</f>
        <v>4.2682681963928373E-3</v>
      </c>
      <c r="I4">
        <v>38.485130893144799</v>
      </c>
      <c r="J4">
        <v>38.492179845959598</v>
      </c>
      <c r="K4">
        <v>38.488676036776098</v>
      </c>
      <c r="L4">
        <v>38.492162024795803</v>
      </c>
      <c r="M4">
        <v>38.488863977429403</v>
      </c>
      <c r="N4">
        <v>38.491213172126699</v>
      </c>
      <c r="O4">
        <v>38.4920695369442</v>
      </c>
      <c r="P4">
        <v>38.480634360544201</v>
      </c>
      <c r="Q4">
        <v>38.486370025731098</v>
      </c>
      <c r="R4">
        <v>38.495176750590304</v>
      </c>
      <c r="T4" s="5" t="s">
        <v>21</v>
      </c>
      <c r="U4" s="5" t="s">
        <v>22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23</v>
      </c>
      <c r="C5" s="5" t="s">
        <v>24</v>
      </c>
      <c r="D5" t="s">
        <v>25</v>
      </c>
      <c r="E5">
        <v>120</v>
      </c>
      <c r="F5" s="17">
        <f>E5*F1</f>
        <v>163.20000000000002</v>
      </c>
      <c r="G5" s="5">
        <f t="shared" ref="G5:G30" si="0">AVERAGE(I5:R5)</f>
        <v>173.59648884974141</v>
      </c>
      <c r="H5" s="5">
        <f t="shared" ref="H5:H30" si="1">STDEV(I5:R5)</f>
        <v>0.11084298161584323</v>
      </c>
      <c r="I5">
        <v>173.70829278793599</v>
      </c>
      <c r="J5">
        <v>173.57540187042</v>
      </c>
      <c r="K5">
        <v>173.36544187291699</v>
      </c>
      <c r="L5">
        <v>173.50622525465201</v>
      </c>
      <c r="M5">
        <v>173.68632890792301</v>
      </c>
      <c r="N5">
        <v>173.58773953164999</v>
      </c>
      <c r="O5">
        <v>173.69513223580401</v>
      </c>
      <c r="P5">
        <v>173.50680076546399</v>
      </c>
      <c r="Q5">
        <v>173.65448604797399</v>
      </c>
      <c r="R5">
        <v>173.67903922267399</v>
      </c>
      <c r="T5" s="12">
        <v>16</v>
      </c>
      <c r="U5" s="12">
        <v>588000</v>
      </c>
      <c r="V5" s="5">
        <f>AVERAGE(Y5:AH5)</f>
        <v>7017.6380617507966</v>
      </c>
      <c r="W5" s="5">
        <f>STDEV(Y5:AH5)</f>
        <v>4.4808275318204354</v>
      </c>
      <c r="X5" s="5">
        <f>W5/SQRT(COUNT(Y5:AH5))</f>
        <v>1.4169620802943179</v>
      </c>
      <c r="Y5" s="5">
        <f>I5/T5*U5/1000*1.1</f>
        <v>7022.1577359523126</v>
      </c>
      <c r="Z5" s="5">
        <f>J5/T5*U5/1000*1.1</f>
        <v>7016.7856206117285</v>
      </c>
      <c r="AA5" s="5">
        <f>K5/T5*U5/1000*1.1</f>
        <v>7008.29798771267</v>
      </c>
      <c r="AB5" s="5">
        <f>L5/T5*U5/1000*1.1</f>
        <v>7013.9891559193084</v>
      </c>
      <c r="AC5" s="5">
        <f>M5/T5*U5/1000*1.1</f>
        <v>7021.2698461027885</v>
      </c>
      <c r="AD5" s="5">
        <f>N5/T5*U5/1000*1.1</f>
        <v>7017.284370566952</v>
      </c>
      <c r="AE5" s="5">
        <f>O5/T5*U5/1000*1.1</f>
        <v>7021.625720632378</v>
      </c>
      <c r="AF5" s="5">
        <f>P5/T5*U5/1000*1.1</f>
        <v>7014.0124209438827</v>
      </c>
      <c r="AG5" s="5">
        <f>Q5/T5*U5/1000*1.1</f>
        <v>7019.9825984893496</v>
      </c>
      <c r="AH5" s="5">
        <f>R5/T5*U5/1000*1.1</f>
        <v>7020.9751605765969</v>
      </c>
      <c r="AI5">
        <f>F5/T5*U5/1000*1.1</f>
        <v>6597.3600000000015</v>
      </c>
      <c r="AJ5">
        <f>((V5-AI5)/AI5)*100</f>
        <v>6.3703975794983911</v>
      </c>
      <c r="AK5">
        <f>V5-AI5</f>
        <v>420.27806175079513</v>
      </c>
      <c r="AL5">
        <f>V5/AI5</f>
        <v>1.063703975794984</v>
      </c>
    </row>
    <row r="6" spans="1:38" x14ac:dyDescent="0.25">
      <c r="A6">
        <v>2</v>
      </c>
      <c r="B6" t="s">
        <v>26</v>
      </c>
      <c r="C6" s="5" t="s">
        <v>27</v>
      </c>
      <c r="D6" t="s">
        <v>28</v>
      </c>
      <c r="E6">
        <v>1241.24</v>
      </c>
      <c r="F6" s="17">
        <f>E6*H1</f>
        <v>1390.1888000000001</v>
      </c>
      <c r="G6" s="5">
        <f t="shared" si="0"/>
        <v>2054.146361964757</v>
      </c>
      <c r="H6" s="5">
        <f t="shared" si="1"/>
        <v>32.482007873857853</v>
      </c>
      <c r="I6">
        <v>2102.63136142129</v>
      </c>
      <c r="J6">
        <v>2000.02410749822</v>
      </c>
      <c r="K6">
        <v>2023.74986987835</v>
      </c>
      <c r="L6">
        <v>2039.9966965178701</v>
      </c>
      <c r="M6">
        <v>2065.4962069759999</v>
      </c>
      <c r="N6">
        <v>2074.2249363433798</v>
      </c>
      <c r="O6">
        <v>2061.5753725250102</v>
      </c>
      <c r="P6">
        <v>2037.7253641377999</v>
      </c>
      <c r="Q6">
        <v>2098.4320141810499</v>
      </c>
      <c r="R6">
        <v>2037.6076901685999</v>
      </c>
      <c r="T6" s="13">
        <v>540</v>
      </c>
      <c r="U6" s="13">
        <v>45000</v>
      </c>
      <c r="V6" s="5">
        <f t="shared" ref="V6:V30" si="2">AVERAGE(Y6:AH6)</f>
        <v>171.17886349706311</v>
      </c>
      <c r="W6" s="5">
        <f t="shared" ref="W6:W30" si="3">STDEV(Y6:AH6)</f>
        <v>2.706833989488155</v>
      </c>
      <c r="X6" s="5">
        <f t="shared" ref="X6:X30" si="4">W6/SQRT(COUNT(Y6:AH6))</f>
        <v>0.85597606547428418</v>
      </c>
      <c r="Y6" s="5">
        <f>I6/T6*U6/1000</f>
        <v>175.21928011844082</v>
      </c>
      <c r="Z6" s="5">
        <f>J6/T6*U6/1000</f>
        <v>166.66867562485166</v>
      </c>
      <c r="AA6" s="5">
        <f>K6/T6*U6/1000</f>
        <v>168.64582248986247</v>
      </c>
      <c r="AB6" s="5">
        <f>L6/T6*U6/1000</f>
        <v>169.99972470982252</v>
      </c>
      <c r="AC6" s="5">
        <f>M6/T6*U6/1000</f>
        <v>172.12468391466666</v>
      </c>
      <c r="AD6" s="5">
        <f>N6/T6*U6/1000</f>
        <v>172.85207802861498</v>
      </c>
      <c r="AE6" s="5">
        <f>O6/T6*U6/1000</f>
        <v>171.79794771041753</v>
      </c>
      <c r="AF6" s="5">
        <f>P6/T6*U6/1000</f>
        <v>169.81044701148332</v>
      </c>
      <c r="AG6" s="5">
        <f>Q6/T6*U6/1000</f>
        <v>174.86933451508747</v>
      </c>
      <c r="AH6" s="5">
        <f>R6/T6*U6/1000</f>
        <v>169.80064084738333</v>
      </c>
      <c r="AI6">
        <f>F6/T6*U6/1000</f>
        <v>115.84906666666669</v>
      </c>
      <c r="AJ6">
        <f t="shared" ref="AJ6:AJ30" si="5">((V6-AI6)/AI6)*100</f>
        <v>47.76024392979982</v>
      </c>
      <c r="AK6">
        <f>V6-AI6</f>
        <v>55.329796830396418</v>
      </c>
      <c r="AL6">
        <f t="shared" ref="AL6:AL30" si="6">V6/AI6</f>
        <v>1.4776024392979981</v>
      </c>
    </row>
    <row r="7" spans="1:38" x14ac:dyDescent="0.25">
      <c r="A7">
        <v>3</v>
      </c>
      <c r="B7" t="s">
        <v>29</v>
      </c>
      <c r="C7" s="5" t="s">
        <v>30</v>
      </c>
      <c r="D7" t="s">
        <v>31</v>
      </c>
      <c r="E7">
        <v>166.35</v>
      </c>
      <c r="F7" s="17">
        <f>E7*H1</f>
        <v>186.31200000000001</v>
      </c>
      <c r="G7" s="5">
        <f t="shared" si="0"/>
        <v>98.01806015594336</v>
      </c>
      <c r="H7" s="5">
        <f t="shared" si="1"/>
        <v>0.4712366499950435</v>
      </c>
      <c r="I7">
        <v>98.764263528964804</v>
      </c>
      <c r="J7">
        <v>97.495073113994593</v>
      </c>
      <c r="K7">
        <v>98.619834795011499</v>
      </c>
      <c r="L7">
        <v>97.758601477068694</v>
      </c>
      <c r="M7">
        <v>97.967337608400101</v>
      </c>
      <c r="N7">
        <v>97.979498729794201</v>
      </c>
      <c r="O7">
        <v>98.293975960074803</v>
      </c>
      <c r="P7">
        <v>97.207987699722494</v>
      </c>
      <c r="Q7">
        <v>98.065802845585196</v>
      </c>
      <c r="R7">
        <v>98.028225800817296</v>
      </c>
      <c r="T7" s="13">
        <v>50</v>
      </c>
      <c r="U7" s="13">
        <v>180000</v>
      </c>
      <c r="V7" s="5">
        <f t="shared" si="2"/>
        <v>352.86501656139609</v>
      </c>
      <c r="W7" s="5">
        <f t="shared" si="3"/>
        <v>1.6964519399821512</v>
      </c>
      <c r="X7" s="5">
        <f t="shared" si="4"/>
        <v>0.5364652071354864</v>
      </c>
      <c r="Y7" s="5">
        <f t="shared" ref="Y7:Y30" si="7">I7/T7*U7/1000</f>
        <v>355.55134870427327</v>
      </c>
      <c r="Z7" s="5">
        <f t="shared" ref="Z7:Z30" si="8">J7/T7*U7/1000</f>
        <v>350.98226321038049</v>
      </c>
      <c r="AA7" s="5">
        <f t="shared" ref="AA7:AA30" si="9">K7/T7*U7/1000</f>
        <v>355.03140526204135</v>
      </c>
      <c r="AB7" s="5">
        <f t="shared" ref="AB7:AB30" si="10">L7/T7*U7/1000</f>
        <v>351.93096531744732</v>
      </c>
      <c r="AC7" s="5">
        <f t="shared" ref="AC7:AC30" si="11">M7/T7*U7/1000</f>
        <v>352.68241539024029</v>
      </c>
      <c r="AD7" s="5">
        <f t="shared" ref="AD7:AD30" si="12">N7/T7*U7/1000</f>
        <v>352.72619542725914</v>
      </c>
      <c r="AE7" s="5">
        <f t="shared" ref="AE7:AE30" si="13">O7/T7*U7/1000</f>
        <v>353.85831345626934</v>
      </c>
      <c r="AF7" s="5">
        <f t="shared" ref="AF7:AF30" si="14">P7/T7*U7/1000</f>
        <v>349.94875571900099</v>
      </c>
      <c r="AG7" s="5">
        <f t="shared" ref="AG7:AG30" si="15">Q7/T7*U7/1000</f>
        <v>353.0368902441067</v>
      </c>
      <c r="AH7" s="5">
        <f t="shared" ref="AH7:AH30" si="16">R7/T7*U7/1000</f>
        <v>352.90161288294223</v>
      </c>
      <c r="AI7">
        <f t="shared" ref="AI7:AI30" si="17">F7/T7*U7/1000</f>
        <v>670.72320000000002</v>
      </c>
      <c r="AJ7">
        <f t="shared" si="5"/>
        <v>-47.390366613023659</v>
      </c>
      <c r="AK7">
        <f t="shared" ref="AK7:AK30" si="18">V7-AI7</f>
        <v>-317.85818343860393</v>
      </c>
      <c r="AL7">
        <f t="shared" si="6"/>
        <v>0.5260963338697634</v>
      </c>
    </row>
    <row r="8" spans="1:38" x14ac:dyDescent="0.25">
      <c r="A8">
        <v>4</v>
      </c>
      <c r="B8" t="s">
        <v>32</v>
      </c>
      <c r="C8" s="6" t="s">
        <v>33</v>
      </c>
      <c r="D8" t="s">
        <v>34</v>
      </c>
      <c r="E8">
        <v>50.2</v>
      </c>
      <c r="F8" s="17">
        <f>E8*H1</f>
        <v>56.224000000000011</v>
      </c>
      <c r="G8" s="5">
        <f t="shared" si="0"/>
        <v>638.94779910942384</v>
      </c>
      <c r="H8" s="5">
        <f t="shared" si="1"/>
        <v>12.136019206833041</v>
      </c>
      <c r="I8">
        <v>651.78258237159901</v>
      </c>
      <c r="J8">
        <v>658.39425876293501</v>
      </c>
      <c r="K8">
        <v>625.74567704937704</v>
      </c>
      <c r="L8">
        <v>649.46336710501896</v>
      </c>
      <c r="M8">
        <v>628.108232001646</v>
      </c>
      <c r="N8">
        <v>643.076646553351</v>
      </c>
      <c r="O8">
        <v>623.11671998834504</v>
      </c>
      <c r="P8">
        <v>630.99912979189003</v>
      </c>
      <c r="Q8">
        <v>634.44453778265802</v>
      </c>
      <c r="R8">
        <v>644.34683968741797</v>
      </c>
      <c r="T8" s="14">
        <v>65</v>
      </c>
      <c r="U8" s="14">
        <v>70000</v>
      </c>
      <c r="V8" s="5">
        <f t="shared" si="2"/>
        <v>688.09762981014865</v>
      </c>
      <c r="W8" s="5">
        <f t="shared" si="3"/>
        <v>13.069559145820175</v>
      </c>
      <c r="X8" s="5">
        <f t="shared" si="4"/>
        <v>4.1329574915076464</v>
      </c>
      <c r="Y8" s="5">
        <f t="shared" si="7"/>
        <v>701.9197040924912</v>
      </c>
      <c r="Z8" s="5">
        <f t="shared" si="8"/>
        <v>709.03997097546846</v>
      </c>
      <c r="AA8" s="5">
        <f t="shared" si="9"/>
        <v>673.87995989932915</v>
      </c>
      <c r="AB8" s="5">
        <f t="shared" si="10"/>
        <v>699.42208765155897</v>
      </c>
      <c r="AC8" s="5">
        <f t="shared" si="11"/>
        <v>676.42424984792638</v>
      </c>
      <c r="AD8" s="5">
        <f t="shared" si="12"/>
        <v>692.54408090360869</v>
      </c>
      <c r="AE8" s="5">
        <f t="shared" si="13"/>
        <v>671.04877537206403</v>
      </c>
      <c r="AF8" s="5">
        <f t="shared" si="14"/>
        <v>679.53752439126617</v>
      </c>
      <c r="AG8" s="5">
        <f t="shared" si="15"/>
        <v>683.24796376593952</v>
      </c>
      <c r="AH8" s="5">
        <f t="shared" si="16"/>
        <v>693.91198120183469</v>
      </c>
      <c r="AI8">
        <f t="shared" si="17"/>
        <v>60.548923076923096</v>
      </c>
      <c r="AJ8">
        <f t="shared" si="5"/>
        <v>1036.4324827643418</v>
      </c>
      <c r="AK8">
        <f t="shared" si="18"/>
        <v>627.54870673322557</v>
      </c>
      <c r="AL8">
        <f t="shared" si="6"/>
        <v>11.364324827643419</v>
      </c>
    </row>
    <row r="9" spans="1:38" x14ac:dyDescent="0.25">
      <c r="A9">
        <v>5</v>
      </c>
      <c r="B9" t="s">
        <v>35</v>
      </c>
      <c r="C9" s="6" t="s">
        <v>36</v>
      </c>
      <c r="D9" t="s">
        <v>37</v>
      </c>
      <c r="E9">
        <v>29.91</v>
      </c>
      <c r="F9" s="17">
        <f>E9*H1</f>
        <v>33.499200000000002</v>
      </c>
      <c r="G9" s="5">
        <f t="shared" si="0"/>
        <v>69.972962021554721</v>
      </c>
      <c r="H9" s="5">
        <f t="shared" si="1"/>
        <v>2.2281341374882699</v>
      </c>
      <c r="I9">
        <v>64.9876442820362</v>
      </c>
      <c r="J9">
        <v>67.900881965870198</v>
      </c>
      <c r="K9">
        <v>70.5173283622605</v>
      </c>
      <c r="L9">
        <v>69.830964634224301</v>
      </c>
      <c r="M9">
        <v>71.174153719139895</v>
      </c>
      <c r="N9">
        <v>69.293022536896999</v>
      </c>
      <c r="O9">
        <v>72.545500512003201</v>
      </c>
      <c r="P9">
        <v>71.949678374975093</v>
      </c>
      <c r="Q9">
        <v>69.890027720911405</v>
      </c>
      <c r="R9">
        <v>71.640418107229493</v>
      </c>
      <c r="T9" s="14">
        <v>22</v>
      </c>
      <c r="U9" s="14">
        <v>160000</v>
      </c>
      <c r="V9" s="5">
        <f t="shared" si="2"/>
        <v>508.89426924767065</v>
      </c>
      <c r="W9" s="5">
        <f t="shared" si="3"/>
        <v>16.204611909005624</v>
      </c>
      <c r="X9" s="5">
        <f t="shared" si="4"/>
        <v>5.124348223154696</v>
      </c>
      <c r="Y9" s="5">
        <f t="shared" si="7"/>
        <v>472.63741296026325</v>
      </c>
      <c r="Z9" s="5">
        <f t="shared" si="8"/>
        <v>493.82459611541958</v>
      </c>
      <c r="AA9" s="5">
        <f t="shared" si="9"/>
        <v>512.85329718007631</v>
      </c>
      <c r="AB9" s="5">
        <f t="shared" si="10"/>
        <v>507.86156097617669</v>
      </c>
      <c r="AC9" s="5">
        <f t="shared" si="11"/>
        <v>517.630208866472</v>
      </c>
      <c r="AD9" s="5">
        <f t="shared" si="12"/>
        <v>503.94925481379636</v>
      </c>
      <c r="AE9" s="5">
        <f t="shared" si="13"/>
        <v>527.60364008729607</v>
      </c>
      <c r="AF9" s="5">
        <f t="shared" si="14"/>
        <v>523.27038818163714</v>
      </c>
      <c r="AG9" s="5">
        <f t="shared" si="15"/>
        <v>508.29111069753748</v>
      </c>
      <c r="AH9" s="5">
        <f t="shared" si="16"/>
        <v>521.02122259803264</v>
      </c>
      <c r="AI9">
        <f t="shared" si="17"/>
        <v>243.63054545454546</v>
      </c>
      <c r="AJ9">
        <f t="shared" si="5"/>
        <v>108.87950166438219</v>
      </c>
      <c r="AK9">
        <f t="shared" si="18"/>
        <v>265.26372379312522</v>
      </c>
      <c r="AL9">
        <f t="shared" si="6"/>
        <v>2.0887950166438216</v>
      </c>
    </row>
    <row r="10" spans="1:38" x14ac:dyDescent="0.25">
      <c r="A10">
        <v>6</v>
      </c>
      <c r="B10" t="s">
        <v>38</v>
      </c>
      <c r="C10" s="6" t="s">
        <v>39</v>
      </c>
      <c r="D10" t="s">
        <v>40</v>
      </c>
      <c r="E10">
        <v>128.58000000000001</v>
      </c>
      <c r="F10" s="17">
        <f>E10*H1</f>
        <v>144.00960000000003</v>
      </c>
      <c r="G10" s="5">
        <f t="shared" si="0"/>
        <v>287.52550752670885</v>
      </c>
      <c r="H10" s="5">
        <f t="shared" si="1"/>
        <v>2.5946568783334061</v>
      </c>
      <c r="I10">
        <v>291.850893707225</v>
      </c>
      <c r="J10">
        <v>289.82355438244201</v>
      </c>
      <c r="K10">
        <v>288.50343637188303</v>
      </c>
      <c r="L10">
        <v>287.69843771363202</v>
      </c>
      <c r="M10">
        <v>289.13664085201202</v>
      </c>
      <c r="N10">
        <v>284.28579727182398</v>
      </c>
      <c r="O10">
        <v>284.16102534256498</v>
      </c>
      <c r="P10">
        <v>284.297481980486</v>
      </c>
      <c r="Q10">
        <v>287.164613664679</v>
      </c>
      <c r="R10">
        <v>288.33319398034001</v>
      </c>
      <c r="T10" s="14">
        <v>69</v>
      </c>
      <c r="U10" s="14">
        <v>160000</v>
      </c>
      <c r="V10" s="5">
        <f t="shared" si="2"/>
        <v>666.72581455468696</v>
      </c>
      <c r="W10" s="5">
        <f t="shared" si="3"/>
        <v>6.0165956599035715</v>
      </c>
      <c r="X10" s="5">
        <f t="shared" si="4"/>
        <v>1.9026146045579091</v>
      </c>
      <c r="Y10" s="5">
        <f t="shared" si="7"/>
        <v>676.75569555298557</v>
      </c>
      <c r="Z10" s="5">
        <f t="shared" si="8"/>
        <v>672.05461885783643</v>
      </c>
      <c r="AA10" s="5">
        <f t="shared" si="9"/>
        <v>668.99347564494622</v>
      </c>
      <c r="AB10" s="5">
        <f t="shared" si="10"/>
        <v>667.12681208958134</v>
      </c>
      <c r="AC10" s="5">
        <f t="shared" si="11"/>
        <v>670.46177588872354</v>
      </c>
      <c r="AD10" s="5">
        <f t="shared" si="12"/>
        <v>659.21344294915707</v>
      </c>
      <c r="AE10" s="5">
        <f t="shared" si="13"/>
        <v>658.92411673638253</v>
      </c>
      <c r="AF10" s="5">
        <f t="shared" si="14"/>
        <v>659.24053792576456</v>
      </c>
      <c r="AG10" s="5">
        <f t="shared" si="15"/>
        <v>665.8889592224441</v>
      </c>
      <c r="AH10" s="5">
        <f t="shared" si="16"/>
        <v>668.59871067904942</v>
      </c>
      <c r="AI10">
        <f t="shared" si="17"/>
        <v>333.93530434782616</v>
      </c>
      <c r="AJ10">
        <f t="shared" si="5"/>
        <v>99.657180859268195</v>
      </c>
      <c r="AK10">
        <f t="shared" si="18"/>
        <v>332.7905102068608</v>
      </c>
      <c r="AL10">
        <f t="shared" si="6"/>
        <v>1.996571808592682</v>
      </c>
    </row>
    <row r="11" spans="1:38" x14ac:dyDescent="0.25">
      <c r="A11">
        <v>7</v>
      </c>
      <c r="B11" s="3" t="s">
        <v>41</v>
      </c>
      <c r="C11" s="9" t="s">
        <v>33</v>
      </c>
      <c r="D11" s="3" t="s">
        <v>42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43</v>
      </c>
      <c r="C12" s="6" t="s">
        <v>44</v>
      </c>
      <c r="D12" t="s">
        <v>45</v>
      </c>
      <c r="E12">
        <v>13.35</v>
      </c>
      <c r="F12" s="17">
        <f>E12*H1</f>
        <v>14.952000000000002</v>
      </c>
      <c r="G12" s="5">
        <f t="shared" si="0"/>
        <v>144.37071067695871</v>
      </c>
      <c r="H12" s="5">
        <f t="shared" si="1"/>
        <v>7.5189723889764126</v>
      </c>
      <c r="I12">
        <v>139.43944841059101</v>
      </c>
      <c r="J12">
        <v>159.34755054837299</v>
      </c>
      <c r="K12">
        <v>152.63108319302901</v>
      </c>
      <c r="L12">
        <v>145.72319041886499</v>
      </c>
      <c r="M12">
        <v>142.71662709131101</v>
      </c>
      <c r="N12">
        <v>143.285999030477</v>
      </c>
      <c r="O12">
        <v>146.96311162306301</v>
      </c>
      <c r="P12">
        <v>138.94578080585899</v>
      </c>
      <c r="Q12">
        <v>142.36909218618101</v>
      </c>
      <c r="R12">
        <v>132.285223461838</v>
      </c>
      <c r="T12" s="14">
        <v>81</v>
      </c>
      <c r="U12" s="14">
        <v>66000</v>
      </c>
      <c r="V12" s="5">
        <f t="shared" si="2"/>
        <v>117.63539388492931</v>
      </c>
      <c r="W12" s="5">
        <f t="shared" si="3"/>
        <v>6.126570094721524</v>
      </c>
      <c r="X12" s="5">
        <f t="shared" si="4"/>
        <v>1.9373915743993546</v>
      </c>
      <c r="Y12" s="5">
        <f t="shared" si="7"/>
        <v>113.61732833455564</v>
      </c>
      <c r="Z12" s="5">
        <f t="shared" si="8"/>
        <v>129.83874489126688</v>
      </c>
      <c r="AA12" s="5">
        <f t="shared" si="9"/>
        <v>124.36606778691254</v>
      </c>
      <c r="AB12" s="5">
        <f t="shared" si="10"/>
        <v>118.73741441537148</v>
      </c>
      <c r="AC12" s="5">
        <f t="shared" si="11"/>
        <v>116.28762207440157</v>
      </c>
      <c r="AD12" s="5">
        <f t="shared" si="12"/>
        <v>116.75155476557384</v>
      </c>
      <c r="AE12" s="5">
        <f t="shared" si="13"/>
        <v>119.74772058175505</v>
      </c>
      <c r="AF12" s="5">
        <f t="shared" si="14"/>
        <v>113.21508065662584</v>
      </c>
      <c r="AG12" s="5">
        <f t="shared" si="15"/>
        <v>116.00444548503637</v>
      </c>
      <c r="AH12" s="5">
        <f t="shared" si="16"/>
        <v>107.78795985779392</v>
      </c>
      <c r="AI12">
        <f t="shared" si="17"/>
        <v>12.183111111111113</v>
      </c>
      <c r="AJ12">
        <f t="shared" si="5"/>
        <v>865.56120035419133</v>
      </c>
      <c r="AK12">
        <f t="shared" si="18"/>
        <v>105.4522827738182</v>
      </c>
      <c r="AL12">
        <f t="shared" si="6"/>
        <v>9.6556120035419131</v>
      </c>
    </row>
    <row r="13" spans="1:38" x14ac:dyDescent="0.25">
      <c r="A13">
        <v>9</v>
      </c>
      <c r="B13" s="3" t="s">
        <v>46</v>
      </c>
      <c r="C13" s="9" t="s">
        <v>39</v>
      </c>
      <c r="D13" s="3" t="s">
        <v>47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48</v>
      </c>
      <c r="C14" s="6" t="s">
        <v>49</v>
      </c>
      <c r="D14" t="s">
        <v>50</v>
      </c>
      <c r="E14">
        <v>446.19</v>
      </c>
      <c r="F14" s="17">
        <f>E14*H1</f>
        <v>499.73280000000005</v>
      </c>
      <c r="G14" s="5">
        <f t="shared" si="0"/>
        <v>2641.5239214745807</v>
      </c>
      <c r="H14" s="5">
        <f t="shared" si="1"/>
        <v>60.597638423321555</v>
      </c>
      <c r="I14">
        <v>2597.16400504991</v>
      </c>
      <c r="J14">
        <v>2646.0068975540298</v>
      </c>
      <c r="K14">
        <v>2679.90147504979</v>
      </c>
      <c r="L14">
        <v>2690.79338399054</v>
      </c>
      <c r="M14">
        <v>2606.6058927122399</v>
      </c>
      <c r="N14">
        <v>2675.0789708829602</v>
      </c>
      <c r="O14">
        <v>2706.0693985634498</v>
      </c>
      <c r="P14">
        <v>2521.2840217707098</v>
      </c>
      <c r="Q14">
        <v>2590.7223014389601</v>
      </c>
      <c r="R14">
        <v>2701.6128677332199</v>
      </c>
      <c r="T14" s="14">
        <v>615</v>
      </c>
      <c r="U14" s="14">
        <v>96000</v>
      </c>
      <c r="V14" s="5">
        <f t="shared" si="2"/>
        <v>412.33544140091027</v>
      </c>
      <c r="W14" s="5">
        <f t="shared" si="3"/>
        <v>9.4591435587623813</v>
      </c>
      <c r="X14" s="5">
        <f t="shared" si="4"/>
        <v>2.99124383601999</v>
      </c>
      <c r="Y14" s="5">
        <f t="shared" si="7"/>
        <v>405.41096664193719</v>
      </c>
      <c r="Z14" s="5">
        <f t="shared" si="8"/>
        <v>413.03522303282415</v>
      </c>
      <c r="AA14" s="5">
        <f t="shared" si="9"/>
        <v>418.32608391021108</v>
      </c>
      <c r="AB14" s="5">
        <f t="shared" si="10"/>
        <v>420.02628433023062</v>
      </c>
      <c r="AC14" s="5">
        <f t="shared" si="11"/>
        <v>406.88482227703253</v>
      </c>
      <c r="AD14" s="5">
        <f t="shared" si="12"/>
        <v>417.57330277197428</v>
      </c>
      <c r="AE14" s="5">
        <f t="shared" si="13"/>
        <v>422.41083294648968</v>
      </c>
      <c r="AF14" s="5">
        <f t="shared" si="14"/>
        <v>393.56628632518397</v>
      </c>
      <c r="AG14" s="5">
        <f t="shared" si="15"/>
        <v>404.40543241974012</v>
      </c>
      <c r="AH14" s="5">
        <f t="shared" si="16"/>
        <v>421.71517935347822</v>
      </c>
      <c r="AI14">
        <f t="shared" si="17"/>
        <v>78.007071219512198</v>
      </c>
      <c r="AJ14">
        <f t="shared" si="5"/>
        <v>428.58726132736962</v>
      </c>
      <c r="AK14">
        <f t="shared" si="18"/>
        <v>334.3283701813981</v>
      </c>
      <c r="AL14">
        <f t="shared" si="6"/>
        <v>5.2858726132736962</v>
      </c>
    </row>
    <row r="15" spans="1:38" x14ac:dyDescent="0.25">
      <c r="A15">
        <v>11</v>
      </c>
      <c r="B15" s="4" t="s">
        <v>51</v>
      </c>
      <c r="C15" s="7" t="s">
        <v>52</v>
      </c>
      <c r="D15" s="4" t="s">
        <v>53</v>
      </c>
      <c r="E15" s="4">
        <v>8.01</v>
      </c>
      <c r="F15" s="17">
        <f>E15*H1</f>
        <v>8.9712000000000014</v>
      </c>
      <c r="G15" s="5">
        <f t="shared" si="0"/>
        <v>14.449364543496449</v>
      </c>
      <c r="H15" s="5">
        <f t="shared" si="1"/>
        <v>0.19729140020627098</v>
      </c>
      <c r="I15">
        <v>14.608248233212</v>
      </c>
      <c r="J15">
        <v>14.1108360464615</v>
      </c>
      <c r="K15">
        <v>14.609358402578</v>
      </c>
      <c r="L15">
        <v>14.198637269045101</v>
      </c>
      <c r="M15">
        <v>14.460869313664899</v>
      </c>
      <c r="N15">
        <v>14.6895211089114</v>
      </c>
      <c r="O15">
        <v>14.4491524433903</v>
      </c>
      <c r="P15">
        <v>14.630228418622499</v>
      </c>
      <c r="Q15">
        <v>14.2725416819155</v>
      </c>
      <c r="R15">
        <v>14.464252517163301</v>
      </c>
      <c r="T15" s="14">
        <v>546</v>
      </c>
      <c r="U15" s="14">
        <v>210000</v>
      </c>
      <c r="V15" s="5">
        <f t="shared" si="2"/>
        <v>5.5574479013447888</v>
      </c>
      <c r="W15" s="5">
        <f t="shared" si="3"/>
        <v>7.5881307771642675E-2</v>
      </c>
      <c r="X15" s="5">
        <f t="shared" si="4"/>
        <v>2.3995776439062685E-2</v>
      </c>
      <c r="Y15" s="5">
        <f t="shared" si="7"/>
        <v>5.6185570127738469</v>
      </c>
      <c r="Z15" s="5">
        <f t="shared" si="8"/>
        <v>5.4272446332544231</v>
      </c>
      <c r="AA15" s="5">
        <f t="shared" si="9"/>
        <v>5.6189840009915386</v>
      </c>
      <c r="AB15" s="5">
        <f t="shared" si="10"/>
        <v>5.4610143342481159</v>
      </c>
      <c r="AC15" s="5">
        <f t="shared" si="11"/>
        <v>5.5618728129480388</v>
      </c>
      <c r="AD15" s="5">
        <f t="shared" si="12"/>
        <v>5.6498158111197689</v>
      </c>
      <c r="AE15" s="5">
        <f t="shared" si="13"/>
        <v>5.5573663243808848</v>
      </c>
      <c r="AF15" s="5">
        <f t="shared" si="14"/>
        <v>5.6270109302394227</v>
      </c>
      <c r="AG15" s="5">
        <f t="shared" si="15"/>
        <v>5.489439108429039</v>
      </c>
      <c r="AH15" s="5">
        <f t="shared" si="16"/>
        <v>5.5631740450628087</v>
      </c>
      <c r="AI15">
        <f t="shared" si="17"/>
        <v>3.4504615384615396</v>
      </c>
      <c r="AJ15">
        <f t="shared" si="5"/>
        <v>61.063899405836978</v>
      </c>
      <c r="AK15">
        <f t="shared" si="18"/>
        <v>2.1069863628832493</v>
      </c>
      <c r="AL15">
        <f t="shared" si="6"/>
        <v>1.6106389940583696</v>
      </c>
    </row>
    <row r="16" spans="1:38" x14ac:dyDescent="0.25">
      <c r="A16">
        <v>12</v>
      </c>
      <c r="B16" s="3" t="s">
        <v>54</v>
      </c>
      <c r="C16" s="9" t="s">
        <v>55</v>
      </c>
      <c r="D16" s="3" t="s">
        <v>56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57</v>
      </c>
      <c r="C17" s="8" t="s">
        <v>58</v>
      </c>
      <c r="D17" s="2" t="s">
        <v>59</v>
      </c>
      <c r="E17" s="2">
        <v>1572.6</v>
      </c>
      <c r="F17" s="17">
        <f>E17*H1</f>
        <v>1761.3120000000001</v>
      </c>
      <c r="G17" s="5">
        <f t="shared" si="0"/>
        <v>134.33922267831369</v>
      </c>
      <c r="H17" s="5">
        <f t="shared" si="1"/>
        <v>20.653322423199064</v>
      </c>
      <c r="I17">
        <v>146.06488240292799</v>
      </c>
      <c r="J17">
        <v>109.926198494524</v>
      </c>
      <c r="K17">
        <v>125.462639353425</v>
      </c>
      <c r="L17">
        <v>116.715344123569</v>
      </c>
      <c r="M17">
        <v>158.56071079261699</v>
      </c>
      <c r="N17">
        <v>151.97977756202999</v>
      </c>
      <c r="O17">
        <v>121.124139181714</v>
      </c>
      <c r="P17">
        <v>169.01611804124701</v>
      </c>
      <c r="Q17">
        <v>130.92819311097901</v>
      </c>
      <c r="R17">
        <v>113.61422372010399</v>
      </c>
      <c r="T17" s="14">
        <v>292</v>
      </c>
      <c r="U17" s="14">
        <v>100000</v>
      </c>
      <c r="V17" s="5">
        <f t="shared" si="2"/>
        <v>46.006583109011544</v>
      </c>
      <c r="W17" s="5">
        <f t="shared" si="3"/>
        <v>7.0730556243832581</v>
      </c>
      <c r="X17" s="5">
        <f t="shared" si="4"/>
        <v>2.2366965790115483</v>
      </c>
      <c r="Y17" s="5">
        <f t="shared" si="7"/>
        <v>50.022220001002736</v>
      </c>
      <c r="Z17" s="5">
        <f t="shared" si="8"/>
        <v>37.645958388535618</v>
      </c>
      <c r="AA17" s="5">
        <f t="shared" si="9"/>
        <v>42.966657312816778</v>
      </c>
      <c r="AB17" s="5">
        <f t="shared" si="10"/>
        <v>39.97100826149623</v>
      </c>
      <c r="AC17" s="5">
        <f t="shared" si="11"/>
        <v>54.301613285142807</v>
      </c>
      <c r="AD17" s="5">
        <f t="shared" si="12"/>
        <v>52.047869028092464</v>
      </c>
      <c r="AE17" s="5">
        <f t="shared" si="13"/>
        <v>41.480869582778766</v>
      </c>
      <c r="AF17" s="5">
        <f t="shared" si="14"/>
        <v>57.882232205906512</v>
      </c>
      <c r="AG17" s="5">
        <f t="shared" si="15"/>
        <v>44.838422298280484</v>
      </c>
      <c r="AH17" s="5">
        <f t="shared" si="16"/>
        <v>38.908980726063014</v>
      </c>
      <c r="AI17">
        <f t="shared" si="17"/>
        <v>603.1890410958905</v>
      </c>
      <c r="AJ17">
        <f t="shared" si="5"/>
        <v>-92.372775369820133</v>
      </c>
      <c r="AK17">
        <f t="shared" si="18"/>
        <v>-557.18245798687894</v>
      </c>
      <c r="AL17">
        <f t="shared" si="6"/>
        <v>7.6272246301798713E-2</v>
      </c>
    </row>
    <row r="18" spans="1:38" x14ac:dyDescent="0.25">
      <c r="A18">
        <v>14</v>
      </c>
      <c r="B18" s="2" t="s">
        <v>60</v>
      </c>
      <c r="C18" s="8" t="s">
        <v>61</v>
      </c>
      <c r="D18" s="2" t="s">
        <v>62</v>
      </c>
      <c r="E18" s="2">
        <v>171.47</v>
      </c>
      <c r="F18" s="17">
        <f>E18*H1</f>
        <v>192.04640000000001</v>
      </c>
      <c r="G18" s="5">
        <f t="shared" si="0"/>
        <v>179.77092059806924</v>
      </c>
      <c r="H18" s="5">
        <f t="shared" si="1"/>
        <v>12.499894992927926</v>
      </c>
      <c r="I18">
        <v>213.15246105250699</v>
      </c>
      <c r="J18">
        <v>172.520523211485</v>
      </c>
      <c r="K18">
        <v>172.84761355133901</v>
      </c>
      <c r="L18">
        <v>177.87289310150501</v>
      </c>
      <c r="M18">
        <v>175.71729011948401</v>
      </c>
      <c r="N18">
        <v>173.759203854568</v>
      </c>
      <c r="O18">
        <v>173.81150500789701</v>
      </c>
      <c r="P18">
        <v>174.01424487213399</v>
      </c>
      <c r="Q18">
        <v>187.325186222875</v>
      </c>
      <c r="R18">
        <v>176.688284986898</v>
      </c>
      <c r="T18" s="14">
        <v>200</v>
      </c>
      <c r="U18" s="14">
        <v>47000</v>
      </c>
      <c r="V18" s="5">
        <f t="shared" si="2"/>
        <v>42.24616634054626</v>
      </c>
      <c r="W18" s="5">
        <f t="shared" si="3"/>
        <v>2.9374753233380613</v>
      </c>
      <c r="X18" s="5">
        <f t="shared" si="4"/>
        <v>0.9289112592287837</v>
      </c>
      <c r="Y18" s="5">
        <f t="shared" si="7"/>
        <v>50.090828347339141</v>
      </c>
      <c r="Z18" s="5">
        <f t="shared" si="8"/>
        <v>40.542322954698975</v>
      </c>
      <c r="AA18" s="5">
        <f t="shared" si="9"/>
        <v>40.619189184564668</v>
      </c>
      <c r="AB18" s="5">
        <f t="shared" si="10"/>
        <v>41.800129878853674</v>
      </c>
      <c r="AC18" s="5">
        <f t="shared" si="11"/>
        <v>41.293563178078742</v>
      </c>
      <c r="AD18" s="5">
        <f t="shared" si="12"/>
        <v>40.833412905823486</v>
      </c>
      <c r="AE18" s="5">
        <f t="shared" si="13"/>
        <v>40.845703676855798</v>
      </c>
      <c r="AF18" s="5">
        <f t="shared" si="14"/>
        <v>40.893347544951489</v>
      </c>
      <c r="AG18" s="5">
        <f t="shared" si="15"/>
        <v>44.021418762375625</v>
      </c>
      <c r="AH18" s="5">
        <f t="shared" si="16"/>
        <v>41.521746971921026</v>
      </c>
      <c r="AI18">
        <f t="shared" si="17"/>
        <v>45.130904000000001</v>
      </c>
      <c r="AJ18">
        <f t="shared" si="5"/>
        <v>-6.3919341377556744</v>
      </c>
      <c r="AK18">
        <f t="shared" si="18"/>
        <v>-2.8847376594537408</v>
      </c>
      <c r="AL18">
        <f t="shared" si="6"/>
        <v>0.93608065862244327</v>
      </c>
    </row>
    <row r="19" spans="1:38" x14ac:dyDescent="0.25">
      <c r="A19">
        <v>15</v>
      </c>
      <c r="B19" s="2" t="s">
        <v>63</v>
      </c>
      <c r="C19" s="8" t="s">
        <v>64</v>
      </c>
      <c r="D19" s="2" t="s">
        <v>65</v>
      </c>
      <c r="E19" s="2">
        <v>43.68</v>
      </c>
      <c r="F19" s="17">
        <f>E19*H1</f>
        <v>48.921600000000005</v>
      </c>
      <c r="G19" s="5">
        <f t="shared" si="0"/>
        <v>32.732561469290474</v>
      </c>
      <c r="H19" s="5">
        <f t="shared" si="1"/>
        <v>6.0734846008266619</v>
      </c>
      <c r="I19">
        <v>37.958427942292403</v>
      </c>
      <c r="J19">
        <v>31.0913519703318</v>
      </c>
      <c r="K19">
        <v>31.716605278393398</v>
      </c>
      <c r="L19">
        <v>29.885732466494598</v>
      </c>
      <c r="M19">
        <v>32.497833857079897</v>
      </c>
      <c r="N19">
        <v>29.907449561514301</v>
      </c>
      <c r="O19">
        <v>27.9720743156144</v>
      </c>
      <c r="P19">
        <v>42.911225977679898</v>
      </c>
      <c r="Q19">
        <v>40.534901061430901</v>
      </c>
      <c r="R19">
        <v>22.850012262073101</v>
      </c>
      <c r="T19" s="14">
        <v>437</v>
      </c>
      <c r="U19" s="14">
        <v>300000</v>
      </c>
      <c r="V19" s="5">
        <f t="shared" si="2"/>
        <v>22.470865997224582</v>
      </c>
      <c r="W19" s="5">
        <f t="shared" si="3"/>
        <v>4.1694402294004433</v>
      </c>
      <c r="X19" s="5">
        <f t="shared" si="4"/>
        <v>1.3184927692840345</v>
      </c>
      <c r="Y19" s="5">
        <f t="shared" si="7"/>
        <v>26.058417351688149</v>
      </c>
      <c r="Z19" s="5">
        <f t="shared" si="8"/>
        <v>21.344177554003522</v>
      </c>
      <c r="AA19" s="5">
        <f t="shared" si="9"/>
        <v>21.773413234595008</v>
      </c>
      <c r="AB19" s="5">
        <f t="shared" si="10"/>
        <v>20.516521144046639</v>
      </c>
      <c r="AC19" s="5">
        <f t="shared" si="11"/>
        <v>22.30972576000908</v>
      </c>
      <c r="AD19" s="5">
        <f t="shared" si="12"/>
        <v>20.53142990492973</v>
      </c>
      <c r="AE19" s="5">
        <f t="shared" si="13"/>
        <v>19.202797013007597</v>
      </c>
      <c r="AF19" s="5">
        <f t="shared" si="14"/>
        <v>29.458507536164689</v>
      </c>
      <c r="AG19" s="5">
        <f t="shared" si="15"/>
        <v>27.82716320006698</v>
      </c>
      <c r="AH19" s="5">
        <f t="shared" si="16"/>
        <v>15.686507273734394</v>
      </c>
      <c r="AI19">
        <f t="shared" si="17"/>
        <v>33.584622425629298</v>
      </c>
      <c r="AJ19">
        <f t="shared" si="5"/>
        <v>-33.09180102594668</v>
      </c>
      <c r="AK19">
        <f t="shared" si="18"/>
        <v>-11.113756428404717</v>
      </c>
      <c r="AL19">
        <f t="shared" si="6"/>
        <v>0.66908198974053312</v>
      </c>
    </row>
    <row r="20" spans="1:38" x14ac:dyDescent="0.25">
      <c r="A20">
        <v>16</v>
      </c>
      <c r="B20" s="2" t="s">
        <v>66</v>
      </c>
      <c r="C20" s="8" t="s">
        <v>67</v>
      </c>
      <c r="D20" s="2" t="s">
        <v>68</v>
      </c>
      <c r="E20" s="2">
        <v>99.19</v>
      </c>
      <c r="F20" s="17">
        <f>E20*H1</f>
        <v>111.09280000000001</v>
      </c>
      <c r="G20" s="5">
        <f t="shared" si="0"/>
        <v>31.266541576308061</v>
      </c>
      <c r="H20" s="5">
        <f t="shared" si="1"/>
        <v>4.0793001217895624</v>
      </c>
      <c r="I20">
        <v>28.1512021239596</v>
      </c>
      <c r="J20">
        <v>32.149646313049402</v>
      </c>
      <c r="K20">
        <v>35.139902151271698</v>
      </c>
      <c r="L20">
        <v>28.552447852427601</v>
      </c>
      <c r="M20">
        <v>31.9528165247802</v>
      </c>
      <c r="N20">
        <v>28.674903450183699</v>
      </c>
      <c r="O20">
        <v>28.577272149707898</v>
      </c>
      <c r="P20">
        <v>40.962044562494299</v>
      </c>
      <c r="Q20">
        <v>29.6869033136289</v>
      </c>
      <c r="R20">
        <v>28.818277321577298</v>
      </c>
      <c r="T20" s="14">
        <v>97</v>
      </c>
      <c r="U20" s="14">
        <v>105000</v>
      </c>
      <c r="V20" s="5">
        <f t="shared" si="2"/>
        <v>33.845225417653054</v>
      </c>
      <c r="W20" s="5">
        <f t="shared" si="3"/>
        <v>4.4157372452361372</v>
      </c>
      <c r="X20" s="5">
        <f t="shared" si="4"/>
        <v>1.3963787243783696</v>
      </c>
      <c r="Y20" s="5">
        <f t="shared" si="7"/>
        <v>30.472950752739774</v>
      </c>
      <c r="Z20" s="5">
        <f t="shared" si="8"/>
        <v>34.801163534744198</v>
      </c>
      <c r="AA20" s="5">
        <f t="shared" si="9"/>
        <v>38.038038411170398</v>
      </c>
      <c r="AB20" s="5">
        <f t="shared" si="10"/>
        <v>30.907288912421627</v>
      </c>
      <c r="AC20" s="5">
        <f t="shared" si="11"/>
        <v>34.588100361875476</v>
      </c>
      <c r="AD20" s="5">
        <f t="shared" si="12"/>
        <v>31.039843940920498</v>
      </c>
      <c r="AE20" s="5">
        <f t="shared" si="13"/>
        <v>30.934160574426073</v>
      </c>
      <c r="AF20" s="5">
        <f t="shared" si="14"/>
        <v>44.340357516102081</v>
      </c>
      <c r="AG20" s="5">
        <f t="shared" si="15"/>
        <v>32.13530771062922</v>
      </c>
      <c r="AH20" s="5">
        <f t="shared" si="16"/>
        <v>31.195042461501199</v>
      </c>
      <c r="AI20">
        <f t="shared" si="17"/>
        <v>120.25509278350515</v>
      </c>
      <c r="AJ20">
        <f t="shared" si="5"/>
        <v>-71.855474363497848</v>
      </c>
      <c r="AK20">
        <f t="shared" si="18"/>
        <v>-86.409867365852094</v>
      </c>
      <c r="AL20">
        <f t="shared" si="6"/>
        <v>0.28144525636502149</v>
      </c>
    </row>
    <row r="21" spans="1:38" x14ac:dyDescent="0.25">
      <c r="A21">
        <v>17</v>
      </c>
      <c r="B21" s="2" t="s">
        <v>69</v>
      </c>
      <c r="C21" s="8" t="s">
        <v>70</v>
      </c>
      <c r="D21" s="2" t="s">
        <v>71</v>
      </c>
      <c r="E21" s="2">
        <v>300.29000000000002</v>
      </c>
      <c r="F21" s="17">
        <f>E21*H1</f>
        <v>336.32480000000004</v>
      </c>
      <c r="G21" s="5">
        <f t="shared" si="0"/>
        <v>285.55349050446853</v>
      </c>
      <c r="H21" s="5">
        <f t="shared" si="1"/>
        <v>68.595901385259467</v>
      </c>
      <c r="I21">
        <v>266.27010114331802</v>
      </c>
      <c r="J21">
        <v>206.26437902874301</v>
      </c>
      <c r="K21">
        <v>328.05302487941202</v>
      </c>
      <c r="L21">
        <v>294.03700803999999</v>
      </c>
      <c r="M21">
        <v>209.72726354329299</v>
      </c>
      <c r="N21">
        <v>241.611233701727</v>
      </c>
      <c r="O21">
        <v>346.13667234406</v>
      </c>
      <c r="P21">
        <v>329.73317564978998</v>
      </c>
      <c r="Q21">
        <v>413.15785107777799</v>
      </c>
      <c r="R21">
        <v>220.54419563656401</v>
      </c>
      <c r="T21" s="14">
        <v>1629</v>
      </c>
      <c r="U21" s="14">
        <v>90000</v>
      </c>
      <c r="V21" s="5">
        <f t="shared" si="2"/>
        <v>15.776435939473402</v>
      </c>
      <c r="W21" s="5">
        <f t="shared" si="3"/>
        <v>3.789828805815437</v>
      </c>
      <c r="X21" s="5">
        <f t="shared" si="4"/>
        <v>1.1984490968492763</v>
      </c>
      <c r="Y21" s="5">
        <f t="shared" si="7"/>
        <v>14.711055311785527</v>
      </c>
      <c r="Z21" s="5">
        <f t="shared" si="8"/>
        <v>11.395822045786906</v>
      </c>
      <c r="AA21" s="5">
        <f t="shared" si="9"/>
        <v>18.124476512674697</v>
      </c>
      <c r="AB21" s="5">
        <f t="shared" si="10"/>
        <v>16.245138565745858</v>
      </c>
      <c r="AC21" s="5">
        <f t="shared" si="11"/>
        <v>11.587141632226132</v>
      </c>
      <c r="AD21" s="5">
        <f t="shared" si="12"/>
        <v>13.348686944846797</v>
      </c>
      <c r="AE21" s="5">
        <f t="shared" si="13"/>
        <v>19.123573057682872</v>
      </c>
      <c r="AF21" s="5">
        <f t="shared" si="14"/>
        <v>18.217302522087845</v>
      </c>
      <c r="AG21" s="5">
        <f t="shared" si="15"/>
        <v>22.826400612031936</v>
      </c>
      <c r="AH21" s="5">
        <f t="shared" si="16"/>
        <v>12.184762189865417</v>
      </c>
      <c r="AI21">
        <f t="shared" si="17"/>
        <v>18.581480662983427</v>
      </c>
      <c r="AJ21">
        <f t="shared" si="5"/>
        <v>-15.095916059574394</v>
      </c>
      <c r="AK21">
        <f t="shared" si="18"/>
        <v>-2.8050447235100258</v>
      </c>
      <c r="AL21">
        <f t="shared" si="6"/>
        <v>0.84904083940425601</v>
      </c>
    </row>
    <row r="22" spans="1:38" x14ac:dyDescent="0.25">
      <c r="A22">
        <v>18</v>
      </c>
      <c r="B22" s="2" t="s">
        <v>72</v>
      </c>
      <c r="C22" s="8" t="s">
        <v>73</v>
      </c>
      <c r="D22" s="2" t="s">
        <v>74</v>
      </c>
      <c r="E22" s="2">
        <v>82.37</v>
      </c>
      <c r="F22" s="17">
        <f>E22*H1</f>
        <v>92.254400000000018</v>
      </c>
      <c r="G22" s="5">
        <f t="shared" si="0"/>
        <v>27.54890235711833</v>
      </c>
      <c r="H22" s="5">
        <f t="shared" si="1"/>
        <v>0.52371087677072925</v>
      </c>
      <c r="I22">
        <v>27.497342093888001</v>
      </c>
      <c r="J22">
        <v>27.049211499406098</v>
      </c>
      <c r="K22">
        <v>27.651623533134298</v>
      </c>
      <c r="L22">
        <v>27.2511319882584</v>
      </c>
      <c r="M22">
        <v>27.4377925813635</v>
      </c>
      <c r="N22">
        <v>27.719153599746999</v>
      </c>
      <c r="O22">
        <v>27.033070287670899</v>
      </c>
      <c r="P22">
        <v>28.869883871873899</v>
      </c>
      <c r="Q22">
        <v>27.320315120174499</v>
      </c>
      <c r="R22">
        <v>27.659498995666699</v>
      </c>
      <c r="T22" s="14">
        <v>54</v>
      </c>
      <c r="U22" s="14">
        <v>90000</v>
      </c>
      <c r="V22" s="5">
        <f t="shared" si="2"/>
        <v>45.91483726186388</v>
      </c>
      <c r="W22" s="5">
        <f t="shared" si="3"/>
        <v>0.87285146128454993</v>
      </c>
      <c r="X22" s="5">
        <f t="shared" si="4"/>
        <v>0.27601986766654574</v>
      </c>
      <c r="Y22" s="5">
        <f t="shared" si="7"/>
        <v>45.828903489813335</v>
      </c>
      <c r="Z22" s="5">
        <f t="shared" si="8"/>
        <v>45.08201916567684</v>
      </c>
      <c r="AA22" s="5">
        <f t="shared" si="9"/>
        <v>46.086039221890495</v>
      </c>
      <c r="AB22" s="5">
        <f t="shared" si="10"/>
        <v>45.418553313763994</v>
      </c>
      <c r="AC22" s="5">
        <f t="shared" si="11"/>
        <v>45.7296543022725</v>
      </c>
      <c r="AD22" s="5">
        <f t="shared" si="12"/>
        <v>46.198589332911666</v>
      </c>
      <c r="AE22" s="5">
        <f t="shared" si="13"/>
        <v>45.055117146118164</v>
      </c>
      <c r="AF22" s="5">
        <f t="shared" si="14"/>
        <v>48.116473119789838</v>
      </c>
      <c r="AG22" s="5">
        <f t="shared" si="15"/>
        <v>45.533858533624169</v>
      </c>
      <c r="AH22" s="5">
        <f t="shared" si="16"/>
        <v>46.099164992777837</v>
      </c>
      <c r="AI22">
        <f t="shared" si="17"/>
        <v>153.75733333333335</v>
      </c>
      <c r="AJ22">
        <f t="shared" si="5"/>
        <v>-70.138115518481143</v>
      </c>
      <c r="AK22">
        <f t="shared" si="18"/>
        <v>-107.84249607146947</v>
      </c>
      <c r="AL22">
        <f t="shared" si="6"/>
        <v>0.29861884481518847</v>
      </c>
    </row>
    <row r="23" spans="1:38" x14ac:dyDescent="0.25">
      <c r="A23">
        <v>19</v>
      </c>
      <c r="B23" s="2" t="s">
        <v>75</v>
      </c>
      <c r="C23" s="8" t="s">
        <v>76</v>
      </c>
      <c r="D23" s="2" t="s">
        <v>77</v>
      </c>
      <c r="E23" s="2">
        <v>74.84</v>
      </c>
      <c r="F23" s="17">
        <f>E23*H1</f>
        <v>83.820800000000006</v>
      </c>
      <c r="G23" s="5">
        <f t="shared" si="0"/>
        <v>12.43826367523922</v>
      </c>
      <c r="H23" s="5">
        <f t="shared" si="1"/>
        <v>0.13737789052803503</v>
      </c>
      <c r="I23">
        <v>12.487232764206</v>
      </c>
      <c r="J23">
        <v>12.4128454396287</v>
      </c>
      <c r="K23">
        <v>12.6530852358317</v>
      </c>
      <c r="L23">
        <v>12.334370917143399</v>
      </c>
      <c r="M23">
        <v>12.308828894437299</v>
      </c>
      <c r="N23">
        <v>12.699370451772401</v>
      </c>
      <c r="O23">
        <v>12.2998075621956</v>
      </c>
      <c r="P23">
        <v>12.410247971358601</v>
      </c>
      <c r="Q23">
        <v>12.385687342125699</v>
      </c>
      <c r="R23">
        <v>12.3911601736928</v>
      </c>
      <c r="T23" s="14">
        <v>18</v>
      </c>
      <c r="U23" s="14">
        <v>270000</v>
      </c>
      <c r="V23" s="5">
        <f t="shared" si="2"/>
        <v>186.5739551285883</v>
      </c>
      <c r="W23" s="5">
        <f t="shared" si="3"/>
        <v>2.0606683579205165</v>
      </c>
      <c r="X23" s="5">
        <f t="shared" si="4"/>
        <v>0.65164055132679066</v>
      </c>
      <c r="Y23" s="5">
        <f t="shared" si="7"/>
        <v>187.30849146309001</v>
      </c>
      <c r="Z23" s="5">
        <f t="shared" si="8"/>
        <v>186.1926815944305</v>
      </c>
      <c r="AA23" s="5">
        <f t="shared" si="9"/>
        <v>189.7962785374755</v>
      </c>
      <c r="AB23" s="5">
        <f t="shared" si="10"/>
        <v>185.015563757151</v>
      </c>
      <c r="AC23" s="5">
        <f t="shared" si="11"/>
        <v>184.63243341655948</v>
      </c>
      <c r="AD23" s="5">
        <f t="shared" si="12"/>
        <v>190.49055677658598</v>
      </c>
      <c r="AE23" s="5">
        <f t="shared" si="13"/>
        <v>184.49711343293401</v>
      </c>
      <c r="AF23" s="5">
        <f t="shared" si="14"/>
        <v>186.153719570379</v>
      </c>
      <c r="AG23" s="5">
        <f t="shared" si="15"/>
        <v>185.7853101318855</v>
      </c>
      <c r="AH23" s="5">
        <f t="shared" si="16"/>
        <v>185.86740260539202</v>
      </c>
      <c r="AI23">
        <f t="shared" si="17"/>
        <v>1257.3119999999999</v>
      </c>
      <c r="AJ23">
        <f t="shared" si="5"/>
        <v>-85.160886468228398</v>
      </c>
      <c r="AK23">
        <f t="shared" si="18"/>
        <v>-1070.7380448714116</v>
      </c>
      <c r="AL23">
        <f t="shared" si="6"/>
        <v>0.14839113531771614</v>
      </c>
    </row>
    <row r="24" spans="1:38" x14ac:dyDescent="0.25">
      <c r="A24">
        <v>20</v>
      </c>
      <c r="B24" s="4" t="s">
        <v>78</v>
      </c>
      <c r="C24" s="7" t="s">
        <v>79</v>
      </c>
      <c r="D24" s="4" t="s">
        <v>80</v>
      </c>
      <c r="E24" s="4">
        <v>3.22</v>
      </c>
      <c r="F24" s="17">
        <f>E24*H1</f>
        <v>3.6064000000000007</v>
      </c>
      <c r="G24" s="5">
        <f t="shared" si="0"/>
        <v>5.8090304086581543</v>
      </c>
      <c r="H24" s="5">
        <f t="shared" si="1"/>
        <v>8.7153975514221563E-2</v>
      </c>
      <c r="I24">
        <v>5.86930051164435</v>
      </c>
      <c r="J24">
        <v>5.66325247200691</v>
      </c>
      <c r="K24">
        <v>5.8801527736811003</v>
      </c>
      <c r="L24">
        <v>5.68828803451217</v>
      </c>
      <c r="M24">
        <v>5.8098406202946897</v>
      </c>
      <c r="N24">
        <v>5.9275677507093203</v>
      </c>
      <c r="O24">
        <v>5.8128319325944702</v>
      </c>
      <c r="P24">
        <v>5.8790619733243403</v>
      </c>
      <c r="Q24">
        <v>5.7400925952515101</v>
      </c>
      <c r="R24">
        <v>5.8199154225626897</v>
      </c>
      <c r="T24" s="14">
        <v>65</v>
      </c>
      <c r="U24" s="14">
        <v>70000</v>
      </c>
      <c r="V24" s="5">
        <f t="shared" si="2"/>
        <v>6.255878901631859</v>
      </c>
      <c r="W24" s="5">
        <f t="shared" si="3"/>
        <v>9.3858127476854208E-2</v>
      </c>
      <c r="X24" s="5">
        <f t="shared" si="4"/>
        <v>2.96805459745292E-2</v>
      </c>
      <c r="Y24" s="5">
        <f t="shared" si="7"/>
        <v>6.3207851663862229</v>
      </c>
      <c r="Z24" s="5">
        <f t="shared" si="8"/>
        <v>6.0988872775459031</v>
      </c>
      <c r="AA24" s="5">
        <f t="shared" si="9"/>
        <v>6.332472217810416</v>
      </c>
      <c r="AB24" s="5">
        <f t="shared" si="10"/>
        <v>6.125848652551567</v>
      </c>
      <c r="AC24" s="5">
        <f t="shared" si="11"/>
        <v>6.2567514372404345</v>
      </c>
      <c r="AD24" s="5">
        <f t="shared" si="12"/>
        <v>6.3835345007638837</v>
      </c>
      <c r="AE24" s="5">
        <f t="shared" si="13"/>
        <v>6.2599728504863528</v>
      </c>
      <c r="AF24" s="5">
        <f t="shared" si="14"/>
        <v>6.331297509733905</v>
      </c>
      <c r="AG24" s="5">
        <f t="shared" si="15"/>
        <v>6.1816381795016255</v>
      </c>
      <c r="AH24" s="5">
        <f t="shared" si="16"/>
        <v>6.2676012242982804</v>
      </c>
      <c r="AI24">
        <f t="shared" si="17"/>
        <v>3.8838153846153856</v>
      </c>
      <c r="AJ24">
        <f t="shared" si="5"/>
        <v>61.075599175303722</v>
      </c>
      <c r="AK24">
        <f t="shared" si="18"/>
        <v>2.3720635170164734</v>
      </c>
      <c r="AL24">
        <f t="shared" si="6"/>
        <v>1.6107559917530372</v>
      </c>
    </row>
    <row r="25" spans="1:38" x14ac:dyDescent="0.25">
      <c r="A25">
        <v>21</v>
      </c>
      <c r="B25" s="4" t="s">
        <v>81</v>
      </c>
      <c r="C25" s="7" t="s">
        <v>82</v>
      </c>
      <c r="D25" s="4" t="s">
        <v>83</v>
      </c>
      <c r="E25" s="4">
        <v>1.92</v>
      </c>
      <c r="F25" s="17">
        <f>E25*H1</f>
        <v>2.1504000000000003</v>
      </c>
      <c r="G25" s="5">
        <f t="shared" si="0"/>
        <v>3.4631120927915737</v>
      </c>
      <c r="H25" s="5">
        <f t="shared" si="1"/>
        <v>4.9447102099736601E-2</v>
      </c>
      <c r="I25">
        <v>3.49967828575606</v>
      </c>
      <c r="J25">
        <v>3.37743718638148</v>
      </c>
      <c r="K25">
        <v>3.49343958067927</v>
      </c>
      <c r="L25">
        <v>3.4012101674512301</v>
      </c>
      <c r="M25">
        <v>3.4624476580025099</v>
      </c>
      <c r="N25">
        <v>3.5332198721362298</v>
      </c>
      <c r="O25">
        <v>3.4679305374031699</v>
      </c>
      <c r="P25">
        <v>3.5082755014959601</v>
      </c>
      <c r="Q25">
        <v>3.4231583578521199</v>
      </c>
      <c r="R25">
        <v>3.4643237807577099</v>
      </c>
      <c r="T25" s="14">
        <v>22</v>
      </c>
      <c r="U25" s="14">
        <v>160000</v>
      </c>
      <c r="V25" s="5">
        <f t="shared" si="2"/>
        <v>25.186269765756901</v>
      </c>
      <c r="W25" s="5">
        <f t="shared" si="3"/>
        <v>0.35961528799808468</v>
      </c>
      <c r="X25" s="5">
        <f t="shared" si="4"/>
        <v>0.1137203391491361</v>
      </c>
      <c r="Y25" s="5">
        <f t="shared" si="7"/>
        <v>25.452205714589528</v>
      </c>
      <c r="Z25" s="5">
        <f t="shared" si="8"/>
        <v>24.563179537319858</v>
      </c>
      <c r="AA25" s="5">
        <f t="shared" si="9"/>
        <v>25.406833314031054</v>
      </c>
      <c r="AB25" s="5">
        <f t="shared" si="10"/>
        <v>24.736073945099854</v>
      </c>
      <c r="AC25" s="5">
        <f t="shared" si="11"/>
        <v>25.181437512745525</v>
      </c>
      <c r="AD25" s="5">
        <f t="shared" si="12"/>
        <v>25.69614452462713</v>
      </c>
      <c r="AE25" s="5">
        <f t="shared" si="13"/>
        <v>25.22131299929578</v>
      </c>
      <c r="AF25" s="5">
        <f t="shared" si="14"/>
        <v>25.514730919970621</v>
      </c>
      <c r="AG25" s="5">
        <f t="shared" si="15"/>
        <v>24.895697148015419</v>
      </c>
      <c r="AH25" s="5">
        <f t="shared" si="16"/>
        <v>25.195082041874251</v>
      </c>
      <c r="AI25">
        <f t="shared" si="17"/>
        <v>15.639272727272729</v>
      </c>
      <c r="AJ25">
        <f t="shared" si="5"/>
        <v>61.045019196036712</v>
      </c>
      <c r="AK25">
        <f t="shared" si="18"/>
        <v>9.5469970384841716</v>
      </c>
      <c r="AL25">
        <f t="shared" si="6"/>
        <v>1.6104501919603671</v>
      </c>
    </row>
    <row r="26" spans="1:38" x14ac:dyDescent="0.25">
      <c r="A26">
        <v>22</v>
      </c>
      <c r="B26" s="4" t="s">
        <v>84</v>
      </c>
      <c r="C26" s="7" t="s">
        <v>85</v>
      </c>
      <c r="D26" s="4" t="s">
        <v>86</v>
      </c>
      <c r="E26" s="4">
        <v>3.46</v>
      </c>
      <c r="F26" s="17">
        <f>E26*H1</f>
        <v>3.8752000000000004</v>
      </c>
      <c r="G26" s="5">
        <f t="shared" si="0"/>
        <v>6.2441800173666309</v>
      </c>
      <c r="H26" s="5">
        <f t="shared" si="1"/>
        <v>9.0474944019943632E-2</v>
      </c>
      <c r="I26">
        <v>6.3128839769180001</v>
      </c>
      <c r="J26">
        <v>6.0926136652454801</v>
      </c>
      <c r="K26">
        <v>6.2924103867003298</v>
      </c>
      <c r="L26">
        <v>6.1183784007239499</v>
      </c>
      <c r="M26">
        <v>6.2420533950846799</v>
      </c>
      <c r="N26">
        <v>6.3668106880010997</v>
      </c>
      <c r="O26">
        <v>6.2510092080690196</v>
      </c>
      <c r="P26">
        <v>6.3319237226915703</v>
      </c>
      <c r="Q26">
        <v>6.17475559743038</v>
      </c>
      <c r="R26">
        <v>6.2589611328017902</v>
      </c>
      <c r="T26" s="14">
        <v>400</v>
      </c>
      <c r="U26" s="14">
        <v>53000</v>
      </c>
      <c r="V26" s="5">
        <f t="shared" si="2"/>
        <v>0.8273538523010785</v>
      </c>
      <c r="W26" s="5">
        <f t="shared" si="3"/>
        <v>1.1987930082642548E-2</v>
      </c>
      <c r="X26" s="5">
        <f t="shared" si="4"/>
        <v>3.7909163492000999E-3</v>
      </c>
      <c r="Y26" s="5">
        <f t="shared" si="7"/>
        <v>0.83645712694163499</v>
      </c>
      <c r="Z26" s="5">
        <f t="shared" si="8"/>
        <v>0.80727131064502611</v>
      </c>
      <c r="AA26" s="5">
        <f t="shared" si="9"/>
        <v>0.83374437623779374</v>
      </c>
      <c r="AB26" s="5">
        <f t="shared" si="10"/>
        <v>0.81068513809592335</v>
      </c>
      <c r="AC26" s="5">
        <f t="shared" si="11"/>
        <v>0.82707207484872003</v>
      </c>
      <c r="AD26" s="5">
        <f t="shared" si="12"/>
        <v>0.84360241616014575</v>
      </c>
      <c r="AE26" s="5">
        <f t="shared" si="13"/>
        <v>0.82825872006914503</v>
      </c>
      <c r="AF26" s="5">
        <f t="shared" si="14"/>
        <v>0.83897989325663314</v>
      </c>
      <c r="AG26" s="5">
        <f t="shared" si="15"/>
        <v>0.81815511665952534</v>
      </c>
      <c r="AH26" s="5">
        <f t="shared" si="16"/>
        <v>0.82931235009623727</v>
      </c>
      <c r="AI26">
        <f t="shared" si="17"/>
        <v>0.51346400000000003</v>
      </c>
      <c r="AJ26">
        <f t="shared" si="5"/>
        <v>61.131812999758196</v>
      </c>
      <c r="AK26">
        <f t="shared" si="18"/>
        <v>0.31388985230107846</v>
      </c>
      <c r="AL26">
        <f t="shared" si="6"/>
        <v>1.6113181299975821</v>
      </c>
    </row>
    <row r="27" spans="1:38" x14ac:dyDescent="0.25">
      <c r="A27">
        <v>23</v>
      </c>
      <c r="B27" s="4" t="s">
        <v>87</v>
      </c>
      <c r="C27" s="7" t="s">
        <v>88</v>
      </c>
      <c r="D27" s="4" t="s">
        <v>89</v>
      </c>
      <c r="E27" s="4">
        <v>1.67</v>
      </c>
      <c r="F27" s="17">
        <f>E27*H1</f>
        <v>1.8704000000000001</v>
      </c>
      <c r="G27" s="5">
        <f t="shared" si="0"/>
        <v>3.0127476170965024</v>
      </c>
      <c r="H27" s="5">
        <f t="shared" si="1"/>
        <v>4.4104412653201412E-2</v>
      </c>
      <c r="I27">
        <v>3.0435090222113601</v>
      </c>
      <c r="J27">
        <v>2.9387883873429099</v>
      </c>
      <c r="K27">
        <v>3.04316287741872</v>
      </c>
      <c r="L27">
        <v>2.9584919288818701</v>
      </c>
      <c r="M27">
        <v>3.0102379918808801</v>
      </c>
      <c r="N27">
        <v>3.06812580301365</v>
      </c>
      <c r="O27">
        <v>3.0165994345984299</v>
      </c>
      <c r="P27">
        <v>3.0648463219104798</v>
      </c>
      <c r="Q27">
        <v>2.97532206757454</v>
      </c>
      <c r="R27">
        <v>3.0083923361321898</v>
      </c>
      <c r="T27" s="14">
        <v>640</v>
      </c>
      <c r="U27" s="14">
        <v>480000</v>
      </c>
      <c r="V27" s="5">
        <f t="shared" si="2"/>
        <v>2.2595607128223771</v>
      </c>
      <c r="W27" s="5">
        <f t="shared" si="3"/>
        <v>3.3078309489901106E-2</v>
      </c>
      <c r="X27" s="5">
        <f t="shared" si="4"/>
        <v>1.0460279913604997E-2</v>
      </c>
      <c r="Y27" s="5">
        <f t="shared" si="7"/>
        <v>2.2826317666585201</v>
      </c>
      <c r="Z27" s="5">
        <f t="shared" si="8"/>
        <v>2.2040912905071823</v>
      </c>
      <c r="AA27" s="5">
        <f t="shared" si="9"/>
        <v>2.2823721580640406</v>
      </c>
      <c r="AB27" s="5">
        <f t="shared" si="10"/>
        <v>2.2188689466614022</v>
      </c>
      <c r="AC27" s="5">
        <f t="shared" si="11"/>
        <v>2.2576784939106602</v>
      </c>
      <c r="AD27" s="5">
        <f t="shared" si="12"/>
        <v>2.3010943522602374</v>
      </c>
      <c r="AE27" s="5">
        <f t="shared" si="13"/>
        <v>2.2624495759488221</v>
      </c>
      <c r="AF27" s="5">
        <f t="shared" si="14"/>
        <v>2.2986347414328598</v>
      </c>
      <c r="AG27" s="5">
        <f t="shared" si="15"/>
        <v>2.2314915506809054</v>
      </c>
      <c r="AH27" s="5">
        <f t="shared" si="16"/>
        <v>2.2562942520991425</v>
      </c>
      <c r="AI27">
        <f t="shared" si="17"/>
        <v>1.4028000000000003</v>
      </c>
      <c r="AJ27">
        <f t="shared" si="5"/>
        <v>61.075043685655594</v>
      </c>
      <c r="AK27">
        <f t="shared" si="18"/>
        <v>0.85676071282237687</v>
      </c>
      <c r="AL27">
        <f t="shared" si="6"/>
        <v>1.6107504368565559</v>
      </c>
    </row>
    <row r="28" spans="1:38" x14ac:dyDescent="0.25">
      <c r="A28">
        <v>24</v>
      </c>
      <c r="B28" s="4" t="s">
        <v>90</v>
      </c>
      <c r="C28" s="7" t="s">
        <v>91</v>
      </c>
      <c r="D28" s="4" t="s">
        <v>92</v>
      </c>
      <c r="E28" s="4">
        <v>16.649999999999999</v>
      </c>
      <c r="F28" s="17">
        <f>E28*H1</f>
        <v>18.648</v>
      </c>
      <c r="G28" s="5">
        <f t="shared" si="0"/>
        <v>30.017489255320548</v>
      </c>
      <c r="H28" s="5">
        <f t="shared" si="1"/>
        <v>0.41802182895350215</v>
      </c>
      <c r="I28">
        <v>30.331457731617899</v>
      </c>
      <c r="J28">
        <v>29.266162594696599</v>
      </c>
      <c r="K28">
        <v>30.3464690435679</v>
      </c>
      <c r="L28">
        <v>29.493168420023601</v>
      </c>
      <c r="M28">
        <v>29.992297745567001</v>
      </c>
      <c r="N28">
        <v>30.579161412718701</v>
      </c>
      <c r="O28">
        <v>30.1110865519708</v>
      </c>
      <c r="P28">
        <v>30.2912270838832</v>
      </c>
      <c r="Q28">
        <v>29.6698966901352</v>
      </c>
      <c r="R28">
        <v>30.093965279024602</v>
      </c>
      <c r="T28" s="14">
        <v>2500</v>
      </c>
      <c r="U28" s="14">
        <v>120000</v>
      </c>
      <c r="V28" s="5">
        <f t="shared" si="2"/>
        <v>1.4408394842553867</v>
      </c>
      <c r="W28" s="5">
        <f t="shared" si="3"/>
        <v>2.0065047789768076E-2</v>
      </c>
      <c r="X28" s="5">
        <f t="shared" si="4"/>
        <v>6.3451252375794501E-3</v>
      </c>
      <c r="Y28" s="5">
        <f t="shared" si="7"/>
        <v>1.4559099711176591</v>
      </c>
      <c r="Z28" s="5">
        <f t="shared" si="8"/>
        <v>1.4047758045454368</v>
      </c>
      <c r="AA28" s="5">
        <f t="shared" si="9"/>
        <v>1.4566305140912594</v>
      </c>
      <c r="AB28" s="5">
        <f t="shared" si="10"/>
        <v>1.415672084161133</v>
      </c>
      <c r="AC28" s="5">
        <f t="shared" si="11"/>
        <v>1.4396302917872161</v>
      </c>
      <c r="AD28" s="5">
        <f t="shared" si="12"/>
        <v>1.4677997478104976</v>
      </c>
      <c r="AE28" s="5">
        <f t="shared" si="13"/>
        <v>1.4453321544945985</v>
      </c>
      <c r="AF28" s="5">
        <f t="shared" si="14"/>
        <v>1.4539789000263936</v>
      </c>
      <c r="AG28" s="5">
        <f t="shared" si="15"/>
        <v>1.4241550411264896</v>
      </c>
      <c r="AH28" s="5">
        <f t="shared" si="16"/>
        <v>1.4445103333931808</v>
      </c>
      <c r="AI28">
        <f t="shared" si="17"/>
        <v>0.89510400000000001</v>
      </c>
      <c r="AJ28">
        <f t="shared" si="5"/>
        <v>60.968947100603579</v>
      </c>
      <c r="AK28">
        <f t="shared" si="18"/>
        <v>0.54573548425538665</v>
      </c>
      <c r="AL28">
        <f t="shared" si="6"/>
        <v>1.6096894710060359</v>
      </c>
    </row>
    <row r="29" spans="1:38" x14ac:dyDescent="0.25">
      <c r="A29">
        <v>25</v>
      </c>
      <c r="B29" s="4" t="s">
        <v>93</v>
      </c>
      <c r="C29" s="7" t="s">
        <v>94</v>
      </c>
      <c r="D29" s="4" t="s">
        <v>95</v>
      </c>
      <c r="E29" s="4">
        <v>0.5</v>
      </c>
      <c r="F29" s="17">
        <f>E29*H1</f>
        <v>0.56000000000000005</v>
      </c>
      <c r="G29" s="5">
        <f t="shared" si="0"/>
        <v>0.90166714033667827</v>
      </c>
      <c r="H29" s="5">
        <f t="shared" si="1"/>
        <v>1.3637834191369149E-2</v>
      </c>
      <c r="I29">
        <v>0.91224646736259696</v>
      </c>
      <c r="J29">
        <v>0.87671905015989404</v>
      </c>
      <c r="K29">
        <v>0.91049571935031204</v>
      </c>
      <c r="L29">
        <v>0.88676572928423503</v>
      </c>
      <c r="M29">
        <v>0.90023841102229296</v>
      </c>
      <c r="N29">
        <v>0.91949968632124901</v>
      </c>
      <c r="O29">
        <v>0.90448250530816798</v>
      </c>
      <c r="P29">
        <v>0.91512317582409397</v>
      </c>
      <c r="Q29">
        <v>0.89027176030177002</v>
      </c>
      <c r="R29">
        <v>0.90082889843217095</v>
      </c>
      <c r="T29" s="14">
        <v>1550</v>
      </c>
      <c r="U29" s="14">
        <v>390000</v>
      </c>
      <c r="V29" s="5">
        <f t="shared" si="2"/>
        <v>0.22687108692342228</v>
      </c>
      <c r="W29" s="5">
        <f t="shared" si="3"/>
        <v>3.4314550546025568E-3</v>
      </c>
      <c r="X29" s="5">
        <f t="shared" si="4"/>
        <v>1.0851213661041532E-3</v>
      </c>
      <c r="Y29" s="5">
        <f t="shared" si="7"/>
        <v>0.22953298211058892</v>
      </c>
      <c r="Z29" s="5">
        <f t="shared" si="8"/>
        <v>0.22059382552410237</v>
      </c>
      <c r="AA29" s="5">
        <f t="shared" si="9"/>
        <v>0.22909247132040109</v>
      </c>
      <c r="AB29" s="5">
        <f t="shared" si="10"/>
        <v>0.22312169962635592</v>
      </c>
      <c r="AC29" s="5">
        <f t="shared" si="11"/>
        <v>0.22651160019270597</v>
      </c>
      <c r="AD29" s="5">
        <f t="shared" si="12"/>
        <v>0.2313579855905078</v>
      </c>
      <c r="AE29" s="5">
        <f t="shared" si="13"/>
        <v>0.22757946907753904</v>
      </c>
      <c r="AF29" s="5">
        <f t="shared" si="14"/>
        <v>0.23025679907832039</v>
      </c>
      <c r="AG29" s="5">
        <f t="shared" si="15"/>
        <v>0.2240038622694776</v>
      </c>
      <c r="AH29" s="5">
        <f t="shared" si="16"/>
        <v>0.22666017444422365</v>
      </c>
      <c r="AI29">
        <f t="shared" si="17"/>
        <v>0.14090322580645162</v>
      </c>
      <c r="AJ29">
        <f t="shared" si="5"/>
        <v>61.011989345835403</v>
      </c>
      <c r="AK29">
        <f t="shared" si="18"/>
        <v>8.5967861116970662E-2</v>
      </c>
      <c r="AL29">
        <f t="shared" si="6"/>
        <v>1.610119893458354</v>
      </c>
    </row>
    <row r="30" spans="1:38" x14ac:dyDescent="0.25">
      <c r="A30">
        <v>26</v>
      </c>
      <c r="B30" s="4" t="s">
        <v>96</v>
      </c>
      <c r="C30" s="7" t="s">
        <v>97</v>
      </c>
      <c r="D30" s="4" t="s">
        <v>98</v>
      </c>
      <c r="E30" s="4">
        <v>3.03</v>
      </c>
      <c r="F30" s="17">
        <f>E30*H1</f>
        <v>3.3936000000000002</v>
      </c>
      <c r="G30" s="5">
        <f t="shared" si="0"/>
        <v>5.4565625922333831</v>
      </c>
      <c r="H30" s="5">
        <f t="shared" si="1"/>
        <v>8.2687559652556891E-2</v>
      </c>
      <c r="I30">
        <v>5.5073534296079902</v>
      </c>
      <c r="J30">
        <v>5.2996743944207196</v>
      </c>
      <c r="K30">
        <v>5.5209980414303104</v>
      </c>
      <c r="L30">
        <v>5.3568214932653904</v>
      </c>
      <c r="M30">
        <v>5.4525144813864097</v>
      </c>
      <c r="N30">
        <v>5.5634116613989297</v>
      </c>
      <c r="O30">
        <v>5.4716134850402902</v>
      </c>
      <c r="P30">
        <v>5.5280666168024402</v>
      </c>
      <c r="Q30">
        <v>5.3985342972800501</v>
      </c>
      <c r="R30">
        <v>5.4666380217013</v>
      </c>
      <c r="T30" s="14">
        <v>9240</v>
      </c>
      <c r="U30" s="15">
        <v>66000</v>
      </c>
      <c r="V30" s="5">
        <f t="shared" si="2"/>
        <v>3.8975447087381307E-2</v>
      </c>
      <c r="W30" s="5">
        <f t="shared" si="3"/>
        <v>5.9062542608969229E-4</v>
      </c>
      <c r="X30" s="5">
        <f t="shared" si="4"/>
        <v>1.8677215904508641E-4</v>
      </c>
      <c r="Y30" s="5">
        <f t="shared" si="7"/>
        <v>3.9338238782914217E-2</v>
      </c>
      <c r="Z30" s="5">
        <f t="shared" si="8"/>
        <v>3.7854817103005138E-2</v>
      </c>
      <c r="AA30" s="5">
        <f t="shared" si="9"/>
        <v>3.9435700295930791E-2</v>
      </c>
      <c r="AB30" s="5">
        <f t="shared" si="10"/>
        <v>3.826301066618136E-2</v>
      </c>
      <c r="AC30" s="5">
        <f t="shared" si="11"/>
        <v>3.8946532009902932E-2</v>
      </c>
      <c r="AD30" s="5">
        <f t="shared" si="12"/>
        <v>3.9738654724278066E-2</v>
      </c>
      <c r="AE30" s="5">
        <f t="shared" si="13"/>
        <v>3.9082953464573508E-2</v>
      </c>
      <c r="AF30" s="5">
        <f t="shared" si="14"/>
        <v>3.9486190120017431E-2</v>
      </c>
      <c r="AG30" s="5">
        <f t="shared" si="15"/>
        <v>3.8560959266286075E-2</v>
      </c>
      <c r="AH30" s="5">
        <f t="shared" si="16"/>
        <v>3.9047414440723571E-2</v>
      </c>
      <c r="AI30">
        <f t="shared" si="17"/>
        <v>2.4240000000000001E-2</v>
      </c>
      <c r="AJ30">
        <f t="shared" si="5"/>
        <v>60.789798215269407</v>
      </c>
      <c r="AK30">
        <f t="shared" si="18"/>
        <v>1.4735447087381306E-2</v>
      </c>
      <c r="AL30">
        <f t="shared" si="6"/>
        <v>1.6078979821526942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103</v>
      </c>
      <c r="U32" s="5">
        <f>SUM(V5:V30)</f>
        <v>10369.997757054085</v>
      </c>
      <c r="V32" s="5"/>
      <c r="W32" s="5"/>
      <c r="X32" s="5"/>
      <c r="Y32" s="5">
        <f t="shared" ref="Y32:AI32" si="19">SUM(Y5:Y30)</f>
        <v>10369.99775705408</v>
      </c>
      <c r="Z32" s="5">
        <f t="shared" si="19"/>
        <v>10369.997757054096</v>
      </c>
      <c r="AA32" s="5">
        <f t="shared" si="19"/>
        <v>10369.997757054078</v>
      </c>
      <c r="AB32" s="5">
        <f t="shared" si="19"/>
        <v>10369.99775705409</v>
      </c>
      <c r="AC32" s="5">
        <f t="shared" si="19"/>
        <v>10369.9977570541</v>
      </c>
      <c r="AD32" s="5">
        <f t="shared" si="19"/>
        <v>10369.997757054103</v>
      </c>
      <c r="AE32" s="5">
        <f t="shared" si="19"/>
        <v>10369.997757054074</v>
      </c>
      <c r="AF32" s="5">
        <f t="shared" si="19"/>
        <v>10369.997757054087</v>
      </c>
      <c r="AG32" s="5">
        <f t="shared" si="19"/>
        <v>10369.997757054083</v>
      </c>
      <c r="AH32" s="5">
        <f t="shared" si="19"/>
        <v>10369.997757054078</v>
      </c>
      <c r="AI32" s="5">
        <f t="shared" si="19"/>
        <v>10369.997757054085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>&amp;R_x000D_&amp;1#&amp;"Calibri"&amp;10&amp;K000000 Classification: Confidential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A9B39-ABC4-4B68-8969-19B0F8B46704}">
  <dimension ref="A1:AL32"/>
  <sheetViews>
    <sheetView zoomScale="90" zoomScaleNormal="90" workbookViewId="0">
      <selection activeCell="F1" sqref="F1"/>
    </sheetView>
  </sheetViews>
  <sheetFormatPr defaultRowHeight="15" x14ac:dyDescent="0.25"/>
  <cols>
    <col min="9" max="9" width="11.7109375" customWidth="1"/>
    <col min="10" max="14" width="12.7109375" customWidth="1"/>
    <col min="15" max="15" width="11.7109375" customWidth="1"/>
    <col min="16" max="16" width="12.7109375" customWidth="1"/>
    <col min="17" max="17" width="11.7109375" customWidth="1"/>
    <col min="18" max="18" width="12.7109375" customWidth="1"/>
  </cols>
  <sheetData>
    <row r="1" spans="1:38" x14ac:dyDescent="0.25">
      <c r="A1" t="s">
        <v>0</v>
      </c>
      <c r="B1">
        <v>330</v>
      </c>
      <c r="E1" t="s">
        <v>1</v>
      </c>
      <c r="F1">
        <v>1.36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32" t="s">
        <v>5</v>
      </c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S2" s="5"/>
      <c r="T2" s="5"/>
      <c r="U2" s="31" t="s">
        <v>6</v>
      </c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15</v>
      </c>
      <c r="U3" s="5" t="s">
        <v>16</v>
      </c>
      <c r="V3" s="10" t="s">
        <v>13</v>
      </c>
      <c r="W3" s="10" t="s">
        <v>14</v>
      </c>
      <c r="X3" s="10" t="s">
        <v>17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178</v>
      </c>
      <c r="AJ3" t="s">
        <v>19</v>
      </c>
      <c r="AK3" t="s">
        <v>179</v>
      </c>
      <c r="AL3" t="s">
        <v>180</v>
      </c>
    </row>
    <row r="4" spans="1:38" ht="15.75" thickBot="1" x14ac:dyDescent="0.3">
      <c r="B4" t="s">
        <v>20</v>
      </c>
      <c r="C4" t="s">
        <v>181</v>
      </c>
      <c r="F4" s="17"/>
      <c r="G4" s="5">
        <f>AVERAGE(I4:R4)</f>
        <v>39.058066249577543</v>
      </c>
      <c r="H4" s="5">
        <f>STDEV(I4:R4)</f>
        <v>2.8879572705207837E-3</v>
      </c>
      <c r="I4">
        <v>39.053789844212901</v>
      </c>
      <c r="J4">
        <v>39.058974726871099</v>
      </c>
      <c r="K4">
        <v>39.0583603707096</v>
      </c>
      <c r="L4">
        <v>39.057039991087699</v>
      </c>
      <c r="M4">
        <v>39.062449901303097</v>
      </c>
      <c r="N4">
        <v>39.0552457454178</v>
      </c>
      <c r="O4">
        <v>39.061113744685898</v>
      </c>
      <c r="P4">
        <v>39.054434519454503</v>
      </c>
      <c r="Q4">
        <v>39.060008174460798</v>
      </c>
      <c r="R4">
        <v>39.059245477571999</v>
      </c>
      <c r="T4" s="5" t="s">
        <v>21</v>
      </c>
      <c r="U4" s="5" t="s">
        <v>22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23</v>
      </c>
      <c r="C5" s="5" t="s">
        <v>24</v>
      </c>
      <c r="D5" t="s">
        <v>25</v>
      </c>
      <c r="E5">
        <v>120</v>
      </c>
      <c r="F5" s="17">
        <f>E5*F1</f>
        <v>163.20000000000002</v>
      </c>
      <c r="G5" s="5">
        <f t="shared" ref="G5:G30" si="0">AVERAGE(I5:R5)</f>
        <v>171.8518790994664</v>
      </c>
      <c r="H5" s="5">
        <f t="shared" ref="H5:H30" si="1">STDEV(I5:R5)</f>
        <v>0.12518475325131423</v>
      </c>
      <c r="I5">
        <v>171.893552742293</v>
      </c>
      <c r="J5">
        <v>171.932704562959</v>
      </c>
      <c r="K5">
        <v>171.821796292333</v>
      </c>
      <c r="L5">
        <v>171.765323490431</v>
      </c>
      <c r="M5">
        <v>171.92854403121501</v>
      </c>
      <c r="N5">
        <v>171.902133870081</v>
      </c>
      <c r="O5">
        <v>171.93047835150401</v>
      </c>
      <c r="P5">
        <v>171.91757349130901</v>
      </c>
      <c r="Q5">
        <v>171.89649917931899</v>
      </c>
      <c r="R5">
        <v>171.53018498322001</v>
      </c>
      <c r="T5" s="12">
        <v>16</v>
      </c>
      <c r="U5" s="12">
        <v>588000</v>
      </c>
      <c r="V5" s="5">
        <f>AVERAGE(Y5:AH5)</f>
        <v>6947.11221259593</v>
      </c>
      <c r="W5" s="5">
        <f>STDEV(Y5:AH5)</f>
        <v>5.0605936501846163</v>
      </c>
      <c r="X5" s="5">
        <f>W5/SQRT(COUNT(Y5:AH5))</f>
        <v>1.6003002247168765</v>
      </c>
      <c r="Y5" s="5">
        <f>I5/T5*U5/1000*1.1</f>
        <v>6948.7968696071948</v>
      </c>
      <c r="Z5" s="5">
        <f>J5/T5*U5/1000*1.1</f>
        <v>6950.3795819576189</v>
      </c>
      <c r="AA5" s="5">
        <f>K5/T5*U5/1000*1.1</f>
        <v>6945.8961151175627</v>
      </c>
      <c r="AB5" s="5">
        <f>L5/T5*U5/1000*1.1</f>
        <v>6943.6132021006742</v>
      </c>
      <c r="AC5" s="5">
        <f>M5/T5*U5/1000*1.1</f>
        <v>6950.2113924618679</v>
      </c>
      <c r="AD5" s="5">
        <f>N5/T5*U5/1000*1.1</f>
        <v>6949.1437616980247</v>
      </c>
      <c r="AE5" s="5">
        <f>O5/T5*U5/1000*1.1</f>
        <v>6950.2895873595508</v>
      </c>
      <c r="AF5" s="5">
        <f>P5/T5*U5/1000*1.1</f>
        <v>6949.7679083861676</v>
      </c>
      <c r="AG5" s="5">
        <f>Q5/T5*U5/1000*1.1</f>
        <v>6948.9159793239714</v>
      </c>
      <c r="AH5" s="5">
        <f>R5/T5*U5/1000*1.1</f>
        <v>6934.107727946669</v>
      </c>
      <c r="AI5">
        <f>F5/T5*U5/1000*1.1</f>
        <v>6597.3600000000015</v>
      </c>
      <c r="AJ5">
        <f>((V5-AI5)/AI5)*100</f>
        <v>5.3013965070259692</v>
      </c>
      <c r="AK5">
        <f>V5-AI5</f>
        <v>349.75221259592854</v>
      </c>
      <c r="AL5">
        <f>V5/AI5</f>
        <v>1.0530139650702597</v>
      </c>
    </row>
    <row r="6" spans="1:38" x14ac:dyDescent="0.25">
      <c r="A6">
        <v>2</v>
      </c>
      <c r="B6" t="s">
        <v>26</v>
      </c>
      <c r="C6" s="5" t="s">
        <v>27</v>
      </c>
      <c r="D6" t="s">
        <v>28</v>
      </c>
      <c r="E6">
        <v>1241.24</v>
      </c>
      <c r="F6" s="17">
        <f>E6*H1</f>
        <v>1390.1888000000001</v>
      </c>
      <c r="G6" s="5">
        <f t="shared" si="0"/>
        <v>2067.4339157937761</v>
      </c>
      <c r="H6" s="5">
        <f t="shared" si="1"/>
        <v>72.398946783935116</v>
      </c>
      <c r="I6">
        <v>2059.5186421353601</v>
      </c>
      <c r="J6">
        <v>2115.4735067864899</v>
      </c>
      <c r="K6">
        <v>2139.7415759197602</v>
      </c>
      <c r="L6">
        <v>2050.10485392071</v>
      </c>
      <c r="M6">
        <v>2043.8988202814201</v>
      </c>
      <c r="N6">
        <v>2046.8337326961</v>
      </c>
      <c r="O6">
        <v>2088.7505944026402</v>
      </c>
      <c r="P6">
        <v>1896.8303277079101</v>
      </c>
      <c r="Q6">
        <v>2072.4136555458899</v>
      </c>
      <c r="R6">
        <v>2160.7734485414799</v>
      </c>
      <c r="T6" s="13">
        <v>540</v>
      </c>
      <c r="U6" s="13">
        <v>45000</v>
      </c>
      <c r="V6" s="5">
        <f t="shared" ref="V6:V30" si="2">AVERAGE(Y6:AH6)</f>
        <v>172.28615964948133</v>
      </c>
      <c r="W6" s="5">
        <f t="shared" ref="W6:W30" si="3">STDEV(Y6:AH6)</f>
        <v>6.0332455653279284</v>
      </c>
      <c r="X6" s="5">
        <f t="shared" ref="X6:X30" si="4">W6/SQRT(COUNT(Y6:AH6))</f>
        <v>1.9078797669546452</v>
      </c>
      <c r="Y6" s="5">
        <f>I6/T6*U6/1000</f>
        <v>171.62655351128001</v>
      </c>
      <c r="Z6" s="5">
        <f>J6/T6*U6/1000</f>
        <v>176.28945889887416</v>
      </c>
      <c r="AA6" s="5">
        <f>K6/T6*U6/1000</f>
        <v>178.31179799331335</v>
      </c>
      <c r="AB6" s="5">
        <f>L6/T6*U6/1000</f>
        <v>170.84207116005916</v>
      </c>
      <c r="AC6" s="5">
        <f>M6/T6*U6/1000</f>
        <v>170.32490169011834</v>
      </c>
      <c r="AD6" s="5">
        <f>N6/T6*U6/1000</f>
        <v>170.56947772467501</v>
      </c>
      <c r="AE6" s="5">
        <f>O6/T6*U6/1000</f>
        <v>174.06254953355335</v>
      </c>
      <c r="AF6" s="5">
        <f>P6/T6*U6/1000</f>
        <v>158.06919397565918</v>
      </c>
      <c r="AG6" s="5">
        <f>Q6/T6*U6/1000</f>
        <v>172.70113796215747</v>
      </c>
      <c r="AH6" s="5">
        <f>R6/T6*U6/1000</f>
        <v>180.06445404512334</v>
      </c>
      <c r="AI6">
        <f>F6/T6*U6/1000</f>
        <v>115.84906666666669</v>
      </c>
      <c r="AJ6">
        <f t="shared" ref="AJ6:AJ30" si="5">((V6-AI6)/AI6)*100</f>
        <v>48.716053229156763</v>
      </c>
      <c r="AK6">
        <f>V6-AI6</f>
        <v>56.437092982814647</v>
      </c>
      <c r="AL6">
        <f t="shared" ref="AL6:AL30" si="6">V6/AI6</f>
        <v>1.4871605322915675</v>
      </c>
    </row>
    <row r="7" spans="1:38" x14ac:dyDescent="0.25">
      <c r="A7">
        <v>3</v>
      </c>
      <c r="B7" t="s">
        <v>29</v>
      </c>
      <c r="C7" s="5" t="s">
        <v>30</v>
      </c>
      <c r="D7" t="s">
        <v>31</v>
      </c>
      <c r="E7">
        <v>166.35</v>
      </c>
      <c r="F7" s="17">
        <f>E7*H1</f>
        <v>186.31200000000001</v>
      </c>
      <c r="G7" s="5">
        <f t="shared" si="0"/>
        <v>97.614915137103267</v>
      </c>
      <c r="H7" s="5">
        <f t="shared" si="1"/>
        <v>0.78753012039659687</v>
      </c>
      <c r="I7">
        <v>97.537277245363995</v>
      </c>
      <c r="J7">
        <v>97.648650046479304</v>
      </c>
      <c r="K7">
        <v>97.279184112155804</v>
      </c>
      <c r="L7">
        <v>96.036115701340904</v>
      </c>
      <c r="M7">
        <v>96.829702283525407</v>
      </c>
      <c r="N7">
        <v>97.422408515047195</v>
      </c>
      <c r="O7">
        <v>98.326175801178195</v>
      </c>
      <c r="P7">
        <v>98.5719390521555</v>
      </c>
      <c r="Q7">
        <v>98.036487640730201</v>
      </c>
      <c r="R7">
        <v>98.461210973055998</v>
      </c>
      <c r="T7" s="13">
        <v>50</v>
      </c>
      <c r="U7" s="13">
        <v>180000</v>
      </c>
      <c r="V7" s="5">
        <f t="shared" si="2"/>
        <v>351.41369449357171</v>
      </c>
      <c r="W7" s="5">
        <f t="shared" si="3"/>
        <v>2.8351084334277337</v>
      </c>
      <c r="X7" s="5">
        <f t="shared" si="4"/>
        <v>0.89654000631834929</v>
      </c>
      <c r="Y7" s="5">
        <f t="shared" ref="Y7:Y30" si="7">I7/T7*U7/1000</f>
        <v>351.13419808331037</v>
      </c>
      <c r="Z7" s="5">
        <f t="shared" ref="Z7:Z30" si="8">J7/T7*U7/1000</f>
        <v>351.53514016732549</v>
      </c>
      <c r="AA7" s="5">
        <f t="shared" ref="AA7:AA30" si="9">K7/T7*U7/1000</f>
        <v>350.20506280376088</v>
      </c>
      <c r="AB7" s="5">
        <f t="shared" ref="AB7:AB30" si="10">L7/T7*U7/1000</f>
        <v>345.73001652482731</v>
      </c>
      <c r="AC7" s="5">
        <f t="shared" ref="AC7:AC30" si="11">M7/T7*U7/1000</f>
        <v>348.58692822069145</v>
      </c>
      <c r="AD7" s="5">
        <f t="shared" ref="AD7:AD30" si="12">N7/T7*U7/1000</f>
        <v>350.72067065416991</v>
      </c>
      <c r="AE7" s="5">
        <f t="shared" ref="AE7:AE30" si="13">O7/T7*U7/1000</f>
        <v>353.97423288424147</v>
      </c>
      <c r="AF7" s="5">
        <f t="shared" ref="AF7:AF30" si="14">P7/T7*U7/1000</f>
        <v>354.85898058775979</v>
      </c>
      <c r="AG7" s="5">
        <f t="shared" ref="AG7:AG30" si="15">Q7/T7*U7/1000</f>
        <v>352.93135550662868</v>
      </c>
      <c r="AH7" s="5">
        <f t="shared" ref="AH7:AH30" si="16">R7/T7*U7/1000</f>
        <v>354.4603595030016</v>
      </c>
      <c r="AI7">
        <f t="shared" ref="AI7:AI30" si="17">F7/T7*U7/1000</f>
        <v>670.72320000000002</v>
      </c>
      <c r="AJ7">
        <f t="shared" si="5"/>
        <v>-47.606748284005732</v>
      </c>
      <c r="AK7">
        <f t="shared" ref="AK7:AK30" si="18">V7-AI7</f>
        <v>-319.30950550642831</v>
      </c>
      <c r="AL7">
        <f t="shared" si="6"/>
        <v>0.52393251715994271</v>
      </c>
    </row>
    <row r="8" spans="1:38" x14ac:dyDescent="0.25">
      <c r="A8">
        <v>4</v>
      </c>
      <c r="B8" t="s">
        <v>32</v>
      </c>
      <c r="C8" s="6" t="s">
        <v>33</v>
      </c>
      <c r="D8" t="s">
        <v>34</v>
      </c>
      <c r="E8">
        <v>50.2</v>
      </c>
      <c r="F8" s="17">
        <f>E8*H1</f>
        <v>56.224000000000011</v>
      </c>
      <c r="G8" s="5">
        <f t="shared" si="0"/>
        <v>661.28896598240669</v>
      </c>
      <c r="H8" s="5">
        <f t="shared" si="1"/>
        <v>8.6823079498546676</v>
      </c>
      <c r="I8">
        <v>669.16430571295803</v>
      </c>
      <c r="J8">
        <v>658.47828022657598</v>
      </c>
      <c r="K8">
        <v>667.48170636483098</v>
      </c>
      <c r="L8">
        <v>651.03413597911697</v>
      </c>
      <c r="M8">
        <v>666.61369386607601</v>
      </c>
      <c r="N8">
        <v>654.26010544482403</v>
      </c>
      <c r="O8">
        <v>673.80571225521999</v>
      </c>
      <c r="P8">
        <v>666.36178160900295</v>
      </c>
      <c r="Q8">
        <v>647.26609954553396</v>
      </c>
      <c r="R8">
        <v>658.42383881992896</v>
      </c>
      <c r="T8" s="14">
        <v>65</v>
      </c>
      <c r="U8" s="14">
        <v>70000</v>
      </c>
      <c r="V8" s="5">
        <f t="shared" si="2"/>
        <v>712.15734798105336</v>
      </c>
      <c r="W8" s="5">
        <f t="shared" si="3"/>
        <v>9.3501777921511771</v>
      </c>
      <c r="X8" s="5">
        <f t="shared" si="4"/>
        <v>2.9567858350722167</v>
      </c>
      <c r="Y8" s="5">
        <f t="shared" si="7"/>
        <v>720.63848307549324</v>
      </c>
      <c r="Z8" s="5">
        <f t="shared" si="8"/>
        <v>709.13045562862021</v>
      </c>
      <c r="AA8" s="5">
        <f t="shared" si="9"/>
        <v>718.8264530082796</v>
      </c>
      <c r="AB8" s="5">
        <f t="shared" si="10"/>
        <v>701.11368490058749</v>
      </c>
      <c r="AC8" s="5">
        <f t="shared" si="11"/>
        <v>717.89167031731256</v>
      </c>
      <c r="AD8" s="5">
        <f t="shared" si="12"/>
        <v>704.58780586365651</v>
      </c>
      <c r="AE8" s="5">
        <f t="shared" si="13"/>
        <v>725.63692089023687</v>
      </c>
      <c r="AF8" s="5">
        <f t="shared" si="14"/>
        <v>717.62038019431077</v>
      </c>
      <c r="AG8" s="5">
        <f t="shared" si="15"/>
        <v>697.05579951057507</v>
      </c>
      <c r="AH8" s="5">
        <f t="shared" si="16"/>
        <v>709.07182642146199</v>
      </c>
      <c r="AI8">
        <f t="shared" si="17"/>
        <v>60.548923076923096</v>
      </c>
      <c r="AJ8">
        <f t="shared" si="5"/>
        <v>1076.1684796215254</v>
      </c>
      <c r="AK8">
        <f t="shared" si="18"/>
        <v>651.60842490413029</v>
      </c>
      <c r="AL8">
        <f t="shared" si="6"/>
        <v>11.761684796215254</v>
      </c>
    </row>
    <row r="9" spans="1:38" x14ac:dyDescent="0.25">
      <c r="A9">
        <v>5</v>
      </c>
      <c r="B9" t="s">
        <v>35</v>
      </c>
      <c r="C9" s="6" t="s">
        <v>36</v>
      </c>
      <c r="D9" t="s">
        <v>37</v>
      </c>
      <c r="E9">
        <v>29.91</v>
      </c>
      <c r="F9" s="17">
        <f>E9*H1</f>
        <v>33.499200000000002</v>
      </c>
      <c r="G9" s="5">
        <f t="shared" si="0"/>
        <v>72.074662097615274</v>
      </c>
      <c r="H9" s="5">
        <f t="shared" si="1"/>
        <v>1.6903910839946117</v>
      </c>
      <c r="I9">
        <v>70.717103739621905</v>
      </c>
      <c r="J9">
        <v>71.647363466639206</v>
      </c>
      <c r="K9">
        <v>74.250839366689505</v>
      </c>
      <c r="L9">
        <v>73.463907611549701</v>
      </c>
      <c r="M9">
        <v>70.757579156320205</v>
      </c>
      <c r="N9">
        <v>71.484934034287406</v>
      </c>
      <c r="O9">
        <v>70.580020311037103</v>
      </c>
      <c r="P9">
        <v>71.989169649418997</v>
      </c>
      <c r="Q9">
        <v>75.299126122672803</v>
      </c>
      <c r="R9">
        <v>70.556577517915898</v>
      </c>
      <c r="T9" s="14">
        <v>22</v>
      </c>
      <c r="U9" s="14">
        <v>160000</v>
      </c>
      <c r="V9" s="5">
        <f t="shared" si="2"/>
        <v>524.17936070992914</v>
      </c>
      <c r="W9" s="5">
        <f t="shared" si="3"/>
        <v>12.293753338142658</v>
      </c>
      <c r="X9" s="5">
        <f t="shared" si="4"/>
        <v>3.8876261540828962</v>
      </c>
      <c r="Y9" s="5">
        <f t="shared" si="7"/>
        <v>514.30620901543193</v>
      </c>
      <c r="Z9" s="5">
        <f t="shared" si="8"/>
        <v>521.07173430283058</v>
      </c>
      <c r="AA9" s="5">
        <f t="shared" si="9"/>
        <v>540.00610448501459</v>
      </c>
      <c r="AB9" s="5">
        <f t="shared" si="10"/>
        <v>534.28296444763419</v>
      </c>
      <c r="AC9" s="5">
        <f t="shared" si="11"/>
        <v>514.60057568232878</v>
      </c>
      <c r="AD9" s="5">
        <f t="shared" si="12"/>
        <v>519.89042934027202</v>
      </c>
      <c r="AE9" s="5">
        <f t="shared" si="13"/>
        <v>513.30923862572445</v>
      </c>
      <c r="AF9" s="5">
        <f t="shared" si="14"/>
        <v>523.55759745031992</v>
      </c>
      <c r="AG9" s="5">
        <f t="shared" si="15"/>
        <v>547.63000816489318</v>
      </c>
      <c r="AH9" s="5">
        <f t="shared" si="16"/>
        <v>513.13874558484281</v>
      </c>
      <c r="AI9">
        <f t="shared" si="17"/>
        <v>243.63054545454546</v>
      </c>
      <c r="AJ9">
        <f t="shared" si="5"/>
        <v>115.15338305874548</v>
      </c>
      <c r="AK9">
        <f t="shared" si="18"/>
        <v>280.54881525538372</v>
      </c>
      <c r="AL9">
        <f t="shared" si="6"/>
        <v>2.1515338305874545</v>
      </c>
    </row>
    <row r="10" spans="1:38" x14ac:dyDescent="0.25">
      <c r="A10">
        <v>6</v>
      </c>
      <c r="B10" t="s">
        <v>38</v>
      </c>
      <c r="C10" s="6" t="s">
        <v>39</v>
      </c>
      <c r="D10" t="s">
        <v>40</v>
      </c>
      <c r="E10">
        <v>128.58000000000001</v>
      </c>
      <c r="F10" s="17">
        <f>E10*H1</f>
        <v>144.00960000000003</v>
      </c>
      <c r="G10" s="5">
        <f t="shared" si="0"/>
        <v>296.22362679506466</v>
      </c>
      <c r="H10" s="5">
        <f t="shared" si="1"/>
        <v>6.2810977425105037</v>
      </c>
      <c r="I10">
        <v>295.558014704524</v>
      </c>
      <c r="J10">
        <v>294.72116046402698</v>
      </c>
      <c r="K10">
        <v>285.52766833582098</v>
      </c>
      <c r="L10">
        <v>304.97366536039499</v>
      </c>
      <c r="M10">
        <v>301.12519011307103</v>
      </c>
      <c r="N10">
        <v>297.454730745044</v>
      </c>
      <c r="O10">
        <v>290.17942483447598</v>
      </c>
      <c r="P10">
        <v>294.43914931312901</v>
      </c>
      <c r="Q10">
        <v>305.42413697630201</v>
      </c>
      <c r="R10">
        <v>292.83312710385798</v>
      </c>
      <c r="T10" s="14">
        <v>69</v>
      </c>
      <c r="U10" s="14">
        <v>160000</v>
      </c>
      <c r="V10" s="5">
        <f t="shared" si="2"/>
        <v>686.89536648130957</v>
      </c>
      <c r="W10" s="5">
        <f t="shared" si="3"/>
        <v>14.564864330459125</v>
      </c>
      <c r="X10" s="5">
        <f t="shared" si="4"/>
        <v>4.6058145095594165</v>
      </c>
      <c r="Y10" s="5">
        <f t="shared" si="7"/>
        <v>685.35191815541793</v>
      </c>
      <c r="Z10" s="5">
        <f t="shared" si="8"/>
        <v>683.41138658325099</v>
      </c>
      <c r="AA10" s="5">
        <f t="shared" si="9"/>
        <v>662.09314396712114</v>
      </c>
      <c r="AB10" s="5">
        <f t="shared" si="10"/>
        <v>707.18531098062613</v>
      </c>
      <c r="AC10" s="5">
        <f t="shared" si="11"/>
        <v>698.2613104071213</v>
      </c>
      <c r="AD10" s="5">
        <f t="shared" si="12"/>
        <v>689.75010027836288</v>
      </c>
      <c r="AE10" s="5">
        <f t="shared" si="13"/>
        <v>672.87982570313284</v>
      </c>
      <c r="AF10" s="5">
        <f t="shared" si="14"/>
        <v>682.75744768261802</v>
      </c>
      <c r="AG10" s="5">
        <f t="shared" si="15"/>
        <v>708.22988284359883</v>
      </c>
      <c r="AH10" s="5">
        <f t="shared" si="16"/>
        <v>679.03333821184458</v>
      </c>
      <c r="AI10">
        <f t="shared" si="17"/>
        <v>333.93530434782616</v>
      </c>
      <c r="AJ10">
        <f t="shared" si="5"/>
        <v>105.69713879843059</v>
      </c>
      <c r="AK10">
        <f t="shared" si="18"/>
        <v>352.9600621334834</v>
      </c>
      <c r="AL10">
        <f t="shared" si="6"/>
        <v>2.0569713879843059</v>
      </c>
    </row>
    <row r="11" spans="1:38" x14ac:dyDescent="0.25">
      <c r="A11">
        <v>7</v>
      </c>
      <c r="B11" s="3" t="s">
        <v>41</v>
      </c>
      <c r="C11" s="9" t="s">
        <v>33</v>
      </c>
      <c r="D11" s="3" t="s">
        <v>42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43</v>
      </c>
      <c r="C12" s="6" t="s">
        <v>44</v>
      </c>
      <c r="D12" t="s">
        <v>45</v>
      </c>
      <c r="E12">
        <v>13.35</v>
      </c>
      <c r="F12" s="17">
        <f>E12*H1</f>
        <v>14.952000000000002</v>
      </c>
      <c r="G12" s="5">
        <f t="shared" si="0"/>
        <v>151.1294922209253</v>
      </c>
      <c r="H12" s="5">
        <f t="shared" si="1"/>
        <v>12.087917817033556</v>
      </c>
      <c r="I12">
        <v>138.08640677199199</v>
      </c>
      <c r="J12">
        <v>142.60652175196199</v>
      </c>
      <c r="K12">
        <v>150.738633512132</v>
      </c>
      <c r="L12">
        <v>138.26728135920899</v>
      </c>
      <c r="M12">
        <v>161.492475711705</v>
      </c>
      <c r="N12">
        <v>162.36719043533299</v>
      </c>
      <c r="O12">
        <v>152.065308567887</v>
      </c>
      <c r="P12">
        <v>164.417714256479</v>
      </c>
      <c r="Q12">
        <v>134.89341845705999</v>
      </c>
      <c r="R12">
        <v>166.35997138549399</v>
      </c>
      <c r="T12" s="14">
        <v>81</v>
      </c>
      <c r="U12" s="14">
        <v>66000</v>
      </c>
      <c r="V12" s="5">
        <f t="shared" si="2"/>
        <v>123.14254921705023</v>
      </c>
      <c r="W12" s="5">
        <f t="shared" si="3"/>
        <v>9.8494145175828969</v>
      </c>
      <c r="X12" s="5">
        <f t="shared" si="4"/>
        <v>3.114658349469051</v>
      </c>
      <c r="Y12" s="5">
        <f t="shared" si="7"/>
        <v>112.51484996236385</v>
      </c>
      <c r="Z12" s="5">
        <f t="shared" si="8"/>
        <v>116.19790661270977</v>
      </c>
      <c r="AA12" s="5">
        <f t="shared" si="9"/>
        <v>122.82407175062608</v>
      </c>
      <c r="AB12" s="5">
        <f t="shared" si="10"/>
        <v>112.66222925565177</v>
      </c>
      <c r="AC12" s="5">
        <f t="shared" si="11"/>
        <v>131.58646169101888</v>
      </c>
      <c r="AD12" s="5">
        <f t="shared" si="12"/>
        <v>132.29919220656762</v>
      </c>
      <c r="AE12" s="5">
        <f t="shared" si="13"/>
        <v>123.90506624050053</v>
      </c>
      <c r="AF12" s="5">
        <f t="shared" si="14"/>
        <v>133.96998939416807</v>
      </c>
      <c r="AG12" s="5">
        <f t="shared" si="15"/>
        <v>109.91315577982665</v>
      </c>
      <c r="AH12" s="5">
        <f t="shared" si="16"/>
        <v>135.55256927706918</v>
      </c>
      <c r="AI12">
        <f t="shared" si="17"/>
        <v>12.183111111111113</v>
      </c>
      <c r="AJ12">
        <f t="shared" si="5"/>
        <v>910.76439420094482</v>
      </c>
      <c r="AK12">
        <f t="shared" si="18"/>
        <v>110.95943810593911</v>
      </c>
      <c r="AL12">
        <f t="shared" si="6"/>
        <v>10.107643942009448</v>
      </c>
    </row>
    <row r="13" spans="1:38" x14ac:dyDescent="0.25">
      <c r="A13">
        <v>9</v>
      </c>
      <c r="B13" s="3" t="s">
        <v>46</v>
      </c>
      <c r="C13" s="9" t="s">
        <v>39</v>
      </c>
      <c r="D13" s="3" t="s">
        <v>47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48</v>
      </c>
      <c r="C14" s="6" t="s">
        <v>49</v>
      </c>
      <c r="D14" t="s">
        <v>50</v>
      </c>
      <c r="E14">
        <v>446.19</v>
      </c>
      <c r="F14" s="17">
        <f>E14*H1</f>
        <v>499.73280000000005</v>
      </c>
      <c r="G14" s="5">
        <f t="shared" si="0"/>
        <v>2687.4098248570835</v>
      </c>
      <c r="H14" s="5">
        <f t="shared" si="1"/>
        <v>56.478423843437255</v>
      </c>
      <c r="I14">
        <v>2665.2897268609599</v>
      </c>
      <c r="J14">
        <v>2748.2846858418502</v>
      </c>
      <c r="K14">
        <v>2690.7153689128199</v>
      </c>
      <c r="L14">
        <v>2680.1082808292899</v>
      </c>
      <c r="M14">
        <v>2707.5038403326498</v>
      </c>
      <c r="N14">
        <v>2628.0005209180299</v>
      </c>
      <c r="O14">
        <v>2769.1671888986398</v>
      </c>
      <c r="P14">
        <v>2621.3999062970802</v>
      </c>
      <c r="Q14">
        <v>2613.2155473747498</v>
      </c>
      <c r="R14">
        <v>2750.4131823047701</v>
      </c>
      <c r="T14" s="14">
        <v>615</v>
      </c>
      <c r="U14" s="14">
        <v>96000</v>
      </c>
      <c r="V14" s="5">
        <f t="shared" si="2"/>
        <v>419.49811900208141</v>
      </c>
      <c r="W14" s="5">
        <f t="shared" si="3"/>
        <v>8.8161442097072857</v>
      </c>
      <c r="X14" s="5">
        <f t="shared" si="4"/>
        <v>2.7879095883180161</v>
      </c>
      <c r="Y14" s="5">
        <f t="shared" si="7"/>
        <v>416.045225656345</v>
      </c>
      <c r="Z14" s="5">
        <f t="shared" si="8"/>
        <v>429.00053632653271</v>
      </c>
      <c r="AA14" s="5">
        <f t="shared" si="9"/>
        <v>420.01410636687928</v>
      </c>
      <c r="AB14" s="5">
        <f t="shared" si="10"/>
        <v>418.35836578798671</v>
      </c>
      <c r="AC14" s="5">
        <f t="shared" si="11"/>
        <v>422.63474580802335</v>
      </c>
      <c r="AD14" s="5">
        <f t="shared" si="12"/>
        <v>410.22447155793634</v>
      </c>
      <c r="AE14" s="5">
        <f t="shared" si="13"/>
        <v>432.26024412076333</v>
      </c>
      <c r="AF14" s="5">
        <f t="shared" si="14"/>
        <v>409.19413171466618</v>
      </c>
      <c r="AG14" s="5">
        <f t="shared" si="15"/>
        <v>407.91657324874143</v>
      </c>
      <c r="AH14" s="5">
        <f t="shared" si="16"/>
        <v>429.33278943293971</v>
      </c>
      <c r="AI14">
        <f t="shared" si="17"/>
        <v>78.007071219512198</v>
      </c>
      <c r="AJ14">
        <f t="shared" si="5"/>
        <v>437.76934891147511</v>
      </c>
      <c r="AK14">
        <f t="shared" si="18"/>
        <v>341.49104778256924</v>
      </c>
      <c r="AL14">
        <f t="shared" si="6"/>
        <v>5.3776934891147503</v>
      </c>
    </row>
    <row r="15" spans="1:38" x14ac:dyDescent="0.25">
      <c r="A15">
        <v>11</v>
      </c>
      <c r="B15" s="4" t="s">
        <v>51</v>
      </c>
      <c r="C15" s="7" t="s">
        <v>52</v>
      </c>
      <c r="D15" s="4" t="s">
        <v>53</v>
      </c>
      <c r="E15" s="4">
        <v>8.01</v>
      </c>
      <c r="F15" s="17">
        <f>E15*H1</f>
        <v>8.9712000000000014</v>
      </c>
      <c r="G15" s="5">
        <f t="shared" si="0"/>
        <v>14.446341679915392</v>
      </c>
      <c r="H15" s="5">
        <f t="shared" si="1"/>
        <v>0.17329664358361968</v>
      </c>
      <c r="I15">
        <v>14.242939000761799</v>
      </c>
      <c r="J15">
        <v>14.610685256239501</v>
      </c>
      <c r="K15">
        <v>14.573186083031</v>
      </c>
      <c r="L15">
        <v>14.3363124976322</v>
      </c>
      <c r="M15">
        <v>14.3923079575277</v>
      </c>
      <c r="N15">
        <v>14.561060734120501</v>
      </c>
      <c r="O15">
        <v>14.179217472049601</v>
      </c>
      <c r="P15">
        <v>14.495917511574101</v>
      </c>
      <c r="Q15">
        <v>14.3518091578065</v>
      </c>
      <c r="R15">
        <v>14.719981128411</v>
      </c>
      <c r="T15" s="14">
        <v>546</v>
      </c>
      <c r="U15" s="14">
        <v>210000</v>
      </c>
      <c r="V15" s="5">
        <f t="shared" si="2"/>
        <v>5.5562852615059182</v>
      </c>
      <c r="W15" s="5">
        <f t="shared" si="3"/>
        <v>6.665255522446914E-2</v>
      </c>
      <c r="X15" s="5">
        <f t="shared" si="4"/>
        <v>2.1077388637947794E-2</v>
      </c>
      <c r="Y15" s="5">
        <f t="shared" si="7"/>
        <v>5.4780534618314611</v>
      </c>
      <c r="Z15" s="5">
        <f t="shared" si="8"/>
        <v>5.6194943293228841</v>
      </c>
      <c r="AA15" s="5">
        <f t="shared" si="9"/>
        <v>5.6050715703965386</v>
      </c>
      <c r="AB15" s="5">
        <f t="shared" si="10"/>
        <v>5.5139663452431531</v>
      </c>
      <c r="AC15" s="5">
        <f t="shared" si="11"/>
        <v>5.535503060587577</v>
      </c>
      <c r="AD15" s="5">
        <f t="shared" si="12"/>
        <v>5.6004079746617306</v>
      </c>
      <c r="AE15" s="5">
        <f t="shared" si="13"/>
        <v>5.4535451815575389</v>
      </c>
      <c r="AF15" s="5">
        <f t="shared" si="14"/>
        <v>5.5753528890669619</v>
      </c>
      <c r="AG15" s="5">
        <f t="shared" si="15"/>
        <v>5.5199265991563458</v>
      </c>
      <c r="AH15" s="5">
        <f t="shared" si="16"/>
        <v>5.6615312032350005</v>
      </c>
      <c r="AI15">
        <f t="shared" si="17"/>
        <v>3.4504615384615396</v>
      </c>
      <c r="AJ15">
        <f t="shared" si="5"/>
        <v>61.030204208081216</v>
      </c>
      <c r="AK15">
        <f t="shared" si="18"/>
        <v>2.1058237230443786</v>
      </c>
      <c r="AL15">
        <f t="shared" si="6"/>
        <v>1.6103020420808123</v>
      </c>
    </row>
    <row r="16" spans="1:38" x14ac:dyDescent="0.25">
      <c r="A16">
        <v>12</v>
      </c>
      <c r="B16" s="3" t="s">
        <v>54</v>
      </c>
      <c r="C16" s="9" t="s">
        <v>55</v>
      </c>
      <c r="D16" s="3" t="s">
        <v>56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57</v>
      </c>
      <c r="C17" s="8" t="s">
        <v>58</v>
      </c>
      <c r="D17" s="2" t="s">
        <v>59</v>
      </c>
      <c r="E17" s="2">
        <v>1572.6</v>
      </c>
      <c r="F17" s="17">
        <f>E17*H1</f>
        <v>1761.3120000000001</v>
      </c>
      <c r="G17" s="5">
        <f t="shared" si="0"/>
        <v>116.94541756740475</v>
      </c>
      <c r="H17" s="5">
        <f t="shared" si="1"/>
        <v>20.121127763696595</v>
      </c>
      <c r="I17">
        <v>136.23296415795701</v>
      </c>
      <c r="J17">
        <v>109.927369474516</v>
      </c>
      <c r="K17">
        <v>123.69323814607699</v>
      </c>
      <c r="L17">
        <v>137.35995540953601</v>
      </c>
      <c r="M17">
        <v>102.129038019951</v>
      </c>
      <c r="N17">
        <v>92.154952476884802</v>
      </c>
      <c r="O17">
        <v>107.777203888979</v>
      </c>
      <c r="P17">
        <v>153.680512774459</v>
      </c>
      <c r="Q17">
        <v>95.5873689762238</v>
      </c>
      <c r="R17">
        <v>110.911572349464</v>
      </c>
      <c r="T17" s="14">
        <v>292</v>
      </c>
      <c r="U17" s="14">
        <v>100000</v>
      </c>
      <c r="V17" s="5">
        <f t="shared" si="2"/>
        <v>40.049800536782456</v>
      </c>
      <c r="W17" s="5">
        <f t="shared" si="3"/>
        <v>6.8907971793481382</v>
      </c>
      <c r="X17" s="5">
        <f t="shared" si="4"/>
        <v>2.1790613981003899</v>
      </c>
      <c r="Y17" s="5">
        <f t="shared" si="7"/>
        <v>46.655124711629114</v>
      </c>
      <c r="Z17" s="5">
        <f t="shared" si="8"/>
        <v>37.646359409080816</v>
      </c>
      <c r="AA17" s="5">
        <f t="shared" si="9"/>
        <v>42.360697995231853</v>
      </c>
      <c r="AB17" s="5">
        <f t="shared" si="10"/>
        <v>47.041080619704111</v>
      </c>
      <c r="AC17" s="5">
        <f t="shared" si="11"/>
        <v>34.975697952038011</v>
      </c>
      <c r="AD17" s="5">
        <f t="shared" si="12"/>
        <v>31.559915231809864</v>
      </c>
      <c r="AE17" s="5">
        <f t="shared" si="13"/>
        <v>36.910001331842125</v>
      </c>
      <c r="AF17" s="5">
        <f t="shared" si="14"/>
        <v>52.630312593992812</v>
      </c>
      <c r="AG17" s="5">
        <f t="shared" si="15"/>
        <v>32.735400334323216</v>
      </c>
      <c r="AH17" s="5">
        <f t="shared" si="16"/>
        <v>37.983415188172607</v>
      </c>
      <c r="AI17">
        <f t="shared" si="17"/>
        <v>603.1890410958905</v>
      </c>
      <c r="AJ17">
        <f t="shared" si="5"/>
        <v>-93.360323578820527</v>
      </c>
      <c r="AK17">
        <f t="shared" si="18"/>
        <v>-563.13924055910809</v>
      </c>
      <c r="AL17">
        <f t="shared" si="6"/>
        <v>6.6396764211794815E-2</v>
      </c>
    </row>
    <row r="18" spans="1:38" x14ac:dyDescent="0.25">
      <c r="A18">
        <v>14</v>
      </c>
      <c r="B18" s="2" t="s">
        <v>60</v>
      </c>
      <c r="C18" s="8" t="s">
        <v>61</v>
      </c>
      <c r="D18" s="2" t="s">
        <v>62</v>
      </c>
      <c r="E18" s="2">
        <v>171.47</v>
      </c>
      <c r="F18" s="17">
        <f>E18*H1</f>
        <v>192.04640000000001</v>
      </c>
      <c r="G18" s="5">
        <f t="shared" si="0"/>
        <v>176.47536350042131</v>
      </c>
      <c r="H18" s="5">
        <f t="shared" si="1"/>
        <v>8.4564654823715628</v>
      </c>
      <c r="I18">
        <v>178.57355185608</v>
      </c>
      <c r="J18">
        <v>179.46192452092399</v>
      </c>
      <c r="K18">
        <v>182.02024165485099</v>
      </c>
      <c r="L18">
        <v>172.41772149304299</v>
      </c>
      <c r="M18">
        <v>172.75203305581201</v>
      </c>
      <c r="N18">
        <v>170.83232205209401</v>
      </c>
      <c r="O18">
        <v>182.28741905163201</v>
      </c>
      <c r="P18">
        <v>159.84128282323601</v>
      </c>
      <c r="Q18">
        <v>175.092380827916</v>
      </c>
      <c r="R18">
        <v>191.47475766862499</v>
      </c>
      <c r="T18" s="14">
        <v>200</v>
      </c>
      <c r="U18" s="14">
        <v>47000</v>
      </c>
      <c r="V18" s="5">
        <f t="shared" si="2"/>
        <v>41.47171042259901</v>
      </c>
      <c r="W18" s="5">
        <f t="shared" si="3"/>
        <v>1.9872693883573178</v>
      </c>
      <c r="X18" s="5">
        <f t="shared" si="4"/>
        <v>0.62842975915388244</v>
      </c>
      <c r="Y18" s="5">
        <f t="shared" si="7"/>
        <v>41.964784686178795</v>
      </c>
      <c r="Z18" s="5">
        <f t="shared" si="8"/>
        <v>42.173552262417132</v>
      </c>
      <c r="AA18" s="5">
        <f t="shared" si="9"/>
        <v>42.774756788889988</v>
      </c>
      <c r="AB18" s="5">
        <f t="shared" si="10"/>
        <v>40.518164550865109</v>
      </c>
      <c r="AC18" s="5">
        <f t="shared" si="11"/>
        <v>40.596727768115827</v>
      </c>
      <c r="AD18" s="5">
        <f t="shared" si="12"/>
        <v>40.145595682242089</v>
      </c>
      <c r="AE18" s="5">
        <f t="shared" si="13"/>
        <v>42.837543477133522</v>
      </c>
      <c r="AF18" s="5">
        <f t="shared" si="14"/>
        <v>37.562701463460463</v>
      </c>
      <c r="AG18" s="5">
        <f t="shared" si="15"/>
        <v>41.146709494560255</v>
      </c>
      <c r="AH18" s="5">
        <f t="shared" si="16"/>
        <v>44.996568052126875</v>
      </c>
      <c r="AI18">
        <f t="shared" si="17"/>
        <v>45.130904000000001</v>
      </c>
      <c r="AJ18">
        <f t="shared" si="5"/>
        <v>-8.107955420970498</v>
      </c>
      <c r="AK18">
        <f t="shared" si="18"/>
        <v>-3.6591935774009912</v>
      </c>
      <c r="AL18">
        <f t="shared" si="6"/>
        <v>0.91892044579029497</v>
      </c>
    </row>
    <row r="19" spans="1:38" x14ac:dyDescent="0.25">
      <c r="A19">
        <v>15</v>
      </c>
      <c r="B19" s="2" t="s">
        <v>63</v>
      </c>
      <c r="C19" s="8" t="s">
        <v>64</v>
      </c>
      <c r="D19" s="2" t="s">
        <v>65</v>
      </c>
      <c r="E19" s="2">
        <v>43.68</v>
      </c>
      <c r="F19" s="17">
        <f>E19*H1</f>
        <v>48.921600000000005</v>
      </c>
      <c r="G19" s="5">
        <f t="shared" si="0"/>
        <v>35.35078081302769</v>
      </c>
      <c r="H19" s="5">
        <f t="shared" si="1"/>
        <v>7.7945986192457015</v>
      </c>
      <c r="I19">
        <v>36.679259576139003</v>
      </c>
      <c r="J19">
        <v>37.664511025456797</v>
      </c>
      <c r="K19">
        <v>36.203888543687199</v>
      </c>
      <c r="L19">
        <v>40.5701279563051</v>
      </c>
      <c r="M19">
        <v>31.298623483382698</v>
      </c>
      <c r="N19">
        <v>52.257206286023901</v>
      </c>
      <c r="O19">
        <v>26.6400429710454</v>
      </c>
      <c r="P19">
        <v>37.340691630973303</v>
      </c>
      <c r="Q19">
        <v>26.0038417677955</v>
      </c>
      <c r="R19">
        <v>28.849614889468</v>
      </c>
      <c r="T19" s="14">
        <v>437</v>
      </c>
      <c r="U19" s="14">
        <v>300000</v>
      </c>
      <c r="V19" s="5">
        <f t="shared" si="2"/>
        <v>24.268270581025874</v>
      </c>
      <c r="W19" s="5">
        <f t="shared" si="3"/>
        <v>5.3509830338071209</v>
      </c>
      <c r="X19" s="5">
        <f t="shared" si="4"/>
        <v>1.6921294107748277</v>
      </c>
      <c r="Y19" s="5">
        <f t="shared" si="7"/>
        <v>25.180269731903206</v>
      </c>
      <c r="Z19" s="5">
        <f t="shared" si="8"/>
        <v>25.856643724569885</v>
      </c>
      <c r="AA19" s="5">
        <f t="shared" si="9"/>
        <v>24.853928062027826</v>
      </c>
      <c r="AB19" s="5">
        <f t="shared" si="10"/>
        <v>27.851346423092746</v>
      </c>
      <c r="AC19" s="5">
        <f t="shared" si="11"/>
        <v>21.486469210560209</v>
      </c>
      <c r="AD19" s="5">
        <f t="shared" si="12"/>
        <v>35.874512324501538</v>
      </c>
      <c r="AE19" s="5">
        <f t="shared" si="13"/>
        <v>18.288359019024302</v>
      </c>
      <c r="AF19" s="5">
        <f t="shared" si="14"/>
        <v>25.634342080759701</v>
      </c>
      <c r="AG19" s="5">
        <f t="shared" si="15"/>
        <v>17.851607620912244</v>
      </c>
      <c r="AH19" s="5">
        <f t="shared" si="16"/>
        <v>19.805227612907093</v>
      </c>
      <c r="AI19">
        <f t="shared" si="17"/>
        <v>33.584622425629298</v>
      </c>
      <c r="AJ19">
        <f t="shared" si="5"/>
        <v>-27.739933254375</v>
      </c>
      <c r="AK19">
        <f t="shared" si="18"/>
        <v>-9.3163518446034246</v>
      </c>
      <c r="AL19">
        <f t="shared" si="6"/>
        <v>0.72260066745625007</v>
      </c>
    </row>
    <row r="20" spans="1:38" x14ac:dyDescent="0.25">
      <c r="A20">
        <v>16</v>
      </c>
      <c r="B20" s="2" t="s">
        <v>66</v>
      </c>
      <c r="C20" s="8" t="s">
        <v>67</v>
      </c>
      <c r="D20" s="2" t="s">
        <v>68</v>
      </c>
      <c r="E20" s="2">
        <v>99.19</v>
      </c>
      <c r="F20" s="17">
        <f>E20*H1</f>
        <v>111.09280000000001</v>
      </c>
      <c r="G20" s="5">
        <f t="shared" si="0"/>
        <v>32.463596360855682</v>
      </c>
      <c r="H20" s="5">
        <f t="shared" si="1"/>
        <v>3.5802357482742684</v>
      </c>
      <c r="I20">
        <v>38.695810303910001</v>
      </c>
      <c r="J20">
        <v>29.146347587889199</v>
      </c>
      <c r="K20">
        <v>29.571279267045099</v>
      </c>
      <c r="L20">
        <v>34.674189671492101</v>
      </c>
      <c r="M20">
        <v>29.230767713586399</v>
      </c>
      <c r="N20">
        <v>36.526995369692202</v>
      </c>
      <c r="O20">
        <v>31.020537559595901</v>
      </c>
      <c r="P20">
        <v>32.233356299418801</v>
      </c>
      <c r="Q20">
        <v>28.436571895659601</v>
      </c>
      <c r="R20">
        <v>35.100107940267499</v>
      </c>
      <c r="T20" s="14">
        <v>97</v>
      </c>
      <c r="U20" s="14">
        <v>105000</v>
      </c>
      <c r="V20" s="5">
        <f t="shared" si="2"/>
        <v>35.141006369998415</v>
      </c>
      <c r="W20" s="5">
        <f t="shared" si="3"/>
        <v>3.8755129233896715</v>
      </c>
      <c r="X20" s="5">
        <f t="shared" si="4"/>
        <v>1.2255447939329005</v>
      </c>
      <c r="Y20" s="5">
        <f t="shared" si="7"/>
        <v>41.887217339284021</v>
      </c>
      <c r="Z20" s="5">
        <f t="shared" si="8"/>
        <v>31.550170069364594</v>
      </c>
      <c r="AA20" s="5">
        <f t="shared" si="9"/>
        <v>32.010147660203458</v>
      </c>
      <c r="AB20" s="5">
        <f t="shared" si="10"/>
        <v>37.533916654707944</v>
      </c>
      <c r="AC20" s="5">
        <f t="shared" si="11"/>
        <v>31.64155267965538</v>
      </c>
      <c r="AD20" s="5">
        <f t="shared" si="12"/>
        <v>39.539531070285378</v>
      </c>
      <c r="AE20" s="5">
        <f t="shared" si="13"/>
        <v>33.578932409871854</v>
      </c>
      <c r="AF20" s="5">
        <f t="shared" si="14"/>
        <v>34.891777437515195</v>
      </c>
      <c r="AG20" s="5">
        <f t="shared" si="15"/>
        <v>30.781856175714001</v>
      </c>
      <c r="AH20" s="5">
        <f t="shared" si="16"/>
        <v>37.994962203382343</v>
      </c>
      <c r="AI20">
        <f t="shared" si="17"/>
        <v>120.25509278350515</v>
      </c>
      <c r="AJ20">
        <f t="shared" si="5"/>
        <v>-70.777947480974746</v>
      </c>
      <c r="AK20">
        <f t="shared" si="18"/>
        <v>-85.114086413506726</v>
      </c>
      <c r="AL20">
        <f t="shared" si="6"/>
        <v>0.29222052519025249</v>
      </c>
    </row>
    <row r="21" spans="1:38" x14ac:dyDescent="0.25">
      <c r="A21">
        <v>17</v>
      </c>
      <c r="B21" s="2" t="s">
        <v>69</v>
      </c>
      <c r="C21" s="8" t="s">
        <v>70</v>
      </c>
      <c r="D21" s="2" t="s">
        <v>71</v>
      </c>
      <c r="E21" s="2">
        <v>300.29000000000002</v>
      </c>
      <c r="F21" s="17">
        <f>E21*H1</f>
        <v>336.32480000000004</v>
      </c>
      <c r="G21" s="5">
        <f t="shared" si="0"/>
        <v>349.79529703864233</v>
      </c>
      <c r="H21" s="5">
        <f t="shared" si="1"/>
        <v>90.186441309918877</v>
      </c>
      <c r="I21">
        <v>395.95670055892799</v>
      </c>
      <c r="J21">
        <v>399.132046515149</v>
      </c>
      <c r="K21">
        <v>317.42022262354402</v>
      </c>
      <c r="L21">
        <v>207.03099187995701</v>
      </c>
      <c r="M21">
        <v>260.911958231565</v>
      </c>
      <c r="N21">
        <v>415.21815868976699</v>
      </c>
      <c r="O21">
        <v>332.106722798384</v>
      </c>
      <c r="P21">
        <v>300.10609119522798</v>
      </c>
      <c r="Q21">
        <v>529.14570967382201</v>
      </c>
      <c r="R21">
        <v>340.92436822007897</v>
      </c>
      <c r="T21" s="14">
        <v>1629</v>
      </c>
      <c r="U21" s="14">
        <v>90000</v>
      </c>
      <c r="V21" s="5">
        <f t="shared" si="2"/>
        <v>19.325707018709515</v>
      </c>
      <c r="W21" s="5">
        <f t="shared" si="3"/>
        <v>4.9826763154651479</v>
      </c>
      <c r="X21" s="5">
        <f t="shared" si="4"/>
        <v>1.5756606000245528</v>
      </c>
      <c r="Y21" s="5">
        <f t="shared" si="7"/>
        <v>21.876060804360662</v>
      </c>
      <c r="Z21" s="5">
        <f t="shared" si="8"/>
        <v>22.051494282604917</v>
      </c>
      <c r="AA21" s="5">
        <f t="shared" si="9"/>
        <v>17.537028874228952</v>
      </c>
      <c r="AB21" s="5">
        <f t="shared" si="10"/>
        <v>11.438176346958951</v>
      </c>
      <c r="AC21" s="5">
        <f t="shared" si="11"/>
        <v>14.415025316661049</v>
      </c>
      <c r="AD21" s="5">
        <f t="shared" si="12"/>
        <v>22.940229761865581</v>
      </c>
      <c r="AE21" s="5">
        <f t="shared" si="13"/>
        <v>18.348437723667626</v>
      </c>
      <c r="AF21" s="5">
        <f t="shared" si="14"/>
        <v>16.580447027360659</v>
      </c>
      <c r="AG21" s="5">
        <f t="shared" si="15"/>
        <v>29.234569595238789</v>
      </c>
      <c r="AH21" s="5">
        <f t="shared" si="16"/>
        <v>18.835600454148008</v>
      </c>
      <c r="AI21">
        <f t="shared" si="17"/>
        <v>18.581480662983427</v>
      </c>
      <c r="AJ21">
        <f t="shared" si="5"/>
        <v>4.00520480162099</v>
      </c>
      <c r="AK21">
        <f t="shared" si="18"/>
        <v>0.74422635572608797</v>
      </c>
      <c r="AL21">
        <f t="shared" si="6"/>
        <v>1.0400520480162099</v>
      </c>
    </row>
    <row r="22" spans="1:38" x14ac:dyDescent="0.25">
      <c r="A22">
        <v>18</v>
      </c>
      <c r="B22" s="2" t="s">
        <v>72</v>
      </c>
      <c r="C22" s="8" t="s">
        <v>73</v>
      </c>
      <c r="D22" s="2" t="s">
        <v>74</v>
      </c>
      <c r="E22" s="2">
        <v>82.37</v>
      </c>
      <c r="F22" s="17">
        <f>E22*H1</f>
        <v>92.254400000000018</v>
      </c>
      <c r="G22" s="5">
        <f t="shared" si="0"/>
        <v>27.458987315957302</v>
      </c>
      <c r="H22" s="5">
        <f t="shared" si="1"/>
        <v>0.41985900623726535</v>
      </c>
      <c r="I22">
        <v>27.047157396529801</v>
      </c>
      <c r="J22">
        <v>27.500196971598101</v>
      </c>
      <c r="K22">
        <v>27.0663158621619</v>
      </c>
      <c r="L22">
        <v>27.509703929189701</v>
      </c>
      <c r="M22">
        <v>27.698037687202699</v>
      </c>
      <c r="N22">
        <v>27.156019414048799</v>
      </c>
      <c r="O22">
        <v>28.082802746296501</v>
      </c>
      <c r="P22">
        <v>26.920953418646398</v>
      </c>
      <c r="Q22">
        <v>27.494207901359498</v>
      </c>
      <c r="R22">
        <v>28.114477832539599</v>
      </c>
      <c r="T22" s="14">
        <v>54</v>
      </c>
      <c r="U22" s="14">
        <v>90000</v>
      </c>
      <c r="V22" s="5">
        <f t="shared" si="2"/>
        <v>45.764978859928831</v>
      </c>
      <c r="W22" s="5">
        <f t="shared" si="3"/>
        <v>0.69976501039544092</v>
      </c>
      <c r="X22" s="5">
        <f t="shared" si="4"/>
        <v>0.22128512597409963</v>
      </c>
      <c r="Y22" s="5">
        <f t="shared" si="7"/>
        <v>45.078595660883003</v>
      </c>
      <c r="Z22" s="5">
        <f t="shared" si="8"/>
        <v>45.833661619330165</v>
      </c>
      <c r="AA22" s="5">
        <f t="shared" si="9"/>
        <v>45.110526436936503</v>
      </c>
      <c r="AB22" s="5">
        <f t="shared" si="10"/>
        <v>45.849506548649501</v>
      </c>
      <c r="AC22" s="5">
        <f t="shared" si="11"/>
        <v>46.163396145337828</v>
      </c>
      <c r="AD22" s="5">
        <f t="shared" si="12"/>
        <v>45.260032356747992</v>
      </c>
      <c r="AE22" s="5">
        <f t="shared" si="13"/>
        <v>46.804671243827499</v>
      </c>
      <c r="AF22" s="5">
        <f t="shared" si="14"/>
        <v>44.868255697743997</v>
      </c>
      <c r="AG22" s="5">
        <f t="shared" si="15"/>
        <v>45.823679835599165</v>
      </c>
      <c r="AH22" s="5">
        <f t="shared" si="16"/>
        <v>46.85746305423266</v>
      </c>
      <c r="AI22">
        <f t="shared" si="17"/>
        <v>153.75733333333335</v>
      </c>
      <c r="AJ22">
        <f t="shared" si="5"/>
        <v>-70.235579749088075</v>
      </c>
      <c r="AK22">
        <f t="shared" si="18"/>
        <v>-107.99235447340452</v>
      </c>
      <c r="AL22">
        <f t="shared" si="6"/>
        <v>0.29764420250911933</v>
      </c>
    </row>
    <row r="23" spans="1:38" x14ac:dyDescent="0.25">
      <c r="A23">
        <v>19</v>
      </c>
      <c r="B23" s="2" t="s">
        <v>75</v>
      </c>
      <c r="C23" s="8" t="s">
        <v>76</v>
      </c>
      <c r="D23" s="2" t="s">
        <v>77</v>
      </c>
      <c r="E23" s="2">
        <v>74.84</v>
      </c>
      <c r="F23" s="17">
        <f>E23*H1</f>
        <v>83.820800000000006</v>
      </c>
      <c r="G23" s="5">
        <f t="shared" si="0"/>
        <v>12.36653283924537</v>
      </c>
      <c r="H23" s="5">
        <f t="shared" si="1"/>
        <v>3.4671355305363805E-2</v>
      </c>
      <c r="I23">
        <v>12.3785219942505</v>
      </c>
      <c r="J23">
        <v>12.3732874769532</v>
      </c>
      <c r="K23">
        <v>12.341766957919999</v>
      </c>
      <c r="L23">
        <v>12.2990839114584</v>
      </c>
      <c r="M23">
        <v>12.3334230553533</v>
      </c>
      <c r="N23">
        <v>12.3614459440884</v>
      </c>
      <c r="O23">
        <v>12.389103115569901</v>
      </c>
      <c r="P23">
        <v>12.408032095085201</v>
      </c>
      <c r="Q23">
        <v>12.368192344013501</v>
      </c>
      <c r="R23">
        <v>12.412471497761301</v>
      </c>
      <c r="T23" s="14">
        <v>18</v>
      </c>
      <c r="U23" s="14">
        <v>270000</v>
      </c>
      <c r="V23" s="5">
        <f t="shared" si="2"/>
        <v>185.49799258868057</v>
      </c>
      <c r="W23" s="5">
        <f t="shared" si="3"/>
        <v>0.52007032958046806</v>
      </c>
      <c r="X23" s="5">
        <f t="shared" si="4"/>
        <v>0.16446067849487203</v>
      </c>
      <c r="Y23" s="5">
        <f t="shared" si="7"/>
        <v>185.67782991375751</v>
      </c>
      <c r="Z23" s="5">
        <f t="shared" si="8"/>
        <v>185.59931215429799</v>
      </c>
      <c r="AA23" s="5">
        <f t="shared" si="9"/>
        <v>185.12650436879997</v>
      </c>
      <c r="AB23" s="5">
        <f t="shared" si="10"/>
        <v>184.48625867187599</v>
      </c>
      <c r="AC23" s="5">
        <f t="shared" si="11"/>
        <v>185.00134583029947</v>
      </c>
      <c r="AD23" s="5">
        <f t="shared" si="12"/>
        <v>185.42168916132601</v>
      </c>
      <c r="AE23" s="5">
        <f t="shared" si="13"/>
        <v>185.83654673354852</v>
      </c>
      <c r="AF23" s="5">
        <f t="shared" si="14"/>
        <v>186.12048142627802</v>
      </c>
      <c r="AG23" s="5">
        <f t="shared" si="15"/>
        <v>185.52288516020252</v>
      </c>
      <c r="AH23" s="5">
        <f t="shared" si="16"/>
        <v>186.18707246641952</v>
      </c>
      <c r="AI23">
        <f t="shared" si="17"/>
        <v>1257.3119999999999</v>
      </c>
      <c r="AJ23">
        <f t="shared" si="5"/>
        <v>-85.246462883621518</v>
      </c>
      <c r="AK23">
        <f t="shared" si="18"/>
        <v>-1071.8140074113194</v>
      </c>
      <c r="AL23">
        <f t="shared" si="6"/>
        <v>0.14753537116378479</v>
      </c>
    </row>
    <row r="24" spans="1:38" x14ac:dyDescent="0.25">
      <c r="A24">
        <v>20</v>
      </c>
      <c r="B24" s="4" t="s">
        <v>78</v>
      </c>
      <c r="C24" s="7" t="s">
        <v>79</v>
      </c>
      <c r="D24" s="4" t="s">
        <v>80</v>
      </c>
      <c r="E24" s="4">
        <v>3.22</v>
      </c>
      <c r="F24" s="17">
        <f>E24*H1</f>
        <v>3.6064000000000007</v>
      </c>
      <c r="G24" s="5">
        <f t="shared" si="0"/>
        <v>5.809177332005711</v>
      </c>
      <c r="H24" s="5">
        <f t="shared" si="1"/>
        <v>6.3379379399014876E-2</v>
      </c>
      <c r="I24">
        <v>5.7475766727616504</v>
      </c>
      <c r="J24">
        <v>5.8743276520255598</v>
      </c>
      <c r="K24">
        <v>5.83836777731557</v>
      </c>
      <c r="L24">
        <v>5.77285279790601</v>
      </c>
      <c r="M24">
        <v>5.7786611373030397</v>
      </c>
      <c r="N24">
        <v>5.8408701992577097</v>
      </c>
      <c r="O24">
        <v>5.6996299660850998</v>
      </c>
      <c r="P24">
        <v>5.82934199855855</v>
      </c>
      <c r="Q24">
        <v>5.7943021168787201</v>
      </c>
      <c r="R24">
        <v>5.91584300196521</v>
      </c>
      <c r="T24" s="14">
        <v>65</v>
      </c>
      <c r="U24" s="14">
        <v>70000</v>
      </c>
      <c r="V24" s="5">
        <f t="shared" si="2"/>
        <v>6.2560371267753823</v>
      </c>
      <c r="W24" s="5">
        <f t="shared" si="3"/>
        <v>6.8254716275862187E-2</v>
      </c>
      <c r="X24" s="5">
        <f t="shared" si="4"/>
        <v>2.1584036448029007E-2</v>
      </c>
      <c r="Y24" s="5">
        <f t="shared" si="7"/>
        <v>6.1896979552817779</v>
      </c>
      <c r="Z24" s="5">
        <f t="shared" si="8"/>
        <v>6.3261990098736796</v>
      </c>
      <c r="AA24" s="5">
        <f t="shared" si="9"/>
        <v>6.2874729909552292</v>
      </c>
      <c r="AB24" s="5">
        <f t="shared" si="10"/>
        <v>6.2169183977449336</v>
      </c>
      <c r="AC24" s="5">
        <f t="shared" si="11"/>
        <v>6.223173532480196</v>
      </c>
      <c r="AD24" s="5">
        <f t="shared" si="12"/>
        <v>6.2901679068929175</v>
      </c>
      <c r="AE24" s="5">
        <f t="shared" si="13"/>
        <v>6.1380630403993379</v>
      </c>
      <c r="AF24" s="5">
        <f t="shared" si="14"/>
        <v>6.2777529215245922</v>
      </c>
      <c r="AG24" s="5">
        <f t="shared" si="15"/>
        <v>6.2400176643309297</v>
      </c>
      <c r="AH24" s="5">
        <f t="shared" si="16"/>
        <v>6.3709078482702264</v>
      </c>
      <c r="AI24">
        <f t="shared" si="17"/>
        <v>3.8838153846153856</v>
      </c>
      <c r="AJ24">
        <f t="shared" si="5"/>
        <v>61.079673136804317</v>
      </c>
      <c r="AK24">
        <f t="shared" si="18"/>
        <v>2.3722217421599967</v>
      </c>
      <c r="AL24">
        <f t="shared" si="6"/>
        <v>1.6107967313680431</v>
      </c>
    </row>
    <row r="25" spans="1:38" x14ac:dyDescent="0.25">
      <c r="A25">
        <v>21</v>
      </c>
      <c r="B25" s="4" t="s">
        <v>81</v>
      </c>
      <c r="C25" s="7" t="s">
        <v>82</v>
      </c>
      <c r="D25" s="4" t="s">
        <v>83</v>
      </c>
      <c r="E25" s="4">
        <v>1.92</v>
      </c>
      <c r="F25" s="17">
        <f>E25*H1</f>
        <v>2.1504000000000003</v>
      </c>
      <c r="G25" s="5">
        <f t="shared" si="0"/>
        <v>3.4629572598829719</v>
      </c>
      <c r="H25" s="5">
        <f t="shared" si="1"/>
        <v>3.7986487507620008E-2</v>
      </c>
      <c r="I25">
        <v>3.41968702040707</v>
      </c>
      <c r="J25">
        <v>3.5020148163593401</v>
      </c>
      <c r="K25">
        <v>3.4817768216260698</v>
      </c>
      <c r="L25">
        <v>3.4374285042342101</v>
      </c>
      <c r="M25">
        <v>3.4499230751615202</v>
      </c>
      <c r="N25">
        <v>3.4860565028380801</v>
      </c>
      <c r="O25">
        <v>3.4060455483464001</v>
      </c>
      <c r="P25">
        <v>3.4715602954672602</v>
      </c>
      <c r="Q25">
        <v>3.4465643044640299</v>
      </c>
      <c r="R25">
        <v>3.52851570992574</v>
      </c>
      <c r="T25" s="14">
        <v>22</v>
      </c>
      <c r="U25" s="14">
        <v>160000</v>
      </c>
      <c r="V25" s="5">
        <f t="shared" si="2"/>
        <v>25.185143708239796</v>
      </c>
      <c r="W25" s="5">
        <f t="shared" si="3"/>
        <v>0.27626536369178128</v>
      </c>
      <c r="X25" s="5">
        <f t="shared" si="4"/>
        <v>8.7362778788081241E-2</v>
      </c>
      <c r="Y25" s="5">
        <f t="shared" si="7"/>
        <v>24.870451057505964</v>
      </c>
      <c r="Z25" s="5">
        <f t="shared" si="8"/>
        <v>25.469198664431563</v>
      </c>
      <c r="AA25" s="5">
        <f t="shared" si="9"/>
        <v>25.322013248189599</v>
      </c>
      <c r="AB25" s="5">
        <f t="shared" si="10"/>
        <v>24.999480030794253</v>
      </c>
      <c r="AC25" s="5">
        <f t="shared" si="11"/>
        <v>25.090349637538328</v>
      </c>
      <c r="AD25" s="5">
        <f t="shared" si="12"/>
        <v>25.353138202458766</v>
      </c>
      <c r="AE25" s="5">
        <f t="shared" si="13"/>
        <v>24.771240351610185</v>
      </c>
      <c r="AF25" s="5">
        <f t="shared" si="14"/>
        <v>25.247711239761891</v>
      </c>
      <c r="AG25" s="5">
        <f t="shared" si="15"/>
        <v>25.065922214283852</v>
      </c>
      <c r="AH25" s="5">
        <f t="shared" si="16"/>
        <v>25.661932435823562</v>
      </c>
      <c r="AI25">
        <f t="shared" si="17"/>
        <v>15.639272727272729</v>
      </c>
      <c r="AJ25">
        <f t="shared" si="5"/>
        <v>61.037819004974494</v>
      </c>
      <c r="AK25">
        <f t="shared" si="18"/>
        <v>9.5458709809670665</v>
      </c>
      <c r="AL25">
        <f t="shared" si="6"/>
        <v>1.6103781900497449</v>
      </c>
    </row>
    <row r="26" spans="1:38" x14ac:dyDescent="0.25">
      <c r="A26">
        <v>22</v>
      </c>
      <c r="B26" s="4" t="s">
        <v>84</v>
      </c>
      <c r="C26" s="7" t="s">
        <v>85</v>
      </c>
      <c r="D26" s="4" t="s">
        <v>86</v>
      </c>
      <c r="E26" s="4">
        <v>3.46</v>
      </c>
      <c r="F26" s="17">
        <f>E26*H1</f>
        <v>3.8752000000000004</v>
      </c>
      <c r="G26" s="5">
        <f t="shared" si="0"/>
        <v>6.2419133301028413</v>
      </c>
      <c r="H26" s="5">
        <f t="shared" si="1"/>
        <v>7.6310494795860564E-2</v>
      </c>
      <c r="I26">
        <v>6.1407990215773003</v>
      </c>
      <c r="J26">
        <v>6.3294093704986301</v>
      </c>
      <c r="K26">
        <v>6.2856288299803804</v>
      </c>
      <c r="L26">
        <v>6.1965821220648003</v>
      </c>
      <c r="M26">
        <v>6.2041623459190101</v>
      </c>
      <c r="N26">
        <v>6.2876630596737</v>
      </c>
      <c r="O26">
        <v>6.1250183464986696</v>
      </c>
      <c r="P26">
        <v>6.2712180292156896</v>
      </c>
      <c r="Q26">
        <v>6.2259751430986396</v>
      </c>
      <c r="R26">
        <v>6.3526770325016004</v>
      </c>
      <c r="T26" s="14">
        <v>400</v>
      </c>
      <c r="U26" s="14">
        <v>53000</v>
      </c>
      <c r="V26" s="5">
        <f t="shared" si="2"/>
        <v>0.82705351623862655</v>
      </c>
      <c r="W26" s="5">
        <f t="shared" si="3"/>
        <v>1.0111140560451511E-2</v>
      </c>
      <c r="X26" s="5">
        <f t="shared" si="4"/>
        <v>3.1974233913138199E-3</v>
      </c>
      <c r="Y26" s="5">
        <f t="shared" si="7"/>
        <v>0.81365587035899234</v>
      </c>
      <c r="Z26" s="5">
        <f t="shared" si="8"/>
        <v>0.83864674159106845</v>
      </c>
      <c r="AA26" s="5">
        <f t="shared" si="9"/>
        <v>0.83284581997240037</v>
      </c>
      <c r="AB26" s="5">
        <f t="shared" si="10"/>
        <v>0.82104713117358608</v>
      </c>
      <c r="AC26" s="5">
        <f t="shared" si="11"/>
        <v>0.82205151083426886</v>
      </c>
      <c r="AD26" s="5">
        <f t="shared" si="12"/>
        <v>0.83311535540676518</v>
      </c>
      <c r="AE26" s="5">
        <f t="shared" si="13"/>
        <v>0.81156493091107373</v>
      </c>
      <c r="AF26" s="5">
        <f t="shared" si="14"/>
        <v>0.83093638887107901</v>
      </c>
      <c r="AG26" s="5">
        <f t="shared" si="15"/>
        <v>0.82494170646056975</v>
      </c>
      <c r="AH26" s="5">
        <f t="shared" si="16"/>
        <v>0.84172970680646209</v>
      </c>
      <c r="AI26">
        <f t="shared" si="17"/>
        <v>0.51346400000000003</v>
      </c>
      <c r="AJ26">
        <f t="shared" si="5"/>
        <v>61.073320863512635</v>
      </c>
      <c r="AK26">
        <f t="shared" si="18"/>
        <v>0.31358951623862652</v>
      </c>
      <c r="AL26">
        <f t="shared" si="6"/>
        <v>1.6107332086351263</v>
      </c>
    </row>
    <row r="27" spans="1:38" x14ac:dyDescent="0.25">
      <c r="A27">
        <v>23</v>
      </c>
      <c r="B27" s="4" t="s">
        <v>87</v>
      </c>
      <c r="C27" s="7" t="s">
        <v>88</v>
      </c>
      <c r="D27" s="4" t="s">
        <v>89</v>
      </c>
      <c r="E27" s="4">
        <v>1.67</v>
      </c>
      <c r="F27" s="17">
        <f>E27*H1</f>
        <v>1.8704000000000001</v>
      </c>
      <c r="G27" s="5">
        <f t="shared" si="0"/>
        <v>3.0141158336082965</v>
      </c>
      <c r="H27" s="5">
        <f t="shared" si="1"/>
        <v>3.3455881328940243E-2</v>
      </c>
      <c r="I27">
        <v>2.97249261261417</v>
      </c>
      <c r="J27">
        <v>3.0461869929508301</v>
      </c>
      <c r="K27">
        <v>3.0393442254907099</v>
      </c>
      <c r="L27">
        <v>2.9875173862461901</v>
      </c>
      <c r="M27">
        <v>3.0012664299191898</v>
      </c>
      <c r="N27">
        <v>3.0331454307305501</v>
      </c>
      <c r="O27">
        <v>2.9640894892615499</v>
      </c>
      <c r="P27">
        <v>3.0253712601145799</v>
      </c>
      <c r="Q27">
        <v>3.0053318972480798</v>
      </c>
      <c r="R27">
        <v>3.0664126115071202</v>
      </c>
      <c r="T27" s="14">
        <v>640</v>
      </c>
      <c r="U27" s="14">
        <v>480000</v>
      </c>
      <c r="V27" s="5">
        <f t="shared" si="2"/>
        <v>2.260586875206223</v>
      </c>
      <c r="W27" s="5">
        <f t="shared" si="3"/>
        <v>2.5091910996705317E-2</v>
      </c>
      <c r="X27" s="5">
        <f t="shared" si="4"/>
        <v>7.9347589595814508E-3</v>
      </c>
      <c r="Y27" s="5">
        <f t="shared" si="7"/>
        <v>2.229369459460627</v>
      </c>
      <c r="Z27" s="5">
        <f t="shared" si="8"/>
        <v>2.2846402447131227</v>
      </c>
      <c r="AA27" s="5">
        <f t="shared" si="9"/>
        <v>2.2795081691180328</v>
      </c>
      <c r="AB27" s="5">
        <f t="shared" si="10"/>
        <v>2.2406380396846424</v>
      </c>
      <c r="AC27" s="5">
        <f t="shared" si="11"/>
        <v>2.2509498224393925</v>
      </c>
      <c r="AD27" s="5">
        <f t="shared" si="12"/>
        <v>2.2748590730479128</v>
      </c>
      <c r="AE27" s="5">
        <f t="shared" si="13"/>
        <v>2.2230671169461624</v>
      </c>
      <c r="AF27" s="5">
        <f t="shared" si="14"/>
        <v>2.2690284450859348</v>
      </c>
      <c r="AG27" s="5">
        <f t="shared" si="15"/>
        <v>2.2539989229360597</v>
      </c>
      <c r="AH27" s="5">
        <f t="shared" si="16"/>
        <v>2.2998094586303401</v>
      </c>
      <c r="AI27">
        <f t="shared" si="17"/>
        <v>1.4028000000000003</v>
      </c>
      <c r="AJ27">
        <f t="shared" si="5"/>
        <v>61.148194696765223</v>
      </c>
      <c r="AK27">
        <f t="shared" si="18"/>
        <v>0.85778687520622277</v>
      </c>
      <c r="AL27">
        <f t="shared" si="6"/>
        <v>1.6114819469676522</v>
      </c>
    </row>
    <row r="28" spans="1:38" x14ac:dyDescent="0.25">
      <c r="A28">
        <v>24</v>
      </c>
      <c r="B28" s="4" t="s">
        <v>90</v>
      </c>
      <c r="C28" s="7" t="s">
        <v>91</v>
      </c>
      <c r="D28" s="4" t="s">
        <v>92</v>
      </c>
      <c r="E28" s="4">
        <v>16.649999999999999</v>
      </c>
      <c r="F28" s="17">
        <f>E28*H1</f>
        <v>18.648</v>
      </c>
      <c r="G28" s="5">
        <f t="shared" si="0"/>
        <v>30.04858436871752</v>
      </c>
      <c r="H28" s="5">
        <f t="shared" si="1"/>
        <v>0.36173166931436623</v>
      </c>
      <c r="I28">
        <v>29.578112347726499</v>
      </c>
      <c r="J28">
        <v>30.478991977095099</v>
      </c>
      <c r="K28">
        <v>30.257611251543899</v>
      </c>
      <c r="L28">
        <v>29.9091264305459</v>
      </c>
      <c r="M28">
        <v>29.849721186582698</v>
      </c>
      <c r="N28">
        <v>30.222652999338301</v>
      </c>
      <c r="O28">
        <v>29.506000665895801</v>
      </c>
      <c r="P28">
        <v>30.123987386329301</v>
      </c>
      <c r="Q28">
        <v>29.939934372916099</v>
      </c>
      <c r="R28">
        <v>30.619705069201601</v>
      </c>
      <c r="T28" s="14">
        <v>2500</v>
      </c>
      <c r="U28" s="14">
        <v>120000</v>
      </c>
      <c r="V28" s="5">
        <f t="shared" si="2"/>
        <v>1.4423320496984411</v>
      </c>
      <c r="W28" s="5">
        <f t="shared" si="3"/>
        <v>1.7363120127089574E-2</v>
      </c>
      <c r="X28" s="5">
        <f t="shared" si="4"/>
        <v>5.4907006888715313E-3</v>
      </c>
      <c r="Y28" s="5">
        <f t="shared" si="7"/>
        <v>1.419749392690872</v>
      </c>
      <c r="Z28" s="5">
        <f t="shared" si="8"/>
        <v>1.4629916149005648</v>
      </c>
      <c r="AA28" s="5">
        <f t="shared" si="9"/>
        <v>1.4523653400741072</v>
      </c>
      <c r="AB28" s="5">
        <f t="shared" si="10"/>
        <v>1.4356380686662034</v>
      </c>
      <c r="AC28" s="5">
        <f t="shared" si="11"/>
        <v>1.4327866169559695</v>
      </c>
      <c r="AD28" s="5">
        <f t="shared" si="12"/>
        <v>1.4506873439682384</v>
      </c>
      <c r="AE28" s="5">
        <f t="shared" si="13"/>
        <v>1.4162880319629985</v>
      </c>
      <c r="AF28" s="5">
        <f t="shared" si="14"/>
        <v>1.4459513945438063</v>
      </c>
      <c r="AG28" s="5">
        <f t="shared" si="15"/>
        <v>1.4371168498999727</v>
      </c>
      <c r="AH28" s="5">
        <f t="shared" si="16"/>
        <v>1.4697458433216768</v>
      </c>
      <c r="AI28">
        <f t="shared" si="17"/>
        <v>0.89510400000000001</v>
      </c>
      <c r="AJ28">
        <f t="shared" si="5"/>
        <v>61.135694812942532</v>
      </c>
      <c r="AK28">
        <f t="shared" si="18"/>
        <v>0.54722804969844108</v>
      </c>
      <c r="AL28">
        <f t="shared" si="6"/>
        <v>1.6113569481294252</v>
      </c>
    </row>
    <row r="29" spans="1:38" x14ac:dyDescent="0.25">
      <c r="A29">
        <v>25</v>
      </c>
      <c r="B29" s="4" t="s">
        <v>93</v>
      </c>
      <c r="C29" s="7" t="s">
        <v>94</v>
      </c>
      <c r="D29" s="4" t="s">
        <v>95</v>
      </c>
      <c r="E29" s="4">
        <v>0.5</v>
      </c>
      <c r="F29" s="17">
        <f>E29*H1</f>
        <v>0.56000000000000005</v>
      </c>
      <c r="G29" s="5">
        <f t="shared" si="0"/>
        <v>0.90215504404429347</v>
      </c>
      <c r="H29" s="5">
        <f t="shared" si="1"/>
        <v>9.5071996122332823E-3</v>
      </c>
      <c r="I29">
        <v>0.89068269400289002</v>
      </c>
      <c r="J29">
        <v>0.91275147615688201</v>
      </c>
      <c r="K29">
        <v>0.90884233513270496</v>
      </c>
      <c r="L29">
        <v>0.89451619585775999</v>
      </c>
      <c r="M29">
        <v>0.89782878362914398</v>
      </c>
      <c r="N29">
        <v>0.90896964767879496</v>
      </c>
      <c r="O29">
        <v>0.88767470600573495</v>
      </c>
      <c r="P29">
        <v>0.90564636708063895</v>
      </c>
      <c r="Q29">
        <v>0.89937712899849698</v>
      </c>
      <c r="R29">
        <v>0.91526110589988696</v>
      </c>
      <c r="T29" s="14">
        <v>1550</v>
      </c>
      <c r="U29" s="14">
        <v>390000</v>
      </c>
      <c r="V29" s="5">
        <f t="shared" si="2"/>
        <v>0.22699384979178996</v>
      </c>
      <c r="W29" s="5">
        <f t="shared" si="3"/>
        <v>2.3921340959812765E-3</v>
      </c>
      <c r="X29" s="5">
        <f t="shared" si="4"/>
        <v>7.564592211848672E-4</v>
      </c>
      <c r="Y29" s="5">
        <f t="shared" si="7"/>
        <v>0.22410725849104976</v>
      </c>
      <c r="Z29" s="5">
        <f t="shared" si="8"/>
        <v>0.22966004883947355</v>
      </c>
      <c r="AA29" s="5">
        <f t="shared" si="9"/>
        <v>0.22867645851726123</v>
      </c>
      <c r="AB29" s="5">
        <f t="shared" si="10"/>
        <v>0.22507181702227511</v>
      </c>
      <c r="AC29" s="5">
        <f t="shared" si="11"/>
        <v>0.22590530684862334</v>
      </c>
      <c r="AD29" s="5">
        <f t="shared" si="12"/>
        <v>0.22870849199660001</v>
      </c>
      <c r="AE29" s="5">
        <f t="shared" si="13"/>
        <v>0.22335040989821717</v>
      </c>
      <c r="AF29" s="5">
        <f t="shared" si="14"/>
        <v>0.22787231171706399</v>
      </c>
      <c r="AG29" s="5">
        <f t="shared" si="15"/>
        <v>0.22629489052220245</v>
      </c>
      <c r="AH29" s="5">
        <f t="shared" si="16"/>
        <v>0.23029150406513285</v>
      </c>
      <c r="AI29">
        <f t="shared" si="17"/>
        <v>0.14090322580645162</v>
      </c>
      <c r="AJ29">
        <f t="shared" si="5"/>
        <v>61.099115007909532</v>
      </c>
      <c r="AK29">
        <f t="shared" si="18"/>
        <v>8.6090623985338344E-2</v>
      </c>
      <c r="AL29">
        <f t="shared" si="6"/>
        <v>1.6109911500790954</v>
      </c>
    </row>
    <row r="30" spans="1:38" x14ac:dyDescent="0.25">
      <c r="A30">
        <v>26</v>
      </c>
      <c r="B30" s="4" t="s">
        <v>96</v>
      </c>
      <c r="C30" s="7" t="s">
        <v>97</v>
      </c>
      <c r="D30" s="4" t="s">
        <v>98</v>
      </c>
      <c r="E30" s="4">
        <v>3.03</v>
      </c>
      <c r="F30" s="17">
        <f>E30*H1</f>
        <v>3.3936000000000002</v>
      </c>
      <c r="G30" s="5">
        <f t="shared" si="0"/>
        <v>5.4667421891262249</v>
      </c>
      <c r="H30" s="5">
        <f t="shared" si="1"/>
        <v>5.9555058818516957E-2</v>
      </c>
      <c r="I30">
        <v>5.3875757055790299</v>
      </c>
      <c r="J30">
        <v>5.5345361391577903</v>
      </c>
      <c r="K30">
        <v>5.5100889166719602</v>
      </c>
      <c r="L30">
        <v>5.4183149776790298</v>
      </c>
      <c r="M30">
        <v>5.4370939364055699</v>
      </c>
      <c r="N30">
        <v>5.4960910490233301</v>
      </c>
      <c r="O30">
        <v>5.3872971834683403</v>
      </c>
      <c r="P30">
        <v>5.4886091018751797</v>
      </c>
      <c r="Q30">
        <v>5.4512709382085696</v>
      </c>
      <c r="R30">
        <v>5.55654394319345</v>
      </c>
      <c r="T30" s="14">
        <v>9240</v>
      </c>
      <c r="U30" s="15">
        <v>66000</v>
      </c>
      <c r="V30" s="5">
        <f t="shared" si="2"/>
        <v>3.9048158493758742E-2</v>
      </c>
      <c r="W30" s="5">
        <f t="shared" si="3"/>
        <v>4.2539327727512109E-4</v>
      </c>
      <c r="X30" s="5">
        <f t="shared" si="4"/>
        <v>1.3452116575129284E-4</v>
      </c>
      <c r="Y30" s="5">
        <f t="shared" si="7"/>
        <v>3.8482683611278781E-2</v>
      </c>
      <c r="Z30" s="5">
        <f t="shared" si="8"/>
        <v>3.9532400993984217E-2</v>
      </c>
      <c r="AA30" s="5">
        <f t="shared" si="9"/>
        <v>3.9357777976228282E-2</v>
      </c>
      <c r="AB30" s="5">
        <f t="shared" si="10"/>
        <v>3.8702249840564501E-2</v>
      </c>
      <c r="AC30" s="5">
        <f t="shared" si="11"/>
        <v>3.8836385260039782E-2</v>
      </c>
      <c r="AD30" s="5">
        <f t="shared" si="12"/>
        <v>3.9257793207309502E-2</v>
      </c>
      <c r="AE30" s="5">
        <f t="shared" si="13"/>
        <v>3.8480694167631002E-2</v>
      </c>
      <c r="AF30" s="5">
        <f t="shared" si="14"/>
        <v>3.9204350727679853E-2</v>
      </c>
      <c r="AG30" s="5">
        <f t="shared" si="15"/>
        <v>3.8937649558632638E-2</v>
      </c>
      <c r="AH30" s="5">
        <f t="shared" si="16"/>
        <v>3.9689599594238928E-2</v>
      </c>
      <c r="AI30">
        <f t="shared" si="17"/>
        <v>2.4240000000000001E-2</v>
      </c>
      <c r="AJ30">
        <f t="shared" si="5"/>
        <v>61.089762763031111</v>
      </c>
      <c r="AK30">
        <f t="shared" si="18"/>
        <v>1.4808158493758741E-2</v>
      </c>
      <c r="AL30">
        <f t="shared" si="6"/>
        <v>1.6108976276303111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103</v>
      </c>
      <c r="U32" s="5">
        <f>SUM(V5:V30)</f>
        <v>10369.997757054083</v>
      </c>
      <c r="V32" s="5"/>
      <c r="W32" s="5"/>
      <c r="X32" s="5"/>
      <c r="Y32" s="5">
        <f t="shared" ref="Y32:AI32" si="19">SUM(Y5:Y30)</f>
        <v>10369.99775705407</v>
      </c>
      <c r="Z32" s="5">
        <f t="shared" si="19"/>
        <v>10369.997757054094</v>
      </c>
      <c r="AA32" s="5">
        <f t="shared" si="19"/>
        <v>10369.997757054072</v>
      </c>
      <c r="AB32" s="5">
        <f t="shared" si="19"/>
        <v>10369.997757054067</v>
      </c>
      <c r="AC32" s="5">
        <f t="shared" si="19"/>
        <v>10369.997757054092</v>
      </c>
      <c r="AD32" s="5">
        <f t="shared" si="19"/>
        <v>10369.997757054087</v>
      </c>
      <c r="AE32" s="5">
        <f t="shared" si="19"/>
        <v>10369.997757054072</v>
      </c>
      <c r="AF32" s="5">
        <f t="shared" si="19"/>
        <v>10369.997757054083</v>
      </c>
      <c r="AG32" s="5">
        <f t="shared" si="19"/>
        <v>10369.99775705409</v>
      </c>
      <c r="AH32" s="5">
        <f t="shared" si="19"/>
        <v>10369.997757054089</v>
      </c>
      <c r="AI32" s="5">
        <f t="shared" si="19"/>
        <v>10369.997757054085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>&amp;R_x000D_&amp;1#&amp;"Calibri"&amp;10&amp;K000000 Classification: Confidential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083EA-0D21-4780-8127-BC12808EDE00}">
  <dimension ref="A1:AL32"/>
  <sheetViews>
    <sheetView zoomScale="80" zoomScaleNormal="80" workbookViewId="0">
      <selection activeCell="F1" sqref="F1"/>
    </sheetView>
  </sheetViews>
  <sheetFormatPr defaultRowHeight="15" x14ac:dyDescent="0.25"/>
  <cols>
    <col min="4" max="4" width="8.85546875" customWidth="1"/>
    <col min="9" max="13" width="12.7109375" customWidth="1"/>
    <col min="14" max="14" width="11.7109375" customWidth="1"/>
    <col min="15" max="18" width="12.7109375" customWidth="1"/>
  </cols>
  <sheetData>
    <row r="1" spans="1:38" x14ac:dyDescent="0.25">
      <c r="A1" t="s">
        <v>0</v>
      </c>
      <c r="B1">
        <v>340</v>
      </c>
      <c r="E1" t="s">
        <v>1</v>
      </c>
      <c r="F1">
        <v>1.36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32" t="s">
        <v>5</v>
      </c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S2" s="5"/>
      <c r="T2" s="5"/>
      <c r="U2" s="31" t="s">
        <v>6</v>
      </c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15</v>
      </c>
      <c r="U3" s="5" t="s">
        <v>16</v>
      </c>
      <c r="V3" s="10" t="s">
        <v>13</v>
      </c>
      <c r="W3" s="10" t="s">
        <v>14</v>
      </c>
      <c r="X3" s="10" t="s">
        <v>17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178</v>
      </c>
      <c r="AJ3" t="s">
        <v>19</v>
      </c>
      <c r="AK3" t="s">
        <v>179</v>
      </c>
      <c r="AL3" t="s">
        <v>180</v>
      </c>
    </row>
    <row r="4" spans="1:38" ht="15.75" thickBot="1" x14ac:dyDescent="0.3">
      <c r="B4" t="s">
        <v>20</v>
      </c>
      <c r="C4" t="s">
        <v>181</v>
      </c>
      <c r="F4" s="17"/>
      <c r="G4" s="5">
        <f>AVERAGE(I4:R4)</f>
        <v>39.60116811350467</v>
      </c>
      <c r="H4" s="5">
        <f>STDEV(I4:R4)</f>
        <v>3.5942792247217322E-3</v>
      </c>
      <c r="I4">
        <v>39.5927683268172</v>
      </c>
      <c r="J4">
        <v>39.6004580909566</v>
      </c>
      <c r="K4">
        <v>39.600945949454697</v>
      </c>
      <c r="L4">
        <v>39.5999622110904</v>
      </c>
      <c r="M4">
        <v>39.601681415507201</v>
      </c>
      <c r="N4">
        <v>39.603661077120798</v>
      </c>
      <c r="O4">
        <v>39.603680765617</v>
      </c>
      <c r="P4">
        <v>39.601316572945798</v>
      </c>
      <c r="Q4">
        <v>39.606688066730101</v>
      </c>
      <c r="R4">
        <v>39.600518658806898</v>
      </c>
      <c r="T4" s="5" t="s">
        <v>21</v>
      </c>
      <c r="U4" s="5" t="s">
        <v>22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23</v>
      </c>
      <c r="C5" s="5" t="s">
        <v>24</v>
      </c>
      <c r="D5" t="s">
        <v>25</v>
      </c>
      <c r="E5">
        <v>120</v>
      </c>
      <c r="F5" s="17">
        <f>E5*F1</f>
        <v>163.20000000000002</v>
      </c>
      <c r="G5" s="5">
        <f t="shared" ref="G5:G30" si="0">AVERAGE(I5:R5)</f>
        <v>170.05876835797062</v>
      </c>
      <c r="H5" s="5">
        <f t="shared" ref="H5:H30" si="1">STDEV(I5:R5)</f>
        <v>9.5395685272614772E-2</v>
      </c>
      <c r="I5">
        <v>169.96580848193699</v>
      </c>
      <c r="J5">
        <v>170.12150135087199</v>
      </c>
      <c r="K5">
        <v>170.02858658058301</v>
      </c>
      <c r="L5">
        <v>170.02759479551801</v>
      </c>
      <c r="M5">
        <v>170.114560406078</v>
      </c>
      <c r="N5">
        <v>170.16877724634199</v>
      </c>
      <c r="O5">
        <v>169.84836668855701</v>
      </c>
      <c r="P5">
        <v>170.08031029681999</v>
      </c>
      <c r="Q5">
        <v>170.09458972564801</v>
      </c>
      <c r="R5">
        <v>170.13758800735101</v>
      </c>
      <c r="T5" s="12">
        <v>16</v>
      </c>
      <c r="U5" s="12">
        <v>588000</v>
      </c>
      <c r="V5" s="5">
        <f>AVERAGE(Y5:AH5)</f>
        <v>6874.6257108709615</v>
      </c>
      <c r="W5" s="5">
        <f>STDEV(Y5:AH5)</f>
        <v>3.8563705771454422</v>
      </c>
      <c r="X5" s="5">
        <f>W5/SQRT(COUNT(Y5:AH5))</f>
        <v>1.219491452543767</v>
      </c>
      <c r="Y5" s="5">
        <f>I5/T5*U5/1000*1.1</f>
        <v>6870.8678078823032</v>
      </c>
      <c r="Z5" s="5">
        <f>J5/T5*U5/1000*1.1</f>
        <v>6877.1616921090017</v>
      </c>
      <c r="AA5" s="5">
        <f>K5/T5*U5/1000*1.1</f>
        <v>6873.4056125200686</v>
      </c>
      <c r="AB5" s="5">
        <f>L5/T5*U5/1000*1.1</f>
        <v>6873.3655196088157</v>
      </c>
      <c r="AC5" s="5">
        <f>M5/T5*U5/1000*1.1</f>
        <v>6876.8811044157037</v>
      </c>
      <c r="AD5" s="5">
        <f>N5/T5*U5/1000*1.1</f>
        <v>6879.0728201833754</v>
      </c>
      <c r="AE5" s="5">
        <f>O5/T5*U5/1000*1.1</f>
        <v>6866.1202233849181</v>
      </c>
      <c r="AF5" s="5">
        <f>P5/T5*U5/1000*1.1</f>
        <v>6875.4965437489482</v>
      </c>
      <c r="AG5" s="5">
        <f>Q5/T5*U5/1000*1.1</f>
        <v>6876.0737896593209</v>
      </c>
      <c r="AH5" s="5">
        <f>R5/T5*U5/1000*1.1</f>
        <v>6877.8119951971657</v>
      </c>
      <c r="AI5">
        <f>F5/T5*U5/1000*1.1</f>
        <v>6597.3600000000015</v>
      </c>
      <c r="AJ5">
        <f>((V5-AI5)/AI5)*100</f>
        <v>4.2026766899329413</v>
      </c>
      <c r="AK5">
        <f>V5-AI5</f>
        <v>277.26571087095999</v>
      </c>
      <c r="AL5">
        <f>V5/AI5</f>
        <v>1.0420267668993295</v>
      </c>
    </row>
    <row r="6" spans="1:38" x14ac:dyDescent="0.25">
      <c r="A6">
        <v>2</v>
      </c>
      <c r="B6" t="s">
        <v>26</v>
      </c>
      <c r="C6" s="5" t="s">
        <v>27</v>
      </c>
      <c r="D6" t="s">
        <v>28</v>
      </c>
      <c r="E6">
        <v>1241.24</v>
      </c>
      <c r="F6" s="17">
        <f>E6*H1</f>
        <v>1390.1888000000001</v>
      </c>
      <c r="G6" s="5">
        <f t="shared" si="0"/>
        <v>2131.0117325943461</v>
      </c>
      <c r="H6" s="5">
        <f t="shared" si="1"/>
        <v>61.052255434763623</v>
      </c>
      <c r="I6">
        <v>1993.8486631582</v>
      </c>
      <c r="J6">
        <v>2198.8231498610398</v>
      </c>
      <c r="K6">
        <v>2209.0061182047398</v>
      </c>
      <c r="L6">
        <v>2129.38430647424</v>
      </c>
      <c r="M6">
        <v>2166.4460830448602</v>
      </c>
      <c r="N6">
        <v>2121.6395286688698</v>
      </c>
      <c r="O6">
        <v>2132.74306163953</v>
      </c>
      <c r="P6">
        <v>2149.1981053189402</v>
      </c>
      <c r="Q6">
        <v>2126.5041081844702</v>
      </c>
      <c r="R6">
        <v>2082.52420138857</v>
      </c>
      <c r="T6" s="13">
        <v>540</v>
      </c>
      <c r="U6" s="13">
        <v>45000</v>
      </c>
      <c r="V6" s="5">
        <f t="shared" ref="V6:V30" si="2">AVERAGE(Y6:AH6)</f>
        <v>177.58431104952882</v>
      </c>
      <c r="W6" s="5">
        <f t="shared" ref="W6:W30" si="3">STDEV(Y6:AH6)</f>
        <v>5.0876879528969638</v>
      </c>
      <c r="X6" s="5">
        <f t="shared" ref="X6:X30" si="4">W6/SQRT(COUNT(Y6:AH6))</f>
        <v>1.6088681955353861</v>
      </c>
      <c r="Y6" s="5">
        <f>I6/T6*U6/1000</f>
        <v>166.15405526318335</v>
      </c>
      <c r="Z6" s="5">
        <f>J6/T6*U6/1000</f>
        <v>183.23526248841998</v>
      </c>
      <c r="AA6" s="5">
        <f>K6/T6*U6/1000</f>
        <v>184.08384318372833</v>
      </c>
      <c r="AB6" s="5">
        <f>L6/T6*U6/1000</f>
        <v>177.44869220618668</v>
      </c>
      <c r="AC6" s="5">
        <f>M6/T6*U6/1000</f>
        <v>180.53717358707169</v>
      </c>
      <c r="AD6" s="5">
        <f>N6/T6*U6/1000</f>
        <v>176.80329405573914</v>
      </c>
      <c r="AE6" s="5">
        <f>O6/T6*U6/1000</f>
        <v>177.72858846996081</v>
      </c>
      <c r="AF6" s="5">
        <f>P6/T6*U6/1000</f>
        <v>179.09984210991166</v>
      </c>
      <c r="AG6" s="5">
        <f>Q6/T6*U6/1000</f>
        <v>177.20867568203917</v>
      </c>
      <c r="AH6" s="5">
        <f>R6/T6*U6/1000</f>
        <v>173.54368344904751</v>
      </c>
      <c r="AI6">
        <f>F6/T6*U6/1000</f>
        <v>115.84906666666669</v>
      </c>
      <c r="AJ6">
        <f t="shared" ref="AJ6:AJ30" si="5">((V6-AI6)/AI6)*100</f>
        <v>53.289375701656169</v>
      </c>
      <c r="AK6">
        <f>V6-AI6</f>
        <v>61.735244382862135</v>
      </c>
      <c r="AL6">
        <f t="shared" ref="AL6:AL30" si="6">V6/AI6</f>
        <v>1.5328937570165617</v>
      </c>
    </row>
    <row r="7" spans="1:38" x14ac:dyDescent="0.25">
      <c r="A7">
        <v>3</v>
      </c>
      <c r="B7" t="s">
        <v>29</v>
      </c>
      <c r="C7" s="5" t="s">
        <v>30</v>
      </c>
      <c r="D7" t="s">
        <v>31</v>
      </c>
      <c r="E7">
        <v>166.35</v>
      </c>
      <c r="F7" s="17">
        <f>E7*H1</f>
        <v>186.31200000000001</v>
      </c>
      <c r="G7" s="5">
        <f t="shared" si="0"/>
        <v>97.991807053835373</v>
      </c>
      <c r="H7" s="5">
        <f t="shared" si="1"/>
        <v>0.6957554933178538</v>
      </c>
      <c r="I7">
        <v>96.968237675392999</v>
      </c>
      <c r="J7">
        <v>98.184610286891697</v>
      </c>
      <c r="K7">
        <v>99.022136126021707</v>
      </c>
      <c r="L7">
        <v>98.145535352709203</v>
      </c>
      <c r="M7">
        <v>97.859568556357601</v>
      </c>
      <c r="N7">
        <v>97.021378153949001</v>
      </c>
      <c r="O7">
        <v>98.377952668694803</v>
      </c>
      <c r="P7">
        <v>98.199119694361599</v>
      </c>
      <c r="Q7">
        <v>97.354524032917098</v>
      </c>
      <c r="R7">
        <v>98.785007991058194</v>
      </c>
      <c r="T7" s="13">
        <v>50</v>
      </c>
      <c r="U7" s="13">
        <v>180000</v>
      </c>
      <c r="V7" s="5">
        <f t="shared" si="2"/>
        <v>352.77050539380741</v>
      </c>
      <c r="W7" s="5">
        <f t="shared" si="3"/>
        <v>2.5047197759442721</v>
      </c>
      <c r="X7" s="5">
        <f t="shared" si="4"/>
        <v>0.79206193924505197</v>
      </c>
      <c r="Y7" s="5">
        <f t="shared" ref="Y7:Y30" si="7">I7/T7*U7/1000</f>
        <v>349.0856556314148</v>
      </c>
      <c r="Z7" s="5">
        <f t="shared" ref="Z7:Z30" si="8">J7/T7*U7/1000</f>
        <v>353.4645970328101</v>
      </c>
      <c r="AA7" s="5">
        <f t="shared" ref="AA7:AA30" si="9">K7/T7*U7/1000</f>
        <v>356.47969005367815</v>
      </c>
      <c r="AB7" s="5">
        <f t="shared" ref="AB7:AB30" si="10">L7/T7*U7/1000</f>
        <v>353.32392726975314</v>
      </c>
      <c r="AC7" s="5">
        <f t="shared" ref="AC7:AC30" si="11">M7/T7*U7/1000</f>
        <v>352.29444680288736</v>
      </c>
      <c r="AD7" s="5">
        <f t="shared" ref="AD7:AD30" si="12">N7/T7*U7/1000</f>
        <v>349.27696135421638</v>
      </c>
      <c r="AE7" s="5">
        <f t="shared" ref="AE7:AE30" si="13">O7/T7*U7/1000</f>
        <v>354.16062960730125</v>
      </c>
      <c r="AF7" s="5">
        <f t="shared" ref="AF7:AF30" si="14">P7/T7*U7/1000</f>
        <v>353.51683089970174</v>
      </c>
      <c r="AG7" s="5">
        <f t="shared" ref="AG7:AG30" si="15">Q7/T7*U7/1000</f>
        <v>350.47628651850158</v>
      </c>
      <c r="AH7" s="5">
        <f t="shared" ref="AH7:AH30" si="16">R7/T7*U7/1000</f>
        <v>355.62602876780949</v>
      </c>
      <c r="AI7">
        <f t="shared" ref="AI7:AI30" si="17">F7/T7*U7/1000</f>
        <v>670.72320000000002</v>
      </c>
      <c r="AJ7">
        <f t="shared" si="5"/>
        <v>-47.404457547642991</v>
      </c>
      <c r="AK7">
        <f t="shared" ref="AK7:AK30" si="18">V7-AI7</f>
        <v>-317.95269460619261</v>
      </c>
      <c r="AL7">
        <f t="shared" si="6"/>
        <v>0.52595542452357014</v>
      </c>
    </row>
    <row r="8" spans="1:38" x14ac:dyDescent="0.25">
      <c r="A8">
        <v>4</v>
      </c>
      <c r="B8" t="s">
        <v>32</v>
      </c>
      <c r="C8" s="6" t="s">
        <v>33</v>
      </c>
      <c r="D8" t="s">
        <v>34</v>
      </c>
      <c r="E8">
        <v>50.2</v>
      </c>
      <c r="F8" s="17">
        <f>E8*H1</f>
        <v>56.224000000000011</v>
      </c>
      <c r="G8" s="5">
        <f t="shared" si="0"/>
        <v>677.37636437635808</v>
      </c>
      <c r="H8" s="5">
        <f t="shared" si="1"/>
        <v>16.590283227301644</v>
      </c>
      <c r="I8">
        <v>681.52066790135495</v>
      </c>
      <c r="J8">
        <v>644.224351203487</v>
      </c>
      <c r="K8">
        <v>671.26563424332903</v>
      </c>
      <c r="L8">
        <v>660.20695422874803</v>
      </c>
      <c r="M8">
        <v>693.55171970487004</v>
      </c>
      <c r="N8">
        <v>687.83357100074898</v>
      </c>
      <c r="O8">
        <v>671.23884964575802</v>
      </c>
      <c r="P8">
        <v>683.26122500512099</v>
      </c>
      <c r="Q8">
        <v>701.50776552983496</v>
      </c>
      <c r="R8">
        <v>679.15290530032996</v>
      </c>
      <c r="T8" s="14">
        <v>65</v>
      </c>
      <c r="U8" s="14">
        <v>70000</v>
      </c>
      <c r="V8" s="5">
        <f t="shared" si="2"/>
        <v>729.48223855915489</v>
      </c>
      <c r="W8" s="5">
        <f t="shared" si="3"/>
        <v>17.866458860171015</v>
      </c>
      <c r="X8" s="5">
        <f t="shared" si="4"/>
        <v>5.6498703719836207</v>
      </c>
      <c r="Y8" s="5">
        <f t="shared" si="7"/>
        <v>733.94533466299765</v>
      </c>
      <c r="Z8" s="5">
        <f t="shared" si="8"/>
        <v>693.78007052683211</v>
      </c>
      <c r="AA8" s="5">
        <f t="shared" si="9"/>
        <v>722.90145226204663</v>
      </c>
      <c r="AB8" s="5">
        <f t="shared" si="10"/>
        <v>710.99210455403625</v>
      </c>
      <c r="AC8" s="5">
        <f t="shared" si="11"/>
        <v>746.90185198986012</v>
      </c>
      <c r="AD8" s="5">
        <f t="shared" si="12"/>
        <v>740.74384569311417</v>
      </c>
      <c r="AE8" s="5">
        <f t="shared" si="13"/>
        <v>722.87260731081631</v>
      </c>
      <c r="AF8" s="5">
        <f t="shared" si="14"/>
        <v>735.81978077474571</v>
      </c>
      <c r="AG8" s="5">
        <f t="shared" si="15"/>
        <v>755.46990133982217</v>
      </c>
      <c r="AH8" s="5">
        <f t="shared" si="16"/>
        <v>731.39543647727851</v>
      </c>
      <c r="AI8">
        <f t="shared" si="17"/>
        <v>60.548923076923096</v>
      </c>
      <c r="AJ8">
        <f t="shared" si="5"/>
        <v>1104.7815245737727</v>
      </c>
      <c r="AK8">
        <f t="shared" si="18"/>
        <v>668.93331548223182</v>
      </c>
      <c r="AL8">
        <f t="shared" si="6"/>
        <v>12.047815245737725</v>
      </c>
    </row>
    <row r="9" spans="1:38" x14ac:dyDescent="0.25">
      <c r="A9">
        <v>5</v>
      </c>
      <c r="B9" t="s">
        <v>35</v>
      </c>
      <c r="C9" s="6" t="s">
        <v>36</v>
      </c>
      <c r="D9" t="s">
        <v>37</v>
      </c>
      <c r="E9">
        <v>29.91</v>
      </c>
      <c r="F9" s="17">
        <f>E9*H1</f>
        <v>33.499200000000002</v>
      </c>
      <c r="G9" s="5">
        <f t="shared" si="0"/>
        <v>73.831728528069874</v>
      </c>
      <c r="H9" s="5">
        <f t="shared" si="1"/>
        <v>1.8044364535761825</v>
      </c>
      <c r="I9">
        <v>75.936032464706301</v>
      </c>
      <c r="J9">
        <v>75.407147009415894</v>
      </c>
      <c r="K9">
        <v>75.174228397174701</v>
      </c>
      <c r="L9">
        <v>73.404335342941195</v>
      </c>
      <c r="M9">
        <v>72.336513577506295</v>
      </c>
      <c r="N9">
        <v>73.035529279785194</v>
      </c>
      <c r="O9">
        <v>76.595858421458004</v>
      </c>
      <c r="P9">
        <v>72.709247491895994</v>
      </c>
      <c r="Q9">
        <v>71.204534070453704</v>
      </c>
      <c r="R9">
        <v>72.513859225361401</v>
      </c>
      <c r="T9" s="14">
        <v>22</v>
      </c>
      <c r="U9" s="14">
        <v>160000</v>
      </c>
      <c r="V9" s="5">
        <f t="shared" si="2"/>
        <v>536.95802565868996</v>
      </c>
      <c r="W9" s="5">
        <f t="shared" si="3"/>
        <v>13.123174207826809</v>
      </c>
      <c r="X9" s="5">
        <f t="shared" si="4"/>
        <v>4.1499120627908583</v>
      </c>
      <c r="Y9" s="5">
        <f t="shared" si="7"/>
        <v>552.26205428877313</v>
      </c>
      <c r="Z9" s="5">
        <f t="shared" si="8"/>
        <v>548.41561461393371</v>
      </c>
      <c r="AA9" s="5">
        <f t="shared" si="9"/>
        <v>546.72166107036151</v>
      </c>
      <c r="AB9" s="5">
        <f t="shared" si="10"/>
        <v>533.84971158502685</v>
      </c>
      <c r="AC9" s="5">
        <f t="shared" si="11"/>
        <v>526.08373510913668</v>
      </c>
      <c r="AD9" s="5">
        <f t="shared" si="12"/>
        <v>531.16748567116508</v>
      </c>
      <c r="AE9" s="5">
        <f t="shared" si="13"/>
        <v>557.0607885196946</v>
      </c>
      <c r="AF9" s="5">
        <f t="shared" si="14"/>
        <v>528.79452721378902</v>
      </c>
      <c r="AG9" s="5">
        <f t="shared" si="15"/>
        <v>517.85115687602683</v>
      </c>
      <c r="AH9" s="5">
        <f t="shared" si="16"/>
        <v>527.37352163899197</v>
      </c>
      <c r="AI9">
        <f t="shared" si="17"/>
        <v>243.63054545454546</v>
      </c>
      <c r="AJ9">
        <f t="shared" si="5"/>
        <v>120.39848273412461</v>
      </c>
      <c r="AK9">
        <f t="shared" si="18"/>
        <v>293.32748020414454</v>
      </c>
      <c r="AL9">
        <f t="shared" si="6"/>
        <v>2.2039848273412459</v>
      </c>
    </row>
    <row r="10" spans="1:38" x14ac:dyDescent="0.25">
      <c r="A10">
        <v>6</v>
      </c>
      <c r="B10" t="s">
        <v>38</v>
      </c>
      <c r="C10" s="6" t="s">
        <v>39</v>
      </c>
      <c r="D10" t="s">
        <v>40</v>
      </c>
      <c r="E10">
        <v>128.58000000000001</v>
      </c>
      <c r="F10" s="17">
        <f>E10*H1</f>
        <v>144.00960000000003</v>
      </c>
      <c r="G10" s="5">
        <f t="shared" si="0"/>
        <v>302.77456187648329</v>
      </c>
      <c r="H10" s="5">
        <f t="shared" si="1"/>
        <v>4.669306640807509</v>
      </c>
      <c r="I10">
        <v>298.221805880739</v>
      </c>
      <c r="J10">
        <v>297.39296793254601</v>
      </c>
      <c r="K10">
        <v>298.38706315296201</v>
      </c>
      <c r="L10">
        <v>304.26902213430202</v>
      </c>
      <c r="M10">
        <v>299.51055561789502</v>
      </c>
      <c r="N10">
        <v>305.45551063433101</v>
      </c>
      <c r="O10">
        <v>310.77768270563502</v>
      </c>
      <c r="P10">
        <v>299.87435210616201</v>
      </c>
      <c r="Q10">
        <v>306.58251643743603</v>
      </c>
      <c r="R10">
        <v>307.274142162825</v>
      </c>
      <c r="T10" s="14">
        <v>69</v>
      </c>
      <c r="U10" s="14">
        <v>160000</v>
      </c>
      <c r="V10" s="5">
        <f t="shared" si="2"/>
        <v>702.08594058314964</v>
      </c>
      <c r="W10" s="5">
        <f t="shared" si="3"/>
        <v>10.827377717814509</v>
      </c>
      <c r="X10" s="5">
        <f t="shared" si="4"/>
        <v>3.4239174675249711</v>
      </c>
      <c r="Y10" s="5">
        <f t="shared" si="7"/>
        <v>691.528825230699</v>
      </c>
      <c r="Z10" s="5">
        <f t="shared" si="8"/>
        <v>689.60688216242556</v>
      </c>
      <c r="AA10" s="5">
        <f t="shared" si="9"/>
        <v>691.91203049962212</v>
      </c>
      <c r="AB10" s="5">
        <f t="shared" si="10"/>
        <v>705.55135567374373</v>
      </c>
      <c r="AC10" s="5">
        <f t="shared" si="11"/>
        <v>694.51723041830735</v>
      </c>
      <c r="AD10" s="5">
        <f t="shared" si="12"/>
        <v>708.30263335497045</v>
      </c>
      <c r="AE10" s="5">
        <f t="shared" si="13"/>
        <v>720.64390192611017</v>
      </c>
      <c r="AF10" s="5">
        <f t="shared" si="14"/>
        <v>695.36081647805679</v>
      </c>
      <c r="AG10" s="5">
        <f t="shared" si="15"/>
        <v>710.91598014477916</v>
      </c>
      <c r="AH10" s="5">
        <f t="shared" si="16"/>
        <v>712.5197499427826</v>
      </c>
      <c r="AI10">
        <f t="shared" si="17"/>
        <v>333.93530434782616</v>
      </c>
      <c r="AJ10">
        <f t="shared" si="5"/>
        <v>110.24609600782394</v>
      </c>
      <c r="AK10">
        <f t="shared" si="18"/>
        <v>368.15063623532347</v>
      </c>
      <c r="AL10">
        <f t="shared" si="6"/>
        <v>2.1024609600782393</v>
      </c>
    </row>
    <row r="11" spans="1:38" x14ac:dyDescent="0.25">
      <c r="A11">
        <v>7</v>
      </c>
      <c r="B11" s="3" t="s">
        <v>41</v>
      </c>
      <c r="C11" s="9" t="s">
        <v>33</v>
      </c>
      <c r="D11" s="3" t="s">
        <v>42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43</v>
      </c>
      <c r="C12" s="6" t="s">
        <v>44</v>
      </c>
      <c r="D12" t="s">
        <v>45</v>
      </c>
      <c r="E12">
        <v>13.35</v>
      </c>
      <c r="F12" s="17">
        <f>E12*H1</f>
        <v>14.952000000000002</v>
      </c>
      <c r="G12" s="5">
        <f t="shared" si="0"/>
        <v>158.67837124697877</v>
      </c>
      <c r="H12" s="5">
        <f t="shared" si="1"/>
        <v>10.876727350341225</v>
      </c>
      <c r="I12">
        <v>174.62722121878701</v>
      </c>
      <c r="J12">
        <v>152.74329365112999</v>
      </c>
      <c r="K12">
        <v>143.07355793473599</v>
      </c>
      <c r="L12">
        <v>168.39527754246001</v>
      </c>
      <c r="M12">
        <v>159.91247310826</v>
      </c>
      <c r="N12">
        <v>151.84433272267501</v>
      </c>
      <c r="O12">
        <v>172.40808545746799</v>
      </c>
      <c r="P12">
        <v>160.77072169026599</v>
      </c>
      <c r="Q12">
        <v>144.679170417335</v>
      </c>
      <c r="R12">
        <v>158.329578726671</v>
      </c>
      <c r="T12" s="14">
        <v>81</v>
      </c>
      <c r="U12" s="14">
        <v>66000</v>
      </c>
      <c r="V12" s="5">
        <f>AVERAGE(Y12:AH12)</f>
        <v>129.29348768272348</v>
      </c>
      <c r="W12" s="5">
        <f t="shared" si="3"/>
        <v>8.8625185817595131</v>
      </c>
      <c r="X12" s="5">
        <f t="shared" si="4"/>
        <v>2.8025744523925256</v>
      </c>
      <c r="Y12" s="5">
        <f t="shared" si="7"/>
        <v>142.2888469190116</v>
      </c>
      <c r="Z12" s="5">
        <f t="shared" si="8"/>
        <v>124.45749853055035</v>
      </c>
      <c r="AA12" s="5">
        <f t="shared" si="9"/>
        <v>116.57845461348857</v>
      </c>
      <c r="AB12" s="5">
        <f t="shared" si="10"/>
        <v>137.21096688644889</v>
      </c>
      <c r="AC12" s="5">
        <f t="shared" si="11"/>
        <v>130.29905216228593</v>
      </c>
      <c r="AD12" s="5">
        <f t="shared" si="12"/>
        <v>123.72501184810555</v>
      </c>
      <c r="AE12" s="5">
        <f t="shared" si="13"/>
        <v>140.48066222460355</v>
      </c>
      <c r="AF12" s="5">
        <f t="shared" si="14"/>
        <v>130.9983658216982</v>
      </c>
      <c r="AG12" s="5">
        <f t="shared" si="15"/>
        <v>117.88673145116185</v>
      </c>
      <c r="AH12" s="5">
        <f t="shared" si="16"/>
        <v>129.00928636988007</v>
      </c>
      <c r="AI12">
        <f t="shared" si="17"/>
        <v>12.183111111111113</v>
      </c>
      <c r="AJ12">
        <f t="shared" si="5"/>
        <v>961.25181411837059</v>
      </c>
      <c r="AK12">
        <f t="shared" si="18"/>
        <v>117.11037657161236</v>
      </c>
      <c r="AL12">
        <f t="shared" si="6"/>
        <v>10.612518141183706</v>
      </c>
    </row>
    <row r="13" spans="1:38" x14ac:dyDescent="0.25">
      <c r="A13">
        <v>9</v>
      </c>
      <c r="B13" s="3" t="s">
        <v>46</v>
      </c>
      <c r="C13" s="9" t="s">
        <v>39</v>
      </c>
      <c r="D13" s="3" t="s">
        <v>47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48</v>
      </c>
      <c r="C14" s="6" t="s">
        <v>49</v>
      </c>
      <c r="D14" t="s">
        <v>50</v>
      </c>
      <c r="E14">
        <v>446.19</v>
      </c>
      <c r="F14" s="17">
        <f>E14*H1</f>
        <v>499.73280000000005</v>
      </c>
      <c r="G14" s="5">
        <f t="shared" si="0"/>
        <v>2735.6051013365864</v>
      </c>
      <c r="H14" s="5">
        <f t="shared" si="1"/>
        <v>98.820943957608833</v>
      </c>
      <c r="I14">
        <v>2561.0630206703499</v>
      </c>
      <c r="J14">
        <v>2893.96876726562</v>
      </c>
      <c r="K14">
        <v>2819.8494057562102</v>
      </c>
      <c r="L14">
        <v>2775.0479199371498</v>
      </c>
      <c r="M14">
        <v>2711.7262818634199</v>
      </c>
      <c r="N14">
        <v>2733.5860167214</v>
      </c>
      <c r="O14">
        <v>2617.9804785966398</v>
      </c>
      <c r="P14">
        <v>2716.1524285421501</v>
      </c>
      <c r="Q14">
        <v>2824.0297154187901</v>
      </c>
      <c r="R14">
        <v>2702.6469785941299</v>
      </c>
      <c r="T14" s="14">
        <v>615</v>
      </c>
      <c r="U14" s="14">
        <v>96000</v>
      </c>
      <c r="V14" s="5">
        <f t="shared" si="2"/>
        <v>427.0212841110768</v>
      </c>
      <c r="W14" s="5">
        <f t="shared" si="3"/>
        <v>15.425708325090165</v>
      </c>
      <c r="X14" s="5">
        <f t="shared" si="4"/>
        <v>4.8780372828706016</v>
      </c>
      <c r="Y14" s="5">
        <f t="shared" si="7"/>
        <v>399.77569103146925</v>
      </c>
      <c r="Z14" s="5">
        <f t="shared" si="8"/>
        <v>451.74146610975532</v>
      </c>
      <c r="AA14" s="5">
        <f t="shared" si="9"/>
        <v>440.17161455706696</v>
      </c>
      <c r="AB14" s="5">
        <f t="shared" si="10"/>
        <v>433.17821189262827</v>
      </c>
      <c r="AC14" s="5">
        <f t="shared" si="11"/>
        <v>423.2938586323387</v>
      </c>
      <c r="AD14" s="5">
        <f t="shared" si="12"/>
        <v>426.70610992724289</v>
      </c>
      <c r="AE14" s="5">
        <f t="shared" si="13"/>
        <v>408.66036739069494</v>
      </c>
      <c r="AF14" s="5">
        <f t="shared" si="14"/>
        <v>423.98476933340874</v>
      </c>
      <c r="AG14" s="5">
        <f t="shared" si="15"/>
        <v>440.82415069951844</v>
      </c>
      <c r="AH14" s="5">
        <f t="shared" si="16"/>
        <v>421.87660153664467</v>
      </c>
      <c r="AI14">
        <f t="shared" si="17"/>
        <v>78.007071219512198</v>
      </c>
      <c r="AJ14">
        <f t="shared" si="5"/>
        <v>447.41355807275124</v>
      </c>
      <c r="AK14">
        <f t="shared" si="18"/>
        <v>349.01421289156463</v>
      </c>
      <c r="AL14">
        <f t="shared" si="6"/>
        <v>5.4741355807275118</v>
      </c>
    </row>
    <row r="15" spans="1:38" x14ac:dyDescent="0.25">
      <c r="A15">
        <v>11</v>
      </c>
      <c r="B15" s="4" t="s">
        <v>51</v>
      </c>
      <c r="C15" s="7" t="s">
        <v>52</v>
      </c>
      <c r="D15" s="4" t="s">
        <v>53</v>
      </c>
      <c r="E15" s="4">
        <v>8.01</v>
      </c>
      <c r="F15" s="17">
        <f>E15*H1</f>
        <v>8.9712000000000014</v>
      </c>
      <c r="G15" s="5">
        <f t="shared" si="0"/>
        <v>14.394902425809439</v>
      </c>
      <c r="H15" s="5">
        <f t="shared" si="1"/>
        <v>0.22224922112201023</v>
      </c>
      <c r="I15">
        <v>14.5273807233258</v>
      </c>
      <c r="J15">
        <v>14.410983781303299</v>
      </c>
      <c r="K15">
        <v>14.4786708248494</v>
      </c>
      <c r="L15">
        <v>14.606144908638299</v>
      </c>
      <c r="M15">
        <v>14.022280224565399</v>
      </c>
      <c r="N15">
        <v>14.425460364730499</v>
      </c>
      <c r="O15">
        <v>14.0756576990675</v>
      </c>
      <c r="P15">
        <v>14.7452074743404</v>
      </c>
      <c r="Q15">
        <v>14.3594731399587</v>
      </c>
      <c r="R15">
        <v>14.2977651173151</v>
      </c>
      <c r="T15" s="14">
        <v>546</v>
      </c>
      <c r="U15" s="14">
        <v>210000</v>
      </c>
      <c r="V15" s="5">
        <f t="shared" si="2"/>
        <v>5.536500933003631</v>
      </c>
      <c r="W15" s="5">
        <f t="shared" si="3"/>
        <v>8.5480469662311515E-2</v>
      </c>
      <c r="X15" s="5">
        <f t="shared" si="4"/>
        <v>2.7031297959382857E-2</v>
      </c>
      <c r="Y15" s="5">
        <f t="shared" si="7"/>
        <v>5.5874541243560767</v>
      </c>
      <c r="Z15" s="5">
        <f t="shared" si="8"/>
        <v>5.5426860697320377</v>
      </c>
      <c r="AA15" s="5">
        <f t="shared" si="9"/>
        <v>5.5687195480190006</v>
      </c>
      <c r="AB15" s="5">
        <f t="shared" si="10"/>
        <v>5.6177480417839618</v>
      </c>
      <c r="AC15" s="5">
        <f t="shared" si="11"/>
        <v>5.3931847017559233</v>
      </c>
      <c r="AD15" s="5">
        <f t="shared" si="12"/>
        <v>5.5482539864348075</v>
      </c>
      <c r="AE15" s="5">
        <f t="shared" si="13"/>
        <v>5.4137144996413467</v>
      </c>
      <c r="AF15" s="5">
        <f t="shared" si="14"/>
        <v>5.671233643977077</v>
      </c>
      <c r="AG15" s="5">
        <f t="shared" si="15"/>
        <v>5.5228742845995002</v>
      </c>
      <c r="AH15" s="5">
        <f t="shared" si="16"/>
        <v>5.4991404297365767</v>
      </c>
      <c r="AI15">
        <f t="shared" si="17"/>
        <v>3.4504615384615396</v>
      </c>
      <c r="AJ15">
        <f t="shared" si="5"/>
        <v>60.456822117547659</v>
      </c>
      <c r="AK15">
        <f t="shared" si="18"/>
        <v>2.0860393945420914</v>
      </c>
      <c r="AL15">
        <f t="shared" si="6"/>
        <v>1.6045682211754766</v>
      </c>
    </row>
    <row r="16" spans="1:38" x14ac:dyDescent="0.25">
      <c r="A16">
        <v>12</v>
      </c>
      <c r="B16" s="3" t="s">
        <v>54</v>
      </c>
      <c r="C16" s="9" t="s">
        <v>55</v>
      </c>
      <c r="D16" s="3" t="s">
        <v>56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57</v>
      </c>
      <c r="C17" s="8" t="s">
        <v>58</v>
      </c>
      <c r="D17" s="2" t="s">
        <v>59</v>
      </c>
      <c r="E17" s="2">
        <v>1572.6</v>
      </c>
      <c r="F17" s="17">
        <f>E17*H1</f>
        <v>1761.3120000000001</v>
      </c>
      <c r="G17" s="5">
        <f t="shared" si="0"/>
        <v>144.84721211713023</v>
      </c>
      <c r="H17" s="5">
        <f t="shared" si="1"/>
        <v>22.657792394940479</v>
      </c>
      <c r="I17">
        <v>183.988336781306</v>
      </c>
      <c r="J17">
        <v>158.375062915569</v>
      </c>
      <c r="K17">
        <v>144.41920969844699</v>
      </c>
      <c r="L17">
        <v>164.47032824055401</v>
      </c>
      <c r="M17">
        <v>123.536033540456</v>
      </c>
      <c r="N17">
        <v>125.46084796419299</v>
      </c>
      <c r="O17">
        <v>112.251332829638</v>
      </c>
      <c r="P17">
        <v>144.17536068611099</v>
      </c>
      <c r="Q17">
        <v>128.22081242792501</v>
      </c>
      <c r="R17">
        <v>163.57479608710301</v>
      </c>
      <c r="T17" s="14">
        <v>292</v>
      </c>
      <c r="U17" s="14">
        <v>100000</v>
      </c>
      <c r="V17" s="5">
        <f t="shared" si="2"/>
        <v>49.605209629154182</v>
      </c>
      <c r="W17" s="5">
        <f t="shared" si="3"/>
        <v>7.7595179434727859</v>
      </c>
      <c r="X17" s="5">
        <f t="shared" si="4"/>
        <v>2.4537750246319674</v>
      </c>
      <c r="Y17" s="5">
        <f t="shared" si="7"/>
        <v>63.009704377159593</v>
      </c>
      <c r="Z17" s="5">
        <f t="shared" si="8"/>
        <v>54.23803524505788</v>
      </c>
      <c r="AA17" s="5">
        <f t="shared" si="9"/>
        <v>49.458633458372255</v>
      </c>
      <c r="AB17" s="5">
        <f t="shared" si="10"/>
        <v>56.325454876902064</v>
      </c>
      <c r="AC17" s="5">
        <f t="shared" si="11"/>
        <v>42.306860801526035</v>
      </c>
      <c r="AD17" s="5">
        <f t="shared" si="12"/>
        <v>42.966043823353765</v>
      </c>
      <c r="AE17" s="5">
        <f t="shared" si="13"/>
        <v>38.442237270423973</v>
      </c>
      <c r="AF17" s="5">
        <f t="shared" si="14"/>
        <v>49.375123522640749</v>
      </c>
      <c r="AG17" s="5">
        <f t="shared" si="15"/>
        <v>43.911237132851035</v>
      </c>
      <c r="AH17" s="5">
        <f t="shared" si="16"/>
        <v>56.018765783254459</v>
      </c>
      <c r="AI17">
        <f t="shared" si="17"/>
        <v>603.1890410958905</v>
      </c>
      <c r="AJ17">
        <f t="shared" si="5"/>
        <v>-91.776175253610376</v>
      </c>
      <c r="AK17">
        <f t="shared" si="18"/>
        <v>-553.58383146673634</v>
      </c>
      <c r="AL17">
        <f t="shared" si="6"/>
        <v>8.2238247463896338E-2</v>
      </c>
    </row>
    <row r="18" spans="1:38" x14ac:dyDescent="0.25">
      <c r="A18">
        <v>14</v>
      </c>
      <c r="B18" s="2" t="s">
        <v>60</v>
      </c>
      <c r="C18" s="8" t="s">
        <v>61</v>
      </c>
      <c r="D18" s="2" t="s">
        <v>62</v>
      </c>
      <c r="E18" s="2">
        <v>171.47</v>
      </c>
      <c r="F18" s="17">
        <f>E18*H1</f>
        <v>192.04640000000001</v>
      </c>
      <c r="G18" s="5">
        <f t="shared" si="0"/>
        <v>178.53737841837318</v>
      </c>
      <c r="H18" s="5">
        <f t="shared" si="1"/>
        <v>6.8381449580271694</v>
      </c>
      <c r="I18">
        <v>162.07027425325799</v>
      </c>
      <c r="J18">
        <v>182.17767657117301</v>
      </c>
      <c r="K18">
        <v>185.11854261888399</v>
      </c>
      <c r="L18">
        <v>174.62305928473299</v>
      </c>
      <c r="M18">
        <v>184.57856430555901</v>
      </c>
      <c r="N18">
        <v>181.92189165103201</v>
      </c>
      <c r="O18">
        <v>179.62448852959301</v>
      </c>
      <c r="P18">
        <v>174.40727663210899</v>
      </c>
      <c r="Q18">
        <v>181.920478914596</v>
      </c>
      <c r="R18">
        <v>178.93153142279499</v>
      </c>
      <c r="T18" s="14">
        <v>200</v>
      </c>
      <c r="U18" s="14">
        <v>47000</v>
      </c>
      <c r="V18" s="5">
        <f t="shared" si="2"/>
        <v>41.956283928317688</v>
      </c>
      <c r="W18" s="5">
        <f t="shared" si="3"/>
        <v>1.606964065136385</v>
      </c>
      <c r="X18" s="5">
        <f t="shared" si="4"/>
        <v>0.50816665638741543</v>
      </c>
      <c r="Y18" s="5">
        <f t="shared" si="7"/>
        <v>38.086514449515626</v>
      </c>
      <c r="Z18" s="5">
        <f t="shared" si="8"/>
        <v>42.811753994225654</v>
      </c>
      <c r="AA18" s="5">
        <f t="shared" si="9"/>
        <v>43.502857515437739</v>
      </c>
      <c r="AB18" s="5">
        <f t="shared" si="10"/>
        <v>41.036418931912252</v>
      </c>
      <c r="AC18" s="5">
        <f t="shared" si="11"/>
        <v>43.375962611806365</v>
      </c>
      <c r="AD18" s="5">
        <f t="shared" si="12"/>
        <v>42.751644537992519</v>
      </c>
      <c r="AE18" s="5">
        <f t="shared" si="13"/>
        <v>42.211754804454358</v>
      </c>
      <c r="AF18" s="5">
        <f t="shared" si="14"/>
        <v>40.98571000854561</v>
      </c>
      <c r="AG18" s="5">
        <f t="shared" si="15"/>
        <v>42.751312544930059</v>
      </c>
      <c r="AH18" s="5">
        <f t="shared" si="16"/>
        <v>42.048909884356824</v>
      </c>
      <c r="AI18">
        <f t="shared" si="17"/>
        <v>45.130904000000001</v>
      </c>
      <c r="AJ18">
        <f t="shared" si="5"/>
        <v>-7.0342487969713892</v>
      </c>
      <c r="AK18">
        <f t="shared" si="18"/>
        <v>-3.1746200716823125</v>
      </c>
      <c r="AL18">
        <f t="shared" si="6"/>
        <v>0.92965751203028613</v>
      </c>
    </row>
    <row r="19" spans="1:38" x14ac:dyDescent="0.25">
      <c r="A19">
        <v>15</v>
      </c>
      <c r="B19" s="2" t="s">
        <v>63</v>
      </c>
      <c r="C19" s="8" t="s">
        <v>64</v>
      </c>
      <c r="D19" s="2" t="s">
        <v>65</v>
      </c>
      <c r="E19" s="2">
        <v>43.68</v>
      </c>
      <c r="F19" s="17">
        <f>E19*H1</f>
        <v>48.921600000000005</v>
      </c>
      <c r="G19" s="5">
        <f t="shared" si="0"/>
        <v>33.528378191007015</v>
      </c>
      <c r="H19" s="5">
        <f t="shared" si="1"/>
        <v>4.6153180903491444</v>
      </c>
      <c r="I19">
        <v>43.5523812735454</v>
      </c>
      <c r="J19">
        <v>34.3420571674013</v>
      </c>
      <c r="K19">
        <v>36.462140245093302</v>
      </c>
      <c r="L19">
        <v>30.2063370946228</v>
      </c>
      <c r="M19">
        <v>35.273703698838297</v>
      </c>
      <c r="N19">
        <v>36.479065598427397</v>
      </c>
      <c r="O19">
        <v>28.818663787906999</v>
      </c>
      <c r="P19">
        <v>30.511736458007899</v>
      </c>
      <c r="Q19">
        <v>30.248582530253099</v>
      </c>
      <c r="R19">
        <v>29.3891140559737</v>
      </c>
      <c r="T19" s="14">
        <v>437</v>
      </c>
      <c r="U19" s="14">
        <v>300000</v>
      </c>
      <c r="V19" s="5">
        <f t="shared" si="2"/>
        <v>23.017193266137543</v>
      </c>
      <c r="W19" s="5">
        <f t="shared" si="3"/>
        <v>3.1684105883403717</v>
      </c>
      <c r="X19" s="5">
        <f t="shared" si="4"/>
        <v>1.0019394021749708</v>
      </c>
      <c r="Y19" s="5">
        <f t="shared" si="7"/>
        <v>29.898659913189061</v>
      </c>
      <c r="Z19" s="5">
        <f t="shared" si="8"/>
        <v>23.575782952449405</v>
      </c>
      <c r="AA19" s="5">
        <f t="shared" si="9"/>
        <v>25.03121755956062</v>
      </c>
      <c r="AB19" s="5">
        <f t="shared" si="10"/>
        <v>20.736615854432127</v>
      </c>
      <c r="AC19" s="5">
        <f t="shared" si="11"/>
        <v>24.215357230323775</v>
      </c>
      <c r="AD19" s="5">
        <f t="shared" si="12"/>
        <v>25.042836795259085</v>
      </c>
      <c r="AE19" s="5">
        <f t="shared" si="13"/>
        <v>19.783979717098624</v>
      </c>
      <c r="AF19" s="5">
        <f t="shared" si="14"/>
        <v>20.946272167968811</v>
      </c>
      <c r="AG19" s="5">
        <f t="shared" si="15"/>
        <v>20.76561729765659</v>
      </c>
      <c r="AH19" s="5">
        <f t="shared" si="16"/>
        <v>20.175593173437324</v>
      </c>
      <c r="AI19">
        <f t="shared" si="17"/>
        <v>33.584622425629298</v>
      </c>
      <c r="AJ19">
        <f t="shared" si="5"/>
        <v>-31.465082517728337</v>
      </c>
      <c r="AK19">
        <f t="shared" si="18"/>
        <v>-10.567429159491756</v>
      </c>
      <c r="AL19">
        <f t="shared" si="6"/>
        <v>0.68534917482271662</v>
      </c>
    </row>
    <row r="20" spans="1:38" x14ac:dyDescent="0.25">
      <c r="A20">
        <v>16</v>
      </c>
      <c r="B20" s="2" t="s">
        <v>66</v>
      </c>
      <c r="C20" s="8" t="s">
        <v>67</v>
      </c>
      <c r="D20" s="2" t="s">
        <v>68</v>
      </c>
      <c r="E20" s="2">
        <v>99.19</v>
      </c>
      <c r="F20" s="17">
        <f>E20*H1</f>
        <v>111.09280000000001</v>
      </c>
      <c r="G20" s="5">
        <f t="shared" si="0"/>
        <v>32.862088738432327</v>
      </c>
      <c r="H20" s="5">
        <f t="shared" si="1"/>
        <v>5.0196538057270761</v>
      </c>
      <c r="I20">
        <v>39.452177331724698</v>
      </c>
      <c r="J20">
        <v>28.979285725077101</v>
      </c>
      <c r="K20">
        <v>28.437546454365499</v>
      </c>
      <c r="L20">
        <v>32.836457040770298</v>
      </c>
      <c r="M20">
        <v>28.540015636597801</v>
      </c>
      <c r="N20">
        <v>32.113856342397902</v>
      </c>
      <c r="O20">
        <v>31.671764414002102</v>
      </c>
      <c r="P20">
        <v>43.053183733360399</v>
      </c>
      <c r="Q20">
        <v>28.468189917319201</v>
      </c>
      <c r="R20">
        <v>35.068410788708299</v>
      </c>
      <c r="T20" s="14">
        <v>97</v>
      </c>
      <c r="U20" s="14">
        <v>105000</v>
      </c>
      <c r="V20" s="5">
        <f t="shared" si="2"/>
        <v>35.572364098303034</v>
      </c>
      <c r="W20" s="5">
        <f t="shared" si="3"/>
        <v>5.4336458721788263</v>
      </c>
      <c r="X20" s="5">
        <f t="shared" si="4"/>
        <v>1.7182696954857231</v>
      </c>
      <c r="Y20" s="5">
        <f t="shared" si="7"/>
        <v>42.705965152897868</v>
      </c>
      <c r="Z20" s="5">
        <f t="shared" si="8"/>
        <v>31.369329908588618</v>
      </c>
      <c r="AA20" s="5">
        <f t="shared" si="9"/>
        <v>30.782911110395645</v>
      </c>
      <c r="AB20" s="5">
        <f t="shared" si="10"/>
        <v>35.544618446194654</v>
      </c>
      <c r="AC20" s="5">
        <f t="shared" si="11"/>
        <v>30.893831359203805</v>
      </c>
      <c r="AD20" s="5">
        <f t="shared" si="12"/>
        <v>34.76242181393588</v>
      </c>
      <c r="AE20" s="5">
        <f t="shared" si="13"/>
        <v>34.283868695569289</v>
      </c>
      <c r="AF20" s="5">
        <f t="shared" si="14"/>
        <v>46.603961773225173</v>
      </c>
      <c r="AG20" s="5">
        <f t="shared" si="15"/>
        <v>30.816081869263048</v>
      </c>
      <c r="AH20" s="5">
        <f t="shared" si="16"/>
        <v>37.960650853756405</v>
      </c>
      <c r="AI20">
        <f t="shared" si="17"/>
        <v>120.25509278350515</v>
      </c>
      <c r="AJ20">
        <f t="shared" si="5"/>
        <v>-70.419245227024305</v>
      </c>
      <c r="AK20">
        <f t="shared" si="18"/>
        <v>-84.682728685202107</v>
      </c>
      <c r="AL20">
        <f t="shared" si="6"/>
        <v>0.29580754772975681</v>
      </c>
    </row>
    <row r="21" spans="1:38" x14ac:dyDescent="0.25">
      <c r="A21">
        <v>17</v>
      </c>
      <c r="B21" s="2" t="s">
        <v>69</v>
      </c>
      <c r="C21" s="8" t="s">
        <v>70</v>
      </c>
      <c r="D21" s="2" t="s">
        <v>71</v>
      </c>
      <c r="E21" s="2">
        <v>300.29000000000002</v>
      </c>
      <c r="F21" s="17">
        <f>E21*H1</f>
        <v>336.32480000000004</v>
      </c>
      <c r="G21" s="5">
        <f t="shared" si="0"/>
        <v>303.390527737512</v>
      </c>
      <c r="H21" s="5">
        <f t="shared" si="1"/>
        <v>72.818989445616154</v>
      </c>
      <c r="I21">
        <v>318.49597861844899</v>
      </c>
      <c r="J21">
        <v>397.37189969196498</v>
      </c>
      <c r="K21">
        <v>296.53959944194997</v>
      </c>
      <c r="L21">
        <v>343.62899688592398</v>
      </c>
      <c r="M21">
        <v>442.16201366228898</v>
      </c>
      <c r="N21">
        <v>247.36526361865899</v>
      </c>
      <c r="O21">
        <v>269.43341683283302</v>
      </c>
      <c r="P21">
        <v>268.47548724587898</v>
      </c>
      <c r="Q21">
        <v>226.91735374248699</v>
      </c>
      <c r="R21">
        <v>223.51526763468499</v>
      </c>
      <c r="T21" s="14">
        <v>1629</v>
      </c>
      <c r="U21" s="14">
        <v>90000</v>
      </c>
      <c r="V21" s="5">
        <f t="shared" si="2"/>
        <v>16.761907609807292</v>
      </c>
      <c r="W21" s="5">
        <f t="shared" si="3"/>
        <v>4.023148588155582</v>
      </c>
      <c r="X21" s="5">
        <f t="shared" si="4"/>
        <v>1.2722312903862352</v>
      </c>
      <c r="Y21" s="5">
        <f t="shared" si="7"/>
        <v>17.59646290709663</v>
      </c>
      <c r="Z21" s="5">
        <f t="shared" si="8"/>
        <v>21.954248601766018</v>
      </c>
      <c r="AA21" s="5">
        <f t="shared" si="9"/>
        <v>16.383403284085631</v>
      </c>
      <c r="AB21" s="5">
        <f t="shared" si="10"/>
        <v>18.985027452260994</v>
      </c>
      <c r="AC21" s="5">
        <f t="shared" si="11"/>
        <v>24.428840533828119</v>
      </c>
      <c r="AD21" s="5">
        <f t="shared" si="12"/>
        <v>13.666589150202155</v>
      </c>
      <c r="AE21" s="5">
        <f t="shared" si="13"/>
        <v>14.885824134410663</v>
      </c>
      <c r="AF21" s="5">
        <f t="shared" si="14"/>
        <v>14.832899847838618</v>
      </c>
      <c r="AG21" s="5">
        <f t="shared" si="15"/>
        <v>12.536870372513095</v>
      </c>
      <c r="AH21" s="5">
        <f t="shared" si="16"/>
        <v>12.348909814070995</v>
      </c>
      <c r="AI21">
        <f t="shared" si="17"/>
        <v>18.581480662983427</v>
      </c>
      <c r="AJ21">
        <f t="shared" si="5"/>
        <v>-9.7924007573893004</v>
      </c>
      <c r="AK21">
        <f t="shared" si="18"/>
        <v>-1.8195730531761356</v>
      </c>
      <c r="AL21">
        <f t="shared" si="6"/>
        <v>0.90207599242610703</v>
      </c>
    </row>
    <row r="22" spans="1:38" x14ac:dyDescent="0.25">
      <c r="A22">
        <v>18</v>
      </c>
      <c r="B22" s="2" t="s">
        <v>72</v>
      </c>
      <c r="C22" s="8" t="s">
        <v>73</v>
      </c>
      <c r="D22" s="2" t="s">
        <v>74</v>
      </c>
      <c r="E22" s="2">
        <v>82.37</v>
      </c>
      <c r="F22" s="17">
        <f>E22*H1</f>
        <v>92.254400000000018</v>
      </c>
      <c r="G22" s="5">
        <f t="shared" si="0"/>
        <v>27.463725500981354</v>
      </c>
      <c r="H22" s="5">
        <f t="shared" si="1"/>
        <v>0.46835651655309385</v>
      </c>
      <c r="I22">
        <v>27.2130590651532</v>
      </c>
      <c r="J22">
        <v>26.952252438345301</v>
      </c>
      <c r="K22">
        <v>27.056539353249999</v>
      </c>
      <c r="L22">
        <v>27.213567150786201</v>
      </c>
      <c r="M22">
        <v>28.539614610186099</v>
      </c>
      <c r="N22">
        <v>27.461897317909202</v>
      </c>
      <c r="O22">
        <v>27.906082976303701</v>
      </c>
      <c r="P22">
        <v>27.579368185644601</v>
      </c>
      <c r="Q22">
        <v>27.484349782228801</v>
      </c>
      <c r="R22">
        <v>27.230524130006401</v>
      </c>
      <c r="T22" s="14">
        <v>54</v>
      </c>
      <c r="U22" s="14">
        <v>90000</v>
      </c>
      <c r="V22" s="5">
        <f t="shared" si="2"/>
        <v>45.772875834968914</v>
      </c>
      <c r="W22" s="5">
        <f t="shared" si="3"/>
        <v>0.78059419425515419</v>
      </c>
      <c r="X22" s="5">
        <f t="shared" si="4"/>
        <v>0.24684555821502102</v>
      </c>
      <c r="Y22" s="5">
        <f t="shared" si="7"/>
        <v>45.355098441922003</v>
      </c>
      <c r="Z22" s="5">
        <f t="shared" si="8"/>
        <v>44.920420730575501</v>
      </c>
      <c r="AA22" s="5">
        <f t="shared" si="9"/>
        <v>45.094232255416671</v>
      </c>
      <c r="AB22" s="5">
        <f t="shared" si="10"/>
        <v>45.355945251310331</v>
      </c>
      <c r="AC22" s="5">
        <f t="shared" si="11"/>
        <v>47.566024350310158</v>
      </c>
      <c r="AD22" s="5">
        <f t="shared" si="12"/>
        <v>45.769828863182006</v>
      </c>
      <c r="AE22" s="5">
        <f t="shared" si="13"/>
        <v>46.510138293839503</v>
      </c>
      <c r="AF22" s="5">
        <f t="shared" si="14"/>
        <v>45.965613642740998</v>
      </c>
      <c r="AG22" s="5">
        <f t="shared" si="15"/>
        <v>45.80724963704801</v>
      </c>
      <c r="AH22" s="5">
        <f t="shared" si="16"/>
        <v>45.384206883344007</v>
      </c>
      <c r="AI22">
        <f t="shared" si="17"/>
        <v>153.75733333333335</v>
      </c>
      <c r="AJ22">
        <f t="shared" si="5"/>
        <v>-70.230443750128615</v>
      </c>
      <c r="AK22">
        <f t="shared" si="18"/>
        <v>-107.98445749836443</v>
      </c>
      <c r="AL22">
        <f t="shared" si="6"/>
        <v>0.29769556249871382</v>
      </c>
    </row>
    <row r="23" spans="1:38" x14ac:dyDescent="0.25">
      <c r="A23">
        <v>19</v>
      </c>
      <c r="B23" s="2" t="s">
        <v>75</v>
      </c>
      <c r="C23" s="8" t="s">
        <v>76</v>
      </c>
      <c r="D23" s="2" t="s">
        <v>77</v>
      </c>
      <c r="E23" s="2">
        <v>74.84</v>
      </c>
      <c r="F23" s="17">
        <f>E23*H1</f>
        <v>83.820800000000006</v>
      </c>
      <c r="G23" s="5">
        <f t="shared" si="0"/>
        <v>12.391736714611991</v>
      </c>
      <c r="H23" s="5">
        <f t="shared" si="1"/>
        <v>5.9138030061655113E-2</v>
      </c>
      <c r="I23">
        <v>12.3682277108283</v>
      </c>
      <c r="J23">
        <v>12.5004735071205</v>
      </c>
      <c r="K23">
        <v>12.385791375141</v>
      </c>
      <c r="L23">
        <v>12.329024417116599</v>
      </c>
      <c r="M23">
        <v>12.384046639954301</v>
      </c>
      <c r="N23">
        <v>12.497088824391399</v>
      </c>
      <c r="O23">
        <v>12.3607810117879</v>
      </c>
      <c r="P23">
        <v>12.3719705781757</v>
      </c>
      <c r="Q23">
        <v>12.3425563481764</v>
      </c>
      <c r="R23">
        <v>12.377406733427801</v>
      </c>
      <c r="T23" s="14">
        <v>18</v>
      </c>
      <c r="U23" s="14">
        <v>270000</v>
      </c>
      <c r="V23" s="5">
        <f t="shared" si="2"/>
        <v>185.87605071917986</v>
      </c>
      <c r="W23" s="5">
        <f t="shared" si="3"/>
        <v>0.88707045092482739</v>
      </c>
      <c r="X23" s="5">
        <f t="shared" si="4"/>
        <v>0.28051630699550723</v>
      </c>
      <c r="Y23" s="5">
        <f t="shared" si="7"/>
        <v>185.5234156624245</v>
      </c>
      <c r="Z23" s="5">
        <f t="shared" si="8"/>
        <v>187.50710260680751</v>
      </c>
      <c r="AA23" s="5">
        <f t="shared" si="9"/>
        <v>185.78687062711498</v>
      </c>
      <c r="AB23" s="5">
        <f t="shared" si="10"/>
        <v>184.93536625674901</v>
      </c>
      <c r="AC23" s="5">
        <f t="shared" si="11"/>
        <v>185.76069959931453</v>
      </c>
      <c r="AD23" s="5">
        <f t="shared" si="12"/>
        <v>187.45633236587099</v>
      </c>
      <c r="AE23" s="5">
        <f t="shared" si="13"/>
        <v>185.41171517681852</v>
      </c>
      <c r="AF23" s="5">
        <f t="shared" si="14"/>
        <v>185.5795586726355</v>
      </c>
      <c r="AG23" s="5">
        <f t="shared" si="15"/>
        <v>185.138345222646</v>
      </c>
      <c r="AH23" s="5">
        <f t="shared" si="16"/>
        <v>185.66110100141699</v>
      </c>
      <c r="AI23">
        <f t="shared" si="17"/>
        <v>1257.3119999999999</v>
      </c>
      <c r="AJ23">
        <f t="shared" si="5"/>
        <v>-85.216394123401358</v>
      </c>
      <c r="AK23">
        <f t="shared" si="18"/>
        <v>-1071.4359492808201</v>
      </c>
      <c r="AL23">
        <f t="shared" si="6"/>
        <v>0.14783605876598638</v>
      </c>
    </row>
    <row r="24" spans="1:38" x14ac:dyDescent="0.25">
      <c r="A24">
        <v>20</v>
      </c>
      <c r="B24" s="4" t="s">
        <v>78</v>
      </c>
      <c r="C24" s="7" t="s">
        <v>79</v>
      </c>
      <c r="D24" s="4" t="s">
        <v>80</v>
      </c>
      <c r="E24" s="4">
        <v>3.22</v>
      </c>
      <c r="F24" s="17">
        <f>E24*H1</f>
        <v>3.6064000000000007</v>
      </c>
      <c r="G24" s="5">
        <f t="shared" si="0"/>
        <v>5.7801853247113515</v>
      </c>
      <c r="H24" s="5">
        <f t="shared" si="1"/>
        <v>8.3987173523389247E-2</v>
      </c>
      <c r="I24">
        <v>5.8192979197967398</v>
      </c>
      <c r="J24">
        <v>5.8134494219143802</v>
      </c>
      <c r="K24">
        <v>5.80506667363339</v>
      </c>
      <c r="L24">
        <v>5.8467815131935801</v>
      </c>
      <c r="M24">
        <v>5.6492610969043104</v>
      </c>
      <c r="N24">
        <v>5.8071168326787799</v>
      </c>
      <c r="O24">
        <v>5.6557233747410196</v>
      </c>
      <c r="P24">
        <v>5.9172949261683696</v>
      </c>
      <c r="Q24">
        <v>5.7663930475404097</v>
      </c>
      <c r="R24">
        <v>5.7214684405425302</v>
      </c>
      <c r="T24" s="14">
        <v>65</v>
      </c>
      <c r="U24" s="14">
        <v>70000</v>
      </c>
      <c r="V24" s="5">
        <f t="shared" si="2"/>
        <v>6.2248149650737625</v>
      </c>
      <c r="W24" s="5">
        <f t="shared" si="3"/>
        <v>9.0447725332880438E-2</v>
      </c>
      <c r="X24" s="5">
        <f t="shared" si="4"/>
        <v>2.8602082123321337E-2</v>
      </c>
      <c r="Y24" s="5">
        <f t="shared" si="7"/>
        <v>6.2669362213195665</v>
      </c>
      <c r="Z24" s="5">
        <f t="shared" si="8"/>
        <v>6.2606378389847173</v>
      </c>
      <c r="AA24" s="5">
        <f t="shared" si="9"/>
        <v>6.2516102639128812</v>
      </c>
      <c r="AB24" s="5">
        <f t="shared" si="10"/>
        <v>6.2965339372853935</v>
      </c>
      <c r="AC24" s="5">
        <f t="shared" si="11"/>
        <v>6.0838196428200275</v>
      </c>
      <c r="AD24" s="5">
        <f t="shared" si="12"/>
        <v>6.2538181275002245</v>
      </c>
      <c r="AE24" s="5">
        <f t="shared" si="13"/>
        <v>6.0907790189518671</v>
      </c>
      <c r="AF24" s="5">
        <f t="shared" si="14"/>
        <v>6.3724714589505513</v>
      </c>
      <c r="AG24" s="5">
        <f t="shared" si="15"/>
        <v>6.2099617435050565</v>
      </c>
      <c r="AH24" s="5">
        <f t="shared" si="16"/>
        <v>6.1615813975073408</v>
      </c>
      <c r="AI24">
        <f t="shared" si="17"/>
        <v>3.8838153846153856</v>
      </c>
      <c r="AJ24">
        <f t="shared" si="5"/>
        <v>60.275768764178949</v>
      </c>
      <c r="AK24">
        <f t="shared" si="18"/>
        <v>2.340999580458377</v>
      </c>
      <c r="AL24">
        <f t="shared" si="6"/>
        <v>1.6027576876417895</v>
      </c>
    </row>
    <row r="25" spans="1:38" x14ac:dyDescent="0.25">
      <c r="A25">
        <v>21</v>
      </c>
      <c r="B25" s="4" t="s">
        <v>81</v>
      </c>
      <c r="C25" s="7" t="s">
        <v>82</v>
      </c>
      <c r="D25" s="4" t="s">
        <v>83</v>
      </c>
      <c r="E25" s="4">
        <v>1.92</v>
      </c>
      <c r="F25" s="17">
        <f>E25*H1</f>
        <v>2.1504000000000003</v>
      </c>
      <c r="G25" s="5">
        <f t="shared" si="0"/>
        <v>3.4479803528974697</v>
      </c>
      <c r="H25" s="5">
        <f t="shared" si="1"/>
        <v>5.0252748688969874E-2</v>
      </c>
      <c r="I25">
        <v>3.4706818452355899</v>
      </c>
      <c r="J25">
        <v>3.4596844701686602</v>
      </c>
      <c r="K25">
        <v>3.45071960975095</v>
      </c>
      <c r="L25">
        <v>3.4934737253722701</v>
      </c>
      <c r="M25">
        <v>3.36957408094047</v>
      </c>
      <c r="N25">
        <v>3.4639447273024802</v>
      </c>
      <c r="O25">
        <v>3.3752587925170201</v>
      </c>
      <c r="P25">
        <v>3.5336680042474402</v>
      </c>
      <c r="Q25">
        <v>3.44581227385624</v>
      </c>
      <c r="R25">
        <v>3.4169859995835798</v>
      </c>
      <c r="T25" s="14">
        <v>22</v>
      </c>
      <c r="U25" s="14">
        <v>160000</v>
      </c>
      <c r="V25" s="5">
        <f t="shared" si="2"/>
        <v>25.076220748345236</v>
      </c>
      <c r="W25" s="5">
        <f t="shared" si="3"/>
        <v>0.36547453591978091</v>
      </c>
      <c r="X25" s="5">
        <f t="shared" si="4"/>
        <v>0.1155731960299529</v>
      </c>
      <c r="Y25" s="5">
        <f t="shared" si="7"/>
        <v>25.241322510804288</v>
      </c>
      <c r="Z25" s="5">
        <f t="shared" si="8"/>
        <v>25.161341601226621</v>
      </c>
      <c r="AA25" s="5">
        <f t="shared" si="9"/>
        <v>25.096142616370546</v>
      </c>
      <c r="AB25" s="5">
        <f t="shared" si="10"/>
        <v>25.407081639071055</v>
      </c>
      <c r="AC25" s="5">
        <f t="shared" si="11"/>
        <v>24.505993315930688</v>
      </c>
      <c r="AD25" s="5">
        <f t="shared" si="12"/>
        <v>25.192325289472581</v>
      </c>
      <c r="AE25" s="5">
        <f t="shared" si="13"/>
        <v>24.547336672851056</v>
      </c>
      <c r="AF25" s="5">
        <f t="shared" si="14"/>
        <v>25.69940366725411</v>
      </c>
      <c r="AG25" s="5">
        <f t="shared" si="15"/>
        <v>25.060452900772656</v>
      </c>
      <c r="AH25" s="5">
        <f t="shared" si="16"/>
        <v>24.850807269698763</v>
      </c>
      <c r="AI25">
        <f t="shared" si="17"/>
        <v>15.639272727272729</v>
      </c>
      <c r="AJ25">
        <f t="shared" si="5"/>
        <v>60.341348256020723</v>
      </c>
      <c r="AK25">
        <f t="shared" si="18"/>
        <v>9.4369480210725065</v>
      </c>
      <c r="AL25">
        <f t="shared" si="6"/>
        <v>1.6034134825602071</v>
      </c>
    </row>
    <row r="26" spans="1:38" x14ac:dyDescent="0.25">
      <c r="A26">
        <v>22</v>
      </c>
      <c r="B26" s="4" t="s">
        <v>84</v>
      </c>
      <c r="C26" s="7" t="s">
        <v>85</v>
      </c>
      <c r="D26" s="4" t="s">
        <v>86</v>
      </c>
      <c r="E26" s="4">
        <v>3.46</v>
      </c>
      <c r="F26" s="17">
        <f>E26*H1</f>
        <v>3.8752000000000004</v>
      </c>
      <c r="G26" s="5">
        <f t="shared" si="0"/>
        <v>6.2138047460180994</v>
      </c>
      <c r="H26" s="5">
        <f t="shared" si="1"/>
        <v>9.5812401663603344E-2</v>
      </c>
      <c r="I26">
        <v>6.2660428988619001</v>
      </c>
      <c r="J26">
        <v>6.2347739011305796</v>
      </c>
      <c r="K26">
        <v>6.2225979139127903</v>
      </c>
      <c r="L26">
        <v>6.3141280085573701</v>
      </c>
      <c r="M26">
        <v>6.0517297014106104</v>
      </c>
      <c r="N26">
        <v>6.2298675631701501</v>
      </c>
      <c r="O26">
        <v>6.0985965556463402</v>
      </c>
      <c r="P26">
        <v>6.3710156543578504</v>
      </c>
      <c r="Q26">
        <v>6.2040453329451601</v>
      </c>
      <c r="R26">
        <v>6.1452499301882497</v>
      </c>
      <c r="T26" s="14">
        <v>400</v>
      </c>
      <c r="U26" s="14">
        <v>53000</v>
      </c>
      <c r="V26" s="5">
        <f t="shared" si="2"/>
        <v>0.82332912884739817</v>
      </c>
      <c r="W26" s="5">
        <f t="shared" si="3"/>
        <v>1.2695143220427476E-2</v>
      </c>
      <c r="X26" s="5">
        <f t="shared" si="4"/>
        <v>4.0145567798595856E-3</v>
      </c>
      <c r="Y26" s="5">
        <f t="shared" si="7"/>
        <v>0.83025068409920177</v>
      </c>
      <c r="Z26" s="5">
        <f t="shared" si="8"/>
        <v>0.82610754189980184</v>
      </c>
      <c r="AA26" s="5">
        <f t="shared" si="9"/>
        <v>0.82449422359344471</v>
      </c>
      <c r="AB26" s="5">
        <f t="shared" si="10"/>
        <v>0.83662196113385146</v>
      </c>
      <c r="AC26" s="5">
        <f t="shared" si="11"/>
        <v>0.80185418543690579</v>
      </c>
      <c r="AD26" s="5">
        <f t="shared" si="12"/>
        <v>0.82545745212004484</v>
      </c>
      <c r="AE26" s="5">
        <f t="shared" si="13"/>
        <v>0.80806404362313999</v>
      </c>
      <c r="AF26" s="5">
        <f t="shared" si="14"/>
        <v>0.84415957420241527</v>
      </c>
      <c r="AG26" s="5">
        <f t="shared" si="15"/>
        <v>0.82203600661523379</v>
      </c>
      <c r="AH26" s="5">
        <f t="shared" si="16"/>
        <v>0.81424561574994314</v>
      </c>
      <c r="AI26">
        <f t="shared" si="17"/>
        <v>0.51346400000000003</v>
      </c>
      <c r="AJ26">
        <f t="shared" si="5"/>
        <v>60.3479754856033</v>
      </c>
      <c r="AK26">
        <f t="shared" si="18"/>
        <v>0.30986512884739814</v>
      </c>
      <c r="AL26">
        <f t="shared" si="6"/>
        <v>1.6034797548560329</v>
      </c>
    </row>
    <row r="27" spans="1:38" x14ac:dyDescent="0.25">
      <c r="A27">
        <v>23</v>
      </c>
      <c r="B27" s="4" t="s">
        <v>87</v>
      </c>
      <c r="C27" s="7" t="s">
        <v>88</v>
      </c>
      <c r="D27" s="4" t="s">
        <v>89</v>
      </c>
      <c r="E27" s="4">
        <v>1.67</v>
      </c>
      <c r="F27" s="17">
        <f>E27*H1</f>
        <v>1.8704000000000001</v>
      </c>
      <c r="G27" s="5">
        <f t="shared" si="0"/>
        <v>3.003568730794941</v>
      </c>
      <c r="H27" s="5">
        <f t="shared" si="1"/>
        <v>4.2811603717724377E-2</v>
      </c>
      <c r="I27">
        <v>3.0279095318671199</v>
      </c>
      <c r="J27">
        <v>3.0114589035111301</v>
      </c>
      <c r="K27">
        <v>3.0112736664376798</v>
      </c>
      <c r="L27">
        <v>3.0359899014954901</v>
      </c>
      <c r="M27">
        <v>2.9326663814196898</v>
      </c>
      <c r="N27">
        <v>3.0106851573172899</v>
      </c>
      <c r="O27">
        <v>2.94832603156821</v>
      </c>
      <c r="P27">
        <v>3.0800838440708902</v>
      </c>
      <c r="Q27">
        <v>3.0009117020609399</v>
      </c>
      <c r="R27">
        <v>2.97638218820097</v>
      </c>
      <c r="T27" s="14">
        <v>640</v>
      </c>
      <c r="U27" s="14">
        <v>480000</v>
      </c>
      <c r="V27" s="5">
        <f t="shared" si="2"/>
        <v>2.2526765480962063</v>
      </c>
      <c r="W27" s="5">
        <f t="shared" si="3"/>
        <v>3.2108702788293204E-2</v>
      </c>
      <c r="X27" s="5">
        <f t="shared" si="4"/>
        <v>1.0153663352440575E-2</v>
      </c>
      <c r="Y27" s="5">
        <f t="shared" si="7"/>
        <v>2.2709321489003402</v>
      </c>
      <c r="Z27" s="5">
        <f t="shared" si="8"/>
        <v>2.2585941776333476</v>
      </c>
      <c r="AA27" s="5">
        <f t="shared" si="9"/>
        <v>2.25845524982826</v>
      </c>
      <c r="AB27" s="5">
        <f t="shared" si="10"/>
        <v>2.2769924261216175</v>
      </c>
      <c r="AC27" s="5">
        <f t="shared" si="11"/>
        <v>2.1994997860647674</v>
      </c>
      <c r="AD27" s="5">
        <f t="shared" si="12"/>
        <v>2.2580138679879673</v>
      </c>
      <c r="AE27" s="5">
        <f t="shared" si="13"/>
        <v>2.2112445236761578</v>
      </c>
      <c r="AF27" s="5">
        <f t="shared" si="14"/>
        <v>2.3100628830531673</v>
      </c>
      <c r="AG27" s="5">
        <f t="shared" si="15"/>
        <v>2.2506837765457051</v>
      </c>
      <c r="AH27" s="5">
        <f t="shared" si="16"/>
        <v>2.2322866411507274</v>
      </c>
      <c r="AI27">
        <f t="shared" si="17"/>
        <v>1.4028000000000003</v>
      </c>
      <c r="AJ27">
        <f t="shared" si="5"/>
        <v>60.584299122911744</v>
      </c>
      <c r="AK27">
        <f t="shared" si="18"/>
        <v>0.84987654809620605</v>
      </c>
      <c r="AL27">
        <f t="shared" si="6"/>
        <v>1.6058429912291174</v>
      </c>
    </row>
    <row r="28" spans="1:38" x14ac:dyDescent="0.25">
      <c r="A28">
        <v>24</v>
      </c>
      <c r="B28" s="4" t="s">
        <v>90</v>
      </c>
      <c r="C28" s="7" t="s">
        <v>91</v>
      </c>
      <c r="D28" s="4" t="s">
        <v>92</v>
      </c>
      <c r="E28" s="4">
        <v>16.649999999999999</v>
      </c>
      <c r="F28" s="17">
        <f>E28*H1</f>
        <v>18.648</v>
      </c>
      <c r="G28" s="5">
        <f t="shared" si="0"/>
        <v>29.915030262818078</v>
      </c>
      <c r="H28" s="5">
        <f t="shared" si="1"/>
        <v>0.43983154276972775</v>
      </c>
      <c r="I28">
        <v>30.212477272568499</v>
      </c>
      <c r="J28">
        <v>30.044422322608199</v>
      </c>
      <c r="K28">
        <v>29.953110282109702</v>
      </c>
      <c r="L28">
        <v>30.307394266103302</v>
      </c>
      <c r="M28">
        <v>29.1390194834464</v>
      </c>
      <c r="N28">
        <v>30.0133128671504</v>
      </c>
      <c r="O28">
        <v>29.365875618977199</v>
      </c>
      <c r="P28">
        <v>30.611321032382801</v>
      </c>
      <c r="Q28">
        <v>29.871772353341601</v>
      </c>
      <c r="R28">
        <v>29.6315971294927</v>
      </c>
      <c r="T28" s="14">
        <v>2500</v>
      </c>
      <c r="U28" s="14">
        <v>120000</v>
      </c>
      <c r="V28" s="5">
        <f t="shared" si="2"/>
        <v>1.4359214526152679</v>
      </c>
      <c r="W28" s="5">
        <f t="shared" si="3"/>
        <v>2.1111914052946903E-2</v>
      </c>
      <c r="X28" s="5">
        <f t="shared" si="4"/>
        <v>6.6761734173028855E-3</v>
      </c>
      <c r="Y28" s="5">
        <f t="shared" si="7"/>
        <v>1.4501989090832879</v>
      </c>
      <c r="Z28" s="5">
        <f t="shared" si="8"/>
        <v>1.4421322714851936</v>
      </c>
      <c r="AA28" s="5">
        <f t="shared" si="9"/>
        <v>1.4377492935412657</v>
      </c>
      <c r="AB28" s="5">
        <f t="shared" si="10"/>
        <v>1.4547549247729585</v>
      </c>
      <c r="AC28" s="5">
        <f t="shared" si="11"/>
        <v>1.3986729352054275</v>
      </c>
      <c r="AD28" s="5">
        <f t="shared" si="12"/>
        <v>1.4406390176232191</v>
      </c>
      <c r="AE28" s="5">
        <f t="shared" si="13"/>
        <v>1.4095620297109055</v>
      </c>
      <c r="AF28" s="5">
        <f t="shared" si="14"/>
        <v>1.4693434095543745</v>
      </c>
      <c r="AG28" s="5">
        <f t="shared" si="15"/>
        <v>1.4338450729603969</v>
      </c>
      <c r="AH28" s="5">
        <f t="shared" si="16"/>
        <v>1.4223166622156496</v>
      </c>
      <c r="AI28">
        <f t="shared" si="17"/>
        <v>0.89510400000000001</v>
      </c>
      <c r="AJ28">
        <f t="shared" si="5"/>
        <v>60.419510203872164</v>
      </c>
      <c r="AK28">
        <f t="shared" si="18"/>
        <v>0.54081745261526792</v>
      </c>
      <c r="AL28">
        <f t="shared" si="6"/>
        <v>1.6041951020387217</v>
      </c>
    </row>
    <row r="29" spans="1:38" x14ac:dyDescent="0.25">
      <c r="A29">
        <v>25</v>
      </c>
      <c r="B29" s="4" t="s">
        <v>93</v>
      </c>
      <c r="C29" s="7" t="s">
        <v>94</v>
      </c>
      <c r="D29" s="4" t="s">
        <v>95</v>
      </c>
      <c r="E29" s="4">
        <v>0.5</v>
      </c>
      <c r="F29" s="17">
        <f>E29*H1</f>
        <v>0.56000000000000005</v>
      </c>
      <c r="G29" s="5">
        <f t="shared" si="0"/>
        <v>0.89829210460805098</v>
      </c>
      <c r="H29" s="5">
        <f t="shared" si="1"/>
        <v>1.2163842663119576E-2</v>
      </c>
      <c r="I29">
        <v>0.90395694410483796</v>
      </c>
      <c r="J29">
        <v>0.90413978234018999</v>
      </c>
      <c r="K29">
        <v>0.90246803235787598</v>
      </c>
      <c r="L29">
        <v>0.90882055516695903</v>
      </c>
      <c r="M29">
        <v>0.87707502366474699</v>
      </c>
      <c r="N29">
        <v>0.89984433102058803</v>
      </c>
      <c r="O29">
        <v>0.88105060623109099</v>
      </c>
      <c r="P29">
        <v>0.91682256975201604</v>
      </c>
      <c r="Q29">
        <v>0.89693062329736395</v>
      </c>
      <c r="R29">
        <v>0.89181257814484005</v>
      </c>
      <c r="T29" s="14">
        <v>1550</v>
      </c>
      <c r="U29" s="14">
        <v>390000</v>
      </c>
      <c r="V29" s="5">
        <f t="shared" si="2"/>
        <v>0.22602188438525156</v>
      </c>
      <c r="W29" s="5">
        <f t="shared" si="3"/>
        <v>3.0605797668494302E-3</v>
      </c>
      <c r="X29" s="5">
        <f t="shared" si="4"/>
        <v>9.6784030238712996E-4</v>
      </c>
      <c r="Y29" s="5">
        <f t="shared" si="7"/>
        <v>0.22744723109734633</v>
      </c>
      <c r="Z29" s="5">
        <f t="shared" si="8"/>
        <v>0.22749323555656392</v>
      </c>
      <c r="AA29" s="5">
        <f t="shared" si="9"/>
        <v>0.2270726016900462</v>
      </c>
      <c r="AB29" s="5">
        <f t="shared" si="10"/>
        <v>0.22867097839684777</v>
      </c>
      <c r="AC29" s="5">
        <f t="shared" si="11"/>
        <v>0.22068339305112991</v>
      </c>
      <c r="AD29" s="5">
        <f t="shared" si="12"/>
        <v>0.22641244457937376</v>
      </c>
      <c r="AE29" s="5">
        <f t="shared" si="13"/>
        <v>0.22168370092266163</v>
      </c>
      <c r="AF29" s="5">
        <f t="shared" si="14"/>
        <v>0.23068438851824918</v>
      </c>
      <c r="AG29" s="5">
        <f t="shared" si="15"/>
        <v>0.2256793181199819</v>
      </c>
      <c r="AH29" s="5">
        <f t="shared" si="16"/>
        <v>0.22439155192031462</v>
      </c>
      <c r="AI29">
        <f t="shared" si="17"/>
        <v>0.14090322580645162</v>
      </c>
      <c r="AJ29">
        <f t="shared" si="5"/>
        <v>60.409304394294828</v>
      </c>
      <c r="AK29">
        <f t="shared" si="18"/>
        <v>8.5118658578799938E-2</v>
      </c>
      <c r="AL29">
        <f t="shared" si="6"/>
        <v>1.6040930439429482</v>
      </c>
    </row>
    <row r="30" spans="1:38" x14ac:dyDescent="0.25">
      <c r="A30">
        <v>26</v>
      </c>
      <c r="B30" s="4" t="s">
        <v>96</v>
      </c>
      <c r="C30" s="7" t="s">
        <v>97</v>
      </c>
      <c r="D30" s="4" t="s">
        <v>98</v>
      </c>
      <c r="E30" s="4">
        <v>3.03</v>
      </c>
      <c r="F30" s="17">
        <f>E30*H1</f>
        <v>3.3936000000000002</v>
      </c>
      <c r="G30" s="5">
        <f t="shared" si="0"/>
        <v>5.4435358265833358</v>
      </c>
      <c r="H30" s="5">
        <f t="shared" si="1"/>
        <v>7.6575597123672096E-2</v>
      </c>
      <c r="I30">
        <v>5.4772774514760201</v>
      </c>
      <c r="J30">
        <v>5.4609386121035399</v>
      </c>
      <c r="K30">
        <v>5.4640161369865403</v>
      </c>
      <c r="L30">
        <v>5.5182958776545101</v>
      </c>
      <c r="M30">
        <v>5.3227285888447904</v>
      </c>
      <c r="N30">
        <v>5.4568402916318304</v>
      </c>
      <c r="O30">
        <v>5.3319893200204396</v>
      </c>
      <c r="P30">
        <v>5.56948177852827</v>
      </c>
      <c r="Q30">
        <v>5.4372504051120902</v>
      </c>
      <c r="R30">
        <v>5.3965398034753296</v>
      </c>
      <c r="T30" s="14">
        <v>9240</v>
      </c>
      <c r="U30" s="15">
        <v>66000</v>
      </c>
      <c r="V30" s="5">
        <f t="shared" si="2"/>
        <v>3.8882398761309549E-2</v>
      </c>
      <c r="W30" s="5">
        <f t="shared" si="3"/>
        <v>5.4696855088337104E-4</v>
      </c>
      <c r="X30" s="5">
        <f t="shared" si="4"/>
        <v>1.7296664292731556E-4</v>
      </c>
      <c r="Y30" s="5">
        <f t="shared" si="7"/>
        <v>3.9123410367685858E-2</v>
      </c>
      <c r="Z30" s="5">
        <f t="shared" si="8"/>
        <v>3.9006704372168147E-2</v>
      </c>
      <c r="AA30" s="5">
        <f t="shared" si="9"/>
        <v>3.9028686692761008E-2</v>
      </c>
      <c r="AB30" s="5">
        <f t="shared" si="10"/>
        <v>3.9416399126103639E-2</v>
      </c>
      <c r="AC30" s="5">
        <f t="shared" si="11"/>
        <v>3.8019489920319935E-2</v>
      </c>
      <c r="AD30" s="5">
        <f t="shared" si="12"/>
        <v>3.8977430654513076E-2</v>
      </c>
      <c r="AE30" s="5">
        <f t="shared" si="13"/>
        <v>3.8085638000145999E-2</v>
      </c>
      <c r="AF30" s="5">
        <f t="shared" si="14"/>
        <v>3.9782012703773358E-2</v>
      </c>
      <c r="AG30" s="5">
        <f t="shared" si="15"/>
        <v>3.8837502893657783E-2</v>
      </c>
      <c r="AH30" s="5">
        <f t="shared" si="16"/>
        <v>3.8546712881966642E-2</v>
      </c>
      <c r="AI30">
        <f t="shared" si="17"/>
        <v>2.4240000000000001E-2</v>
      </c>
      <c r="AJ30">
        <f t="shared" si="5"/>
        <v>60.40593548395028</v>
      </c>
      <c r="AK30">
        <f t="shared" si="18"/>
        <v>1.4642398761309548E-2</v>
      </c>
      <c r="AL30">
        <f t="shared" si="6"/>
        <v>1.6040593548395028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103</v>
      </c>
      <c r="U32" s="5">
        <f>SUM(V5:V30)</f>
        <v>10369.99775705409</v>
      </c>
      <c r="W32" s="5"/>
      <c r="X32" s="5"/>
      <c r="Y32" s="5">
        <f t="shared" ref="Y32:AI32" si="19">SUM(Y5:Y30)</f>
        <v>10369.997757054087</v>
      </c>
      <c r="Z32" s="5">
        <f t="shared" si="19"/>
        <v>10369.997757054085</v>
      </c>
      <c r="AA32" s="5">
        <f t="shared" si="19"/>
        <v>10369.997757054094</v>
      </c>
      <c r="AB32" s="5">
        <f t="shared" si="19"/>
        <v>10369.99775705409</v>
      </c>
      <c r="AC32" s="5">
        <f t="shared" si="19"/>
        <v>10369.997757054083</v>
      </c>
      <c r="AD32" s="5">
        <f t="shared" si="19"/>
        <v>10369.997757054096</v>
      </c>
      <c r="AE32" s="5">
        <f t="shared" si="19"/>
        <v>10369.997757054092</v>
      </c>
      <c r="AF32" s="5">
        <f t="shared" si="19"/>
        <v>10369.997757054072</v>
      </c>
      <c r="AG32" s="5">
        <f t="shared" si="19"/>
        <v>10369.997757054087</v>
      </c>
      <c r="AH32" s="5">
        <f t="shared" si="19"/>
        <v>10369.997757054098</v>
      </c>
      <c r="AI32" s="5">
        <f t="shared" si="19"/>
        <v>10369.997757054085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>&amp;R_x000D_&amp;1#&amp;"Calibri"&amp;10&amp;K000000 Classification: Confidential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E9486-9C15-4B78-8462-4634B5A15FA5}">
  <dimension ref="A1:AL32"/>
  <sheetViews>
    <sheetView zoomScale="80" zoomScaleNormal="80" workbookViewId="0">
      <selection activeCell="F1" sqref="F1"/>
    </sheetView>
  </sheetViews>
  <sheetFormatPr defaultRowHeight="15" x14ac:dyDescent="0.25"/>
  <cols>
    <col min="4" max="4" width="8.85546875" customWidth="1"/>
    <col min="9" max="18" width="12.7109375" customWidth="1"/>
  </cols>
  <sheetData>
    <row r="1" spans="1:38" x14ac:dyDescent="0.25">
      <c r="A1" t="s">
        <v>0</v>
      </c>
      <c r="B1">
        <v>350</v>
      </c>
      <c r="E1" t="s">
        <v>1</v>
      </c>
      <c r="F1">
        <v>1.36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32" t="s">
        <v>5</v>
      </c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S2" s="5"/>
      <c r="T2" s="5"/>
      <c r="U2" s="31" t="s">
        <v>6</v>
      </c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15</v>
      </c>
      <c r="U3" s="5" t="s">
        <v>16</v>
      </c>
      <c r="V3" s="10" t="s">
        <v>13</v>
      </c>
      <c r="W3" s="10" t="s">
        <v>14</v>
      </c>
      <c r="X3" s="10" t="s">
        <v>17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178</v>
      </c>
      <c r="AJ3" t="s">
        <v>19</v>
      </c>
      <c r="AK3" t="s">
        <v>179</v>
      </c>
      <c r="AL3" t="s">
        <v>180</v>
      </c>
    </row>
    <row r="4" spans="1:38" ht="15.75" thickBot="1" x14ac:dyDescent="0.3">
      <c r="B4" t="s">
        <v>20</v>
      </c>
      <c r="C4" t="s">
        <v>181</v>
      </c>
      <c r="F4" s="17"/>
      <c r="G4" s="5">
        <f>AVERAGE(I4:R4)</f>
        <v>40.123958667687681</v>
      </c>
      <c r="H4" s="5">
        <f>STDEV(I4:R4)</f>
        <v>1.7268225744609634E-3</v>
      </c>
      <c r="I4">
        <v>40.121701687481902</v>
      </c>
      <c r="J4">
        <v>40.122223573586403</v>
      </c>
      <c r="K4">
        <v>40.124249862111</v>
      </c>
      <c r="L4">
        <v>40.1252320671991</v>
      </c>
      <c r="M4">
        <v>40.127652583192599</v>
      </c>
      <c r="N4">
        <v>40.122223174092198</v>
      </c>
      <c r="O4">
        <v>40.123728360294201</v>
      </c>
      <c r="P4">
        <v>40.1239658737193</v>
      </c>
      <c r="Q4">
        <v>40.124108777800998</v>
      </c>
      <c r="R4">
        <v>40.124500717399101</v>
      </c>
      <c r="T4" s="5" t="s">
        <v>21</v>
      </c>
      <c r="U4" s="5" t="s">
        <v>22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23</v>
      </c>
      <c r="C5" s="5" t="s">
        <v>24</v>
      </c>
      <c r="D5" t="s">
        <v>25</v>
      </c>
      <c r="E5">
        <v>120</v>
      </c>
      <c r="F5" s="17">
        <f>E5*F1</f>
        <v>163.20000000000002</v>
      </c>
      <c r="G5" s="5">
        <f t="shared" ref="G5:G30" si="0">AVERAGE(I5:R5)</f>
        <v>168.51774503713091</v>
      </c>
      <c r="H5" s="5">
        <f t="shared" ref="H5:H30" si="1">STDEV(I5:R5)</f>
        <v>0.11990129994757576</v>
      </c>
      <c r="I5">
        <v>168.522385252378</v>
      </c>
      <c r="J5">
        <v>168.73058853548901</v>
      </c>
      <c r="K5">
        <v>168.612484066044</v>
      </c>
      <c r="L5">
        <v>168.464152568076</v>
      </c>
      <c r="M5">
        <v>168.315235139972</v>
      </c>
      <c r="N5">
        <v>168.45824873810699</v>
      </c>
      <c r="O5">
        <v>168.57791662312201</v>
      </c>
      <c r="P5">
        <v>168.44480478659801</v>
      </c>
      <c r="Q5">
        <v>168.429396168587</v>
      </c>
      <c r="R5">
        <v>168.62223849293599</v>
      </c>
      <c r="T5" s="12">
        <v>16</v>
      </c>
      <c r="U5" s="12">
        <v>588000</v>
      </c>
      <c r="V5" s="5">
        <f>AVERAGE(Y5:AH5)</f>
        <v>6812.3298431260164</v>
      </c>
      <c r="W5" s="5">
        <f>STDEV(Y5:AH5)</f>
        <v>4.8470100503808142</v>
      </c>
      <c r="X5" s="5">
        <f>W5/SQRT(COUNT(Y5:AH5))</f>
        <v>1.5327591600930859</v>
      </c>
      <c r="Y5" s="5">
        <f>I5/T5*U5/1000*1.1</f>
        <v>6812.5174238273812</v>
      </c>
      <c r="Z5" s="5">
        <f>J5/T5*U5/1000*1.1</f>
        <v>6820.9340415471434</v>
      </c>
      <c r="AA5" s="5">
        <f>K5/T5*U5/1000*1.1</f>
        <v>6816.1596683698299</v>
      </c>
      <c r="AB5" s="5">
        <f>L5/T5*U5/1000*1.1</f>
        <v>6810.1633675644734</v>
      </c>
      <c r="AC5" s="5">
        <f>M5/T5*U5/1000*1.1</f>
        <v>6804.1433805333681</v>
      </c>
      <c r="AD5" s="5">
        <f>N5/T5*U5/1000*1.1</f>
        <v>6809.924705237976</v>
      </c>
      <c r="AE5" s="5">
        <f>O5/T5*U5/1000*1.1</f>
        <v>6814.762279489707</v>
      </c>
      <c r="AF5" s="5">
        <f>P5/T5*U5/1000*1.1</f>
        <v>6809.3812334982249</v>
      </c>
      <c r="AG5" s="5">
        <f>Q5/T5*U5/1000*1.1</f>
        <v>6808.7583401151305</v>
      </c>
      <c r="AH5" s="5">
        <f>R5/T5*U5/1000*1.1</f>
        <v>6816.5539910769385</v>
      </c>
      <c r="AI5">
        <f>F5/T5*U5/1000*1.1</f>
        <v>6597.3600000000015</v>
      </c>
      <c r="AJ5">
        <f>((V5-AI5)/AI5)*100</f>
        <v>3.2584222041242992</v>
      </c>
      <c r="AK5">
        <f>V5-AI5</f>
        <v>214.96984312601489</v>
      </c>
      <c r="AL5">
        <f>V5/AI5</f>
        <v>1.0325842220412429</v>
      </c>
    </row>
    <row r="6" spans="1:38" x14ac:dyDescent="0.25">
      <c r="A6">
        <v>2</v>
      </c>
      <c r="B6" t="s">
        <v>26</v>
      </c>
      <c r="C6" s="5" t="s">
        <v>27</v>
      </c>
      <c r="D6" t="s">
        <v>28</v>
      </c>
      <c r="E6">
        <v>1241.24</v>
      </c>
      <c r="F6" s="17">
        <f>E6*H1</f>
        <v>1390.1888000000001</v>
      </c>
      <c r="G6" s="5">
        <f t="shared" si="0"/>
        <v>2161.7405936709119</v>
      </c>
      <c r="H6" s="5">
        <f t="shared" si="1"/>
        <v>71.962468598146231</v>
      </c>
      <c r="I6">
        <v>2173.64903664946</v>
      </c>
      <c r="J6">
        <v>2139.3212632618201</v>
      </c>
      <c r="K6">
        <v>2213.8979978478601</v>
      </c>
      <c r="L6">
        <v>2145.4303107023802</v>
      </c>
      <c r="M6">
        <v>2044.46126486968</v>
      </c>
      <c r="N6">
        <v>2163.1420776904502</v>
      </c>
      <c r="O6">
        <v>2075.48802054628</v>
      </c>
      <c r="P6">
        <v>2133.70671022236</v>
      </c>
      <c r="Q6">
        <v>2261.2020267008102</v>
      </c>
      <c r="R6">
        <v>2267.1072282180198</v>
      </c>
      <c r="T6" s="13">
        <v>540</v>
      </c>
      <c r="U6" s="13">
        <v>45000</v>
      </c>
      <c r="V6" s="5">
        <f t="shared" ref="V6:V30" si="2">AVERAGE(Y6:AH6)</f>
        <v>180.14504947257601</v>
      </c>
      <c r="W6" s="5">
        <f t="shared" ref="W6:W30" si="3">STDEV(Y6:AH6)</f>
        <v>5.9968723831788449</v>
      </c>
      <c r="X6" s="5">
        <f t="shared" ref="X6:X30" si="4">W6/SQRT(COUNT(Y6:AH6))</f>
        <v>1.8963775568207168</v>
      </c>
      <c r="Y6" s="5">
        <f>I6/T6*U6/1000</f>
        <v>181.13741972078833</v>
      </c>
      <c r="Z6" s="5">
        <f>J6/T6*U6/1000</f>
        <v>178.27677193848501</v>
      </c>
      <c r="AA6" s="5">
        <f>K6/T6*U6/1000</f>
        <v>184.49149982065498</v>
      </c>
      <c r="AB6" s="5">
        <f>L6/T6*U6/1000</f>
        <v>178.78585922519832</v>
      </c>
      <c r="AC6" s="5">
        <f>M6/T6*U6/1000</f>
        <v>170.37177207247333</v>
      </c>
      <c r="AD6" s="5">
        <f>N6/T6*U6/1000</f>
        <v>180.26183980753751</v>
      </c>
      <c r="AE6" s="5">
        <f>O6/T6*U6/1000</f>
        <v>172.95733504552334</v>
      </c>
      <c r="AF6" s="5">
        <f>P6/T6*U6/1000</f>
        <v>177.80889251853003</v>
      </c>
      <c r="AG6" s="5">
        <f>Q6/T6*U6/1000</f>
        <v>188.43350222506749</v>
      </c>
      <c r="AH6" s="5">
        <f>R6/T6*U6/1000</f>
        <v>188.92560235150165</v>
      </c>
      <c r="AI6">
        <f>F6/T6*U6/1000</f>
        <v>115.84906666666669</v>
      </c>
      <c r="AJ6">
        <f t="shared" ref="AJ6:AJ30" si="5">((V6-AI6)/AI6)*100</f>
        <v>55.499784897627691</v>
      </c>
      <c r="AK6">
        <f>V6-AI6</f>
        <v>64.295982805909318</v>
      </c>
      <c r="AL6">
        <f t="shared" ref="AL6:AL30" si="6">V6/AI6</f>
        <v>1.554997848976277</v>
      </c>
    </row>
    <row r="7" spans="1:38" x14ac:dyDescent="0.25">
      <c r="A7">
        <v>3</v>
      </c>
      <c r="B7" t="s">
        <v>29</v>
      </c>
      <c r="C7" s="5" t="s">
        <v>30</v>
      </c>
      <c r="D7" t="s">
        <v>31</v>
      </c>
      <c r="E7">
        <v>166.35</v>
      </c>
      <c r="F7" s="17">
        <f>E7*H1</f>
        <v>186.31200000000001</v>
      </c>
      <c r="G7" s="5">
        <f t="shared" si="0"/>
        <v>98.018753614458646</v>
      </c>
      <c r="H7" s="5">
        <f t="shared" si="1"/>
        <v>1.0318353030645633</v>
      </c>
      <c r="I7">
        <v>99.079155006607095</v>
      </c>
      <c r="J7">
        <v>97.709352461124595</v>
      </c>
      <c r="K7">
        <v>98.901889202376097</v>
      </c>
      <c r="L7">
        <v>97.792040959176802</v>
      </c>
      <c r="M7">
        <v>99.589651129985</v>
      </c>
      <c r="N7">
        <v>96.727014288298705</v>
      </c>
      <c r="O7">
        <v>96.379103986242896</v>
      </c>
      <c r="P7">
        <v>97.814444802722605</v>
      </c>
      <c r="Q7">
        <v>98.668302599132005</v>
      </c>
      <c r="R7">
        <v>97.526581708920801</v>
      </c>
      <c r="T7" s="13">
        <v>50</v>
      </c>
      <c r="U7" s="13">
        <v>180000</v>
      </c>
      <c r="V7" s="5">
        <f t="shared" si="2"/>
        <v>352.86751301205112</v>
      </c>
      <c r="W7" s="5">
        <f t="shared" si="3"/>
        <v>3.7146070910324314</v>
      </c>
      <c r="X7" s="5">
        <f t="shared" si="4"/>
        <v>1.1746619020274907</v>
      </c>
      <c r="Y7" s="5">
        <f t="shared" ref="Y7:Y30" si="7">I7/T7*U7/1000</f>
        <v>356.68495802378555</v>
      </c>
      <c r="Z7" s="5">
        <f t="shared" ref="Z7:Z30" si="8">J7/T7*U7/1000</f>
        <v>351.75366886004861</v>
      </c>
      <c r="AA7" s="5">
        <f t="shared" ref="AA7:AA30" si="9">K7/T7*U7/1000</f>
        <v>356.04680112855391</v>
      </c>
      <c r="AB7" s="5">
        <f t="shared" ref="AB7:AB30" si="10">L7/T7*U7/1000</f>
        <v>352.0513474530365</v>
      </c>
      <c r="AC7" s="5">
        <f t="shared" ref="AC7:AC30" si="11">M7/T7*U7/1000</f>
        <v>358.52274406794601</v>
      </c>
      <c r="AD7" s="5">
        <f t="shared" ref="AD7:AD30" si="12">N7/T7*U7/1000</f>
        <v>348.21725143787535</v>
      </c>
      <c r="AE7" s="5">
        <f t="shared" ref="AE7:AE30" si="13">O7/T7*U7/1000</f>
        <v>346.96477435047439</v>
      </c>
      <c r="AF7" s="5">
        <f t="shared" ref="AF7:AF30" si="14">P7/T7*U7/1000</f>
        <v>352.13200128980139</v>
      </c>
      <c r="AG7" s="5">
        <f t="shared" ref="AG7:AG30" si="15">Q7/T7*U7/1000</f>
        <v>355.20588935687522</v>
      </c>
      <c r="AH7" s="5">
        <f t="shared" ref="AH7:AH30" si="16">R7/T7*U7/1000</f>
        <v>351.09569415211485</v>
      </c>
      <c r="AI7">
        <f t="shared" ref="AI7:AI30" si="17">F7/T7*U7/1000</f>
        <v>670.72320000000002</v>
      </c>
      <c r="AJ7">
        <f t="shared" si="5"/>
        <v>-47.389994410205119</v>
      </c>
      <c r="AK7">
        <f t="shared" ref="AK7:AK30" si="18">V7-AI7</f>
        <v>-317.8556869879489</v>
      </c>
      <c r="AL7">
        <f t="shared" si="6"/>
        <v>0.52610005589794884</v>
      </c>
    </row>
    <row r="8" spans="1:38" x14ac:dyDescent="0.25">
      <c r="A8">
        <v>4</v>
      </c>
      <c r="B8" t="s">
        <v>32</v>
      </c>
      <c r="C8" s="6" t="s">
        <v>33</v>
      </c>
      <c r="D8" t="s">
        <v>34</v>
      </c>
      <c r="E8">
        <v>50.2</v>
      </c>
      <c r="F8" s="17">
        <f>E8*H1</f>
        <v>56.224000000000011</v>
      </c>
      <c r="G8" s="5">
        <f t="shared" si="0"/>
        <v>697.21378874148434</v>
      </c>
      <c r="H8" s="5">
        <f t="shared" si="1"/>
        <v>8.1388148825246027</v>
      </c>
      <c r="I8">
        <v>693.04904297781104</v>
      </c>
      <c r="J8">
        <v>695.74547214542395</v>
      </c>
      <c r="K8">
        <v>714.50757145866396</v>
      </c>
      <c r="L8">
        <v>687.62161156879904</v>
      </c>
      <c r="M8">
        <v>693.67192628598104</v>
      </c>
      <c r="N8">
        <v>707.96754002786201</v>
      </c>
      <c r="O8">
        <v>698.59980618622296</v>
      </c>
      <c r="P8">
        <v>695.82585286331198</v>
      </c>
      <c r="Q8">
        <v>690.28366411755599</v>
      </c>
      <c r="R8">
        <v>694.86539978321105</v>
      </c>
      <c r="T8" s="14">
        <v>65</v>
      </c>
      <c r="U8" s="14">
        <v>70000</v>
      </c>
      <c r="V8" s="5">
        <f t="shared" si="2"/>
        <v>750.84561864467537</v>
      </c>
      <c r="W8" s="5">
        <f t="shared" si="3"/>
        <v>8.7648775657957199</v>
      </c>
      <c r="X8" s="5">
        <f t="shared" si="4"/>
        <v>2.7716976520426808</v>
      </c>
      <c r="Y8" s="5">
        <f t="shared" si="7"/>
        <v>746.360507822258</v>
      </c>
      <c r="Z8" s="5">
        <f t="shared" si="8"/>
        <v>749.2643546181489</v>
      </c>
      <c r="AA8" s="5">
        <f t="shared" si="9"/>
        <v>769.46969234009964</v>
      </c>
      <c r="AB8" s="5">
        <f t="shared" si="10"/>
        <v>740.51558168947588</v>
      </c>
      <c r="AC8" s="5">
        <f t="shared" si="11"/>
        <v>747.03130523105654</v>
      </c>
      <c r="AD8" s="5">
        <f t="shared" si="12"/>
        <v>762.42658156846676</v>
      </c>
      <c r="AE8" s="5">
        <f t="shared" si="13"/>
        <v>752.33825281593238</v>
      </c>
      <c r="AF8" s="5">
        <f t="shared" si="14"/>
        <v>749.35091846818204</v>
      </c>
      <c r="AG8" s="5">
        <f t="shared" si="15"/>
        <v>743.38240751121418</v>
      </c>
      <c r="AH8" s="5">
        <f t="shared" si="16"/>
        <v>748.3165843819196</v>
      </c>
      <c r="AI8">
        <f t="shared" si="17"/>
        <v>60.548923076923096</v>
      </c>
      <c r="AJ8">
        <f t="shared" si="5"/>
        <v>1140.0643652914844</v>
      </c>
      <c r="AK8">
        <f t="shared" si="18"/>
        <v>690.29669556775229</v>
      </c>
      <c r="AL8">
        <f t="shared" si="6"/>
        <v>12.400643652914841</v>
      </c>
    </row>
    <row r="9" spans="1:38" x14ac:dyDescent="0.25">
      <c r="A9">
        <v>5</v>
      </c>
      <c r="B9" t="s">
        <v>35</v>
      </c>
      <c r="C9" s="6" t="s">
        <v>36</v>
      </c>
      <c r="D9" t="s">
        <v>37</v>
      </c>
      <c r="E9">
        <v>29.91</v>
      </c>
      <c r="F9" s="17">
        <f>E9*H1</f>
        <v>33.499200000000002</v>
      </c>
      <c r="G9" s="5">
        <f t="shared" si="0"/>
        <v>76.192555389706712</v>
      </c>
      <c r="H9" s="5">
        <f t="shared" si="1"/>
        <v>2.3060780446456861</v>
      </c>
      <c r="I9">
        <v>76.294344909082199</v>
      </c>
      <c r="J9">
        <v>71.638275862602001</v>
      </c>
      <c r="K9">
        <v>75.227513164549904</v>
      </c>
      <c r="L9">
        <v>77.148727820088098</v>
      </c>
      <c r="M9">
        <v>77.344843785454998</v>
      </c>
      <c r="N9">
        <v>78.4023492033742</v>
      </c>
      <c r="O9">
        <v>75.954529289372005</v>
      </c>
      <c r="P9">
        <v>80.117049562232694</v>
      </c>
      <c r="Q9">
        <v>75.251467407985302</v>
      </c>
      <c r="R9">
        <v>74.546452892325604</v>
      </c>
      <c r="T9" s="14">
        <v>22</v>
      </c>
      <c r="U9" s="14">
        <v>160000</v>
      </c>
      <c r="V9" s="5">
        <f t="shared" si="2"/>
        <v>554.12767556150334</v>
      </c>
      <c r="W9" s="5">
        <f t="shared" si="3"/>
        <v>16.771476688332278</v>
      </c>
      <c r="X9" s="5">
        <f t="shared" si="4"/>
        <v>5.3036066059547915</v>
      </c>
      <c r="Y9" s="5">
        <f t="shared" si="7"/>
        <v>554.8679629751432</v>
      </c>
      <c r="Z9" s="5">
        <f t="shared" si="8"/>
        <v>521.00564263710544</v>
      </c>
      <c r="AA9" s="5">
        <f t="shared" si="9"/>
        <v>547.10918665127201</v>
      </c>
      <c r="AB9" s="5">
        <f t="shared" si="10"/>
        <v>561.08165687336793</v>
      </c>
      <c r="AC9" s="5">
        <f t="shared" si="11"/>
        <v>562.50795480330908</v>
      </c>
      <c r="AD9" s="5">
        <f t="shared" si="12"/>
        <v>570.19890329726695</v>
      </c>
      <c r="AE9" s="5">
        <f t="shared" si="13"/>
        <v>552.39657664997821</v>
      </c>
      <c r="AF9" s="5">
        <f t="shared" si="14"/>
        <v>582.66945136169238</v>
      </c>
      <c r="AG9" s="5">
        <f t="shared" si="15"/>
        <v>547.28339933080224</v>
      </c>
      <c r="AH9" s="5">
        <f t="shared" si="16"/>
        <v>542.15602103509536</v>
      </c>
      <c r="AI9">
        <f t="shared" si="17"/>
        <v>243.63054545454546</v>
      </c>
      <c r="AJ9">
        <f t="shared" si="5"/>
        <v>127.44589539364138</v>
      </c>
      <c r="AK9">
        <f t="shared" si="18"/>
        <v>310.49713010695791</v>
      </c>
      <c r="AL9">
        <f t="shared" si="6"/>
        <v>2.2744589539364135</v>
      </c>
    </row>
    <row r="10" spans="1:38" x14ac:dyDescent="0.25">
      <c r="A10">
        <v>6</v>
      </c>
      <c r="B10" t="s">
        <v>38</v>
      </c>
      <c r="C10" s="6" t="s">
        <v>39</v>
      </c>
      <c r="D10" t="s">
        <v>40</v>
      </c>
      <c r="E10">
        <v>128.58000000000001</v>
      </c>
      <c r="F10" s="17">
        <f>E10*H1</f>
        <v>144.00960000000003</v>
      </c>
      <c r="G10" s="5">
        <f t="shared" si="0"/>
        <v>309.88662396192711</v>
      </c>
      <c r="H10" s="5">
        <f t="shared" si="1"/>
        <v>7.7703873126374781</v>
      </c>
      <c r="I10">
        <v>302.95618018566103</v>
      </c>
      <c r="J10">
        <v>321.82755392841</v>
      </c>
      <c r="K10">
        <v>298.66163999495802</v>
      </c>
      <c r="L10">
        <v>306.353262423285</v>
      </c>
      <c r="M10">
        <v>318.41050992022599</v>
      </c>
      <c r="N10">
        <v>301.277691005875</v>
      </c>
      <c r="O10">
        <v>316.22154982575</v>
      </c>
      <c r="P10">
        <v>307.76080447367502</v>
      </c>
      <c r="Q10">
        <v>310.81780769267198</v>
      </c>
      <c r="R10">
        <v>314.57924016875899</v>
      </c>
      <c r="T10" s="14">
        <v>69</v>
      </c>
      <c r="U10" s="14">
        <v>160000</v>
      </c>
      <c r="V10" s="5">
        <f t="shared" si="2"/>
        <v>718.57767875229479</v>
      </c>
      <c r="W10" s="5">
        <f t="shared" si="3"/>
        <v>18.018289420608664</v>
      </c>
      <c r="X10" s="5">
        <f t="shared" si="4"/>
        <v>5.697883410923902</v>
      </c>
      <c r="Y10" s="5">
        <f t="shared" si="7"/>
        <v>702.50708448848945</v>
      </c>
      <c r="Z10" s="5">
        <f t="shared" si="8"/>
        <v>746.26679171805222</v>
      </c>
      <c r="AA10" s="5">
        <f t="shared" si="9"/>
        <v>692.548730423091</v>
      </c>
      <c r="AB10" s="5">
        <f t="shared" si="10"/>
        <v>710.38437663370428</v>
      </c>
      <c r="AC10" s="5">
        <f t="shared" si="11"/>
        <v>738.34321140921975</v>
      </c>
      <c r="AD10" s="5">
        <f t="shared" si="12"/>
        <v>698.61493566579713</v>
      </c>
      <c r="AE10" s="5">
        <f t="shared" si="13"/>
        <v>733.26736191478267</v>
      </c>
      <c r="AF10" s="5">
        <f t="shared" si="14"/>
        <v>713.64824225779716</v>
      </c>
      <c r="AG10" s="5">
        <f t="shared" si="15"/>
        <v>720.73694537431174</v>
      </c>
      <c r="AH10" s="5">
        <f t="shared" si="16"/>
        <v>729.459107637702</v>
      </c>
      <c r="AI10">
        <f t="shared" si="17"/>
        <v>333.93530434782616</v>
      </c>
      <c r="AJ10">
        <f t="shared" si="5"/>
        <v>115.18469877142014</v>
      </c>
      <c r="AK10">
        <f t="shared" si="18"/>
        <v>384.64237440446863</v>
      </c>
      <c r="AL10">
        <f t="shared" si="6"/>
        <v>2.1518469877142015</v>
      </c>
    </row>
    <row r="11" spans="1:38" x14ac:dyDescent="0.25">
      <c r="A11">
        <v>7</v>
      </c>
      <c r="B11" s="3" t="s">
        <v>41</v>
      </c>
      <c r="C11" s="9" t="s">
        <v>33</v>
      </c>
      <c r="D11" s="3" t="s">
        <v>42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43</v>
      </c>
      <c r="C12" s="6" t="s">
        <v>44</v>
      </c>
      <c r="D12" t="s">
        <v>45</v>
      </c>
      <c r="E12">
        <v>13.35</v>
      </c>
      <c r="F12" s="17">
        <f>E12*H1</f>
        <v>14.952000000000002</v>
      </c>
      <c r="G12" s="5">
        <f t="shared" si="0"/>
        <v>156.32550738767284</v>
      </c>
      <c r="H12" s="5">
        <f t="shared" si="1"/>
        <v>7.6238938845437225</v>
      </c>
      <c r="I12">
        <v>158.65156353171801</v>
      </c>
      <c r="J12">
        <v>150.388993264086</v>
      </c>
      <c r="K12">
        <v>163.60462149521899</v>
      </c>
      <c r="L12">
        <v>164.94687884204399</v>
      </c>
      <c r="M12">
        <v>149.379395286023</v>
      </c>
      <c r="N12">
        <v>155.96388867529299</v>
      </c>
      <c r="O12">
        <v>168.839187688761</v>
      </c>
      <c r="P12">
        <v>150.86406808260301</v>
      </c>
      <c r="Q12">
        <v>145.41264193245999</v>
      </c>
      <c r="R12">
        <v>155.203835078521</v>
      </c>
      <c r="T12" s="14">
        <v>81</v>
      </c>
      <c r="U12" s="14">
        <v>66000</v>
      </c>
      <c r="V12" s="5">
        <f>AVERAGE(Y12:AH12)</f>
        <v>127.37633935291856</v>
      </c>
      <c r="W12" s="5">
        <f t="shared" si="3"/>
        <v>6.2120616837022951</v>
      </c>
      <c r="X12" s="5">
        <f t="shared" si="4"/>
        <v>1.9644263885959736</v>
      </c>
      <c r="Y12" s="5">
        <f t="shared" si="7"/>
        <v>129.27164435917766</v>
      </c>
      <c r="Z12" s="5">
        <f t="shared" si="8"/>
        <v>122.53917969666267</v>
      </c>
      <c r="AA12" s="5">
        <f t="shared" si="9"/>
        <v>133.30746936647472</v>
      </c>
      <c r="AB12" s="5">
        <f t="shared" si="10"/>
        <v>134.40116053796177</v>
      </c>
      <c r="AC12" s="5">
        <f t="shared" si="11"/>
        <v>121.71654430712985</v>
      </c>
      <c r="AD12" s="5">
        <f t="shared" si="12"/>
        <v>127.08168706875725</v>
      </c>
      <c r="AE12" s="5">
        <f t="shared" si="13"/>
        <v>137.57267145010158</v>
      </c>
      <c r="AF12" s="5">
        <f t="shared" si="14"/>
        <v>122.9262776969358</v>
      </c>
      <c r="AG12" s="5">
        <f t="shared" si="15"/>
        <v>118.48437490793036</v>
      </c>
      <c r="AH12" s="5">
        <f t="shared" si="16"/>
        <v>126.46238413805415</v>
      </c>
      <c r="AI12">
        <f t="shared" si="17"/>
        <v>12.183111111111113</v>
      </c>
      <c r="AJ12">
        <f t="shared" si="5"/>
        <v>945.51569948951817</v>
      </c>
      <c r="AK12">
        <f t="shared" si="18"/>
        <v>115.19322824180745</v>
      </c>
      <c r="AL12">
        <f t="shared" si="6"/>
        <v>10.455156994895182</v>
      </c>
    </row>
    <row r="13" spans="1:38" x14ac:dyDescent="0.25">
      <c r="A13">
        <v>9</v>
      </c>
      <c r="B13" s="3" t="s">
        <v>46</v>
      </c>
      <c r="C13" s="9" t="s">
        <v>39</v>
      </c>
      <c r="D13" s="3" t="s">
        <v>47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48</v>
      </c>
      <c r="C14" s="6" t="s">
        <v>49</v>
      </c>
      <c r="D14" t="s">
        <v>50</v>
      </c>
      <c r="E14">
        <v>446.19</v>
      </c>
      <c r="F14" s="17">
        <f>E14*H1</f>
        <v>499.73280000000005</v>
      </c>
      <c r="G14" s="5">
        <f t="shared" si="0"/>
        <v>2829.5380566715639</v>
      </c>
      <c r="H14" s="5">
        <f t="shared" si="1"/>
        <v>62.637778775885671</v>
      </c>
      <c r="I14">
        <v>2861.5489294118402</v>
      </c>
      <c r="J14">
        <v>2854.40977270351</v>
      </c>
      <c r="K14">
        <v>2807.5010046030302</v>
      </c>
      <c r="L14">
        <v>2930.0584980335998</v>
      </c>
      <c r="M14">
        <v>2890.7114397833402</v>
      </c>
      <c r="N14">
        <v>2766.06313576415</v>
      </c>
      <c r="O14">
        <v>2756.7899388318601</v>
      </c>
      <c r="P14">
        <v>2759.97611606689</v>
      </c>
      <c r="Q14">
        <v>2884.8214599082598</v>
      </c>
      <c r="R14">
        <v>2783.5002716091599</v>
      </c>
      <c r="T14" s="14">
        <v>615</v>
      </c>
      <c r="U14" s="14">
        <v>96000</v>
      </c>
      <c r="V14" s="5">
        <f t="shared" si="2"/>
        <v>441.68398933409782</v>
      </c>
      <c r="W14" s="5">
        <f t="shared" si="3"/>
        <v>9.77760449184556</v>
      </c>
      <c r="X14" s="5">
        <f t="shared" si="4"/>
        <v>3.0919500254525212</v>
      </c>
      <c r="Y14" s="5">
        <f t="shared" si="7"/>
        <v>446.6808084935555</v>
      </c>
      <c r="Z14" s="5">
        <f t="shared" si="8"/>
        <v>445.56640354396251</v>
      </c>
      <c r="AA14" s="5">
        <f t="shared" si="9"/>
        <v>438.24405925510712</v>
      </c>
      <c r="AB14" s="5">
        <f t="shared" si="10"/>
        <v>457.37498505890335</v>
      </c>
      <c r="AC14" s="5">
        <f t="shared" si="11"/>
        <v>451.23300523447261</v>
      </c>
      <c r="AD14" s="5">
        <f t="shared" si="12"/>
        <v>431.77570899733075</v>
      </c>
      <c r="AE14" s="5">
        <f t="shared" si="13"/>
        <v>430.32818557375379</v>
      </c>
      <c r="AF14" s="5">
        <f t="shared" si="14"/>
        <v>430.82554006897794</v>
      </c>
      <c r="AG14" s="5">
        <f t="shared" si="15"/>
        <v>450.31359374177714</v>
      </c>
      <c r="AH14" s="5">
        <f t="shared" si="16"/>
        <v>434.49760337313711</v>
      </c>
      <c r="AI14">
        <f t="shared" si="17"/>
        <v>78.007071219512198</v>
      </c>
      <c r="AJ14">
        <f t="shared" si="5"/>
        <v>466.21019406201958</v>
      </c>
      <c r="AK14">
        <f t="shared" si="18"/>
        <v>363.67691811458565</v>
      </c>
      <c r="AL14">
        <f t="shared" si="6"/>
        <v>5.6621019406201958</v>
      </c>
    </row>
    <row r="15" spans="1:38" x14ac:dyDescent="0.25">
      <c r="A15">
        <v>11</v>
      </c>
      <c r="B15" s="4" t="s">
        <v>51</v>
      </c>
      <c r="C15" s="7" t="s">
        <v>52</v>
      </c>
      <c r="D15" s="4" t="s">
        <v>53</v>
      </c>
      <c r="E15" s="4">
        <v>8.01</v>
      </c>
      <c r="F15" s="17">
        <f>E15*H1</f>
        <v>8.9712000000000014</v>
      </c>
      <c r="G15" s="5">
        <f t="shared" si="0"/>
        <v>14.44284525938925</v>
      </c>
      <c r="H15" s="5">
        <f t="shared" si="1"/>
        <v>0.26465795412725029</v>
      </c>
      <c r="I15">
        <v>14.473483975238899</v>
      </c>
      <c r="J15">
        <v>14.2055596775035</v>
      </c>
      <c r="K15">
        <v>14.2996168801976</v>
      </c>
      <c r="L15">
        <v>14.964096041063099</v>
      </c>
      <c r="M15">
        <v>14.260040435336901</v>
      </c>
      <c r="N15">
        <v>14.454221513636501</v>
      </c>
      <c r="O15">
        <v>14.075773322608301</v>
      </c>
      <c r="P15">
        <v>14.4656219370193</v>
      </c>
      <c r="Q15">
        <v>14.7775603080556</v>
      </c>
      <c r="R15">
        <v>14.4524785032328</v>
      </c>
      <c r="T15" s="14">
        <v>546</v>
      </c>
      <c r="U15" s="14">
        <v>210000</v>
      </c>
      <c r="V15" s="5">
        <f t="shared" si="2"/>
        <v>5.5549404843804817</v>
      </c>
      <c r="W15" s="5">
        <f t="shared" si="3"/>
        <v>0.10179152081817329</v>
      </c>
      <c r="X15" s="5">
        <f t="shared" si="4"/>
        <v>3.2189305227787388E-2</v>
      </c>
      <c r="Y15" s="5">
        <f t="shared" si="7"/>
        <v>5.5667246058611157</v>
      </c>
      <c r="Z15" s="5">
        <f t="shared" si="8"/>
        <v>5.4636767990398072</v>
      </c>
      <c r="AA15" s="5">
        <f t="shared" si="9"/>
        <v>5.4998526462298463</v>
      </c>
      <c r="AB15" s="5">
        <f t="shared" si="10"/>
        <v>5.7554215542550384</v>
      </c>
      <c r="AC15" s="5">
        <f t="shared" si="11"/>
        <v>5.4846309366680392</v>
      </c>
      <c r="AD15" s="5">
        <f t="shared" si="12"/>
        <v>5.5593159667832701</v>
      </c>
      <c r="AE15" s="5">
        <f t="shared" si="13"/>
        <v>5.4137589702339621</v>
      </c>
      <c r="AF15" s="5">
        <f t="shared" si="14"/>
        <v>5.5637007450074236</v>
      </c>
      <c r="AG15" s="5">
        <f t="shared" si="15"/>
        <v>5.6836770415598465</v>
      </c>
      <c r="AH15" s="5">
        <f t="shared" si="16"/>
        <v>5.5586455781664617</v>
      </c>
      <c r="AI15">
        <f t="shared" si="17"/>
        <v>3.4504615384615396</v>
      </c>
      <c r="AJ15">
        <f t="shared" si="5"/>
        <v>60.991230374857849</v>
      </c>
      <c r="AK15">
        <f t="shared" si="18"/>
        <v>2.1044789459189421</v>
      </c>
      <c r="AL15">
        <f t="shared" si="6"/>
        <v>1.6099123037485785</v>
      </c>
    </row>
    <row r="16" spans="1:38" x14ac:dyDescent="0.25">
      <c r="A16">
        <v>12</v>
      </c>
      <c r="B16" s="3" t="s">
        <v>54</v>
      </c>
      <c r="C16" s="9" t="s">
        <v>55</v>
      </c>
      <c r="D16" s="3" t="s">
        <v>56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57</v>
      </c>
      <c r="C17" s="8" t="s">
        <v>58</v>
      </c>
      <c r="D17" s="2" t="s">
        <v>59</v>
      </c>
      <c r="E17" s="2">
        <v>1572.6</v>
      </c>
      <c r="F17" s="17">
        <f>E17*H1</f>
        <v>1761.3120000000001</v>
      </c>
      <c r="G17" s="5">
        <f t="shared" si="0"/>
        <v>117.98214779849852</v>
      </c>
      <c r="H17" s="5">
        <f t="shared" si="1"/>
        <v>13.27564210389227</v>
      </c>
      <c r="I17">
        <v>113.38920630741799</v>
      </c>
      <c r="J17">
        <v>94.251505786509497</v>
      </c>
      <c r="K17">
        <v>120.11216489192201</v>
      </c>
      <c r="L17">
        <v>101.521948673754</v>
      </c>
      <c r="M17">
        <v>118.449118245905</v>
      </c>
      <c r="N17">
        <v>122.96797548152099</v>
      </c>
      <c r="O17">
        <v>129.57333943506799</v>
      </c>
      <c r="P17">
        <v>120.963470949396</v>
      </c>
      <c r="Q17">
        <v>117.005595749138</v>
      </c>
      <c r="R17">
        <v>141.58715246435401</v>
      </c>
      <c r="T17" s="14">
        <v>292</v>
      </c>
      <c r="U17" s="14">
        <v>100000</v>
      </c>
      <c r="V17" s="5">
        <f t="shared" si="2"/>
        <v>40.404845136472105</v>
      </c>
      <c r="W17" s="5">
        <f t="shared" si="3"/>
        <v>4.5464527753055117</v>
      </c>
      <c r="X17" s="5">
        <f t="shared" si="4"/>
        <v>1.4377146044359148</v>
      </c>
      <c r="Y17" s="5">
        <f t="shared" si="7"/>
        <v>38.831919968293832</v>
      </c>
      <c r="Z17" s="5">
        <f t="shared" si="8"/>
        <v>32.277912940585445</v>
      </c>
      <c r="AA17" s="5">
        <f t="shared" si="9"/>
        <v>41.134303045178768</v>
      </c>
      <c r="AB17" s="5">
        <f t="shared" si="10"/>
        <v>34.767790641696571</v>
      </c>
      <c r="AC17" s="5">
        <f t="shared" si="11"/>
        <v>40.56476652257021</v>
      </c>
      <c r="AD17" s="5">
        <f t="shared" si="12"/>
        <v>42.112320370383905</v>
      </c>
      <c r="AE17" s="5">
        <f t="shared" si="13"/>
        <v>44.374431313379446</v>
      </c>
      <c r="AF17" s="5">
        <f t="shared" si="14"/>
        <v>41.425846215546578</v>
      </c>
      <c r="AG17" s="5">
        <f t="shared" si="15"/>
        <v>40.070409503129447</v>
      </c>
      <c r="AH17" s="5">
        <f t="shared" si="16"/>
        <v>48.488750843956851</v>
      </c>
      <c r="AI17">
        <f t="shared" si="17"/>
        <v>603.1890410958905</v>
      </c>
      <c r="AJ17">
        <f t="shared" si="5"/>
        <v>-93.301462330438994</v>
      </c>
      <c r="AK17">
        <f t="shared" si="18"/>
        <v>-562.78419595941841</v>
      </c>
      <c r="AL17">
        <f t="shared" si="6"/>
        <v>6.6985376695610166E-2</v>
      </c>
    </row>
    <row r="18" spans="1:38" x14ac:dyDescent="0.25">
      <c r="A18">
        <v>14</v>
      </c>
      <c r="B18" s="2" t="s">
        <v>60</v>
      </c>
      <c r="C18" s="8" t="s">
        <v>61</v>
      </c>
      <c r="D18" s="2" t="s">
        <v>62</v>
      </c>
      <c r="E18" s="2">
        <v>171.47</v>
      </c>
      <c r="F18" s="17">
        <f>E18*H1</f>
        <v>192.04640000000001</v>
      </c>
      <c r="G18" s="5">
        <f t="shared" si="0"/>
        <v>176.24416986663749</v>
      </c>
      <c r="H18" s="5">
        <f t="shared" si="1"/>
        <v>5.6605331360751316</v>
      </c>
      <c r="I18">
        <v>178.73304966722199</v>
      </c>
      <c r="J18">
        <v>180.093939938434</v>
      </c>
      <c r="K18">
        <v>181.123240281336</v>
      </c>
      <c r="L18">
        <v>169.918215376468</v>
      </c>
      <c r="M18">
        <v>168.69936059029999</v>
      </c>
      <c r="N18">
        <v>174.36536800186499</v>
      </c>
      <c r="O18">
        <v>174.14286388972599</v>
      </c>
      <c r="P18">
        <v>170.00901145972401</v>
      </c>
      <c r="Q18">
        <v>179.763448265753</v>
      </c>
      <c r="R18">
        <v>185.59320119554701</v>
      </c>
      <c r="T18" s="14">
        <v>200</v>
      </c>
      <c r="U18" s="14">
        <v>47000</v>
      </c>
      <c r="V18" s="5">
        <f t="shared" si="2"/>
        <v>41.417379918659812</v>
      </c>
      <c r="W18" s="5">
        <f t="shared" si="3"/>
        <v>1.3302252869776556</v>
      </c>
      <c r="X18" s="5">
        <f t="shared" si="4"/>
        <v>0.42065417080005113</v>
      </c>
      <c r="Y18" s="5">
        <f t="shared" si="7"/>
        <v>42.002266671797166</v>
      </c>
      <c r="Z18" s="5">
        <f t="shared" si="8"/>
        <v>42.322075885531994</v>
      </c>
      <c r="AA18" s="5">
        <f t="shared" si="9"/>
        <v>42.563961466113959</v>
      </c>
      <c r="AB18" s="5">
        <f t="shared" si="10"/>
        <v>39.930780613469977</v>
      </c>
      <c r="AC18" s="5">
        <f t="shared" si="11"/>
        <v>39.6443497387205</v>
      </c>
      <c r="AD18" s="5">
        <f t="shared" si="12"/>
        <v>40.975861480438276</v>
      </c>
      <c r="AE18" s="5">
        <f t="shared" si="13"/>
        <v>40.923573014085612</v>
      </c>
      <c r="AF18" s="5">
        <f t="shared" si="14"/>
        <v>39.952117693035142</v>
      </c>
      <c r="AG18" s="5">
        <f t="shared" si="15"/>
        <v>42.24441034245195</v>
      </c>
      <c r="AH18" s="5">
        <f t="shared" si="16"/>
        <v>43.614402280953549</v>
      </c>
      <c r="AI18">
        <f t="shared" si="17"/>
        <v>45.130904000000001</v>
      </c>
      <c r="AJ18">
        <f t="shared" si="5"/>
        <v>-8.2283396790372052</v>
      </c>
      <c r="AK18">
        <f t="shared" si="18"/>
        <v>-3.7135240813401893</v>
      </c>
      <c r="AL18">
        <f t="shared" si="6"/>
        <v>0.917716603209628</v>
      </c>
    </row>
    <row r="19" spans="1:38" x14ac:dyDescent="0.25">
      <c r="A19">
        <v>15</v>
      </c>
      <c r="B19" s="2" t="s">
        <v>63</v>
      </c>
      <c r="C19" s="8" t="s">
        <v>64</v>
      </c>
      <c r="D19" s="2" t="s">
        <v>65</v>
      </c>
      <c r="E19" s="2">
        <v>43.68</v>
      </c>
      <c r="F19" s="17">
        <f>E19*H1</f>
        <v>48.921600000000005</v>
      </c>
      <c r="G19" s="5">
        <f t="shared" si="0"/>
        <v>33.592956776455402</v>
      </c>
      <c r="H19" s="5">
        <f t="shared" si="1"/>
        <v>5.5193364832320553</v>
      </c>
      <c r="I19">
        <v>40.2759760342635</v>
      </c>
      <c r="J19">
        <v>37.9823125757881</v>
      </c>
      <c r="K19">
        <v>40.544077095393398</v>
      </c>
      <c r="L19">
        <v>32.717482196736</v>
      </c>
      <c r="M19">
        <v>24.024034988348799</v>
      </c>
      <c r="N19">
        <v>29.531160579552001</v>
      </c>
      <c r="O19">
        <v>27.436237465883899</v>
      </c>
      <c r="P19">
        <v>37.1685347558887</v>
      </c>
      <c r="Q19">
        <v>34.115672314099299</v>
      </c>
      <c r="R19">
        <v>32.134079758600301</v>
      </c>
      <c r="T19" s="14">
        <v>437</v>
      </c>
      <c r="U19" s="14">
        <v>300000</v>
      </c>
      <c r="V19" s="5">
        <f t="shared" si="2"/>
        <v>23.061526391159312</v>
      </c>
      <c r="W19" s="5">
        <f t="shared" si="3"/>
        <v>3.7890181807085441</v>
      </c>
      <c r="X19" s="5">
        <f t="shared" si="4"/>
        <v>1.1981927546826463</v>
      </c>
      <c r="Y19" s="5">
        <f t="shared" si="7"/>
        <v>27.649411465169454</v>
      </c>
      <c r="Z19" s="5">
        <f t="shared" si="8"/>
        <v>26.074814125254992</v>
      </c>
      <c r="AA19" s="5">
        <f t="shared" si="9"/>
        <v>27.833462536883335</v>
      </c>
      <c r="AB19" s="5">
        <f t="shared" si="10"/>
        <v>22.460514093869108</v>
      </c>
      <c r="AC19" s="5">
        <f t="shared" si="11"/>
        <v>16.492472532047231</v>
      </c>
      <c r="AD19" s="5">
        <f t="shared" si="12"/>
        <v>20.2731079493492</v>
      </c>
      <c r="AE19" s="5">
        <f t="shared" si="13"/>
        <v>18.83494562875325</v>
      </c>
      <c r="AF19" s="5">
        <f t="shared" si="14"/>
        <v>25.516156582989957</v>
      </c>
      <c r="AG19" s="5">
        <f t="shared" si="15"/>
        <v>23.42037000967915</v>
      </c>
      <c r="AH19" s="5">
        <f t="shared" si="16"/>
        <v>22.06000898759746</v>
      </c>
      <c r="AI19">
        <f t="shared" si="17"/>
        <v>33.584622425629298</v>
      </c>
      <c r="AJ19">
        <f t="shared" si="5"/>
        <v>-31.333078279419745</v>
      </c>
      <c r="AK19">
        <f t="shared" si="18"/>
        <v>-10.523096034469987</v>
      </c>
      <c r="AL19">
        <f t="shared" si="6"/>
        <v>0.68666921720580254</v>
      </c>
    </row>
    <row r="20" spans="1:38" x14ac:dyDescent="0.25">
      <c r="A20">
        <v>16</v>
      </c>
      <c r="B20" s="2" t="s">
        <v>66</v>
      </c>
      <c r="C20" s="8" t="s">
        <v>67</v>
      </c>
      <c r="D20" s="2" t="s">
        <v>68</v>
      </c>
      <c r="E20" s="2">
        <v>99.19</v>
      </c>
      <c r="F20" s="17">
        <f>E20*H1</f>
        <v>111.09280000000001</v>
      </c>
      <c r="G20" s="5">
        <f t="shared" si="0"/>
        <v>33.967127522547507</v>
      </c>
      <c r="H20" s="5">
        <f t="shared" si="1"/>
        <v>3.2821912689485266</v>
      </c>
      <c r="I20">
        <v>34.158307052452898</v>
      </c>
      <c r="J20">
        <v>36.299738467118601</v>
      </c>
      <c r="K20">
        <v>33.992053921952198</v>
      </c>
      <c r="L20">
        <v>32.6713116940007</v>
      </c>
      <c r="M20">
        <v>29.511871916414101</v>
      </c>
      <c r="N20">
        <v>36.026970455013803</v>
      </c>
      <c r="O20">
        <v>34.7345290638645</v>
      </c>
      <c r="P20">
        <v>29.614541898856899</v>
      </c>
      <c r="Q20">
        <v>40.514031484939302</v>
      </c>
      <c r="R20">
        <v>32.147919270862097</v>
      </c>
      <c r="T20" s="14">
        <v>97</v>
      </c>
      <c r="U20" s="14">
        <v>105000</v>
      </c>
      <c r="V20" s="5">
        <f t="shared" si="2"/>
        <v>36.768540101726686</v>
      </c>
      <c r="W20" s="5">
        <f t="shared" si="3"/>
        <v>3.5528874560783024</v>
      </c>
      <c r="X20" s="5">
        <f t="shared" si="4"/>
        <v>1.1235216631448879</v>
      </c>
      <c r="Y20" s="5">
        <f t="shared" si="7"/>
        <v>36.975487015541795</v>
      </c>
      <c r="Z20" s="5">
        <f t="shared" si="8"/>
        <v>39.293531330386109</v>
      </c>
      <c r="AA20" s="5">
        <f t="shared" si="9"/>
        <v>36.795522286649295</v>
      </c>
      <c r="AB20" s="5">
        <f t="shared" si="10"/>
        <v>35.365852864639933</v>
      </c>
      <c r="AC20" s="5">
        <f t="shared" si="11"/>
        <v>31.945840734262688</v>
      </c>
      <c r="AD20" s="5">
        <f t="shared" si="12"/>
        <v>38.998266987386074</v>
      </c>
      <c r="AE20" s="5">
        <f t="shared" si="13"/>
        <v>37.599232491812089</v>
      </c>
      <c r="AF20" s="5">
        <f t="shared" si="14"/>
        <v>32.056978344123443</v>
      </c>
      <c r="AG20" s="5">
        <f t="shared" si="15"/>
        <v>43.855394906377597</v>
      </c>
      <c r="AH20" s="5">
        <f t="shared" si="16"/>
        <v>34.799294056087838</v>
      </c>
      <c r="AI20">
        <f t="shared" si="17"/>
        <v>120.25509278350515</v>
      </c>
      <c r="AJ20">
        <f t="shared" si="5"/>
        <v>-69.424546394953126</v>
      </c>
      <c r="AK20">
        <f t="shared" si="18"/>
        <v>-83.486552681778463</v>
      </c>
      <c r="AL20">
        <f t="shared" si="6"/>
        <v>0.30575453605046871</v>
      </c>
    </row>
    <row r="21" spans="1:38" x14ac:dyDescent="0.25">
      <c r="A21">
        <v>17</v>
      </c>
      <c r="B21" s="2" t="s">
        <v>69</v>
      </c>
      <c r="C21" s="8" t="s">
        <v>70</v>
      </c>
      <c r="D21" s="2" t="s">
        <v>71</v>
      </c>
      <c r="E21" s="2">
        <v>300.29000000000002</v>
      </c>
      <c r="F21" s="17">
        <f>E21*H1</f>
        <v>336.32480000000004</v>
      </c>
      <c r="G21" s="5">
        <f t="shared" si="0"/>
        <v>320.2962149547933</v>
      </c>
      <c r="H21" s="5">
        <f t="shared" si="1"/>
        <v>88.970461517548273</v>
      </c>
      <c r="I21">
        <v>404.25236306514898</v>
      </c>
      <c r="J21">
        <v>374.781995420052</v>
      </c>
      <c r="K21">
        <v>218.48114183085499</v>
      </c>
      <c r="L21">
        <v>361.21125290549799</v>
      </c>
      <c r="M21">
        <v>272.58802655456498</v>
      </c>
      <c r="N21">
        <v>470.68731021125501</v>
      </c>
      <c r="O21">
        <v>289.62790734792401</v>
      </c>
      <c r="P21">
        <v>372.58397846764399</v>
      </c>
      <c r="Q21">
        <v>230.449797432054</v>
      </c>
      <c r="R21">
        <v>208.29837631293699</v>
      </c>
      <c r="T21" s="14">
        <v>1629</v>
      </c>
      <c r="U21" s="14">
        <v>90000</v>
      </c>
      <c r="V21" s="5">
        <f t="shared" si="2"/>
        <v>17.695923478165376</v>
      </c>
      <c r="W21" s="5">
        <f t="shared" si="3"/>
        <v>4.9154951114667487</v>
      </c>
      <c r="X21" s="5">
        <f t="shared" si="4"/>
        <v>1.5544160379658176</v>
      </c>
      <c r="Y21" s="5">
        <f t="shared" si="7"/>
        <v>22.334384699731988</v>
      </c>
      <c r="Z21" s="5">
        <f t="shared" si="8"/>
        <v>20.706187592268066</v>
      </c>
      <c r="AA21" s="5">
        <f t="shared" si="9"/>
        <v>12.070781316621822</v>
      </c>
      <c r="AB21" s="5">
        <f t="shared" si="10"/>
        <v>19.956422812458452</v>
      </c>
      <c r="AC21" s="5">
        <f t="shared" si="11"/>
        <v>15.060111964340607</v>
      </c>
      <c r="AD21" s="5">
        <f t="shared" si="12"/>
        <v>26.004823768577626</v>
      </c>
      <c r="AE21" s="5">
        <f t="shared" si="13"/>
        <v>16.001541842426739</v>
      </c>
      <c r="AF21" s="5">
        <f t="shared" si="14"/>
        <v>20.58475019158254</v>
      </c>
      <c r="AG21" s="5">
        <f t="shared" si="15"/>
        <v>12.732033007295801</v>
      </c>
      <c r="AH21" s="5">
        <f t="shared" si="16"/>
        <v>11.508197586350111</v>
      </c>
      <c r="AI21">
        <f t="shared" si="17"/>
        <v>18.581480662983427</v>
      </c>
      <c r="AJ21">
        <f t="shared" si="5"/>
        <v>-4.7658052707402847</v>
      </c>
      <c r="AK21">
        <f t="shared" si="18"/>
        <v>-0.88555718481805101</v>
      </c>
      <c r="AL21">
        <f t="shared" si="6"/>
        <v>0.95234194729259714</v>
      </c>
    </row>
    <row r="22" spans="1:38" x14ac:dyDescent="0.25">
      <c r="A22">
        <v>18</v>
      </c>
      <c r="B22" s="2" t="s">
        <v>72</v>
      </c>
      <c r="C22" s="8" t="s">
        <v>73</v>
      </c>
      <c r="D22" s="2" t="s">
        <v>74</v>
      </c>
      <c r="E22" s="2">
        <v>82.37</v>
      </c>
      <c r="F22" s="17">
        <f>E22*H1</f>
        <v>92.254400000000018</v>
      </c>
      <c r="G22" s="5">
        <f t="shared" si="0"/>
        <v>27.264693693974827</v>
      </c>
      <c r="H22" s="5">
        <f t="shared" si="1"/>
        <v>0.41594136662844666</v>
      </c>
      <c r="I22">
        <v>27.059193806248501</v>
      </c>
      <c r="J22">
        <v>28.281076199377701</v>
      </c>
      <c r="K22">
        <v>27.378575319515999</v>
      </c>
      <c r="L22">
        <v>26.949525302003</v>
      </c>
      <c r="M22">
        <v>26.942652476000799</v>
      </c>
      <c r="N22">
        <v>26.9678714729896</v>
      </c>
      <c r="O22">
        <v>27.109787832515501</v>
      </c>
      <c r="P22">
        <v>27.054270024275901</v>
      </c>
      <c r="Q22">
        <v>27.592084756446699</v>
      </c>
      <c r="R22">
        <v>27.3118997503746</v>
      </c>
      <c r="T22" s="14">
        <v>54</v>
      </c>
      <c r="U22" s="14">
        <v>90000</v>
      </c>
      <c r="V22" s="5">
        <f t="shared" si="2"/>
        <v>45.441156156624714</v>
      </c>
      <c r="W22" s="5">
        <f t="shared" si="3"/>
        <v>0.69323561104740983</v>
      </c>
      <c r="X22" s="5">
        <f t="shared" si="4"/>
        <v>0.21922034860483997</v>
      </c>
      <c r="Y22" s="5">
        <f t="shared" si="7"/>
        <v>45.098656343747507</v>
      </c>
      <c r="Z22" s="5">
        <f t="shared" si="8"/>
        <v>47.135126998962832</v>
      </c>
      <c r="AA22" s="5">
        <f t="shared" si="9"/>
        <v>45.630958865860002</v>
      </c>
      <c r="AB22" s="5">
        <f t="shared" si="10"/>
        <v>44.915875503338334</v>
      </c>
      <c r="AC22" s="5">
        <f t="shared" si="11"/>
        <v>44.904420793334666</v>
      </c>
      <c r="AD22" s="5">
        <f t="shared" si="12"/>
        <v>44.946452454982669</v>
      </c>
      <c r="AE22" s="5">
        <f t="shared" si="13"/>
        <v>45.182979720859166</v>
      </c>
      <c r="AF22" s="5">
        <f t="shared" si="14"/>
        <v>45.090450040459835</v>
      </c>
      <c r="AG22" s="5">
        <f t="shared" si="15"/>
        <v>45.986807927411164</v>
      </c>
      <c r="AH22" s="5">
        <f t="shared" si="16"/>
        <v>45.519832917291005</v>
      </c>
      <c r="AI22">
        <f t="shared" si="17"/>
        <v>153.75733333333335</v>
      </c>
      <c r="AJ22">
        <f t="shared" si="5"/>
        <v>-70.446186096300195</v>
      </c>
      <c r="AK22">
        <f t="shared" si="18"/>
        <v>-108.31617717670863</v>
      </c>
      <c r="AL22">
        <f t="shared" si="6"/>
        <v>0.29553813903699799</v>
      </c>
    </row>
    <row r="23" spans="1:38" x14ac:dyDescent="0.25">
      <c r="A23">
        <v>19</v>
      </c>
      <c r="B23" s="2" t="s">
        <v>75</v>
      </c>
      <c r="C23" s="8" t="s">
        <v>76</v>
      </c>
      <c r="D23" s="2" t="s">
        <v>77</v>
      </c>
      <c r="E23" s="2">
        <v>74.84</v>
      </c>
      <c r="F23" s="17">
        <f>E23*H1</f>
        <v>83.820800000000006</v>
      </c>
      <c r="G23" s="5">
        <f t="shared" si="0"/>
        <v>12.362499841643469</v>
      </c>
      <c r="H23" s="5">
        <f t="shared" si="1"/>
        <v>4.3503979543833782E-2</v>
      </c>
      <c r="I23">
        <v>12.3512695329213</v>
      </c>
      <c r="J23">
        <v>12.359888763455601</v>
      </c>
      <c r="K23">
        <v>12.3439950326937</v>
      </c>
      <c r="L23">
        <v>12.305631818795099</v>
      </c>
      <c r="M23">
        <v>12.410195903794399</v>
      </c>
      <c r="N23">
        <v>12.4206696016682</v>
      </c>
      <c r="O23">
        <v>12.3850432402875</v>
      </c>
      <c r="P23">
        <v>12.3165590327781</v>
      </c>
      <c r="Q23">
        <v>12.415991990640499</v>
      </c>
      <c r="R23">
        <v>12.3157534994003</v>
      </c>
      <c r="T23" s="14">
        <v>18</v>
      </c>
      <c r="U23" s="14">
        <v>270000</v>
      </c>
      <c r="V23" s="5">
        <f t="shared" si="2"/>
        <v>185.43749762465205</v>
      </c>
      <c r="W23" s="5">
        <f t="shared" si="3"/>
        <v>0.6525596931575034</v>
      </c>
      <c r="X23" s="5">
        <f t="shared" si="4"/>
        <v>0.20635749395983052</v>
      </c>
      <c r="Y23" s="5">
        <f t="shared" si="7"/>
        <v>185.26904299381951</v>
      </c>
      <c r="Z23" s="5">
        <f t="shared" si="8"/>
        <v>185.398331451834</v>
      </c>
      <c r="AA23" s="5">
        <f t="shared" si="9"/>
        <v>185.1599254904055</v>
      </c>
      <c r="AB23" s="5">
        <f t="shared" si="10"/>
        <v>184.5844772819265</v>
      </c>
      <c r="AC23" s="5">
        <f t="shared" si="11"/>
        <v>186.15293855691598</v>
      </c>
      <c r="AD23" s="5">
        <f t="shared" si="12"/>
        <v>186.31004402502299</v>
      </c>
      <c r="AE23" s="5">
        <f t="shared" si="13"/>
        <v>185.77564860431249</v>
      </c>
      <c r="AF23" s="5">
        <f t="shared" si="14"/>
        <v>184.74838549167151</v>
      </c>
      <c r="AG23" s="5">
        <f t="shared" si="15"/>
        <v>186.2398798596075</v>
      </c>
      <c r="AH23" s="5">
        <f t="shared" si="16"/>
        <v>184.73630249100449</v>
      </c>
      <c r="AI23">
        <f t="shared" si="17"/>
        <v>1257.3119999999999</v>
      </c>
      <c r="AJ23">
        <f t="shared" si="5"/>
        <v>-85.251274335673884</v>
      </c>
      <c r="AK23">
        <f t="shared" si="18"/>
        <v>-1071.8745023753479</v>
      </c>
      <c r="AL23">
        <f t="shared" si="6"/>
        <v>0.14748725664326123</v>
      </c>
    </row>
    <row r="24" spans="1:38" x14ac:dyDescent="0.25">
      <c r="A24">
        <v>20</v>
      </c>
      <c r="B24" s="4" t="s">
        <v>78</v>
      </c>
      <c r="C24" s="7" t="s">
        <v>79</v>
      </c>
      <c r="D24" s="4" t="s">
        <v>80</v>
      </c>
      <c r="E24" s="4">
        <v>3.22</v>
      </c>
      <c r="F24" s="17">
        <f>E24*H1</f>
        <v>3.6064000000000007</v>
      </c>
      <c r="G24" s="5">
        <f t="shared" si="0"/>
        <v>5.813632144472292</v>
      </c>
      <c r="H24" s="5">
        <f t="shared" si="1"/>
        <v>0.10959687285685978</v>
      </c>
      <c r="I24">
        <v>5.8152714889359602</v>
      </c>
      <c r="J24">
        <v>5.7193088036377802</v>
      </c>
      <c r="K24">
        <v>5.77144919154102</v>
      </c>
      <c r="L24">
        <v>6.0247161951421804</v>
      </c>
      <c r="M24">
        <v>5.7434887915555501</v>
      </c>
      <c r="N24">
        <v>5.8258487820861999</v>
      </c>
      <c r="O24">
        <v>5.6564961906046598</v>
      </c>
      <c r="P24">
        <v>5.8157316069582903</v>
      </c>
      <c r="Q24">
        <v>5.9649286926705196</v>
      </c>
      <c r="R24">
        <v>5.7990817015907599</v>
      </c>
      <c r="T24" s="14">
        <v>65</v>
      </c>
      <c r="U24" s="14">
        <v>70000</v>
      </c>
      <c r="V24" s="5">
        <f t="shared" si="2"/>
        <v>6.2608346171240061</v>
      </c>
      <c r="W24" s="5">
        <f t="shared" si="3"/>
        <v>0.11802740153815691</v>
      </c>
      <c r="X24" s="5">
        <f t="shared" si="4"/>
        <v>3.7323541517183659E-2</v>
      </c>
      <c r="Y24" s="5">
        <f t="shared" si="7"/>
        <v>6.2626000650079572</v>
      </c>
      <c r="Z24" s="5">
        <f t="shared" si="8"/>
        <v>6.1592556346868399</v>
      </c>
      <c r="AA24" s="5">
        <f t="shared" si="9"/>
        <v>6.2154068216595606</v>
      </c>
      <c r="AB24" s="5">
        <f t="shared" si="10"/>
        <v>6.48815590246081</v>
      </c>
      <c r="AC24" s="5">
        <f t="shared" si="11"/>
        <v>6.1852956216752073</v>
      </c>
      <c r="AD24" s="5">
        <f t="shared" si="12"/>
        <v>6.27399099609283</v>
      </c>
      <c r="AE24" s="5">
        <f t="shared" si="13"/>
        <v>6.0916112821896338</v>
      </c>
      <c r="AF24" s="5">
        <f t="shared" si="14"/>
        <v>6.2630955767243135</v>
      </c>
      <c r="AG24" s="5">
        <f t="shared" si="15"/>
        <v>6.4237693613374836</v>
      </c>
      <c r="AH24" s="5">
        <f t="shared" si="16"/>
        <v>6.2451649094054336</v>
      </c>
      <c r="AI24">
        <f t="shared" si="17"/>
        <v>3.8838153846153856</v>
      </c>
      <c r="AJ24">
        <f t="shared" si="5"/>
        <v>61.203198327204134</v>
      </c>
      <c r="AK24">
        <f t="shared" si="18"/>
        <v>2.3770192325086206</v>
      </c>
      <c r="AL24">
        <f t="shared" si="6"/>
        <v>1.6120319832720413</v>
      </c>
    </row>
    <row r="25" spans="1:38" x14ac:dyDescent="0.25">
      <c r="A25">
        <v>21</v>
      </c>
      <c r="B25" s="4" t="s">
        <v>81</v>
      </c>
      <c r="C25" s="7" t="s">
        <v>82</v>
      </c>
      <c r="D25" s="4" t="s">
        <v>83</v>
      </c>
      <c r="E25" s="4">
        <v>1.92</v>
      </c>
      <c r="F25" s="17">
        <f>E25*H1</f>
        <v>2.1504000000000003</v>
      </c>
      <c r="G25" s="5">
        <f t="shared" si="0"/>
        <v>3.4656471062698451</v>
      </c>
      <c r="H25" s="5">
        <f t="shared" si="1"/>
        <v>6.1867001324558378E-2</v>
      </c>
      <c r="I25">
        <v>3.4625092055698401</v>
      </c>
      <c r="J25">
        <v>3.41483736031552</v>
      </c>
      <c r="K25">
        <v>3.4336617257172102</v>
      </c>
      <c r="L25">
        <v>3.5831159897959202</v>
      </c>
      <c r="M25">
        <v>3.4305264077445399</v>
      </c>
      <c r="N25">
        <v>3.46886517921337</v>
      </c>
      <c r="O25">
        <v>3.3736581746479799</v>
      </c>
      <c r="P25">
        <v>3.4715057048410798</v>
      </c>
      <c r="Q25">
        <v>3.5510458191966801</v>
      </c>
      <c r="R25">
        <v>3.4667454956563102</v>
      </c>
      <c r="T25" s="14">
        <v>22</v>
      </c>
      <c r="U25" s="14">
        <v>160000</v>
      </c>
      <c r="V25" s="5">
        <f t="shared" si="2"/>
        <v>25.204706227417056</v>
      </c>
      <c r="W25" s="5">
        <f t="shared" si="3"/>
        <v>0.4499418278149705</v>
      </c>
      <c r="X25" s="5">
        <f t="shared" si="4"/>
        <v>0.14228409904746087</v>
      </c>
      <c r="Y25" s="5">
        <f t="shared" si="7"/>
        <v>25.181885131417019</v>
      </c>
      <c r="Z25" s="5">
        <f t="shared" si="8"/>
        <v>24.83518080229469</v>
      </c>
      <c r="AA25" s="5">
        <f t="shared" si="9"/>
        <v>24.972085277943343</v>
      </c>
      <c r="AB25" s="5">
        <f t="shared" si="10"/>
        <v>26.059025380333967</v>
      </c>
      <c r="AC25" s="5">
        <f t="shared" si="11"/>
        <v>24.949282965414838</v>
      </c>
      <c r="AD25" s="5">
        <f t="shared" si="12"/>
        <v>25.228110394279053</v>
      </c>
      <c r="AE25" s="5">
        <f t="shared" si="13"/>
        <v>24.535695815621672</v>
      </c>
      <c r="AF25" s="5">
        <f t="shared" si="14"/>
        <v>25.247314217026037</v>
      </c>
      <c r="AG25" s="5">
        <f t="shared" si="15"/>
        <v>25.825787775975854</v>
      </c>
      <c r="AH25" s="5">
        <f t="shared" si="16"/>
        <v>25.212694513864076</v>
      </c>
      <c r="AI25">
        <f t="shared" si="17"/>
        <v>15.639272727272729</v>
      </c>
      <c r="AJ25">
        <f t="shared" si="5"/>
        <v>61.162904867459304</v>
      </c>
      <c r="AK25">
        <f t="shared" si="18"/>
        <v>9.5654335001443265</v>
      </c>
      <c r="AL25">
        <f t="shared" si="6"/>
        <v>1.611629048674593</v>
      </c>
    </row>
    <row r="26" spans="1:38" x14ac:dyDescent="0.25">
      <c r="A26">
        <v>22</v>
      </c>
      <c r="B26" s="4" t="s">
        <v>84</v>
      </c>
      <c r="C26" s="7" t="s">
        <v>85</v>
      </c>
      <c r="D26" s="4" t="s">
        <v>86</v>
      </c>
      <c r="E26" s="4">
        <v>3.46</v>
      </c>
      <c r="F26" s="17">
        <f>E26*H1</f>
        <v>3.8752000000000004</v>
      </c>
      <c r="G26" s="5">
        <f t="shared" si="0"/>
        <v>6.2455448722628866</v>
      </c>
      <c r="H26" s="5">
        <f t="shared" si="1"/>
        <v>0.11601984816776813</v>
      </c>
      <c r="I26">
        <v>6.2532382319364999</v>
      </c>
      <c r="J26">
        <v>6.1389618685745004</v>
      </c>
      <c r="K26">
        <v>6.1871734355878001</v>
      </c>
      <c r="L26">
        <v>6.4657406468133596</v>
      </c>
      <c r="M26">
        <v>6.1767141539958201</v>
      </c>
      <c r="N26">
        <v>6.2633381857144004</v>
      </c>
      <c r="O26">
        <v>6.0751863670106401</v>
      </c>
      <c r="P26">
        <v>6.2738132932320498</v>
      </c>
      <c r="Q26">
        <v>6.3957366358826002</v>
      </c>
      <c r="R26">
        <v>6.2255459038812004</v>
      </c>
      <c r="T26" s="14">
        <v>400</v>
      </c>
      <c r="U26" s="14">
        <v>53000</v>
      </c>
      <c r="V26" s="5">
        <f t="shared" si="2"/>
        <v>0.82753469557483239</v>
      </c>
      <c r="W26" s="5">
        <f t="shared" si="3"/>
        <v>1.5372629882229273E-2</v>
      </c>
      <c r="X26" s="5">
        <f t="shared" si="4"/>
        <v>4.8612524054610492E-3</v>
      </c>
      <c r="Y26" s="5">
        <f t="shared" si="7"/>
        <v>0.8285540657315863</v>
      </c>
      <c r="Z26" s="5">
        <f t="shared" si="8"/>
        <v>0.8134124475861213</v>
      </c>
      <c r="AA26" s="5">
        <f t="shared" si="9"/>
        <v>0.81980048021538343</v>
      </c>
      <c r="AB26" s="5">
        <f t="shared" si="10"/>
        <v>0.85671063570277017</v>
      </c>
      <c r="AC26" s="5">
        <f t="shared" si="11"/>
        <v>0.81841462540444621</v>
      </c>
      <c r="AD26" s="5">
        <f t="shared" si="12"/>
        <v>0.82989230960715821</v>
      </c>
      <c r="AE26" s="5">
        <f t="shared" si="13"/>
        <v>0.80496219362890986</v>
      </c>
      <c r="AF26" s="5">
        <f t="shared" si="14"/>
        <v>0.83128026135324662</v>
      </c>
      <c r="AG26" s="5">
        <f t="shared" si="15"/>
        <v>0.84743510425444446</v>
      </c>
      <c r="AH26" s="5">
        <f t="shared" si="16"/>
        <v>0.82488483226425902</v>
      </c>
      <c r="AI26">
        <f t="shared" si="17"/>
        <v>0.51346400000000003</v>
      </c>
      <c r="AJ26">
        <f t="shared" si="5"/>
        <v>61.167033243778015</v>
      </c>
      <c r="AK26">
        <f t="shared" si="18"/>
        <v>0.31407069557483236</v>
      </c>
      <c r="AL26">
        <f t="shared" si="6"/>
        <v>1.6116703324377801</v>
      </c>
    </row>
    <row r="27" spans="1:38" x14ac:dyDescent="0.25">
      <c r="A27">
        <v>23</v>
      </c>
      <c r="B27" s="4" t="s">
        <v>87</v>
      </c>
      <c r="C27" s="7" t="s">
        <v>88</v>
      </c>
      <c r="D27" s="4" t="s">
        <v>89</v>
      </c>
      <c r="E27" s="4">
        <v>1.67</v>
      </c>
      <c r="F27" s="17">
        <f>E27*H1</f>
        <v>1.8704000000000001</v>
      </c>
      <c r="G27" s="5">
        <f t="shared" si="0"/>
        <v>3.0136544429710512</v>
      </c>
      <c r="H27" s="5">
        <f t="shared" si="1"/>
        <v>5.3402150980020734E-2</v>
      </c>
      <c r="I27">
        <v>3.0167136624649298</v>
      </c>
      <c r="J27">
        <v>2.9723559817583598</v>
      </c>
      <c r="K27">
        <v>2.9774431949670399</v>
      </c>
      <c r="L27">
        <v>3.1087196795101701</v>
      </c>
      <c r="M27">
        <v>2.97825557589506</v>
      </c>
      <c r="N27">
        <v>3.0277827710152398</v>
      </c>
      <c r="O27">
        <v>2.93531147660963</v>
      </c>
      <c r="P27">
        <v>3.01926704460839</v>
      </c>
      <c r="Q27">
        <v>3.090893526341</v>
      </c>
      <c r="R27">
        <v>3.0098015165406902</v>
      </c>
      <c r="T27" s="14">
        <v>640</v>
      </c>
      <c r="U27" s="14">
        <v>480000</v>
      </c>
      <c r="V27" s="5">
        <f t="shared" si="2"/>
        <v>2.2602408322282881</v>
      </c>
      <c r="W27" s="5">
        <f t="shared" si="3"/>
        <v>4.0051613235015424E-2</v>
      </c>
      <c r="X27" s="5">
        <f t="shared" si="4"/>
        <v>1.2665432178679346E-2</v>
      </c>
      <c r="Y27" s="5">
        <f t="shared" si="7"/>
        <v>2.2625352468486977</v>
      </c>
      <c r="Z27" s="5">
        <f t="shared" si="8"/>
        <v>2.2292669863187697</v>
      </c>
      <c r="AA27" s="5">
        <f t="shared" si="9"/>
        <v>2.2330823962252797</v>
      </c>
      <c r="AB27" s="5">
        <f t="shared" si="10"/>
        <v>2.3315397596326273</v>
      </c>
      <c r="AC27" s="5">
        <f t="shared" si="11"/>
        <v>2.2336916819212953</v>
      </c>
      <c r="AD27" s="5">
        <f t="shared" si="12"/>
        <v>2.27083707826143</v>
      </c>
      <c r="AE27" s="5">
        <f t="shared" si="13"/>
        <v>2.2014836074572228</v>
      </c>
      <c r="AF27" s="5">
        <f t="shared" si="14"/>
        <v>2.2644502834562927</v>
      </c>
      <c r="AG27" s="5">
        <f t="shared" si="15"/>
        <v>2.3181701447557499</v>
      </c>
      <c r="AH27" s="5">
        <f t="shared" si="16"/>
        <v>2.2573511374055175</v>
      </c>
      <c r="AI27">
        <f t="shared" si="17"/>
        <v>1.4028000000000003</v>
      </c>
      <c r="AJ27">
        <f t="shared" si="5"/>
        <v>61.123526677237507</v>
      </c>
      <c r="AK27">
        <f t="shared" si="18"/>
        <v>0.85744083222828782</v>
      </c>
      <c r="AL27">
        <f t="shared" si="6"/>
        <v>1.6112352667723751</v>
      </c>
    </row>
    <row r="28" spans="1:38" x14ac:dyDescent="0.25">
      <c r="A28">
        <v>24</v>
      </c>
      <c r="B28" s="4" t="s">
        <v>90</v>
      </c>
      <c r="C28" s="7" t="s">
        <v>91</v>
      </c>
      <c r="D28" s="4" t="s">
        <v>92</v>
      </c>
      <c r="E28" s="4">
        <v>16.649999999999999</v>
      </c>
      <c r="F28" s="17">
        <f>E28*H1</f>
        <v>18.648</v>
      </c>
      <c r="G28" s="5">
        <f t="shared" si="0"/>
        <v>30.058724499890854</v>
      </c>
      <c r="H28" s="5">
        <f t="shared" si="1"/>
        <v>0.52074550195041791</v>
      </c>
      <c r="I28">
        <v>30.0094901966884</v>
      </c>
      <c r="J28">
        <v>29.580944758803</v>
      </c>
      <c r="K28">
        <v>29.753455597792801</v>
      </c>
      <c r="L28">
        <v>31.0730082130525</v>
      </c>
      <c r="M28">
        <v>29.7652670354958</v>
      </c>
      <c r="N28">
        <v>30.1327145313732</v>
      </c>
      <c r="O28">
        <v>29.393331631710499</v>
      </c>
      <c r="P28">
        <v>30.090249558204398</v>
      </c>
      <c r="Q28">
        <v>30.798895479164202</v>
      </c>
      <c r="R28">
        <v>29.9898879966237</v>
      </c>
      <c r="T28" s="14">
        <v>2500</v>
      </c>
      <c r="U28" s="14">
        <v>120000</v>
      </c>
      <c r="V28" s="5">
        <f t="shared" si="2"/>
        <v>1.4428187759947604</v>
      </c>
      <c r="W28" s="5">
        <f t="shared" si="3"/>
        <v>2.4995784093620101E-2</v>
      </c>
      <c r="X28" s="5">
        <f t="shared" si="4"/>
        <v>7.9043609637646957E-3</v>
      </c>
      <c r="Y28" s="5">
        <f t="shared" si="7"/>
        <v>1.440455529441043</v>
      </c>
      <c r="Z28" s="5">
        <f t="shared" si="8"/>
        <v>1.419885348422544</v>
      </c>
      <c r="AA28" s="5">
        <f t="shared" si="9"/>
        <v>1.4281658686940546</v>
      </c>
      <c r="AB28" s="5">
        <f t="shared" si="10"/>
        <v>1.49150439422652</v>
      </c>
      <c r="AC28" s="5">
        <f t="shared" si="11"/>
        <v>1.4287328177037983</v>
      </c>
      <c r="AD28" s="5">
        <f t="shared" si="12"/>
        <v>1.4463702975059136</v>
      </c>
      <c r="AE28" s="5">
        <f t="shared" si="13"/>
        <v>1.4108799183221037</v>
      </c>
      <c r="AF28" s="5">
        <f t="shared" si="14"/>
        <v>1.4443319787938109</v>
      </c>
      <c r="AG28" s="5">
        <f t="shared" si="15"/>
        <v>1.4783469829998817</v>
      </c>
      <c r="AH28" s="5">
        <f t="shared" si="16"/>
        <v>1.4395146238379375</v>
      </c>
      <c r="AI28">
        <f t="shared" si="17"/>
        <v>0.89510400000000001</v>
      </c>
      <c r="AJ28">
        <f t="shared" si="5"/>
        <v>61.190071320735953</v>
      </c>
      <c r="AK28">
        <f t="shared" si="18"/>
        <v>0.54771477599476037</v>
      </c>
      <c r="AL28">
        <f t="shared" si="6"/>
        <v>1.6119007132073595</v>
      </c>
    </row>
    <row r="29" spans="1:38" x14ac:dyDescent="0.25">
      <c r="A29">
        <v>25</v>
      </c>
      <c r="B29" s="4" t="s">
        <v>93</v>
      </c>
      <c r="C29" s="7" t="s">
        <v>94</v>
      </c>
      <c r="D29" s="4" t="s">
        <v>95</v>
      </c>
      <c r="E29" s="4">
        <v>0.5</v>
      </c>
      <c r="F29" s="17">
        <f>E29*H1</f>
        <v>0.56000000000000005</v>
      </c>
      <c r="G29" s="5">
        <f t="shared" si="0"/>
        <v>0.90237765140522652</v>
      </c>
      <c r="H29" s="5">
        <f t="shared" si="1"/>
        <v>1.6342485108262226E-2</v>
      </c>
      <c r="I29">
        <v>0.90193826312709202</v>
      </c>
      <c r="J29">
        <v>0.88931838785943595</v>
      </c>
      <c r="K29">
        <v>0.89271198120508599</v>
      </c>
      <c r="L29">
        <v>0.93403740455041095</v>
      </c>
      <c r="M29">
        <v>0.89145580165430904</v>
      </c>
      <c r="N29">
        <v>0.90438341166431901</v>
      </c>
      <c r="O29">
        <v>0.88011698849648401</v>
      </c>
      <c r="P29">
        <v>0.90343196521691504</v>
      </c>
      <c r="Q29">
        <v>0.92509423261135404</v>
      </c>
      <c r="R29">
        <v>0.90128807766686003</v>
      </c>
      <c r="T29" s="14">
        <v>1550</v>
      </c>
      <c r="U29" s="14">
        <v>390000</v>
      </c>
      <c r="V29" s="5">
        <f t="shared" si="2"/>
        <v>0.22704986067615379</v>
      </c>
      <c r="W29" s="5">
        <f t="shared" si="3"/>
        <v>4.1119801240143737E-3</v>
      </c>
      <c r="X29" s="5">
        <f t="shared" si="4"/>
        <v>1.3003222885227055E-3</v>
      </c>
      <c r="Y29" s="5">
        <f t="shared" si="7"/>
        <v>0.22693930491584896</v>
      </c>
      <c r="Z29" s="5">
        <f t="shared" si="8"/>
        <v>0.22376398146140644</v>
      </c>
      <c r="AA29" s="5">
        <f t="shared" si="9"/>
        <v>0.22461785333547324</v>
      </c>
      <c r="AB29" s="5">
        <f t="shared" si="10"/>
        <v>0.23501586308042599</v>
      </c>
      <c r="AC29" s="5">
        <f t="shared" si="11"/>
        <v>0.22430178235172937</v>
      </c>
      <c r="AD29" s="5">
        <f t="shared" si="12"/>
        <v>0.22755453583811897</v>
      </c>
      <c r="AE29" s="5">
        <f t="shared" si="13"/>
        <v>0.22144879065395404</v>
      </c>
      <c r="AF29" s="5">
        <f t="shared" si="14"/>
        <v>0.22731513963522379</v>
      </c>
      <c r="AG29" s="5">
        <f t="shared" si="15"/>
        <v>0.23276564562479232</v>
      </c>
      <c r="AH29" s="5">
        <f t="shared" si="16"/>
        <v>0.22677570986456477</v>
      </c>
      <c r="AI29">
        <f t="shared" si="17"/>
        <v>0.14090322580645162</v>
      </c>
      <c r="AJ29">
        <f t="shared" si="5"/>
        <v>61.138866322361885</v>
      </c>
      <c r="AK29">
        <f t="shared" si="18"/>
        <v>8.6146634869702171E-2</v>
      </c>
      <c r="AL29">
        <f t="shared" si="6"/>
        <v>1.611388663223619</v>
      </c>
    </row>
    <row r="30" spans="1:38" x14ac:dyDescent="0.25">
      <c r="A30">
        <v>26</v>
      </c>
      <c r="B30" s="4" t="s">
        <v>96</v>
      </c>
      <c r="C30" s="7" t="s">
        <v>97</v>
      </c>
      <c r="D30" s="4" t="s">
        <v>98</v>
      </c>
      <c r="E30" s="4">
        <v>3.03</v>
      </c>
      <c r="F30" s="17">
        <f>E30*H1</f>
        <v>3.3936000000000002</v>
      </c>
      <c r="G30" s="5">
        <f t="shared" si="0"/>
        <v>5.4677695925492174</v>
      </c>
      <c r="H30" s="5">
        <f t="shared" si="1"/>
        <v>9.5348161197397877E-2</v>
      </c>
      <c r="I30">
        <v>5.47179306495127</v>
      </c>
      <c r="J30">
        <v>5.3872237766572404</v>
      </c>
      <c r="K30">
        <v>5.4212685764740902</v>
      </c>
      <c r="L30">
        <v>5.6468603639042998</v>
      </c>
      <c r="M30">
        <v>5.4023370491518303</v>
      </c>
      <c r="N30">
        <v>5.4873501981967996</v>
      </c>
      <c r="O30">
        <v>5.3377198127526597</v>
      </c>
      <c r="P30">
        <v>5.4637985541344101</v>
      </c>
      <c r="Q30">
        <v>5.6065629892971396</v>
      </c>
      <c r="R30">
        <v>5.4527815399724302</v>
      </c>
      <c r="T30" s="14">
        <v>9240</v>
      </c>
      <c r="U30" s="15">
        <v>66000</v>
      </c>
      <c r="V30" s="5">
        <f t="shared" si="2"/>
        <v>3.9055497089637264E-2</v>
      </c>
      <c r="W30" s="5">
        <f t="shared" si="3"/>
        <v>6.8105829426712901E-4</v>
      </c>
      <c r="X30" s="5">
        <f t="shared" si="4"/>
        <v>2.1536954292333241E-4</v>
      </c>
      <c r="Y30" s="5">
        <f t="shared" si="7"/>
        <v>3.9084236178223354E-2</v>
      </c>
      <c r="Z30" s="5">
        <f t="shared" si="8"/>
        <v>3.8480169833266006E-2</v>
      </c>
      <c r="AA30" s="5">
        <f t="shared" si="9"/>
        <v>3.8723346974814929E-2</v>
      </c>
      <c r="AB30" s="5">
        <f t="shared" si="10"/>
        <v>4.0334716885030715E-2</v>
      </c>
      <c r="AC30" s="5">
        <f t="shared" si="11"/>
        <v>3.8588121779655926E-2</v>
      </c>
      <c r="AD30" s="5">
        <f t="shared" si="12"/>
        <v>3.9195358558548568E-2</v>
      </c>
      <c r="AE30" s="5">
        <f t="shared" si="13"/>
        <v>3.8126570091090418E-2</v>
      </c>
      <c r="AF30" s="5">
        <f t="shared" si="14"/>
        <v>3.9027132529531508E-2</v>
      </c>
      <c r="AG30" s="5">
        <f t="shared" si="15"/>
        <v>4.0046878494979565E-2</v>
      </c>
      <c r="AH30" s="5">
        <f t="shared" si="16"/>
        <v>3.894843957123164E-2</v>
      </c>
      <c r="AI30">
        <f t="shared" si="17"/>
        <v>2.4240000000000001E-2</v>
      </c>
      <c r="AJ30">
        <f t="shared" si="5"/>
        <v>61.120037498503557</v>
      </c>
      <c r="AK30">
        <f t="shared" si="18"/>
        <v>1.4815497089637263E-2</v>
      </c>
      <c r="AL30">
        <f t="shared" si="6"/>
        <v>1.6112003749850357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103</v>
      </c>
      <c r="U32" s="5">
        <f>SUM(V5:V30)</f>
        <v>10369.99775705408</v>
      </c>
      <c r="W32" s="5"/>
      <c r="X32" s="5"/>
      <c r="Y32" s="5">
        <f t="shared" ref="Y32:AI32" si="19">SUM(Y5:Y30)</f>
        <v>10369.99775705408</v>
      </c>
      <c r="Z32" s="5">
        <f t="shared" si="19"/>
        <v>10369.997757054074</v>
      </c>
      <c r="AA32" s="5">
        <f t="shared" si="19"/>
        <v>10369.99775705407</v>
      </c>
      <c r="AB32" s="5">
        <f t="shared" si="19"/>
        <v>10369.997757054098</v>
      </c>
      <c r="AC32" s="5">
        <f t="shared" si="19"/>
        <v>10369.997757054083</v>
      </c>
      <c r="AD32" s="5">
        <f t="shared" si="19"/>
        <v>10369.997757054074</v>
      </c>
      <c r="AE32" s="5">
        <f t="shared" si="19"/>
        <v>10369.997757054076</v>
      </c>
      <c r="AF32" s="5">
        <f t="shared" si="19"/>
        <v>10369.997757054074</v>
      </c>
      <c r="AG32" s="5">
        <f t="shared" si="19"/>
        <v>10369.997757054063</v>
      </c>
      <c r="AH32" s="5">
        <f t="shared" si="19"/>
        <v>10369.997757054081</v>
      </c>
      <c r="AI32" s="5">
        <f t="shared" si="19"/>
        <v>10369.997757054085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>&amp;R_x000D_&amp;1#&amp;"Calibri"&amp;10&amp;K000000 Classification: Confidential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5EADC-B1AF-4BD9-838C-AE9895DA4ADB}">
  <dimension ref="A1:AM59"/>
  <sheetViews>
    <sheetView zoomScale="80" zoomScaleNormal="80" workbookViewId="0">
      <selection activeCell="J33" sqref="J33"/>
    </sheetView>
  </sheetViews>
  <sheetFormatPr defaultRowHeight="15" x14ac:dyDescent="0.25"/>
  <cols>
    <col min="2" max="2" width="8.85546875" customWidth="1"/>
    <col min="3" max="3" width="14.140625" customWidth="1"/>
    <col min="9" max="18" width="12.7109375" customWidth="1"/>
    <col min="21" max="24" width="9.140625" customWidth="1"/>
  </cols>
  <sheetData>
    <row r="1" spans="1:39" x14ac:dyDescent="0.25">
      <c r="A1" t="s">
        <v>0</v>
      </c>
      <c r="B1">
        <v>360</v>
      </c>
      <c r="E1" t="s">
        <v>1</v>
      </c>
      <c r="F1">
        <v>1.36</v>
      </c>
      <c r="G1" t="s">
        <v>2</v>
      </c>
      <c r="H1">
        <v>1.1200000000000001</v>
      </c>
    </row>
    <row r="2" spans="1:39" x14ac:dyDescent="0.25">
      <c r="A2" t="s">
        <v>7</v>
      </c>
      <c r="B2" t="s">
        <v>8</v>
      </c>
      <c r="C2" t="s">
        <v>9</v>
      </c>
      <c r="D2" t="s">
        <v>10</v>
      </c>
      <c r="F2" s="32" t="s">
        <v>5</v>
      </c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S2" s="5"/>
      <c r="T2" s="5"/>
      <c r="U2" s="31" t="s">
        <v>6</v>
      </c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</row>
    <row r="3" spans="1:39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15</v>
      </c>
      <c r="U3" s="5" t="s">
        <v>16</v>
      </c>
      <c r="V3" s="10" t="s">
        <v>13</v>
      </c>
      <c r="W3" s="10" t="s">
        <v>14</v>
      </c>
      <c r="X3" s="10" t="s">
        <v>17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178</v>
      </c>
      <c r="AJ3" t="s">
        <v>19</v>
      </c>
      <c r="AK3" t="s">
        <v>179</v>
      </c>
      <c r="AL3" t="s">
        <v>180</v>
      </c>
      <c r="AM3" t="s">
        <v>212</v>
      </c>
    </row>
    <row r="4" spans="1:39" ht="15.75" thickBot="1" x14ac:dyDescent="0.3">
      <c r="B4" t="s">
        <v>20</v>
      </c>
      <c r="C4" t="s">
        <v>181</v>
      </c>
      <c r="F4" s="17"/>
      <c r="G4" s="5">
        <f>AVERAGE(I4:R4)</f>
        <v>40.62350535430695</v>
      </c>
      <c r="H4" s="5">
        <f>STDEV(I4:R4)</f>
        <v>2.7039778191728357E-3</v>
      </c>
      <c r="I4">
        <v>40.626080003432399</v>
      </c>
      <c r="J4">
        <v>40.6206309321053</v>
      </c>
      <c r="K4">
        <v>40.629056514995398</v>
      </c>
      <c r="L4">
        <v>40.623075673151</v>
      </c>
      <c r="M4">
        <v>40.620289880531502</v>
      </c>
      <c r="N4">
        <v>40.623286532622899</v>
      </c>
      <c r="O4">
        <v>40.620571998382403</v>
      </c>
      <c r="P4">
        <v>40.624155238412001</v>
      </c>
      <c r="Q4">
        <v>40.624173372289398</v>
      </c>
      <c r="R4">
        <v>40.623733397147198</v>
      </c>
      <c r="T4" s="5" t="s">
        <v>21</v>
      </c>
      <c r="U4" s="5" t="s">
        <v>22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9" x14ac:dyDescent="0.25">
      <c r="A5">
        <v>1</v>
      </c>
      <c r="B5" t="s">
        <v>23</v>
      </c>
      <c r="C5" s="5" t="s">
        <v>24</v>
      </c>
      <c r="D5" t="s">
        <v>25</v>
      </c>
      <c r="E5">
        <v>120</v>
      </c>
      <c r="F5" s="17">
        <f>E5*F1</f>
        <v>163.20000000000002</v>
      </c>
      <c r="G5" s="5">
        <f t="shared" ref="G5:G30" si="0">AVERAGE(I5:R5)</f>
        <v>166.9867613111648</v>
      </c>
      <c r="H5" s="5">
        <f t="shared" ref="H5:H30" si="1">STDEV(I5:R5)</f>
        <v>0.15372786945174904</v>
      </c>
      <c r="I5">
        <v>166.89137765695199</v>
      </c>
      <c r="J5">
        <v>167.197550009477</v>
      </c>
      <c r="K5">
        <v>166.73748454890301</v>
      </c>
      <c r="L5">
        <v>167.02322586262301</v>
      </c>
      <c r="M5">
        <v>166.73990668284</v>
      </c>
      <c r="N5">
        <v>167.096309875792</v>
      </c>
      <c r="O5">
        <v>166.992752607597</v>
      </c>
      <c r="P5">
        <v>167.03068277916401</v>
      </c>
      <c r="Q5">
        <v>167.036073590852</v>
      </c>
      <c r="R5">
        <v>167.122249497448</v>
      </c>
      <c r="T5" s="12">
        <v>16</v>
      </c>
      <c r="U5" s="12">
        <v>588000</v>
      </c>
      <c r="V5" s="5">
        <f>AVERAGE(Y5:AH5)</f>
        <v>6750.4398260038379</v>
      </c>
      <c r="W5" s="5">
        <f>STDEV(Y5:AH5)</f>
        <v>6.2144491225868057</v>
      </c>
      <c r="X5" s="5">
        <f>W5/SQRT(COUNT(Y5:AH5))</f>
        <v>1.9651813630609241</v>
      </c>
      <c r="Y5" s="5">
        <f>I5/T5*U5/1000*1.1</f>
        <v>6746.5839417822845</v>
      </c>
      <c r="Z5" s="5">
        <f>J5/T5*U5/1000*1.1</f>
        <v>6758.9609591331082</v>
      </c>
      <c r="AA5" s="5">
        <f>K5/T5*U5/1000*1.1</f>
        <v>6740.3628128894052</v>
      </c>
      <c r="AB5" s="5">
        <f>L5/T5*U5/1000*1.1</f>
        <v>6751.9139054965344</v>
      </c>
      <c r="AC5" s="5">
        <f>M5/T5*U5/1000*1.1</f>
        <v>6740.4607276538081</v>
      </c>
      <c r="AD5" s="5">
        <f>N5/T5*U5/1000*1.1</f>
        <v>6754.8683267288925</v>
      </c>
      <c r="AE5" s="5">
        <f>O5/T5*U5/1000*1.1</f>
        <v>6750.682024162109</v>
      </c>
      <c r="AF5" s="5">
        <f>P5/T5*U5/1000*1.1</f>
        <v>6752.215351347706</v>
      </c>
      <c r="AG5" s="5">
        <f>Q5/T5*U5/1000*1.1</f>
        <v>6752.4332749101923</v>
      </c>
      <c r="AH5" s="5">
        <f>R5/T5*U5/1000*1.1</f>
        <v>6755.9169359343359</v>
      </c>
      <c r="AI5">
        <f>F5/T5*U5/1000*1.1</f>
        <v>6597.3600000000015</v>
      </c>
      <c r="AJ5">
        <f>((V5-AI5)/AI5)*100</f>
        <v>2.3203194308607742</v>
      </c>
      <c r="AK5">
        <f>V5-AI5</f>
        <v>153.07982600383639</v>
      </c>
      <c r="AL5">
        <f>V5/AI5</f>
        <v>1.0232031943086077</v>
      </c>
    </row>
    <row r="6" spans="1:39" x14ac:dyDescent="0.25">
      <c r="A6">
        <v>2</v>
      </c>
      <c r="B6" t="s">
        <v>26</v>
      </c>
      <c r="C6" s="5" t="s">
        <v>27</v>
      </c>
      <c r="D6" t="s">
        <v>28</v>
      </c>
      <c r="E6">
        <v>1241.24</v>
      </c>
      <c r="F6" s="17">
        <f>E6*H1</f>
        <v>1390.1888000000001</v>
      </c>
      <c r="G6" s="5">
        <f t="shared" si="0"/>
        <v>2232.661831723005</v>
      </c>
      <c r="H6" s="5">
        <f t="shared" si="1"/>
        <v>70.413287739633788</v>
      </c>
      <c r="I6">
        <v>2230.41126744538</v>
      </c>
      <c r="J6">
        <v>2278.8836231997602</v>
      </c>
      <c r="K6">
        <v>2131.1065992807698</v>
      </c>
      <c r="L6">
        <v>2304.7702986218801</v>
      </c>
      <c r="M6">
        <v>2209.1017005501599</v>
      </c>
      <c r="N6">
        <v>2196.44079199424</v>
      </c>
      <c r="O6">
        <v>2119.9677634228801</v>
      </c>
      <c r="P6">
        <v>2316.9710828050702</v>
      </c>
      <c r="Q6">
        <v>2305.4066883535102</v>
      </c>
      <c r="R6">
        <v>2233.5585015564002</v>
      </c>
      <c r="T6" s="13">
        <v>540</v>
      </c>
      <c r="U6" s="13">
        <v>45000</v>
      </c>
      <c r="V6" s="5">
        <f t="shared" ref="V6:V30" si="2">AVERAGE(Y6:AH6)</f>
        <v>186.05515264358377</v>
      </c>
      <c r="W6" s="5">
        <f t="shared" ref="W6:W30" si="3">STDEV(Y6:AH6)</f>
        <v>5.8677739783028082</v>
      </c>
      <c r="X6" s="5">
        <f t="shared" ref="X6:X30" si="4">W6/SQRT(COUNT(Y6:AH6))</f>
        <v>1.8555530566504306</v>
      </c>
      <c r="Y6" s="5">
        <f>I6/T6*U6/1000</f>
        <v>185.86760562044833</v>
      </c>
      <c r="Z6" s="5">
        <f>J6/T6*U6/1000</f>
        <v>189.90696859997999</v>
      </c>
      <c r="AA6" s="5">
        <f>K6/T6*U6/1000</f>
        <v>177.59221660673083</v>
      </c>
      <c r="AB6" s="5">
        <f>L6/T6*U6/1000</f>
        <v>192.06419155182334</v>
      </c>
      <c r="AC6" s="5">
        <f>M6/T6*U6/1000</f>
        <v>184.09180837917998</v>
      </c>
      <c r="AD6" s="5">
        <f>N6/T6*U6/1000</f>
        <v>183.03673266618668</v>
      </c>
      <c r="AE6" s="5">
        <f>O6/T6*U6/1000</f>
        <v>176.66398028524003</v>
      </c>
      <c r="AF6" s="5">
        <f>P6/T6*U6/1000</f>
        <v>193.08092356708917</v>
      </c>
      <c r="AG6" s="5">
        <f>Q6/T6*U6/1000</f>
        <v>192.11722402945918</v>
      </c>
      <c r="AH6" s="5">
        <f>R6/T6*U6/1000</f>
        <v>186.1298751297</v>
      </c>
      <c r="AI6">
        <f>F6/T6*U6/1000</f>
        <v>115.84906666666669</v>
      </c>
      <c r="AJ6">
        <f t="shared" ref="AJ6:AJ30" si="5">((V6-AI6)/AI6)*100</f>
        <v>60.601339308948887</v>
      </c>
      <c r="AK6">
        <f>V6-AI6</f>
        <v>70.20608597691708</v>
      </c>
      <c r="AL6">
        <f t="shared" ref="AL6:AL30" si="6">V6/AI6</f>
        <v>1.6060133930894889</v>
      </c>
    </row>
    <row r="7" spans="1:39" x14ac:dyDescent="0.25">
      <c r="A7">
        <v>3</v>
      </c>
      <c r="B7" t="s">
        <v>29</v>
      </c>
      <c r="C7" s="5" t="s">
        <v>30</v>
      </c>
      <c r="D7" t="s">
        <v>31</v>
      </c>
      <c r="E7">
        <v>166.35</v>
      </c>
      <c r="F7" s="17">
        <f>E7*H1</f>
        <v>186.31200000000001</v>
      </c>
      <c r="G7" s="5">
        <f t="shared" si="0"/>
        <v>98.84282021439553</v>
      </c>
      <c r="H7" s="5">
        <f t="shared" si="1"/>
        <v>1.1266058801051584</v>
      </c>
      <c r="I7">
        <v>98.048270754336698</v>
      </c>
      <c r="J7">
        <v>99.340238617974293</v>
      </c>
      <c r="K7">
        <v>100.421191799526</v>
      </c>
      <c r="L7">
        <v>99.320355306823799</v>
      </c>
      <c r="M7">
        <v>99.930301401706302</v>
      </c>
      <c r="N7">
        <v>98.3963600566819</v>
      </c>
      <c r="O7">
        <v>97.714968005431402</v>
      </c>
      <c r="P7">
        <v>97.194336051482694</v>
      </c>
      <c r="Q7">
        <v>97.939588124196206</v>
      </c>
      <c r="R7">
        <v>100.122592025796</v>
      </c>
      <c r="T7" s="13">
        <v>50</v>
      </c>
      <c r="U7" s="13">
        <v>180000</v>
      </c>
      <c r="V7" s="5">
        <f t="shared" si="2"/>
        <v>355.83415277182394</v>
      </c>
      <c r="W7" s="5">
        <f t="shared" si="3"/>
        <v>4.0557811683785676</v>
      </c>
      <c r="X7" s="5">
        <f t="shared" si="4"/>
        <v>1.2825506183295152</v>
      </c>
      <c r="Y7" s="5">
        <f t="shared" ref="Y7:Y30" si="7">I7/T7*U7/1000</f>
        <v>352.97377471561214</v>
      </c>
      <c r="Z7" s="5">
        <f t="shared" ref="Z7:Z30" si="8">J7/T7*U7/1000</f>
        <v>357.62485902470746</v>
      </c>
      <c r="AA7" s="5">
        <f t="shared" ref="AA7:AA30" si="9">K7/T7*U7/1000</f>
        <v>361.51629047829363</v>
      </c>
      <c r="AB7" s="5">
        <f t="shared" ref="AB7:AB30" si="10">L7/T7*U7/1000</f>
        <v>357.55327910456566</v>
      </c>
      <c r="AC7" s="5">
        <f t="shared" ref="AC7:AC30" si="11">M7/T7*U7/1000</f>
        <v>359.74908504614268</v>
      </c>
      <c r="AD7" s="5">
        <f t="shared" ref="AD7:AD30" si="12">N7/T7*U7/1000</f>
        <v>354.22689620405481</v>
      </c>
      <c r="AE7" s="5">
        <f t="shared" ref="AE7:AE30" si="13">O7/T7*U7/1000</f>
        <v>351.77388481955307</v>
      </c>
      <c r="AF7" s="5">
        <f t="shared" ref="AF7:AF30" si="14">P7/T7*U7/1000</f>
        <v>349.8996097853377</v>
      </c>
      <c r="AG7" s="5">
        <f t="shared" ref="AG7:AG30" si="15">Q7/T7*U7/1000</f>
        <v>352.58251724710635</v>
      </c>
      <c r="AH7" s="5">
        <f t="shared" ref="AH7:AH30" si="16">R7/T7*U7/1000</f>
        <v>360.44133129286558</v>
      </c>
      <c r="AI7">
        <f>F7/T7*U7/1000</f>
        <v>670.72320000000002</v>
      </c>
      <c r="AJ7">
        <f t="shared" si="5"/>
        <v>-46.947689781444282</v>
      </c>
      <c r="AK7">
        <f t="shared" ref="AK7:AK30" si="17">V7-AI7</f>
        <v>-314.88904722817608</v>
      </c>
      <c r="AL7">
        <f t="shared" si="6"/>
        <v>0.5305231021855572</v>
      </c>
    </row>
    <row r="8" spans="1:39" x14ac:dyDescent="0.25">
      <c r="A8">
        <v>4</v>
      </c>
      <c r="B8" t="s">
        <v>32</v>
      </c>
      <c r="C8" s="6" t="s">
        <v>33</v>
      </c>
      <c r="D8" t="s">
        <v>34</v>
      </c>
      <c r="E8">
        <v>50.2</v>
      </c>
      <c r="F8" s="17">
        <f>E8*H1</f>
        <v>56.224000000000011</v>
      </c>
      <c r="G8" s="5">
        <f t="shared" si="0"/>
        <v>716.99876071417555</v>
      </c>
      <c r="H8" s="5">
        <f t="shared" si="1"/>
        <v>13.446410077496408</v>
      </c>
      <c r="I8">
        <v>710.73495366652298</v>
      </c>
      <c r="J8">
        <v>695.04462519077504</v>
      </c>
      <c r="K8">
        <v>745.17304609775204</v>
      </c>
      <c r="L8">
        <v>716.45708655461203</v>
      </c>
      <c r="M8">
        <v>714.72068131594904</v>
      </c>
      <c r="N8">
        <v>708.75887366951099</v>
      </c>
      <c r="O8">
        <v>707.77492621505201</v>
      </c>
      <c r="P8">
        <v>725.67160974199203</v>
      </c>
      <c r="Q8">
        <v>720.51761227173301</v>
      </c>
      <c r="R8">
        <v>725.13419241785698</v>
      </c>
      <c r="T8" s="14">
        <v>65</v>
      </c>
      <c r="U8" s="14">
        <v>70000</v>
      </c>
      <c r="V8" s="5">
        <f t="shared" si="2"/>
        <v>772.15251153834311</v>
      </c>
      <c r="W8" s="5">
        <f t="shared" si="3"/>
        <v>14.480749314226911</v>
      </c>
      <c r="X8" s="5">
        <f t="shared" si="4"/>
        <v>4.5792150058878338</v>
      </c>
      <c r="Y8" s="5">
        <f t="shared" si="7"/>
        <v>765.40687317933248</v>
      </c>
      <c r="Z8" s="5">
        <f t="shared" si="8"/>
        <v>748.50959635929621</v>
      </c>
      <c r="AA8" s="5">
        <f t="shared" si="9"/>
        <v>802.49404964373298</v>
      </c>
      <c r="AB8" s="5">
        <f t="shared" si="10"/>
        <v>771.56917013573604</v>
      </c>
      <c r="AC8" s="5">
        <f t="shared" si="11"/>
        <v>769.69919526332978</v>
      </c>
      <c r="AD8" s="5">
        <f t="shared" si="12"/>
        <v>763.27878702870407</v>
      </c>
      <c r="AE8" s="5">
        <f t="shared" si="13"/>
        <v>762.21915130851755</v>
      </c>
      <c r="AF8" s="5">
        <f t="shared" si="14"/>
        <v>781.49250279906835</v>
      </c>
      <c r="AG8" s="5">
        <f t="shared" si="15"/>
        <v>775.94204398494333</v>
      </c>
      <c r="AH8" s="5">
        <f t="shared" si="16"/>
        <v>780.91374568076913</v>
      </c>
      <c r="AI8">
        <f>F8/T8*U8/1000</f>
        <v>60.548923076923096</v>
      </c>
      <c r="AJ8">
        <f t="shared" si="5"/>
        <v>1175.253914189982</v>
      </c>
      <c r="AK8">
        <f t="shared" si="17"/>
        <v>711.60358846142003</v>
      </c>
      <c r="AL8">
        <f t="shared" si="6"/>
        <v>12.75253914189982</v>
      </c>
      <c r="AM8">
        <f>Y8*1000*T8/U8</f>
        <v>710.73495366652298</v>
      </c>
    </row>
    <row r="9" spans="1:39" x14ac:dyDescent="0.25">
      <c r="A9">
        <v>5</v>
      </c>
      <c r="B9" t="s">
        <v>35</v>
      </c>
      <c r="C9" s="6" t="s">
        <v>36</v>
      </c>
      <c r="D9" t="s">
        <v>37</v>
      </c>
      <c r="E9">
        <v>29.91</v>
      </c>
      <c r="F9" s="17">
        <f>E9*H1</f>
        <v>33.499200000000002</v>
      </c>
      <c r="G9" s="5">
        <f t="shared" si="0"/>
        <v>76.78071589365517</v>
      </c>
      <c r="H9" s="5">
        <f t="shared" si="1"/>
        <v>1.6676877941994397</v>
      </c>
      <c r="I9">
        <v>77.916307898102005</v>
      </c>
      <c r="J9">
        <v>77.143574958664701</v>
      </c>
      <c r="K9">
        <v>76.227734668958306</v>
      </c>
      <c r="L9">
        <v>76.172918038872396</v>
      </c>
      <c r="M9">
        <v>79.639564512963901</v>
      </c>
      <c r="N9">
        <v>76.212375394094707</v>
      </c>
      <c r="O9">
        <v>78.567015483775506</v>
      </c>
      <c r="P9">
        <v>75.406271766484707</v>
      </c>
      <c r="Q9">
        <v>73.721655634865897</v>
      </c>
      <c r="R9">
        <v>76.799740579769605</v>
      </c>
      <c r="T9" s="14">
        <v>22</v>
      </c>
      <c r="U9" s="14">
        <v>160000</v>
      </c>
      <c r="V9" s="5">
        <f t="shared" si="2"/>
        <v>558.40520649931045</v>
      </c>
      <c r="W9" s="5">
        <f t="shared" si="3"/>
        <v>12.128638503268643</v>
      </c>
      <c r="X9" s="5">
        <f t="shared" si="4"/>
        <v>3.8354122587144479</v>
      </c>
      <c r="Y9" s="5">
        <f t="shared" si="7"/>
        <v>566.66405744074177</v>
      </c>
      <c r="Z9" s="5">
        <f t="shared" si="8"/>
        <v>561.04418151756147</v>
      </c>
      <c r="AA9" s="5">
        <f t="shared" si="9"/>
        <v>554.38352486515123</v>
      </c>
      <c r="AB9" s="5">
        <f t="shared" si="10"/>
        <v>553.9848584645265</v>
      </c>
      <c r="AC9" s="5">
        <f t="shared" si="11"/>
        <v>579.19683282155563</v>
      </c>
      <c r="AD9" s="5">
        <f t="shared" si="12"/>
        <v>554.27182104796145</v>
      </c>
      <c r="AE9" s="5">
        <f t="shared" si="13"/>
        <v>571.39647624564009</v>
      </c>
      <c r="AF9" s="5">
        <f t="shared" si="14"/>
        <v>548.40924921079795</v>
      </c>
      <c r="AG9" s="5">
        <f t="shared" si="15"/>
        <v>536.15749552629745</v>
      </c>
      <c r="AH9" s="5">
        <f t="shared" si="16"/>
        <v>558.54356785286984</v>
      </c>
      <c r="AI9">
        <f>F9/T9*U9/1000</f>
        <v>243.63054545454546</v>
      </c>
      <c r="AJ9">
        <f t="shared" si="5"/>
        <v>129.20164031873952</v>
      </c>
      <c r="AK9">
        <f t="shared" si="17"/>
        <v>314.77466104476503</v>
      </c>
      <c r="AL9">
        <f t="shared" si="6"/>
        <v>2.2920164031873953</v>
      </c>
    </row>
    <row r="10" spans="1:39" x14ac:dyDescent="0.25">
      <c r="A10">
        <v>6</v>
      </c>
      <c r="B10" t="s">
        <v>38</v>
      </c>
      <c r="C10" s="6" t="s">
        <v>39</v>
      </c>
      <c r="D10" t="s">
        <v>40</v>
      </c>
      <c r="E10">
        <v>128.58000000000001</v>
      </c>
      <c r="F10" s="17">
        <f>E10*H1</f>
        <v>144.00960000000003</v>
      </c>
      <c r="G10" s="5">
        <f t="shared" si="0"/>
        <v>314.46511335393495</v>
      </c>
      <c r="H10" s="5">
        <f t="shared" si="1"/>
        <v>6.2162907392460696</v>
      </c>
      <c r="I10">
        <v>324.36900130443598</v>
      </c>
      <c r="J10">
        <v>304.104302142797</v>
      </c>
      <c r="K10">
        <v>319.98241202194902</v>
      </c>
      <c r="L10">
        <v>314.01503272142298</v>
      </c>
      <c r="M10">
        <v>309.50414637763498</v>
      </c>
      <c r="N10">
        <v>319.730511534757</v>
      </c>
      <c r="O10">
        <v>308.41367193289</v>
      </c>
      <c r="P10">
        <v>311.059051750018</v>
      </c>
      <c r="Q10">
        <v>317.38018286499101</v>
      </c>
      <c r="R10">
        <v>316.09282088845299</v>
      </c>
      <c r="T10" s="14">
        <v>69</v>
      </c>
      <c r="U10" s="14">
        <v>160000</v>
      </c>
      <c r="V10" s="5">
        <f t="shared" si="2"/>
        <v>729.19446574825474</v>
      </c>
      <c r="W10" s="5">
        <f t="shared" si="3"/>
        <v>14.414587221440184</v>
      </c>
      <c r="X10" s="5">
        <f t="shared" si="4"/>
        <v>4.5582927150908885</v>
      </c>
      <c r="Y10" s="5">
        <f t="shared" si="7"/>
        <v>752.16000302477914</v>
      </c>
      <c r="Z10" s="5">
        <f t="shared" si="8"/>
        <v>705.16939627315242</v>
      </c>
      <c r="AA10" s="5">
        <f t="shared" si="9"/>
        <v>741.98820179002666</v>
      </c>
      <c r="AB10" s="5">
        <f t="shared" si="10"/>
        <v>728.15080051344466</v>
      </c>
      <c r="AC10" s="5">
        <f t="shared" si="11"/>
        <v>717.69077420900862</v>
      </c>
      <c r="AD10" s="5">
        <f t="shared" si="12"/>
        <v>741.40408471827709</v>
      </c>
      <c r="AE10" s="5">
        <f t="shared" si="13"/>
        <v>715.16213781539705</v>
      </c>
      <c r="AF10" s="5">
        <f t="shared" si="14"/>
        <v>721.29635188409975</v>
      </c>
      <c r="AG10" s="5">
        <f t="shared" si="15"/>
        <v>735.95404722316766</v>
      </c>
      <c r="AH10" s="5">
        <f t="shared" si="16"/>
        <v>732.96886003119539</v>
      </c>
      <c r="AI10">
        <f>F10/T10*U10/1000</f>
        <v>333.93530434782616</v>
      </c>
      <c r="AJ10">
        <f t="shared" si="5"/>
        <v>118.36399334067644</v>
      </c>
      <c r="AK10">
        <f t="shared" si="17"/>
        <v>395.25916140042858</v>
      </c>
      <c r="AL10">
        <f t="shared" si="6"/>
        <v>2.1836399334067647</v>
      </c>
    </row>
    <row r="11" spans="1:39" x14ac:dyDescent="0.25">
      <c r="A11">
        <v>7</v>
      </c>
      <c r="B11" s="3" t="s">
        <v>41</v>
      </c>
      <c r="C11" s="9" t="s">
        <v>33</v>
      </c>
      <c r="D11" s="3" t="s">
        <v>42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7"/>
        <v>0</v>
      </c>
      <c r="AL11" t="e">
        <f t="shared" si="6"/>
        <v>#DIV/0!</v>
      </c>
    </row>
    <row r="12" spans="1:39" x14ac:dyDescent="0.25">
      <c r="A12">
        <v>8</v>
      </c>
      <c r="B12" t="s">
        <v>43</v>
      </c>
      <c r="C12" s="6" t="s">
        <v>44</v>
      </c>
      <c r="D12" t="s">
        <v>45</v>
      </c>
      <c r="E12">
        <v>13.35</v>
      </c>
      <c r="F12" s="17">
        <f>E12*H1</f>
        <v>14.952000000000002</v>
      </c>
      <c r="G12" s="5">
        <f t="shared" si="0"/>
        <v>161.8480099812771</v>
      </c>
      <c r="H12" s="5">
        <f t="shared" si="1"/>
        <v>9.9621626105093117</v>
      </c>
      <c r="I12">
        <v>154.23476103240199</v>
      </c>
      <c r="J12">
        <v>148.87110035381201</v>
      </c>
      <c r="K12">
        <v>174.11799361621999</v>
      </c>
      <c r="L12">
        <v>165.81884712138799</v>
      </c>
      <c r="M12">
        <v>153.434221391417</v>
      </c>
      <c r="N12">
        <v>177.354897777643</v>
      </c>
      <c r="O12">
        <v>170.085694704784</v>
      </c>
      <c r="P12">
        <v>159.87497927457599</v>
      </c>
      <c r="Q12">
        <v>163.546095568987</v>
      </c>
      <c r="R12">
        <v>151.14150897154201</v>
      </c>
      <c r="T12" s="14">
        <v>81</v>
      </c>
      <c r="U12" s="14">
        <v>66000</v>
      </c>
      <c r="V12" s="5">
        <f t="shared" si="2"/>
        <v>131.87615628104061</v>
      </c>
      <c r="W12" s="5">
        <f t="shared" si="3"/>
        <v>8.117317682637216</v>
      </c>
      <c r="X12" s="5">
        <f t="shared" si="4"/>
        <v>2.5669212368293426</v>
      </c>
      <c r="Y12" s="5">
        <f t="shared" si="7"/>
        <v>125.67276824862384</v>
      </c>
      <c r="Z12" s="5">
        <f t="shared" si="8"/>
        <v>121.30237806606904</v>
      </c>
      <c r="AA12" s="5">
        <f t="shared" si="9"/>
        <v>141.87392072432738</v>
      </c>
      <c r="AB12" s="5">
        <f t="shared" si="10"/>
        <v>135.11165321001982</v>
      </c>
      <c r="AC12" s="5">
        <f t="shared" si="11"/>
        <v>125.02047668930274</v>
      </c>
      <c r="AD12" s="5">
        <f t="shared" si="12"/>
        <v>144.5113981891906</v>
      </c>
      <c r="AE12" s="5">
        <f t="shared" si="13"/>
        <v>138.58834383352772</v>
      </c>
      <c r="AF12" s="5">
        <f t="shared" si="14"/>
        <v>130.26850163113599</v>
      </c>
      <c r="AG12" s="5">
        <f t="shared" si="15"/>
        <v>133.25978157473014</v>
      </c>
      <c r="AH12" s="5">
        <f t="shared" si="16"/>
        <v>123.15234064347868</v>
      </c>
      <c r="AI12">
        <f>F12/T12*U12/1000</f>
        <v>12.183111111111113</v>
      </c>
      <c r="AJ12">
        <f t="shared" si="5"/>
        <v>982.45057504866952</v>
      </c>
      <c r="AK12">
        <f t="shared" si="17"/>
        <v>119.69304516992949</v>
      </c>
      <c r="AL12">
        <f t="shared" si="6"/>
        <v>10.824505750486695</v>
      </c>
    </row>
    <row r="13" spans="1:39" x14ac:dyDescent="0.25">
      <c r="A13">
        <v>9</v>
      </c>
      <c r="B13" s="3" t="s">
        <v>46</v>
      </c>
      <c r="C13" s="9" t="s">
        <v>39</v>
      </c>
      <c r="D13" s="3" t="s">
        <v>47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7"/>
        <v>0</v>
      </c>
      <c r="AL13" t="e">
        <f t="shared" si="6"/>
        <v>#DIV/0!</v>
      </c>
    </row>
    <row r="14" spans="1:39" x14ac:dyDescent="0.25">
      <c r="A14">
        <v>10</v>
      </c>
      <c r="B14" t="s">
        <v>48</v>
      </c>
      <c r="C14" s="6" t="s">
        <v>49</v>
      </c>
      <c r="D14" t="s">
        <v>50</v>
      </c>
      <c r="E14">
        <v>446.19</v>
      </c>
      <c r="F14" s="17">
        <f>E14*H1</f>
        <v>499.73280000000005</v>
      </c>
      <c r="G14" s="5">
        <f t="shared" si="0"/>
        <v>2909.9782321272965</v>
      </c>
      <c r="H14" s="5">
        <f t="shared" si="1"/>
        <v>96.762255394023072</v>
      </c>
      <c r="I14">
        <v>2929.77750367917</v>
      </c>
      <c r="J14">
        <v>3124.6094655422198</v>
      </c>
      <c r="K14">
        <v>2799.3471529011299</v>
      </c>
      <c r="L14">
        <v>2861.38154672577</v>
      </c>
      <c r="M14">
        <v>2849.7415915730899</v>
      </c>
      <c r="N14">
        <v>2822.50818127299</v>
      </c>
      <c r="O14">
        <v>2971.78654528774</v>
      </c>
      <c r="P14">
        <v>2966.9415303649098</v>
      </c>
      <c r="Q14">
        <v>2930.3878274528402</v>
      </c>
      <c r="R14">
        <v>2843.3009764731</v>
      </c>
      <c r="T14" s="14">
        <v>615</v>
      </c>
      <c r="U14" s="14">
        <v>96000</v>
      </c>
      <c r="V14" s="5">
        <f t="shared" si="2"/>
        <v>454.24050452718768</v>
      </c>
      <c r="W14" s="5">
        <f t="shared" si="3"/>
        <v>15.10435206150605</v>
      </c>
      <c r="X14" s="5">
        <f t="shared" si="4"/>
        <v>4.776415509541879</v>
      </c>
      <c r="Y14" s="5">
        <f t="shared" si="7"/>
        <v>457.33112252552894</v>
      </c>
      <c r="Z14" s="5">
        <f t="shared" si="8"/>
        <v>487.74391657244411</v>
      </c>
      <c r="AA14" s="5">
        <f t="shared" si="9"/>
        <v>436.97126289188367</v>
      </c>
      <c r="AB14" s="5">
        <f t="shared" si="10"/>
        <v>446.65468046451048</v>
      </c>
      <c r="AC14" s="5">
        <f t="shared" si="11"/>
        <v>444.83771185531162</v>
      </c>
      <c r="AD14" s="5">
        <f t="shared" si="12"/>
        <v>440.5866429304179</v>
      </c>
      <c r="AE14" s="5">
        <f t="shared" si="13"/>
        <v>463.88863145954963</v>
      </c>
      <c r="AF14" s="5">
        <f t="shared" si="14"/>
        <v>463.13233644720543</v>
      </c>
      <c r="AG14" s="5">
        <f t="shared" si="15"/>
        <v>457.42639257800431</v>
      </c>
      <c r="AH14" s="5">
        <f t="shared" si="16"/>
        <v>443.8323475470205</v>
      </c>
      <c r="AI14">
        <f>F14/T14*U14/1000</f>
        <v>78.007071219512198</v>
      </c>
      <c r="AJ14">
        <f t="shared" si="5"/>
        <v>482.30683119605027</v>
      </c>
      <c r="AK14">
        <f t="shared" si="17"/>
        <v>376.23343330767545</v>
      </c>
      <c r="AL14">
        <f t="shared" si="6"/>
        <v>5.8230683119605038</v>
      </c>
    </row>
    <row r="15" spans="1:39" x14ac:dyDescent="0.25">
      <c r="A15">
        <v>11</v>
      </c>
      <c r="B15" s="4" t="s">
        <v>51</v>
      </c>
      <c r="C15" s="7" t="s">
        <v>52</v>
      </c>
      <c r="D15" s="4" t="s">
        <v>53</v>
      </c>
      <c r="E15" s="4">
        <v>8.01</v>
      </c>
      <c r="F15" s="17">
        <f>E15*H1</f>
        <v>8.9712000000000014</v>
      </c>
      <c r="G15" s="5">
        <f t="shared" si="0"/>
        <v>14.239860782982642</v>
      </c>
      <c r="H15" s="5">
        <f t="shared" si="1"/>
        <v>0.17475190879600366</v>
      </c>
      <c r="I15">
        <v>14.1201126962691</v>
      </c>
      <c r="J15">
        <v>14.335946147819399</v>
      </c>
      <c r="K15">
        <v>14.196230718555</v>
      </c>
      <c r="L15">
        <v>13.8952312312119</v>
      </c>
      <c r="M15">
        <v>14.232140899356001</v>
      </c>
      <c r="N15">
        <v>14.3962919703343</v>
      </c>
      <c r="O15">
        <v>14.0776569626347</v>
      </c>
      <c r="P15">
        <v>14.488848102673799</v>
      </c>
      <c r="Q15">
        <v>14.3612448635037</v>
      </c>
      <c r="R15">
        <v>14.294904237468501</v>
      </c>
      <c r="T15" s="14">
        <v>546</v>
      </c>
      <c r="U15" s="14">
        <v>210000</v>
      </c>
      <c r="V15" s="5">
        <f t="shared" si="2"/>
        <v>5.4768695319163996</v>
      </c>
      <c r="W15" s="5">
        <f t="shared" si="3"/>
        <v>6.7212272613847449E-2</v>
      </c>
      <c r="X15" s="5">
        <f t="shared" si="4"/>
        <v>2.1254386817591675E-2</v>
      </c>
      <c r="Y15" s="5">
        <f t="shared" si="7"/>
        <v>5.4308125754881154</v>
      </c>
      <c r="Z15" s="5">
        <f t="shared" si="8"/>
        <v>5.5138254414689998</v>
      </c>
      <c r="AA15" s="5">
        <f t="shared" si="9"/>
        <v>5.4600887379057692</v>
      </c>
      <c r="AB15" s="5">
        <f t="shared" si="10"/>
        <v>5.3443197043122703</v>
      </c>
      <c r="AC15" s="5">
        <f t="shared" si="11"/>
        <v>5.4739003459061539</v>
      </c>
      <c r="AD15" s="5">
        <f t="shared" si="12"/>
        <v>5.5370353732054998</v>
      </c>
      <c r="AE15" s="5">
        <f t="shared" si="13"/>
        <v>5.4144834471671919</v>
      </c>
      <c r="AF15" s="5">
        <f t="shared" si="14"/>
        <v>5.5726338856437696</v>
      </c>
      <c r="AG15" s="5">
        <f t="shared" si="15"/>
        <v>5.5235557167321918</v>
      </c>
      <c r="AH15" s="5">
        <f t="shared" si="16"/>
        <v>5.4980400913340386</v>
      </c>
      <c r="AI15">
        <f>F15/T15*U15/1000</f>
        <v>3.4504615384615396</v>
      </c>
      <c r="AJ15">
        <f t="shared" si="5"/>
        <v>58.72860690858117</v>
      </c>
      <c r="AK15">
        <f t="shared" si="17"/>
        <v>2.02640799345486</v>
      </c>
      <c r="AL15">
        <f t="shared" si="6"/>
        <v>1.5872860690858117</v>
      </c>
    </row>
    <row r="16" spans="1:39" x14ac:dyDescent="0.25">
      <c r="A16">
        <v>12</v>
      </c>
      <c r="B16" s="3" t="s">
        <v>54</v>
      </c>
      <c r="C16" s="9" t="s">
        <v>55</v>
      </c>
      <c r="D16" s="3" t="s">
        <v>56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7"/>
        <v>0</v>
      </c>
      <c r="AL16" t="e">
        <f t="shared" si="6"/>
        <v>#DIV/0!</v>
      </c>
    </row>
    <row r="17" spans="1:38" x14ac:dyDescent="0.25">
      <c r="A17">
        <v>13</v>
      </c>
      <c r="B17" s="2" t="s">
        <v>57</v>
      </c>
      <c r="C17" s="8" t="s">
        <v>58</v>
      </c>
      <c r="D17" s="2" t="s">
        <v>59</v>
      </c>
      <c r="E17" s="2">
        <v>1572.6</v>
      </c>
      <c r="F17" s="17">
        <f>E17*H1</f>
        <v>1761.3120000000001</v>
      </c>
      <c r="G17" s="5">
        <f t="shared" si="0"/>
        <v>125.73535124876489</v>
      </c>
      <c r="H17" s="5">
        <f t="shared" si="1"/>
        <v>15.277156291049005</v>
      </c>
      <c r="I17">
        <v>123.306827511788</v>
      </c>
      <c r="J17">
        <v>130.86255659188899</v>
      </c>
      <c r="K17">
        <v>101.90374931160601</v>
      </c>
      <c r="L17">
        <v>122.101488309478</v>
      </c>
      <c r="M17">
        <v>160.81780341980999</v>
      </c>
      <c r="N17">
        <v>134.671807970359</v>
      </c>
      <c r="O17">
        <v>123.283121287911</v>
      </c>
      <c r="P17">
        <v>117.700221123285</v>
      </c>
      <c r="Q17">
        <v>127.165083057679</v>
      </c>
      <c r="R17">
        <v>115.540853903844</v>
      </c>
      <c r="T17" s="14">
        <v>292</v>
      </c>
      <c r="U17" s="14">
        <v>100000</v>
      </c>
      <c r="V17" s="5">
        <f t="shared" si="2"/>
        <v>43.060051797522227</v>
      </c>
      <c r="W17" s="5">
        <f t="shared" si="3"/>
        <v>5.2319028394003704</v>
      </c>
      <c r="X17" s="5">
        <f t="shared" si="4"/>
        <v>1.6544729469207302</v>
      </c>
      <c r="Y17" s="5">
        <f t="shared" si="7"/>
        <v>42.228365586228762</v>
      </c>
      <c r="Z17" s="5">
        <f t="shared" si="8"/>
        <v>44.815944038318143</v>
      </c>
      <c r="AA17" s="5">
        <f t="shared" si="9"/>
        <v>34.898544284796586</v>
      </c>
      <c r="AB17" s="5">
        <f t="shared" si="10"/>
        <v>41.815578188177405</v>
      </c>
      <c r="AC17" s="5">
        <f t="shared" si="11"/>
        <v>55.074590212263701</v>
      </c>
      <c r="AD17" s="5">
        <f t="shared" si="12"/>
        <v>46.120482181629797</v>
      </c>
      <c r="AE17" s="5">
        <f t="shared" si="13"/>
        <v>42.220247016407875</v>
      </c>
      <c r="AF17" s="5">
        <f t="shared" si="14"/>
        <v>40.308294905234597</v>
      </c>
      <c r="AG17" s="5">
        <f t="shared" si="15"/>
        <v>43.549685978657195</v>
      </c>
      <c r="AH17" s="5">
        <f t="shared" si="16"/>
        <v>39.568785583508223</v>
      </c>
      <c r="AI17">
        <f t="shared" ref="AI17:AI30" si="18">F17/T17*U17/1000</f>
        <v>603.1890410958905</v>
      </c>
      <c r="AJ17">
        <f t="shared" si="5"/>
        <v>-92.861267552326638</v>
      </c>
      <c r="AK17">
        <f t="shared" si="17"/>
        <v>-560.12898929836831</v>
      </c>
      <c r="AL17">
        <f t="shared" si="6"/>
        <v>7.1387324476733752E-2</v>
      </c>
    </row>
    <row r="18" spans="1:38" x14ac:dyDescent="0.25">
      <c r="A18">
        <v>14</v>
      </c>
      <c r="B18" s="2" t="s">
        <v>60</v>
      </c>
      <c r="C18" s="8" t="s">
        <v>61</v>
      </c>
      <c r="D18" s="2" t="s">
        <v>62</v>
      </c>
      <c r="E18" s="2">
        <v>171.47</v>
      </c>
      <c r="F18" s="17">
        <f>E18*H1</f>
        <v>192.04640000000001</v>
      </c>
      <c r="G18" s="5">
        <f t="shared" si="0"/>
        <v>184.35577484326015</v>
      </c>
      <c r="H18" s="5">
        <f t="shared" si="1"/>
        <v>5.3783159621787187</v>
      </c>
      <c r="I18">
        <v>180.290349913884</v>
      </c>
      <c r="J18">
        <v>186.08122930441201</v>
      </c>
      <c r="K18">
        <v>175.24466654677499</v>
      </c>
      <c r="L18">
        <v>191.47054262404299</v>
      </c>
      <c r="M18">
        <v>184.709114040435</v>
      </c>
      <c r="N18">
        <v>192.65276203412901</v>
      </c>
      <c r="O18">
        <v>185.524436714525</v>
      </c>
      <c r="P18">
        <v>183.10635804865601</v>
      </c>
      <c r="Q18">
        <v>185.868714157505</v>
      </c>
      <c r="R18">
        <v>178.60957504823801</v>
      </c>
      <c r="T18" s="14">
        <v>200</v>
      </c>
      <c r="U18" s="14">
        <v>47000</v>
      </c>
      <c r="V18" s="5">
        <f t="shared" si="2"/>
        <v>43.323607088166135</v>
      </c>
      <c r="W18" s="5">
        <f t="shared" si="3"/>
        <v>1.2639042511119993</v>
      </c>
      <c r="X18" s="5">
        <f t="shared" si="4"/>
        <v>0.39968161778833206</v>
      </c>
      <c r="Y18" s="5">
        <f t="shared" si="7"/>
        <v>42.368232229762739</v>
      </c>
      <c r="Z18" s="5">
        <f t="shared" si="8"/>
        <v>43.729088886536815</v>
      </c>
      <c r="AA18" s="5">
        <f t="shared" si="9"/>
        <v>41.182496638492118</v>
      </c>
      <c r="AB18" s="5">
        <f t="shared" si="10"/>
        <v>44.995577516650101</v>
      </c>
      <c r="AC18" s="5">
        <f t="shared" si="11"/>
        <v>43.406641799502225</v>
      </c>
      <c r="AD18" s="5">
        <f t="shared" si="12"/>
        <v>45.273399078020319</v>
      </c>
      <c r="AE18" s="5">
        <f t="shared" si="13"/>
        <v>43.598242627913372</v>
      </c>
      <c r="AF18" s="5">
        <f t="shared" si="14"/>
        <v>43.029994141434159</v>
      </c>
      <c r="AG18" s="5">
        <f t="shared" si="15"/>
        <v>43.679147827013672</v>
      </c>
      <c r="AH18" s="5">
        <f t="shared" si="16"/>
        <v>41.973250136335935</v>
      </c>
      <c r="AI18">
        <f t="shared" si="18"/>
        <v>45.130904000000001</v>
      </c>
      <c r="AJ18">
        <f t="shared" si="5"/>
        <v>-4.0045661656453113</v>
      </c>
      <c r="AK18">
        <f t="shared" si="17"/>
        <v>-1.8072969118338662</v>
      </c>
      <c r="AL18">
        <f t="shared" si="6"/>
        <v>0.95995433834354693</v>
      </c>
    </row>
    <row r="19" spans="1:38" x14ac:dyDescent="0.25">
      <c r="A19">
        <v>15</v>
      </c>
      <c r="B19" s="2" t="s">
        <v>63</v>
      </c>
      <c r="C19" s="8" t="s">
        <v>64</v>
      </c>
      <c r="D19" s="2" t="s">
        <v>65</v>
      </c>
      <c r="E19" s="2">
        <v>43.68</v>
      </c>
      <c r="F19" s="17">
        <f>E19*H1</f>
        <v>48.921600000000005</v>
      </c>
      <c r="G19" s="5">
        <f t="shared" si="0"/>
        <v>31.445843867849685</v>
      </c>
      <c r="H19" s="5">
        <f t="shared" si="1"/>
        <v>5.2592700927521001</v>
      </c>
      <c r="I19">
        <v>22.079939505306601</v>
      </c>
      <c r="J19">
        <v>36.5575868401164</v>
      </c>
      <c r="K19">
        <v>30.029906938583999</v>
      </c>
      <c r="L19">
        <v>31.027058697826401</v>
      </c>
      <c r="M19">
        <v>39.7457438939228</v>
      </c>
      <c r="N19">
        <v>32.024818403718598</v>
      </c>
      <c r="O19">
        <v>24.4202354998849</v>
      </c>
      <c r="P19">
        <v>35.1032427493749</v>
      </c>
      <c r="Q19">
        <v>31.1094539598678</v>
      </c>
      <c r="R19">
        <v>32.360452189894502</v>
      </c>
      <c r="T19" s="14">
        <v>437</v>
      </c>
      <c r="U19" s="14">
        <v>300000</v>
      </c>
      <c r="V19" s="5">
        <f t="shared" si="2"/>
        <v>21.587535836052421</v>
      </c>
      <c r="W19" s="5">
        <f t="shared" si="3"/>
        <v>3.6104829012027775</v>
      </c>
      <c r="X19" s="5">
        <f t="shared" si="4"/>
        <v>1.1417349420893461</v>
      </c>
      <c r="Y19" s="5">
        <f t="shared" si="7"/>
        <v>15.157853207304303</v>
      </c>
      <c r="Z19" s="5">
        <f t="shared" si="8"/>
        <v>25.096741537837346</v>
      </c>
      <c r="AA19" s="5">
        <f t="shared" si="9"/>
        <v>20.615496754176661</v>
      </c>
      <c r="AB19" s="5">
        <f t="shared" si="10"/>
        <v>21.300040295990666</v>
      </c>
      <c r="AC19" s="5">
        <f t="shared" si="11"/>
        <v>27.285407707498489</v>
      </c>
      <c r="AD19" s="5">
        <f t="shared" si="12"/>
        <v>21.985001192484162</v>
      </c>
      <c r="AE19" s="5">
        <f t="shared" si="13"/>
        <v>16.7644637298981</v>
      </c>
      <c r="AF19" s="5">
        <f t="shared" si="14"/>
        <v>24.098335983552563</v>
      </c>
      <c r="AG19" s="5">
        <f t="shared" si="15"/>
        <v>21.356604549108333</v>
      </c>
      <c r="AH19" s="5">
        <f t="shared" si="16"/>
        <v>22.215413402673569</v>
      </c>
      <c r="AI19">
        <f t="shared" si="18"/>
        <v>33.584622425629298</v>
      </c>
      <c r="AJ19">
        <f t="shared" si="5"/>
        <v>-35.721963574679307</v>
      </c>
      <c r="AK19">
        <f t="shared" si="17"/>
        <v>-11.997086589576877</v>
      </c>
      <c r="AL19">
        <f t="shared" si="6"/>
        <v>0.64278036425320684</v>
      </c>
    </row>
    <row r="20" spans="1:38" x14ac:dyDescent="0.25">
      <c r="A20">
        <v>16</v>
      </c>
      <c r="B20" s="2" t="s">
        <v>66</v>
      </c>
      <c r="C20" s="8" t="s">
        <v>67</v>
      </c>
      <c r="D20" s="2" t="s">
        <v>68</v>
      </c>
      <c r="E20" s="2">
        <v>99.19</v>
      </c>
      <c r="F20" s="17">
        <f>E20*H1</f>
        <v>111.09280000000001</v>
      </c>
      <c r="G20" s="5">
        <f t="shared" si="0"/>
        <v>32.824284801129515</v>
      </c>
      <c r="H20" s="5">
        <f t="shared" si="1"/>
        <v>3.4703901126945502</v>
      </c>
      <c r="I20">
        <v>32.517638327879702</v>
      </c>
      <c r="J20">
        <v>30.615111621475801</v>
      </c>
      <c r="K20">
        <v>28.236765892636701</v>
      </c>
      <c r="L20">
        <v>38.126723935548199</v>
      </c>
      <c r="M20">
        <v>35.686522358191702</v>
      </c>
      <c r="N20">
        <v>32.407558357420001</v>
      </c>
      <c r="O20">
        <v>38.348501116720101</v>
      </c>
      <c r="P20">
        <v>29.4291332759495</v>
      </c>
      <c r="Q20">
        <v>31.443527684791999</v>
      </c>
      <c r="R20">
        <v>31.4313654406815</v>
      </c>
      <c r="T20" s="14">
        <v>97</v>
      </c>
      <c r="U20" s="14">
        <v>105000</v>
      </c>
      <c r="V20" s="5">
        <f t="shared" si="2"/>
        <v>35.531442310501028</v>
      </c>
      <c r="W20" s="5">
        <f t="shared" si="3"/>
        <v>3.7566078539477088</v>
      </c>
      <c r="X20" s="5">
        <f t="shared" si="4"/>
        <v>1.1879437094551917</v>
      </c>
      <c r="Y20" s="5">
        <f t="shared" si="7"/>
        <v>35.199505406467715</v>
      </c>
      <c r="Z20" s="5">
        <f t="shared" si="8"/>
        <v>33.140069280978963</v>
      </c>
      <c r="AA20" s="5">
        <f t="shared" si="9"/>
        <v>30.565571327080967</v>
      </c>
      <c r="AB20" s="5">
        <f t="shared" si="10"/>
        <v>41.271196012706817</v>
      </c>
      <c r="AC20" s="5">
        <f t="shared" si="11"/>
        <v>38.629740697011634</v>
      </c>
      <c r="AD20" s="5">
        <f t="shared" si="12"/>
        <v>35.080346675557735</v>
      </c>
      <c r="AE20" s="5">
        <f t="shared" si="13"/>
        <v>41.511264095418667</v>
      </c>
      <c r="AF20" s="5">
        <f t="shared" si="14"/>
        <v>31.856278288398943</v>
      </c>
      <c r="AG20" s="5">
        <f t="shared" si="15"/>
        <v>34.036808318589273</v>
      </c>
      <c r="AH20" s="5">
        <f t="shared" si="16"/>
        <v>34.023643002799567</v>
      </c>
      <c r="AI20">
        <f t="shared" si="18"/>
        <v>120.25509278350515</v>
      </c>
      <c r="AJ20">
        <f t="shared" si="5"/>
        <v>-70.453274378601023</v>
      </c>
      <c r="AK20">
        <f t="shared" si="17"/>
        <v>-84.723650473004113</v>
      </c>
      <c r="AL20">
        <f t="shared" si="6"/>
        <v>0.29546725621398978</v>
      </c>
    </row>
    <row r="21" spans="1:38" x14ac:dyDescent="0.25">
      <c r="A21">
        <v>17</v>
      </c>
      <c r="B21" s="2" t="s">
        <v>69</v>
      </c>
      <c r="C21" s="8" t="s">
        <v>70</v>
      </c>
      <c r="D21" s="2" t="s">
        <v>71</v>
      </c>
      <c r="E21" s="2">
        <v>300.29000000000002</v>
      </c>
      <c r="F21" s="17">
        <f>E21*H1</f>
        <v>336.32480000000004</v>
      </c>
      <c r="G21" s="5">
        <f t="shared" si="0"/>
        <v>293.17644627855651</v>
      </c>
      <c r="H21" s="5">
        <f t="shared" si="1"/>
        <v>74.519631846662747</v>
      </c>
      <c r="I21">
        <v>216.00558910369901</v>
      </c>
      <c r="J21">
        <v>337.27145548586401</v>
      </c>
      <c r="K21">
        <v>237.970369106204</v>
      </c>
      <c r="L21">
        <v>226.529644753719</v>
      </c>
      <c r="M21">
        <v>213.88963631818899</v>
      </c>
      <c r="N21">
        <v>259.29780052521602</v>
      </c>
      <c r="O21">
        <v>441.27378206343201</v>
      </c>
      <c r="P21">
        <v>319.63876842721101</v>
      </c>
      <c r="Q21">
        <v>348.53939833069802</v>
      </c>
      <c r="R21">
        <v>331.34801867133302</v>
      </c>
      <c r="T21" s="14">
        <v>1629</v>
      </c>
      <c r="U21" s="14">
        <v>90000</v>
      </c>
      <c r="V21" s="5">
        <f t="shared" si="2"/>
        <v>16.197593717047319</v>
      </c>
      <c r="W21" s="5">
        <f t="shared" si="3"/>
        <v>4.1171067318598329</v>
      </c>
      <c r="X21" s="5">
        <f t="shared" si="4"/>
        <v>1.3019434642689194</v>
      </c>
      <c r="Y21" s="5">
        <f t="shared" si="7"/>
        <v>11.934010447718178</v>
      </c>
      <c r="Z21" s="5">
        <f t="shared" si="8"/>
        <v>18.633782071042209</v>
      </c>
      <c r="AA21" s="5">
        <f t="shared" si="9"/>
        <v>13.147534204762653</v>
      </c>
      <c r="AB21" s="5">
        <f t="shared" si="10"/>
        <v>12.515449986393314</v>
      </c>
      <c r="AC21" s="5">
        <f t="shared" si="11"/>
        <v>11.817106978905469</v>
      </c>
      <c r="AD21" s="5">
        <f t="shared" si="12"/>
        <v>14.325845332884862</v>
      </c>
      <c r="AE21" s="5">
        <f t="shared" si="13"/>
        <v>24.379766964830498</v>
      </c>
      <c r="AF21" s="5">
        <f t="shared" si="14"/>
        <v>17.659600465591769</v>
      </c>
      <c r="AG21" s="5">
        <f t="shared" si="15"/>
        <v>19.256320349762323</v>
      </c>
      <c r="AH21" s="5">
        <f t="shared" si="16"/>
        <v>18.306520368581932</v>
      </c>
      <c r="AI21">
        <f t="shared" si="18"/>
        <v>18.581480662983427</v>
      </c>
      <c r="AJ21">
        <f t="shared" si="5"/>
        <v>-12.829370216363337</v>
      </c>
      <c r="AK21">
        <f t="shared" si="17"/>
        <v>-2.3838869459361085</v>
      </c>
      <c r="AL21">
        <f t="shared" si="6"/>
        <v>0.87170629783636666</v>
      </c>
    </row>
    <row r="22" spans="1:38" x14ac:dyDescent="0.25">
      <c r="A22">
        <v>18</v>
      </c>
      <c r="B22" s="2" t="s">
        <v>72</v>
      </c>
      <c r="C22" s="8" t="s">
        <v>73</v>
      </c>
      <c r="D22" s="2" t="s">
        <v>74</v>
      </c>
      <c r="E22" s="2">
        <v>82.37</v>
      </c>
      <c r="F22" s="17">
        <f>E22*H1</f>
        <v>92.254400000000018</v>
      </c>
      <c r="G22" s="5">
        <f t="shared" si="0"/>
        <v>27.416046001549791</v>
      </c>
      <c r="H22" s="5">
        <f t="shared" si="1"/>
        <v>0.56236434852485284</v>
      </c>
      <c r="I22">
        <v>26.977491873774699</v>
      </c>
      <c r="J22">
        <v>28.835446034267299</v>
      </c>
      <c r="K22">
        <v>27.5207312303272</v>
      </c>
      <c r="L22">
        <v>27.1153784592317</v>
      </c>
      <c r="M22">
        <v>27.4151202632702</v>
      </c>
      <c r="N22">
        <v>26.920798158161901</v>
      </c>
      <c r="O22">
        <v>26.967564047828599</v>
      </c>
      <c r="P22">
        <v>27.2490238773876</v>
      </c>
      <c r="Q22">
        <v>27.508076055034699</v>
      </c>
      <c r="R22">
        <v>27.650830016214002</v>
      </c>
      <c r="T22" s="14">
        <v>54</v>
      </c>
      <c r="U22" s="14">
        <v>90000</v>
      </c>
      <c r="V22" s="5">
        <f t="shared" si="2"/>
        <v>45.693410002582986</v>
      </c>
      <c r="W22" s="5">
        <f t="shared" si="3"/>
        <v>0.93727391420808848</v>
      </c>
      <c r="X22" s="5">
        <f t="shared" si="4"/>
        <v>0.29639203603588121</v>
      </c>
      <c r="Y22" s="5">
        <f t="shared" si="7"/>
        <v>44.962486456291167</v>
      </c>
      <c r="Z22" s="5">
        <f t="shared" si="8"/>
        <v>48.059076723778837</v>
      </c>
      <c r="AA22" s="5">
        <f t="shared" si="9"/>
        <v>45.867885383878665</v>
      </c>
      <c r="AB22" s="5">
        <f t="shared" si="10"/>
        <v>45.19229743205284</v>
      </c>
      <c r="AC22" s="5">
        <f t="shared" si="11"/>
        <v>45.691867105450335</v>
      </c>
      <c r="AD22" s="5">
        <f t="shared" si="12"/>
        <v>44.86799693026984</v>
      </c>
      <c r="AE22" s="5">
        <f t="shared" si="13"/>
        <v>44.945940079714333</v>
      </c>
      <c r="AF22" s="5">
        <f t="shared" si="14"/>
        <v>45.415039795646003</v>
      </c>
      <c r="AG22" s="5">
        <f t="shared" si="15"/>
        <v>45.846793425057832</v>
      </c>
      <c r="AH22" s="5">
        <f t="shared" si="16"/>
        <v>46.084716693690005</v>
      </c>
      <c r="AI22">
        <f t="shared" si="18"/>
        <v>153.75733333333335</v>
      </c>
      <c r="AJ22">
        <f t="shared" si="5"/>
        <v>-70.282126379284023</v>
      </c>
      <c r="AK22">
        <f t="shared" si="17"/>
        <v>-108.06392333075036</v>
      </c>
      <c r="AL22">
        <f t="shared" si="6"/>
        <v>0.29717873620715962</v>
      </c>
    </row>
    <row r="23" spans="1:38" x14ac:dyDescent="0.25">
      <c r="A23">
        <v>19</v>
      </c>
      <c r="B23" s="2" t="s">
        <v>75</v>
      </c>
      <c r="C23" s="8" t="s">
        <v>76</v>
      </c>
      <c r="D23" s="2" t="s">
        <v>77</v>
      </c>
      <c r="E23" s="2">
        <v>74.84</v>
      </c>
      <c r="F23" s="17">
        <f>E23*H1</f>
        <v>83.820800000000006</v>
      </c>
      <c r="G23" s="5">
        <f t="shared" si="0"/>
        <v>12.34678269621725</v>
      </c>
      <c r="H23" s="5">
        <f t="shared" si="1"/>
        <v>4.0648316756371726E-2</v>
      </c>
      <c r="I23">
        <v>12.313647395988999</v>
      </c>
      <c r="J23">
        <v>12.3144183473993</v>
      </c>
      <c r="K23">
        <v>12.371288283685701</v>
      </c>
      <c r="L23">
        <v>12.3794761874552</v>
      </c>
      <c r="M23">
        <v>12.412489549185199</v>
      </c>
      <c r="N23">
        <v>12.298333855719299</v>
      </c>
      <c r="O23">
        <v>12.3602392108148</v>
      </c>
      <c r="P23">
        <v>12.3911576709882</v>
      </c>
      <c r="Q23">
        <v>12.315680171245701</v>
      </c>
      <c r="R23">
        <v>12.3110962896901</v>
      </c>
      <c r="T23" s="14">
        <v>18</v>
      </c>
      <c r="U23" s="14">
        <v>270000</v>
      </c>
      <c r="V23" s="5">
        <f t="shared" si="2"/>
        <v>185.20174044325876</v>
      </c>
      <c r="W23" s="5">
        <f t="shared" si="3"/>
        <v>0.60972475134558846</v>
      </c>
      <c r="X23" s="5">
        <f t="shared" si="4"/>
        <v>0.19281189600318743</v>
      </c>
      <c r="Y23" s="5">
        <f t="shared" si="7"/>
        <v>184.70471093983497</v>
      </c>
      <c r="Z23" s="5">
        <f t="shared" si="8"/>
        <v>184.71627521098949</v>
      </c>
      <c r="AA23" s="5">
        <f t="shared" si="9"/>
        <v>185.56932425528552</v>
      </c>
      <c r="AB23" s="5">
        <f t="shared" si="10"/>
        <v>185.69214281182801</v>
      </c>
      <c r="AC23" s="5">
        <f t="shared" si="11"/>
        <v>186.18734323777801</v>
      </c>
      <c r="AD23" s="5">
        <f t="shared" si="12"/>
        <v>184.47500783578948</v>
      </c>
      <c r="AE23" s="5">
        <f t="shared" si="13"/>
        <v>185.40358816222201</v>
      </c>
      <c r="AF23" s="5">
        <f t="shared" si="14"/>
        <v>185.86736506482302</v>
      </c>
      <c r="AG23" s="5">
        <f t="shared" si="15"/>
        <v>184.73520256868551</v>
      </c>
      <c r="AH23" s="5">
        <f t="shared" si="16"/>
        <v>184.66644434535149</v>
      </c>
      <c r="AI23">
        <f t="shared" si="18"/>
        <v>1257.3119999999999</v>
      </c>
      <c r="AJ23">
        <f t="shared" si="5"/>
        <v>-85.270025224983243</v>
      </c>
      <c r="AK23">
        <f t="shared" si="17"/>
        <v>-1072.1102595567411</v>
      </c>
      <c r="AL23">
        <f t="shared" si="6"/>
        <v>0.14729974775016763</v>
      </c>
    </row>
    <row r="24" spans="1:38" x14ac:dyDescent="0.25">
      <c r="A24">
        <v>20</v>
      </c>
      <c r="B24" s="4" t="s">
        <v>78</v>
      </c>
      <c r="C24" s="7" t="s">
        <v>79</v>
      </c>
      <c r="D24" s="4" t="s">
        <v>80</v>
      </c>
      <c r="E24" s="4">
        <v>3.22</v>
      </c>
      <c r="F24" s="17">
        <f>E24*H1</f>
        <v>3.6064000000000007</v>
      </c>
      <c r="G24" s="5">
        <f t="shared" si="0"/>
        <v>5.7233485206770416</v>
      </c>
      <c r="H24" s="5">
        <f t="shared" si="1"/>
        <v>6.8253534067416813E-2</v>
      </c>
      <c r="I24">
        <v>5.65967146181021</v>
      </c>
      <c r="J24">
        <v>5.7693658483097003</v>
      </c>
      <c r="K24">
        <v>5.6982270745308901</v>
      </c>
      <c r="L24">
        <v>5.6010390497621101</v>
      </c>
      <c r="M24">
        <v>5.7056649498962297</v>
      </c>
      <c r="N24">
        <v>5.7873088620390698</v>
      </c>
      <c r="O24">
        <v>5.6702197970282899</v>
      </c>
      <c r="P24">
        <v>5.8213022995486901</v>
      </c>
      <c r="Q24">
        <v>5.7777417432696696</v>
      </c>
      <c r="R24">
        <v>5.7429441205755598</v>
      </c>
      <c r="T24" s="14">
        <v>65</v>
      </c>
      <c r="U24" s="14">
        <v>70000</v>
      </c>
      <c r="V24" s="5">
        <f t="shared" si="2"/>
        <v>6.1636060991906607</v>
      </c>
      <c r="W24" s="5">
        <f t="shared" si="3"/>
        <v>7.3503805918756673E-2</v>
      </c>
      <c r="X24" s="5">
        <f t="shared" si="4"/>
        <v>2.3243944339423651E-2</v>
      </c>
      <c r="Y24" s="5">
        <f t="shared" si="7"/>
        <v>6.0950308050263802</v>
      </c>
      <c r="Z24" s="5">
        <f t="shared" si="8"/>
        <v>6.2131632212566013</v>
      </c>
      <c r="AA24" s="5">
        <f t="shared" si="9"/>
        <v>6.1365522341101899</v>
      </c>
      <c r="AB24" s="5">
        <f t="shared" si="10"/>
        <v>6.0318882074361184</v>
      </c>
      <c r="AC24" s="5">
        <f t="shared" si="11"/>
        <v>6.1445622537344011</v>
      </c>
      <c r="AD24" s="5">
        <f t="shared" si="12"/>
        <v>6.2324864668113058</v>
      </c>
      <c r="AE24" s="5">
        <f t="shared" si="13"/>
        <v>6.10639055064585</v>
      </c>
      <c r="AF24" s="5">
        <f t="shared" si="14"/>
        <v>6.2690947841293587</v>
      </c>
      <c r="AG24" s="5">
        <f t="shared" si="15"/>
        <v>6.2221834158288747</v>
      </c>
      <c r="AH24" s="5">
        <f t="shared" si="16"/>
        <v>6.1847090529275262</v>
      </c>
      <c r="AI24">
        <f t="shared" si="18"/>
        <v>3.8838153846153856</v>
      </c>
      <c r="AJ24">
        <f t="shared" si="5"/>
        <v>58.699770426936581</v>
      </c>
      <c r="AK24">
        <f t="shared" si="17"/>
        <v>2.2797907145752752</v>
      </c>
      <c r="AL24">
        <f t="shared" si="6"/>
        <v>1.5869977042693657</v>
      </c>
    </row>
    <row r="25" spans="1:38" x14ac:dyDescent="0.25">
      <c r="A25">
        <v>21</v>
      </c>
      <c r="B25" s="4" t="s">
        <v>81</v>
      </c>
      <c r="C25" s="7" t="s">
        <v>82</v>
      </c>
      <c r="D25" s="4" t="s">
        <v>83</v>
      </c>
      <c r="E25" s="4">
        <v>1.92</v>
      </c>
      <c r="F25" s="17">
        <f>E25*H1</f>
        <v>2.1504000000000003</v>
      </c>
      <c r="G25" s="5">
        <f t="shared" si="0"/>
        <v>3.4153312025077058</v>
      </c>
      <c r="H25" s="5">
        <f t="shared" si="1"/>
        <v>4.5720301132209588E-2</v>
      </c>
      <c r="I25">
        <v>3.3789508462810498</v>
      </c>
      <c r="J25">
        <v>3.44546547952931</v>
      </c>
      <c r="K25">
        <v>3.39181791004768</v>
      </c>
      <c r="L25">
        <v>3.3302113309250099</v>
      </c>
      <c r="M25">
        <v>3.4133233547757</v>
      </c>
      <c r="N25">
        <v>3.45399424102414</v>
      </c>
      <c r="O25">
        <v>3.3832698709861901</v>
      </c>
      <c r="P25">
        <v>3.4814267561493102</v>
      </c>
      <c r="Q25">
        <v>3.4587739190459499</v>
      </c>
      <c r="R25">
        <v>3.4160783163127202</v>
      </c>
      <c r="T25" s="14">
        <v>22</v>
      </c>
      <c r="U25" s="14">
        <v>160000</v>
      </c>
      <c r="V25" s="5">
        <f t="shared" si="2"/>
        <v>24.838772381874222</v>
      </c>
      <c r="W25" s="5">
        <f t="shared" si="3"/>
        <v>0.33251128096152477</v>
      </c>
      <c r="X25" s="5">
        <f t="shared" si="4"/>
        <v>0.10514929955386011</v>
      </c>
      <c r="Y25" s="5">
        <f t="shared" si="7"/>
        <v>24.574187972953087</v>
      </c>
      <c r="Z25" s="5">
        <f t="shared" si="8"/>
        <v>25.057930760213168</v>
      </c>
      <c r="AA25" s="5">
        <f t="shared" si="9"/>
        <v>24.667766618528582</v>
      </c>
      <c r="AB25" s="5">
        <f t="shared" si="10"/>
        <v>24.219718770363706</v>
      </c>
      <c r="AC25" s="5">
        <f t="shared" si="11"/>
        <v>24.824169852914181</v>
      </c>
      <c r="AD25" s="5">
        <f t="shared" si="12"/>
        <v>25.119958116539198</v>
      </c>
      <c r="AE25" s="5">
        <f t="shared" si="13"/>
        <v>24.605599061717744</v>
      </c>
      <c r="AF25" s="5">
        <f t="shared" si="14"/>
        <v>25.319467317449526</v>
      </c>
      <c r="AG25" s="5">
        <f t="shared" si="15"/>
        <v>25.154719411243271</v>
      </c>
      <c r="AH25" s="5">
        <f t="shared" si="16"/>
        <v>24.844205936819783</v>
      </c>
      <c r="AI25">
        <f t="shared" si="18"/>
        <v>15.639272727272729</v>
      </c>
      <c r="AJ25">
        <f t="shared" si="5"/>
        <v>58.823065592806223</v>
      </c>
      <c r="AK25">
        <f t="shared" si="17"/>
        <v>9.1994996546014924</v>
      </c>
      <c r="AL25">
        <f t="shared" si="6"/>
        <v>1.5882306559280623</v>
      </c>
    </row>
    <row r="26" spans="1:38" x14ac:dyDescent="0.25">
      <c r="A26">
        <v>22</v>
      </c>
      <c r="B26" s="4" t="s">
        <v>84</v>
      </c>
      <c r="C26" s="7" t="s">
        <v>85</v>
      </c>
      <c r="D26" s="4" t="s">
        <v>86</v>
      </c>
      <c r="E26" s="4">
        <v>3.46</v>
      </c>
      <c r="F26" s="17">
        <f>E26*H1</f>
        <v>3.8752000000000004</v>
      </c>
      <c r="G26" s="5">
        <f t="shared" si="0"/>
        <v>6.1554749868126883</v>
      </c>
      <c r="H26" s="5">
        <f t="shared" si="1"/>
        <v>7.8376911389719056E-2</v>
      </c>
      <c r="I26">
        <v>6.08972379966393</v>
      </c>
      <c r="J26">
        <v>6.1943909266172401</v>
      </c>
      <c r="K26">
        <v>6.1448721993228803</v>
      </c>
      <c r="L26">
        <v>6.0123019893138601</v>
      </c>
      <c r="M26">
        <v>6.1369707307183097</v>
      </c>
      <c r="N26">
        <v>6.2403290940686604</v>
      </c>
      <c r="O26">
        <v>6.08336859591821</v>
      </c>
      <c r="P26">
        <v>6.2691459572969199</v>
      </c>
      <c r="Q26">
        <v>6.2081392424025399</v>
      </c>
      <c r="R26">
        <v>6.1755073328043304</v>
      </c>
      <c r="T26" s="14">
        <v>400</v>
      </c>
      <c r="U26" s="14">
        <v>53000</v>
      </c>
      <c r="V26" s="5">
        <f t="shared" si="2"/>
        <v>0.81560043575268126</v>
      </c>
      <c r="W26" s="5">
        <f t="shared" si="3"/>
        <v>1.0384940759137795E-2</v>
      </c>
      <c r="X26" s="5">
        <f t="shared" si="4"/>
        <v>3.2840066164793497E-3</v>
      </c>
      <c r="Y26" s="5">
        <f t="shared" si="7"/>
        <v>0.80688840345547064</v>
      </c>
      <c r="Z26" s="5">
        <f t="shared" si="8"/>
        <v>0.82075679777678434</v>
      </c>
      <c r="AA26" s="5">
        <f t="shared" si="9"/>
        <v>0.81419556641028168</v>
      </c>
      <c r="AB26" s="5">
        <f t="shared" si="10"/>
        <v>0.79663001358408647</v>
      </c>
      <c r="AC26" s="5">
        <f t="shared" si="11"/>
        <v>0.813148621820176</v>
      </c>
      <c r="AD26" s="5">
        <f t="shared" si="12"/>
        <v>0.82684360496409748</v>
      </c>
      <c r="AE26" s="5">
        <f t="shared" si="13"/>
        <v>0.80604633895916289</v>
      </c>
      <c r="AF26" s="5">
        <f t="shared" si="14"/>
        <v>0.83066183934184201</v>
      </c>
      <c r="AG26" s="5">
        <f t="shared" si="15"/>
        <v>0.82257844961833659</v>
      </c>
      <c r="AH26" s="5">
        <f t="shared" si="16"/>
        <v>0.81825472159657375</v>
      </c>
      <c r="AI26">
        <f t="shared" si="18"/>
        <v>0.51346400000000003</v>
      </c>
      <c r="AJ26">
        <f t="shared" si="5"/>
        <v>58.842769065149895</v>
      </c>
      <c r="AK26">
        <f t="shared" si="17"/>
        <v>0.30213643575268123</v>
      </c>
      <c r="AL26">
        <f t="shared" si="6"/>
        <v>1.5884276906514989</v>
      </c>
    </row>
    <row r="27" spans="1:38" x14ac:dyDescent="0.25">
      <c r="A27">
        <v>23</v>
      </c>
      <c r="B27" s="4" t="s">
        <v>87</v>
      </c>
      <c r="C27" s="7" t="s">
        <v>88</v>
      </c>
      <c r="D27" s="4" t="s">
        <v>89</v>
      </c>
      <c r="E27" s="4">
        <v>1.67</v>
      </c>
      <c r="F27" s="17">
        <f>E27*H1</f>
        <v>1.8704000000000001</v>
      </c>
      <c r="G27" s="5">
        <f t="shared" si="0"/>
        <v>2.968397864807288</v>
      </c>
      <c r="H27" s="5">
        <f t="shared" si="1"/>
        <v>3.8464566250854877E-2</v>
      </c>
      <c r="I27">
        <v>2.93978167140284</v>
      </c>
      <c r="J27">
        <v>2.9908387771513998</v>
      </c>
      <c r="K27">
        <v>2.9529095863743899</v>
      </c>
      <c r="L27">
        <v>2.8995772049942299</v>
      </c>
      <c r="M27">
        <v>2.9654938604059198</v>
      </c>
      <c r="N27">
        <v>3.0181645753127699</v>
      </c>
      <c r="O27">
        <v>2.9353963953262001</v>
      </c>
      <c r="P27">
        <v>3.0225479160969702</v>
      </c>
      <c r="Q27">
        <v>2.99099334834641</v>
      </c>
      <c r="R27">
        <v>2.96827531266175</v>
      </c>
      <c r="T27" s="14">
        <v>640</v>
      </c>
      <c r="U27" s="14">
        <v>480000</v>
      </c>
      <c r="V27" s="5">
        <f t="shared" si="2"/>
        <v>2.2262983986054659</v>
      </c>
      <c r="W27" s="5">
        <f t="shared" si="3"/>
        <v>2.8848424688141222E-2</v>
      </c>
      <c r="X27" s="5">
        <f t="shared" si="4"/>
        <v>9.1226728922358929E-3</v>
      </c>
      <c r="Y27" s="5">
        <f t="shared" si="7"/>
        <v>2.2048362535521302</v>
      </c>
      <c r="Z27" s="5">
        <f t="shared" si="8"/>
        <v>2.24312908286355</v>
      </c>
      <c r="AA27" s="5">
        <f t="shared" si="9"/>
        <v>2.2146821897807922</v>
      </c>
      <c r="AB27" s="5">
        <f t="shared" si="10"/>
        <v>2.1746829037456723</v>
      </c>
      <c r="AC27" s="5">
        <f t="shared" si="11"/>
        <v>2.2241203953044399</v>
      </c>
      <c r="AD27" s="5">
        <f t="shared" si="12"/>
        <v>2.2636234314845773</v>
      </c>
      <c r="AE27" s="5">
        <f t="shared" si="13"/>
        <v>2.2015472964946503</v>
      </c>
      <c r="AF27" s="5">
        <f t="shared" si="14"/>
        <v>2.2669109370727281</v>
      </c>
      <c r="AG27" s="5">
        <f t="shared" si="15"/>
        <v>2.2432450112598077</v>
      </c>
      <c r="AH27" s="5">
        <f t="shared" si="16"/>
        <v>2.2262064844963123</v>
      </c>
      <c r="AI27">
        <f t="shared" si="18"/>
        <v>1.4028000000000003</v>
      </c>
      <c r="AJ27">
        <f t="shared" si="5"/>
        <v>58.70390637335796</v>
      </c>
      <c r="AK27">
        <f t="shared" si="17"/>
        <v>0.82349839860546559</v>
      </c>
      <c r="AL27">
        <f t="shared" si="6"/>
        <v>1.5870390637335796</v>
      </c>
    </row>
    <row r="28" spans="1:38" x14ac:dyDescent="0.25">
      <c r="A28">
        <v>24</v>
      </c>
      <c r="B28" s="4" t="s">
        <v>90</v>
      </c>
      <c r="C28" s="7" t="s">
        <v>91</v>
      </c>
      <c r="D28" s="4" t="s">
        <v>92</v>
      </c>
      <c r="E28" s="4">
        <v>16.649999999999999</v>
      </c>
      <c r="F28" s="17">
        <f>E28*H1</f>
        <v>18.648</v>
      </c>
      <c r="G28" s="5">
        <f t="shared" si="0"/>
        <v>29.607309230551021</v>
      </c>
      <c r="H28" s="5">
        <f t="shared" si="1"/>
        <v>0.34678715440604391</v>
      </c>
      <c r="I28">
        <v>29.397663405062001</v>
      </c>
      <c r="J28">
        <v>29.825768232036499</v>
      </c>
      <c r="K28">
        <v>29.461811880582299</v>
      </c>
      <c r="L28">
        <v>28.953205521032299</v>
      </c>
      <c r="M28">
        <v>29.524488804744301</v>
      </c>
      <c r="N28">
        <v>30.0010997381249</v>
      </c>
      <c r="O28">
        <v>29.2838866792159</v>
      </c>
      <c r="P28">
        <v>30.057017296632001</v>
      </c>
      <c r="Q28">
        <v>29.8561618077701</v>
      </c>
      <c r="R28">
        <v>29.711988940309901</v>
      </c>
      <c r="T28" s="14">
        <v>2500</v>
      </c>
      <c r="U28" s="14">
        <v>120000</v>
      </c>
      <c r="V28" s="5">
        <f t="shared" si="2"/>
        <v>1.421150843066449</v>
      </c>
      <c r="W28" s="5">
        <f t="shared" si="3"/>
        <v>1.6645783411490138E-2</v>
      </c>
      <c r="X28" s="5">
        <f t="shared" si="4"/>
        <v>5.2638589018156653E-3</v>
      </c>
      <c r="Y28" s="5">
        <f t="shared" si="7"/>
        <v>1.4110878434429761</v>
      </c>
      <c r="Z28" s="5">
        <f t="shared" si="8"/>
        <v>1.431636875137752</v>
      </c>
      <c r="AA28" s="5">
        <f t="shared" si="9"/>
        <v>1.4141669702679502</v>
      </c>
      <c r="AB28" s="5">
        <f t="shared" si="10"/>
        <v>1.3897538650095502</v>
      </c>
      <c r="AC28" s="5">
        <f t="shared" si="11"/>
        <v>1.4171754626277266</v>
      </c>
      <c r="AD28" s="5">
        <f t="shared" si="12"/>
        <v>1.4400527874299951</v>
      </c>
      <c r="AE28" s="5">
        <f t="shared" si="13"/>
        <v>1.4056265606023632</v>
      </c>
      <c r="AF28" s="5">
        <f t="shared" si="14"/>
        <v>1.4427368302383361</v>
      </c>
      <c r="AG28" s="5">
        <f t="shared" si="15"/>
        <v>1.4330957667729649</v>
      </c>
      <c r="AH28" s="5">
        <f t="shared" si="16"/>
        <v>1.4261754691348754</v>
      </c>
      <c r="AI28">
        <f t="shared" si="18"/>
        <v>0.89510400000000001</v>
      </c>
      <c r="AJ28">
        <f t="shared" si="5"/>
        <v>58.769354518184372</v>
      </c>
      <c r="AK28">
        <f t="shared" si="17"/>
        <v>0.526046843066449</v>
      </c>
      <c r="AL28">
        <f t="shared" si="6"/>
        <v>1.5876935451818437</v>
      </c>
    </row>
    <row r="29" spans="1:38" x14ac:dyDescent="0.25">
      <c r="A29">
        <v>25</v>
      </c>
      <c r="B29" s="4" t="s">
        <v>93</v>
      </c>
      <c r="C29" s="7" t="s">
        <v>94</v>
      </c>
      <c r="D29" s="4" t="s">
        <v>95</v>
      </c>
      <c r="E29" s="4">
        <v>0.5</v>
      </c>
      <c r="F29" s="17">
        <f>E29*H1</f>
        <v>0.56000000000000005</v>
      </c>
      <c r="G29" s="5">
        <f t="shared" si="0"/>
        <v>0.88867544021492739</v>
      </c>
      <c r="H29" s="5">
        <f t="shared" si="1"/>
        <v>1.0650971615520819E-2</v>
      </c>
      <c r="I29">
        <v>0.880114148481835</v>
      </c>
      <c r="J29">
        <v>0.89539331613526696</v>
      </c>
      <c r="K29">
        <v>0.88560358909445902</v>
      </c>
      <c r="L29">
        <v>0.86808960529230095</v>
      </c>
      <c r="M29">
        <v>0.88614853978705799</v>
      </c>
      <c r="N29">
        <v>0.89831906465000599</v>
      </c>
      <c r="O29">
        <v>0.88133530135041704</v>
      </c>
      <c r="P29">
        <v>0.903194485172642</v>
      </c>
      <c r="Q29">
        <v>0.89888816544843297</v>
      </c>
      <c r="R29">
        <v>0.88966818673685599</v>
      </c>
      <c r="T29" s="14">
        <v>1550</v>
      </c>
      <c r="U29" s="14">
        <v>390000</v>
      </c>
      <c r="V29" s="5">
        <f t="shared" si="2"/>
        <v>0.22360220753794952</v>
      </c>
      <c r="W29" s="5">
        <f t="shared" si="3"/>
        <v>2.6799218903568473E-3</v>
      </c>
      <c r="X29" s="5">
        <f t="shared" si="4"/>
        <v>8.4746571248716708E-4</v>
      </c>
      <c r="Y29" s="5">
        <f t="shared" si="7"/>
        <v>0.22144807606962302</v>
      </c>
      <c r="Z29" s="5">
        <f t="shared" si="8"/>
        <v>0.22529251180177687</v>
      </c>
      <c r="AA29" s="5">
        <f t="shared" si="9"/>
        <v>0.22282929015925099</v>
      </c>
      <c r="AB29" s="5">
        <f t="shared" si="10"/>
        <v>0.21842254584774026</v>
      </c>
      <c r="AC29" s="5">
        <f t="shared" si="11"/>
        <v>0.22296640678513072</v>
      </c>
      <c r="AD29" s="5">
        <f t="shared" si="12"/>
        <v>0.22602866787967893</v>
      </c>
      <c r="AE29" s="5">
        <f t="shared" si="13"/>
        <v>0.22175533388816945</v>
      </c>
      <c r="AF29" s="5">
        <f t="shared" si="14"/>
        <v>0.22725538659182606</v>
      </c>
      <c r="AG29" s="5">
        <f t="shared" si="15"/>
        <v>0.22617186098379927</v>
      </c>
      <c r="AH29" s="5">
        <f t="shared" si="16"/>
        <v>0.22385199537249925</v>
      </c>
      <c r="AI29">
        <f t="shared" si="18"/>
        <v>0.14090322580645162</v>
      </c>
      <c r="AJ29">
        <f t="shared" si="5"/>
        <v>58.692042895522768</v>
      </c>
      <c r="AK29">
        <f t="shared" si="17"/>
        <v>8.2698981731497895E-2</v>
      </c>
      <c r="AL29">
        <f t="shared" si="6"/>
        <v>1.5869204289552277</v>
      </c>
    </row>
    <row r="30" spans="1:38" x14ac:dyDescent="0.25">
      <c r="A30">
        <v>26</v>
      </c>
      <c r="B30" s="4" t="s">
        <v>96</v>
      </c>
      <c r="C30" s="7" t="s">
        <v>97</v>
      </c>
      <c r="D30" s="4" t="s">
        <v>98</v>
      </c>
      <c r="E30" s="4">
        <v>3.03</v>
      </c>
      <c r="F30" s="17">
        <f>E30*H1</f>
        <v>3.3936000000000002</v>
      </c>
      <c r="G30" s="5">
        <f t="shared" si="0"/>
        <v>5.3899926686721464</v>
      </c>
      <c r="H30" s="5">
        <f t="shared" si="1"/>
        <v>6.9778167202086988E-2</v>
      </c>
      <c r="I30">
        <v>5.34160383935808</v>
      </c>
      <c r="J30">
        <v>5.4304694892377903</v>
      </c>
      <c r="K30">
        <v>5.3679792458498996</v>
      </c>
      <c r="L30">
        <v>5.2527802382723401</v>
      </c>
      <c r="M30">
        <v>5.37656825305766</v>
      </c>
      <c r="N30">
        <v>5.4543811643301501</v>
      </c>
      <c r="O30">
        <v>5.3432202164484597</v>
      </c>
      <c r="P30">
        <v>5.4965059098356797</v>
      </c>
      <c r="Q30">
        <v>5.4414263186310698</v>
      </c>
      <c r="R30">
        <v>5.3949920117003298</v>
      </c>
      <c r="T30" s="14">
        <v>9240</v>
      </c>
      <c r="U30" s="15">
        <v>66000</v>
      </c>
      <c r="V30" s="5">
        <f t="shared" si="2"/>
        <v>3.8499947633372465E-2</v>
      </c>
      <c r="W30" s="5">
        <f t="shared" si="3"/>
        <v>4.9841548001490726E-4</v>
      </c>
      <c r="X30" s="5">
        <f t="shared" si="4"/>
        <v>1.5761281379332405E-4</v>
      </c>
      <c r="Y30" s="5">
        <f t="shared" si="7"/>
        <v>3.8154313138272E-2</v>
      </c>
      <c r="Z30" s="5">
        <f t="shared" si="8"/>
        <v>3.8789067780269929E-2</v>
      </c>
      <c r="AA30" s="5">
        <f t="shared" si="9"/>
        <v>3.8342708898927852E-2</v>
      </c>
      <c r="AB30" s="5">
        <f t="shared" si="10"/>
        <v>3.7519858844802426E-2</v>
      </c>
      <c r="AC30" s="5">
        <f t="shared" si="11"/>
        <v>3.8404058950411858E-2</v>
      </c>
      <c r="AD30" s="5">
        <f t="shared" si="12"/>
        <v>3.8959865459501072E-2</v>
      </c>
      <c r="AE30" s="5">
        <f t="shared" si="13"/>
        <v>3.8165858688917566E-2</v>
      </c>
      <c r="AF30" s="5">
        <f t="shared" si="14"/>
        <v>3.926075649882628E-2</v>
      </c>
      <c r="AG30" s="5">
        <f t="shared" si="15"/>
        <v>3.8867330847364781E-2</v>
      </c>
      <c r="AH30" s="5">
        <f t="shared" si="16"/>
        <v>3.853565722643093E-2</v>
      </c>
      <c r="AI30">
        <f t="shared" si="18"/>
        <v>2.4240000000000001E-2</v>
      </c>
      <c r="AJ30">
        <f t="shared" si="5"/>
        <v>58.828166804341841</v>
      </c>
      <c r="AK30">
        <f t="shared" si="17"/>
        <v>1.4259947633372464E-2</v>
      </c>
      <c r="AL30">
        <f t="shared" si="6"/>
        <v>1.5882816680434184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t="s">
        <v>204</v>
      </c>
      <c r="B32" s="5" t="s">
        <v>8</v>
      </c>
      <c r="C32" t="s">
        <v>205</v>
      </c>
      <c r="D32" t="s">
        <v>206</v>
      </c>
      <c r="E32" t="s">
        <v>207</v>
      </c>
      <c r="F32" t="s">
        <v>208</v>
      </c>
      <c r="H32" t="s">
        <v>8</v>
      </c>
      <c r="I32" t="s">
        <v>209</v>
      </c>
      <c r="J32" t="s">
        <v>210</v>
      </c>
      <c r="K32" t="s">
        <v>211</v>
      </c>
      <c r="L32" t="s">
        <v>215</v>
      </c>
      <c r="U32" s="5"/>
      <c r="V32" s="5" t="s">
        <v>103</v>
      </c>
      <c r="W32" s="5">
        <f>SUM(V5:V30)</f>
        <v>10369.997757054094</v>
      </c>
      <c r="X32" s="5"/>
      <c r="Y32" s="5"/>
      <c r="AA32" s="5">
        <f t="shared" ref="AA32:AK32" si="19">SUM(Y5:Y30)</f>
        <v>10369.997757054087</v>
      </c>
      <c r="AB32" s="5">
        <f t="shared" si="19"/>
        <v>10369.9977570541</v>
      </c>
      <c r="AC32" s="5">
        <f t="shared" si="19"/>
        <v>10369.997757054089</v>
      </c>
      <c r="AD32" s="5">
        <f t="shared" si="19"/>
        <v>10369.997757054109</v>
      </c>
      <c r="AE32" s="5">
        <f t="shared" si="19"/>
        <v>10369.997757054089</v>
      </c>
      <c r="AF32" s="5">
        <f t="shared" si="19"/>
        <v>10369.997757054094</v>
      </c>
      <c r="AG32" s="5">
        <f t="shared" si="19"/>
        <v>10369.997757054105</v>
      </c>
      <c r="AH32" s="5">
        <f t="shared" si="19"/>
        <v>10369.997757054085</v>
      </c>
      <c r="AI32" s="5">
        <f t="shared" si="19"/>
        <v>10369.997757054063</v>
      </c>
      <c r="AJ32" s="5">
        <f t="shared" si="19"/>
        <v>10369.99775705408</v>
      </c>
      <c r="AK32" s="5">
        <f t="shared" si="19"/>
        <v>10369.997757054085</v>
      </c>
    </row>
    <row r="33" spans="1:12" x14ac:dyDescent="0.25">
      <c r="A33" s="5">
        <v>1</v>
      </c>
      <c r="B33" s="5" t="s">
        <v>24</v>
      </c>
      <c r="H33" s="26" t="s">
        <v>24</v>
      </c>
      <c r="I33">
        <f>F5</f>
        <v>163.20000000000002</v>
      </c>
      <c r="J33" s="26">
        <f>I33*1.25</f>
        <v>204.00000000000003</v>
      </c>
      <c r="K33" s="5">
        <f>I33*2</f>
        <v>326.40000000000003</v>
      </c>
      <c r="L33">
        <f>J33/T5*U5/1000*1.1</f>
        <v>8246.7000000000025</v>
      </c>
    </row>
    <row r="34" spans="1:12" x14ac:dyDescent="0.25">
      <c r="A34">
        <v>2</v>
      </c>
      <c r="B34" s="5" t="s">
        <v>182</v>
      </c>
      <c r="H34" s="5" t="s">
        <v>182</v>
      </c>
      <c r="I34" s="26">
        <f t="shared" ref="I34:I58" si="20">F6</f>
        <v>1390.1888000000001</v>
      </c>
      <c r="J34" s="5">
        <f t="shared" ref="J34:J58" si="21">I34*1.25</f>
        <v>1737.7360000000001</v>
      </c>
      <c r="K34" s="5">
        <f t="shared" ref="K34:K58" si="22">I34*2</f>
        <v>2780.3776000000003</v>
      </c>
      <c r="L34">
        <f>I34/T6*U6/1000</f>
        <v>115.84906666666669</v>
      </c>
    </row>
    <row r="35" spans="1:12" x14ac:dyDescent="0.25">
      <c r="A35" s="5">
        <v>3</v>
      </c>
      <c r="B35" s="5" t="s">
        <v>183</v>
      </c>
      <c r="H35" s="5" t="s">
        <v>183</v>
      </c>
      <c r="I35" s="26">
        <f t="shared" si="20"/>
        <v>186.31200000000001</v>
      </c>
      <c r="J35" s="5">
        <f t="shared" si="21"/>
        <v>232.89000000000001</v>
      </c>
      <c r="K35" s="5">
        <f t="shared" si="22"/>
        <v>372.62400000000002</v>
      </c>
      <c r="L35">
        <f>I35/T7*U7/1000</f>
        <v>670.72320000000002</v>
      </c>
    </row>
    <row r="36" spans="1:12" x14ac:dyDescent="0.25">
      <c r="A36">
        <v>4</v>
      </c>
      <c r="B36" s="6" t="s">
        <v>184</v>
      </c>
      <c r="H36" s="27" t="s">
        <v>184</v>
      </c>
      <c r="I36">
        <f t="shared" si="20"/>
        <v>56.224000000000011</v>
      </c>
      <c r="J36" s="5">
        <f t="shared" si="21"/>
        <v>70.280000000000015</v>
      </c>
      <c r="K36" s="26">
        <f t="shared" si="22"/>
        <v>112.44800000000002</v>
      </c>
      <c r="L36">
        <f t="shared" ref="L36:L42" si="23">K36/T8*U8/1000</f>
        <v>121.09784615384619</v>
      </c>
    </row>
    <row r="37" spans="1:12" x14ac:dyDescent="0.25">
      <c r="A37" s="5">
        <v>5</v>
      </c>
      <c r="B37" s="6" t="s">
        <v>185</v>
      </c>
      <c r="H37" s="27" t="s">
        <v>185</v>
      </c>
      <c r="I37">
        <f t="shared" si="20"/>
        <v>33.499200000000002</v>
      </c>
      <c r="J37" s="5">
        <f t="shared" si="21"/>
        <v>41.874000000000002</v>
      </c>
      <c r="K37" s="26">
        <f t="shared" si="22"/>
        <v>66.998400000000004</v>
      </c>
      <c r="L37">
        <f t="shared" si="23"/>
        <v>487.26109090909091</v>
      </c>
    </row>
    <row r="38" spans="1:12" x14ac:dyDescent="0.25">
      <c r="A38">
        <v>6</v>
      </c>
      <c r="B38" s="6" t="s">
        <v>187</v>
      </c>
      <c r="H38" s="27" t="s">
        <v>187</v>
      </c>
      <c r="I38">
        <f t="shared" si="20"/>
        <v>144.00960000000003</v>
      </c>
      <c r="J38" s="5">
        <f t="shared" si="21"/>
        <v>180.01200000000006</v>
      </c>
      <c r="K38" s="26">
        <f t="shared" si="22"/>
        <v>288.01920000000007</v>
      </c>
      <c r="L38">
        <f t="shared" si="23"/>
        <v>667.87060869565232</v>
      </c>
    </row>
    <row r="39" spans="1:12" x14ac:dyDescent="0.25">
      <c r="A39" s="5">
        <v>7</v>
      </c>
      <c r="B39" s="6" t="s">
        <v>186</v>
      </c>
      <c r="H39" s="27" t="s">
        <v>184</v>
      </c>
      <c r="I39">
        <f t="shared" si="20"/>
        <v>56.224000000000011</v>
      </c>
      <c r="J39" s="5">
        <f t="shared" si="21"/>
        <v>70.280000000000015</v>
      </c>
      <c r="K39" s="26">
        <f t="shared" si="22"/>
        <v>112.44800000000002</v>
      </c>
      <c r="L39">
        <f t="shared" si="23"/>
        <v>121.09784615384619</v>
      </c>
    </row>
    <row r="40" spans="1:12" x14ac:dyDescent="0.25">
      <c r="A40">
        <v>8</v>
      </c>
      <c r="B40" s="6" t="s">
        <v>188</v>
      </c>
      <c r="H40" s="27" t="s">
        <v>186</v>
      </c>
      <c r="I40">
        <f t="shared" si="20"/>
        <v>14.952000000000002</v>
      </c>
      <c r="J40" s="5">
        <f t="shared" si="21"/>
        <v>18.690000000000001</v>
      </c>
      <c r="K40" s="26">
        <f t="shared" si="22"/>
        <v>29.904000000000003</v>
      </c>
      <c r="L40">
        <f t="shared" si="23"/>
        <v>24.366222222222227</v>
      </c>
    </row>
    <row r="41" spans="1:12" x14ac:dyDescent="0.25">
      <c r="A41" s="5">
        <v>9</v>
      </c>
      <c r="B41" s="7" t="s">
        <v>189</v>
      </c>
      <c r="H41" s="28" t="s">
        <v>187</v>
      </c>
      <c r="I41">
        <f t="shared" si="20"/>
        <v>143.9984</v>
      </c>
      <c r="J41" s="5">
        <f t="shared" si="21"/>
        <v>179.99799999999999</v>
      </c>
      <c r="K41" s="26">
        <f t="shared" si="22"/>
        <v>287.99680000000001</v>
      </c>
      <c r="L41">
        <f t="shared" si="23"/>
        <v>667.81866666666679</v>
      </c>
    </row>
    <row r="42" spans="1:12" x14ac:dyDescent="0.25">
      <c r="A42">
        <v>10</v>
      </c>
      <c r="B42" s="8" t="s">
        <v>190</v>
      </c>
      <c r="H42" s="27" t="s">
        <v>188</v>
      </c>
      <c r="I42">
        <f t="shared" si="20"/>
        <v>499.73280000000005</v>
      </c>
      <c r="J42" s="5">
        <f t="shared" si="21"/>
        <v>624.66600000000005</v>
      </c>
      <c r="K42" s="26">
        <f t="shared" si="22"/>
        <v>999.46560000000011</v>
      </c>
      <c r="L42">
        <f t="shared" si="23"/>
        <v>156.0141424390244</v>
      </c>
    </row>
    <row r="43" spans="1:12" x14ac:dyDescent="0.25">
      <c r="A43" s="5">
        <v>11</v>
      </c>
      <c r="B43" s="8" t="s">
        <v>191</v>
      </c>
      <c r="H43" s="7" t="s">
        <v>189</v>
      </c>
      <c r="I43" s="26">
        <f t="shared" si="20"/>
        <v>8.9712000000000014</v>
      </c>
      <c r="J43" s="5">
        <f t="shared" si="21"/>
        <v>11.214000000000002</v>
      </c>
      <c r="K43" s="5">
        <f t="shared" si="22"/>
        <v>17.942400000000003</v>
      </c>
      <c r="L43">
        <f t="shared" ref="L43:L58" si="24">I43/T15*U15/1000</f>
        <v>3.4504615384615396</v>
      </c>
    </row>
    <row r="44" spans="1:12" x14ac:dyDescent="0.25">
      <c r="A44">
        <v>12</v>
      </c>
      <c r="B44" s="8" t="s">
        <v>192</v>
      </c>
      <c r="H44" s="9" t="s">
        <v>55</v>
      </c>
      <c r="I44" s="26">
        <f t="shared" si="20"/>
        <v>168.00000000000003</v>
      </c>
      <c r="J44" s="5">
        <f t="shared" si="21"/>
        <v>210.00000000000003</v>
      </c>
      <c r="K44" s="5">
        <f t="shared" si="22"/>
        <v>336.00000000000006</v>
      </c>
      <c r="L44">
        <f t="shared" si="24"/>
        <v>252.7777777777778</v>
      </c>
    </row>
    <row r="45" spans="1:12" x14ac:dyDescent="0.25">
      <c r="A45" s="5">
        <v>13</v>
      </c>
      <c r="B45" s="8" t="s">
        <v>193</v>
      </c>
      <c r="H45" s="8" t="s">
        <v>190</v>
      </c>
      <c r="I45" s="26">
        <f t="shared" si="20"/>
        <v>1761.3120000000001</v>
      </c>
      <c r="J45" s="5">
        <f t="shared" si="21"/>
        <v>2201.6400000000003</v>
      </c>
      <c r="K45" s="5">
        <f t="shared" si="22"/>
        <v>3522.6240000000003</v>
      </c>
      <c r="L45">
        <f t="shared" si="24"/>
        <v>603.1890410958905</v>
      </c>
    </row>
    <row r="46" spans="1:12" x14ac:dyDescent="0.25">
      <c r="A46">
        <v>14</v>
      </c>
      <c r="B46" s="8" t="s">
        <v>194</v>
      </c>
      <c r="H46" s="8" t="s">
        <v>191</v>
      </c>
      <c r="I46" s="26">
        <f t="shared" si="20"/>
        <v>192.04640000000001</v>
      </c>
      <c r="J46" s="5">
        <f t="shared" si="21"/>
        <v>240.05799999999999</v>
      </c>
      <c r="K46" s="5">
        <f t="shared" si="22"/>
        <v>384.09280000000001</v>
      </c>
      <c r="L46">
        <f t="shared" si="24"/>
        <v>45.130904000000001</v>
      </c>
    </row>
    <row r="47" spans="1:12" x14ac:dyDescent="0.25">
      <c r="A47" s="5">
        <v>15</v>
      </c>
      <c r="B47" s="8" t="s">
        <v>195</v>
      </c>
      <c r="H47" s="8" t="s">
        <v>192</v>
      </c>
      <c r="I47" s="26">
        <f t="shared" si="20"/>
        <v>48.921600000000005</v>
      </c>
      <c r="J47" s="5">
        <f t="shared" si="21"/>
        <v>61.152000000000008</v>
      </c>
      <c r="K47" s="5">
        <f t="shared" si="22"/>
        <v>97.84320000000001</v>
      </c>
      <c r="L47">
        <f t="shared" si="24"/>
        <v>33.584622425629298</v>
      </c>
    </row>
    <row r="48" spans="1:12" x14ac:dyDescent="0.25">
      <c r="A48">
        <v>16</v>
      </c>
      <c r="B48" s="8" t="s">
        <v>196</v>
      </c>
      <c r="H48" s="8" t="s">
        <v>193</v>
      </c>
      <c r="I48" s="26">
        <f t="shared" si="20"/>
        <v>111.09280000000001</v>
      </c>
      <c r="J48" s="5">
        <f t="shared" si="21"/>
        <v>138.86600000000001</v>
      </c>
      <c r="K48" s="5">
        <f t="shared" si="22"/>
        <v>222.18560000000002</v>
      </c>
      <c r="L48">
        <f t="shared" si="24"/>
        <v>120.25509278350515</v>
      </c>
    </row>
    <row r="49" spans="1:12" x14ac:dyDescent="0.25">
      <c r="A49" s="5">
        <v>17</v>
      </c>
      <c r="B49" s="7" t="s">
        <v>197</v>
      </c>
      <c r="H49" s="8" t="s">
        <v>194</v>
      </c>
      <c r="I49" s="26">
        <f t="shared" si="20"/>
        <v>336.32480000000004</v>
      </c>
      <c r="J49" s="5">
        <f t="shared" si="21"/>
        <v>420.40600000000006</v>
      </c>
      <c r="K49" s="5">
        <f t="shared" si="22"/>
        <v>672.64960000000008</v>
      </c>
      <c r="L49">
        <f t="shared" si="24"/>
        <v>18.581480662983427</v>
      </c>
    </row>
    <row r="50" spans="1:12" x14ac:dyDescent="0.25">
      <c r="A50">
        <v>18</v>
      </c>
      <c r="B50" s="7" t="s">
        <v>198</v>
      </c>
      <c r="H50" s="8" t="s">
        <v>195</v>
      </c>
      <c r="I50" s="26">
        <f t="shared" si="20"/>
        <v>92.254400000000018</v>
      </c>
      <c r="J50" s="5">
        <f t="shared" si="21"/>
        <v>115.31800000000003</v>
      </c>
      <c r="K50" s="5">
        <f t="shared" si="22"/>
        <v>184.50880000000004</v>
      </c>
      <c r="L50">
        <f t="shared" si="24"/>
        <v>153.75733333333335</v>
      </c>
    </row>
    <row r="51" spans="1:12" x14ac:dyDescent="0.25">
      <c r="A51" s="5">
        <v>19</v>
      </c>
      <c r="B51" s="7" t="s">
        <v>199</v>
      </c>
      <c r="H51" s="8" t="s">
        <v>196</v>
      </c>
      <c r="I51" s="26">
        <f t="shared" si="20"/>
        <v>83.820800000000006</v>
      </c>
      <c r="J51" s="5">
        <f t="shared" si="21"/>
        <v>104.77600000000001</v>
      </c>
      <c r="K51" s="5">
        <f t="shared" si="22"/>
        <v>167.64160000000001</v>
      </c>
      <c r="L51">
        <f t="shared" si="24"/>
        <v>1257.3119999999999</v>
      </c>
    </row>
    <row r="52" spans="1:12" x14ac:dyDescent="0.25">
      <c r="A52">
        <v>20</v>
      </c>
      <c r="B52" s="7" t="s">
        <v>200</v>
      </c>
      <c r="H52" s="7" t="s">
        <v>197</v>
      </c>
      <c r="I52" s="26">
        <f t="shared" si="20"/>
        <v>3.6064000000000007</v>
      </c>
      <c r="J52" s="5">
        <f t="shared" si="21"/>
        <v>4.5080000000000009</v>
      </c>
      <c r="K52" s="5">
        <f t="shared" si="22"/>
        <v>7.2128000000000014</v>
      </c>
      <c r="L52">
        <f t="shared" si="24"/>
        <v>3.8838153846153856</v>
      </c>
    </row>
    <row r="53" spans="1:12" x14ac:dyDescent="0.25">
      <c r="A53" s="5">
        <v>21</v>
      </c>
      <c r="B53" s="7" t="s">
        <v>201</v>
      </c>
      <c r="H53" s="7" t="s">
        <v>198</v>
      </c>
      <c r="I53" s="26">
        <f t="shared" si="20"/>
        <v>2.1504000000000003</v>
      </c>
      <c r="J53" s="5">
        <f t="shared" si="21"/>
        <v>2.6880000000000006</v>
      </c>
      <c r="K53" s="5">
        <f t="shared" si="22"/>
        <v>4.3008000000000006</v>
      </c>
      <c r="L53">
        <f t="shared" si="24"/>
        <v>15.639272727272729</v>
      </c>
    </row>
    <row r="54" spans="1:12" x14ac:dyDescent="0.25">
      <c r="A54">
        <v>22</v>
      </c>
      <c r="B54" s="7" t="s">
        <v>202</v>
      </c>
      <c r="H54" s="7" t="s">
        <v>199</v>
      </c>
      <c r="I54" s="26">
        <f t="shared" si="20"/>
        <v>3.8752000000000004</v>
      </c>
      <c r="J54" s="5">
        <f t="shared" si="21"/>
        <v>4.8440000000000003</v>
      </c>
      <c r="K54" s="5">
        <f t="shared" si="22"/>
        <v>7.7504000000000008</v>
      </c>
      <c r="L54">
        <f t="shared" si="24"/>
        <v>0.51346400000000003</v>
      </c>
    </row>
    <row r="55" spans="1:12" x14ac:dyDescent="0.25">
      <c r="A55" s="5">
        <v>23</v>
      </c>
      <c r="B55" s="7" t="s">
        <v>203</v>
      </c>
      <c r="H55" s="7" t="s">
        <v>200</v>
      </c>
      <c r="I55" s="26">
        <f t="shared" si="20"/>
        <v>1.8704000000000001</v>
      </c>
      <c r="J55" s="5">
        <f t="shared" si="21"/>
        <v>2.3380000000000001</v>
      </c>
      <c r="K55" s="5">
        <f t="shared" si="22"/>
        <v>3.7408000000000001</v>
      </c>
      <c r="L55">
        <f t="shared" si="24"/>
        <v>1.4028000000000003</v>
      </c>
    </row>
    <row r="56" spans="1:12" x14ac:dyDescent="0.25">
      <c r="H56" s="7" t="s">
        <v>201</v>
      </c>
      <c r="I56" s="26">
        <f t="shared" si="20"/>
        <v>18.648</v>
      </c>
      <c r="J56" s="5">
        <f t="shared" si="21"/>
        <v>23.31</v>
      </c>
      <c r="K56" s="5">
        <f t="shared" si="22"/>
        <v>37.295999999999999</v>
      </c>
      <c r="L56">
        <f t="shared" si="24"/>
        <v>0.89510400000000001</v>
      </c>
    </row>
    <row r="57" spans="1:12" x14ac:dyDescent="0.25">
      <c r="H57" s="7" t="s">
        <v>202</v>
      </c>
      <c r="I57" s="26">
        <f t="shared" si="20"/>
        <v>0.56000000000000005</v>
      </c>
      <c r="J57" s="5">
        <f t="shared" si="21"/>
        <v>0.70000000000000007</v>
      </c>
      <c r="K57" s="5">
        <f t="shared" si="22"/>
        <v>1.1200000000000001</v>
      </c>
      <c r="L57">
        <f t="shared" si="24"/>
        <v>0.14090322580645162</v>
      </c>
    </row>
    <row r="58" spans="1:12" x14ac:dyDescent="0.25">
      <c r="H58" s="7" t="s">
        <v>203</v>
      </c>
      <c r="I58" s="26">
        <f t="shared" si="20"/>
        <v>3.3936000000000002</v>
      </c>
      <c r="J58" s="5">
        <f t="shared" si="21"/>
        <v>4.242</v>
      </c>
      <c r="K58" s="5">
        <f t="shared" si="22"/>
        <v>6.7872000000000003</v>
      </c>
      <c r="L58">
        <f t="shared" si="24"/>
        <v>2.4240000000000001E-2</v>
      </c>
    </row>
    <row r="59" spans="1:12" x14ac:dyDescent="0.25">
      <c r="L59">
        <f>SUM(L33:L58)</f>
        <v>13789.337002862296</v>
      </c>
    </row>
  </sheetData>
  <mergeCells count="2">
    <mergeCell ref="F2:Q2"/>
    <mergeCell ref="U2:AG2"/>
  </mergeCells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2:AM55 AJ1:AK2 AJ31:AK31 AJ59:AK1048576 AK56:AL58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>&amp;R_x000D_&amp;1#&amp;"Calibri"&amp;10&amp;K000000 Classification: Confidential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64FF-ABAF-4B14-AA40-0356B4B21D91}">
  <dimension ref="A1:AL32"/>
  <sheetViews>
    <sheetView zoomScale="80" zoomScaleNormal="80" workbookViewId="0">
      <selection activeCell="F1" sqref="F1"/>
    </sheetView>
  </sheetViews>
  <sheetFormatPr defaultRowHeight="15" x14ac:dyDescent="0.25"/>
  <cols>
    <col min="9" max="12" width="12.7109375" customWidth="1"/>
    <col min="13" max="13" width="11.7109375" customWidth="1"/>
    <col min="14" max="14" width="12.7109375" customWidth="1"/>
    <col min="15" max="15" width="11.7109375" customWidth="1"/>
    <col min="16" max="18" width="12.7109375" customWidth="1"/>
    <col min="21" max="24" width="9.140625" customWidth="1"/>
  </cols>
  <sheetData>
    <row r="1" spans="1:38" x14ac:dyDescent="0.25">
      <c r="A1" t="s">
        <v>0</v>
      </c>
      <c r="B1">
        <v>370</v>
      </c>
      <c r="E1" t="s">
        <v>1</v>
      </c>
      <c r="F1">
        <v>1.36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32" t="s">
        <v>5</v>
      </c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S2" s="5"/>
      <c r="T2" s="5"/>
      <c r="U2" s="31" t="s">
        <v>6</v>
      </c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15</v>
      </c>
      <c r="U3" s="5" t="s">
        <v>16</v>
      </c>
      <c r="V3" s="10" t="s">
        <v>13</v>
      </c>
      <c r="W3" s="10" t="s">
        <v>14</v>
      </c>
      <c r="X3" s="10" t="s">
        <v>17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178</v>
      </c>
      <c r="AJ3" t="s">
        <v>19</v>
      </c>
      <c r="AK3" t="s">
        <v>179</v>
      </c>
      <c r="AL3" t="s">
        <v>180</v>
      </c>
    </row>
    <row r="4" spans="1:38" ht="15.75" thickBot="1" x14ac:dyDescent="0.3">
      <c r="B4" t="s">
        <v>20</v>
      </c>
      <c r="C4" t="s">
        <v>181</v>
      </c>
      <c r="F4" s="17"/>
      <c r="G4" s="5">
        <f>AVERAGE(I4:R4)</f>
        <v>41.100794191593067</v>
      </c>
      <c r="H4" s="5">
        <f>STDEV(I4:R4)</f>
        <v>2.7412693779403459E-3</v>
      </c>
      <c r="I4">
        <v>41.101179229360397</v>
      </c>
      <c r="J4">
        <v>41.101284623112697</v>
      </c>
      <c r="K4">
        <v>41.096903440016703</v>
      </c>
      <c r="L4">
        <v>41.100958912390098</v>
      </c>
      <c r="M4">
        <v>41.1027936693892</v>
      </c>
      <c r="N4">
        <v>41.103772581676402</v>
      </c>
      <c r="O4">
        <v>41.100899335728798</v>
      </c>
      <c r="P4">
        <v>41.0952328562188</v>
      </c>
      <c r="Q4">
        <v>41.103626580879101</v>
      </c>
      <c r="R4">
        <v>41.101290687158503</v>
      </c>
      <c r="T4" s="5" t="s">
        <v>21</v>
      </c>
      <c r="U4" s="5" t="s">
        <v>22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23</v>
      </c>
      <c r="C5" s="5" t="s">
        <v>24</v>
      </c>
      <c r="D5" t="s">
        <v>25</v>
      </c>
      <c r="E5">
        <v>120</v>
      </c>
      <c r="F5" s="17">
        <f>E5*F1</f>
        <v>163.20000000000002</v>
      </c>
      <c r="G5" s="5">
        <f t="shared" ref="G5:G30" si="0">AVERAGE(I5:R5)</f>
        <v>165.49273015487339</v>
      </c>
      <c r="H5" s="5">
        <f t="shared" ref="H5:H30" si="1">STDEV(I5:R5)</f>
        <v>0.13949845348223899</v>
      </c>
      <c r="I5">
        <v>165.443161407882</v>
      </c>
      <c r="J5">
        <v>165.25262649982099</v>
      </c>
      <c r="K5">
        <v>165.450986061528</v>
      </c>
      <c r="L5">
        <v>165.62180622434701</v>
      </c>
      <c r="M5">
        <v>165.516710095203</v>
      </c>
      <c r="N5">
        <v>165.42373878046101</v>
      </c>
      <c r="O5">
        <v>165.70663654277999</v>
      </c>
      <c r="P5">
        <v>165.605365501547</v>
      </c>
      <c r="Q5">
        <v>165.57502719910801</v>
      </c>
      <c r="R5">
        <v>165.33124323605699</v>
      </c>
      <c r="T5" s="12">
        <v>16</v>
      </c>
      <c r="U5" s="12">
        <v>588000</v>
      </c>
      <c r="V5" s="5">
        <f>AVERAGE(Y5:AH5)</f>
        <v>6690.0436165107576</v>
      </c>
      <c r="W5" s="5">
        <f>STDEV(Y5:AH5)</f>
        <v>5.6392249820195</v>
      </c>
      <c r="X5" s="5">
        <f>W5/SQRT(COUNT(Y5:AH5))</f>
        <v>1.7832795181303693</v>
      </c>
      <c r="Y5" s="5">
        <f>I5/T5*U5/1000*1.1</f>
        <v>6688.0397999136303</v>
      </c>
      <c r="Z5" s="5">
        <f>J5/T5*U5/1000*1.1</f>
        <v>6680.3374262552634</v>
      </c>
      <c r="AA5" s="5">
        <f>K5/T5*U5/1000*1.1</f>
        <v>6688.3561115372695</v>
      </c>
      <c r="AB5" s="5">
        <f>L5/T5*U5/1000*1.1</f>
        <v>6695.2615166192281</v>
      </c>
      <c r="AC5" s="5">
        <f>M5/T5*U5/1000*1.1</f>
        <v>6691.013005598581</v>
      </c>
      <c r="AD5" s="5">
        <f>N5/T5*U5/1000*1.1</f>
        <v>6687.2546402001362</v>
      </c>
      <c r="AE5" s="5">
        <f>O5/T5*U5/1000*1.1</f>
        <v>6698.6907822418807</v>
      </c>
      <c r="AF5" s="5">
        <f>P5/T5*U5/1000*1.1</f>
        <v>6694.5969004000372</v>
      </c>
      <c r="AG5" s="5">
        <f>Q5/T5*U5/1000*1.1</f>
        <v>6693.370474523942</v>
      </c>
      <c r="AH5" s="5">
        <f>R5/T5*U5/1000*1.1</f>
        <v>6683.515507817604</v>
      </c>
      <c r="AI5">
        <f>F5/T5*U5/1000*1.1</f>
        <v>6597.3600000000015</v>
      </c>
      <c r="AJ5">
        <f>((V5-AI5)/AI5)*100</f>
        <v>1.4048591635253509</v>
      </c>
      <c r="AK5">
        <f>V5-AI5</f>
        <v>92.68361651075611</v>
      </c>
      <c r="AL5">
        <f>V5/AI5</f>
        <v>1.0140485916352535</v>
      </c>
    </row>
    <row r="6" spans="1:38" x14ac:dyDescent="0.25">
      <c r="A6">
        <v>2</v>
      </c>
      <c r="B6" t="s">
        <v>26</v>
      </c>
      <c r="C6" s="5" t="s">
        <v>27</v>
      </c>
      <c r="D6" t="s">
        <v>28</v>
      </c>
      <c r="E6">
        <v>1241.24</v>
      </c>
      <c r="F6" s="17">
        <f>E6*H1</f>
        <v>1390.1888000000001</v>
      </c>
      <c r="G6" s="5">
        <f t="shared" si="0"/>
        <v>2204.9595973759947</v>
      </c>
      <c r="H6" s="5">
        <f t="shared" si="1"/>
        <v>62.559486022433681</v>
      </c>
      <c r="I6">
        <v>2214.6558539746002</v>
      </c>
      <c r="J6">
        <v>2273.3409724612002</v>
      </c>
      <c r="K6">
        <v>2152.7378147989598</v>
      </c>
      <c r="L6">
        <v>2177.59178344473</v>
      </c>
      <c r="M6">
        <v>2230.9742086338701</v>
      </c>
      <c r="N6">
        <v>2162.3584162754801</v>
      </c>
      <c r="O6">
        <v>2211.2796113464901</v>
      </c>
      <c r="P6">
        <v>2094.3617382429502</v>
      </c>
      <c r="Q6">
        <v>2314.75654748632</v>
      </c>
      <c r="R6">
        <v>2217.5390270953499</v>
      </c>
      <c r="T6" s="13">
        <v>540</v>
      </c>
      <c r="U6" s="13">
        <v>45000</v>
      </c>
      <c r="V6" s="5">
        <f t="shared" ref="V6:V30" si="2">AVERAGE(Y6:AH6)</f>
        <v>183.74663311466625</v>
      </c>
      <c r="W6" s="5">
        <f t="shared" ref="W6:W30" si="3">STDEV(Y6:AH6)</f>
        <v>5.2132905018694693</v>
      </c>
      <c r="X6" s="5">
        <f t="shared" ref="X6:X30" si="4">W6/SQRT(COUNT(Y6:AH6))</f>
        <v>1.6485872090029821</v>
      </c>
      <c r="Y6" s="5">
        <f>I6/T6*U6/1000</f>
        <v>184.55465449788335</v>
      </c>
      <c r="Z6" s="5">
        <f>J6/T6*U6/1000</f>
        <v>189.44508103843333</v>
      </c>
      <c r="AA6" s="5">
        <f>K6/T6*U6/1000</f>
        <v>179.39481789991333</v>
      </c>
      <c r="AB6" s="5">
        <f>L6/T6*U6/1000</f>
        <v>181.46598195372749</v>
      </c>
      <c r="AC6" s="5">
        <f>M6/T6*U6/1000</f>
        <v>185.91451738615584</v>
      </c>
      <c r="AD6" s="5">
        <f>N6/T6*U6/1000</f>
        <v>180.19653468962335</v>
      </c>
      <c r="AE6" s="5">
        <f>O6/T6*U6/1000</f>
        <v>184.27330094554085</v>
      </c>
      <c r="AF6" s="5">
        <f>P6/T6*U6/1000</f>
        <v>174.5301448535792</v>
      </c>
      <c r="AG6" s="5">
        <f>Q6/T6*U6/1000</f>
        <v>192.89637895719335</v>
      </c>
      <c r="AH6" s="5">
        <f>R6/T6*U6/1000</f>
        <v>184.79491892461249</v>
      </c>
      <c r="AI6">
        <f>F6/T6*U6/1000</f>
        <v>115.84906666666669</v>
      </c>
      <c r="AJ6">
        <f t="shared" ref="AJ6:AJ30" si="5">((V6-AI6)/AI6)*100</f>
        <v>58.608643471735256</v>
      </c>
      <c r="AK6">
        <f>V6-AI6</f>
        <v>67.897566447999566</v>
      </c>
      <c r="AL6">
        <f t="shared" ref="AL6:AL30" si="6">V6/AI6</f>
        <v>1.5860864347173524</v>
      </c>
    </row>
    <row r="7" spans="1:38" x14ac:dyDescent="0.25">
      <c r="A7">
        <v>3</v>
      </c>
      <c r="B7" t="s">
        <v>29</v>
      </c>
      <c r="C7" s="5" t="s">
        <v>30</v>
      </c>
      <c r="D7" t="s">
        <v>31</v>
      </c>
      <c r="E7">
        <v>166.35</v>
      </c>
      <c r="F7" s="17">
        <f>E7*H1</f>
        <v>186.31200000000001</v>
      </c>
      <c r="G7" s="5">
        <f t="shared" si="0"/>
        <v>99.263500199023071</v>
      </c>
      <c r="H7" s="5">
        <f t="shared" si="1"/>
        <v>0.98259070149255812</v>
      </c>
      <c r="I7">
        <v>99.879462332356496</v>
      </c>
      <c r="J7">
        <v>100.797638898985</v>
      </c>
      <c r="K7">
        <v>98.646677138468306</v>
      </c>
      <c r="L7">
        <v>99.189668441519004</v>
      </c>
      <c r="M7">
        <v>97.774380419117406</v>
      </c>
      <c r="N7">
        <v>99.415747093035904</v>
      </c>
      <c r="O7">
        <v>98.786383184305905</v>
      </c>
      <c r="P7">
        <v>100.06558389537901</v>
      </c>
      <c r="Q7">
        <v>97.953759303006706</v>
      </c>
      <c r="R7">
        <v>100.125701284057</v>
      </c>
      <c r="T7" s="13">
        <v>50</v>
      </c>
      <c r="U7" s="13">
        <v>180000</v>
      </c>
      <c r="V7" s="5">
        <f t="shared" si="2"/>
        <v>357.34860071648302</v>
      </c>
      <c r="W7" s="5">
        <f t="shared" si="3"/>
        <v>3.5373265253732176</v>
      </c>
      <c r="X7" s="5">
        <f t="shared" si="4"/>
        <v>1.1186008647908761</v>
      </c>
      <c r="Y7" s="5">
        <f t="shared" ref="Y7:Y30" si="7">I7/T7*U7/1000</f>
        <v>359.56606439648334</v>
      </c>
      <c r="Z7" s="5">
        <f t="shared" ref="Z7:Z30" si="8">J7/T7*U7/1000</f>
        <v>362.87150003634605</v>
      </c>
      <c r="AA7" s="5">
        <f t="shared" ref="AA7:AA30" si="9">K7/T7*U7/1000</f>
        <v>355.12803769848591</v>
      </c>
      <c r="AB7" s="5">
        <f t="shared" ref="AB7:AB30" si="10">L7/T7*U7/1000</f>
        <v>357.08280638946843</v>
      </c>
      <c r="AC7" s="5">
        <f t="shared" ref="AC7:AC30" si="11">M7/T7*U7/1000</f>
        <v>351.98776950882262</v>
      </c>
      <c r="AD7" s="5">
        <f t="shared" ref="AD7:AD30" si="12">N7/T7*U7/1000</f>
        <v>357.89668953492924</v>
      </c>
      <c r="AE7" s="5">
        <f t="shared" ref="AE7:AE30" si="13">O7/T7*U7/1000</f>
        <v>355.63097946350126</v>
      </c>
      <c r="AF7" s="5">
        <f t="shared" ref="AF7:AF30" si="14">P7/T7*U7/1000</f>
        <v>360.23610202336442</v>
      </c>
      <c r="AG7" s="5">
        <f t="shared" ref="AG7:AG30" si="15">Q7/T7*U7/1000</f>
        <v>352.63353349082416</v>
      </c>
      <c r="AH7" s="5">
        <f t="shared" ref="AH7:AH30" si="16">R7/T7*U7/1000</f>
        <v>360.45252462260521</v>
      </c>
      <c r="AI7">
        <f t="shared" ref="AI7:AI30" si="17">F7/T7*U7/1000</f>
        <v>670.72320000000002</v>
      </c>
      <c r="AJ7">
        <f t="shared" si="5"/>
        <v>-46.721896496724277</v>
      </c>
      <c r="AK7">
        <f t="shared" ref="AK7:AK30" si="18">V7-AI7</f>
        <v>-313.374599283517</v>
      </c>
      <c r="AL7">
        <f t="shared" si="6"/>
        <v>0.5327810350327572</v>
      </c>
    </row>
    <row r="8" spans="1:38" x14ac:dyDescent="0.25">
      <c r="A8">
        <v>4</v>
      </c>
      <c r="B8" t="s">
        <v>32</v>
      </c>
      <c r="C8" s="6" t="s">
        <v>33</v>
      </c>
      <c r="D8" t="s">
        <v>34</v>
      </c>
      <c r="E8">
        <v>50.2</v>
      </c>
      <c r="F8" s="17">
        <f>E8*H1</f>
        <v>56.224000000000011</v>
      </c>
      <c r="G8" s="5">
        <f t="shared" si="0"/>
        <v>738.40690209650052</v>
      </c>
      <c r="H8" s="5">
        <f t="shared" si="1"/>
        <v>7.1397135559909817</v>
      </c>
      <c r="I8">
        <v>741.29087012308196</v>
      </c>
      <c r="J8">
        <v>749.68432883403</v>
      </c>
      <c r="K8">
        <v>733.79870710590501</v>
      </c>
      <c r="L8">
        <v>736.895877336024</v>
      </c>
      <c r="M8">
        <v>744.57059114702304</v>
      </c>
      <c r="N8">
        <v>747.493988170438</v>
      </c>
      <c r="O8">
        <v>733.70361494239103</v>
      </c>
      <c r="P8">
        <v>736.34031478722204</v>
      </c>
      <c r="Q8">
        <v>727.29059626503295</v>
      </c>
      <c r="R8">
        <v>733.00013225385703</v>
      </c>
      <c r="T8" s="14">
        <v>65</v>
      </c>
      <c r="U8" s="14">
        <v>70000</v>
      </c>
      <c r="V8" s="5">
        <f t="shared" si="2"/>
        <v>795.20743302700043</v>
      </c>
      <c r="W8" s="5">
        <f t="shared" si="3"/>
        <v>7.6889222910672137</v>
      </c>
      <c r="X8" s="5">
        <f t="shared" si="4"/>
        <v>2.4314507191812522</v>
      </c>
      <c r="Y8" s="5">
        <f t="shared" si="7"/>
        <v>798.31324474793439</v>
      </c>
      <c r="Z8" s="5">
        <f t="shared" si="8"/>
        <v>807.35235412895531</v>
      </c>
      <c r="AA8" s="5">
        <f t="shared" si="9"/>
        <v>790.244761498667</v>
      </c>
      <c r="AB8" s="5">
        <f t="shared" si="10"/>
        <v>793.58017559264124</v>
      </c>
      <c r="AC8" s="5">
        <f t="shared" si="11"/>
        <v>801.84525200448627</v>
      </c>
      <c r="AD8" s="5">
        <f t="shared" si="12"/>
        <v>804.99352572201019</v>
      </c>
      <c r="AE8" s="5">
        <f t="shared" si="13"/>
        <v>790.14235455334415</v>
      </c>
      <c r="AF8" s="5">
        <f t="shared" si="14"/>
        <v>792.98187746316216</v>
      </c>
      <c r="AG8" s="5">
        <f t="shared" si="15"/>
        <v>783.23602674695849</v>
      </c>
      <c r="AH8" s="5">
        <f t="shared" si="16"/>
        <v>789.38475781184593</v>
      </c>
      <c r="AI8">
        <f t="shared" si="17"/>
        <v>60.548923076923096</v>
      </c>
      <c r="AJ8">
        <f t="shared" si="5"/>
        <v>1213.3304320156876</v>
      </c>
      <c r="AK8">
        <f t="shared" si="18"/>
        <v>734.65850995007736</v>
      </c>
      <c r="AL8">
        <f t="shared" si="6"/>
        <v>13.133304320156876</v>
      </c>
    </row>
    <row r="9" spans="1:38" x14ac:dyDescent="0.25">
      <c r="A9">
        <v>5</v>
      </c>
      <c r="B9" t="s">
        <v>35</v>
      </c>
      <c r="C9" s="6" t="s">
        <v>36</v>
      </c>
      <c r="D9" t="s">
        <v>37</v>
      </c>
      <c r="E9">
        <v>29.91</v>
      </c>
      <c r="F9" s="17">
        <f>E9*H1</f>
        <v>33.499200000000002</v>
      </c>
      <c r="G9" s="5">
        <f t="shared" si="0"/>
        <v>79.79209477588185</v>
      </c>
      <c r="H9" s="5">
        <f t="shared" si="1"/>
        <v>1.9942222365556885</v>
      </c>
      <c r="I9">
        <v>81.759170954280194</v>
      </c>
      <c r="J9">
        <v>79.498387299983406</v>
      </c>
      <c r="K9">
        <v>78.757853533890298</v>
      </c>
      <c r="L9">
        <v>76.436514823389004</v>
      </c>
      <c r="M9">
        <v>82.182420395941605</v>
      </c>
      <c r="N9">
        <v>79.118911791767502</v>
      </c>
      <c r="O9">
        <v>76.920173436718997</v>
      </c>
      <c r="P9">
        <v>80.830221702020197</v>
      </c>
      <c r="Q9">
        <v>81.234770931056104</v>
      </c>
      <c r="R9">
        <v>81.182522889771107</v>
      </c>
      <c r="T9" s="14">
        <v>22</v>
      </c>
      <c r="U9" s="14">
        <v>160000</v>
      </c>
      <c r="V9" s="5">
        <f t="shared" si="2"/>
        <v>580.30614382459521</v>
      </c>
      <c r="W9" s="5">
        <f t="shared" si="3"/>
        <v>14.503434447677732</v>
      </c>
      <c r="X9" s="5">
        <f t="shared" si="4"/>
        <v>4.586388674960781</v>
      </c>
      <c r="Y9" s="5">
        <f t="shared" si="7"/>
        <v>594.61215239476508</v>
      </c>
      <c r="Z9" s="5">
        <f t="shared" si="8"/>
        <v>578.17008945442467</v>
      </c>
      <c r="AA9" s="5">
        <f t="shared" si="9"/>
        <v>572.78438933738403</v>
      </c>
      <c r="AB9" s="5">
        <f t="shared" si="10"/>
        <v>555.90192598828366</v>
      </c>
      <c r="AC9" s="5">
        <f t="shared" si="11"/>
        <v>597.69033015230252</v>
      </c>
      <c r="AD9" s="5">
        <f t="shared" si="12"/>
        <v>575.41026757649092</v>
      </c>
      <c r="AE9" s="5">
        <f t="shared" si="13"/>
        <v>559.4194431761382</v>
      </c>
      <c r="AF9" s="5">
        <f t="shared" si="14"/>
        <v>587.85615783287426</v>
      </c>
      <c r="AG9" s="5">
        <f t="shared" si="15"/>
        <v>590.7983340440444</v>
      </c>
      <c r="AH9" s="5">
        <f t="shared" si="16"/>
        <v>590.41834828924448</v>
      </c>
      <c r="AI9">
        <f t="shared" si="17"/>
        <v>243.63054545454546</v>
      </c>
      <c r="AJ9">
        <f t="shared" si="5"/>
        <v>138.19104568432036</v>
      </c>
      <c r="AK9">
        <f t="shared" si="18"/>
        <v>336.67559837004978</v>
      </c>
      <c r="AL9">
        <f t="shared" si="6"/>
        <v>2.3819104568432032</v>
      </c>
    </row>
    <row r="10" spans="1:38" x14ac:dyDescent="0.25">
      <c r="A10">
        <v>6</v>
      </c>
      <c r="B10" t="s">
        <v>38</v>
      </c>
      <c r="C10" s="6" t="s">
        <v>39</v>
      </c>
      <c r="D10" t="s">
        <v>40</v>
      </c>
      <c r="E10">
        <v>128.58000000000001</v>
      </c>
      <c r="F10" s="17">
        <f>E10*H1</f>
        <v>144.00960000000003</v>
      </c>
      <c r="G10" s="5">
        <f t="shared" si="0"/>
        <v>316.26248000191492</v>
      </c>
      <c r="H10" s="5">
        <f t="shared" si="1"/>
        <v>7.1871889582607364</v>
      </c>
      <c r="I10">
        <v>306.88139732569198</v>
      </c>
      <c r="J10">
        <v>327.59359741887101</v>
      </c>
      <c r="K10">
        <v>311.14237230344099</v>
      </c>
      <c r="L10">
        <v>321.62278762813003</v>
      </c>
      <c r="M10">
        <v>309.97626270982801</v>
      </c>
      <c r="N10">
        <v>316.95649739325597</v>
      </c>
      <c r="O10">
        <v>324.908373926259</v>
      </c>
      <c r="P10">
        <v>307.72075206800503</v>
      </c>
      <c r="Q10">
        <v>317.46120990006</v>
      </c>
      <c r="R10">
        <v>318.36154934560699</v>
      </c>
      <c r="T10" s="14">
        <v>69</v>
      </c>
      <c r="U10" s="14">
        <v>160000</v>
      </c>
      <c r="V10" s="5">
        <f t="shared" si="2"/>
        <v>733.3622724682084</v>
      </c>
      <c r="W10" s="5">
        <f t="shared" si="3"/>
        <v>16.665945410459685</v>
      </c>
      <c r="X10" s="5">
        <f t="shared" si="4"/>
        <v>5.2702346857082389</v>
      </c>
      <c r="Y10" s="5">
        <f t="shared" si="7"/>
        <v>711.609037276967</v>
      </c>
      <c r="Z10" s="5">
        <f t="shared" si="8"/>
        <v>759.63732734810674</v>
      </c>
      <c r="AA10" s="5">
        <f t="shared" si="9"/>
        <v>721.48955896450093</v>
      </c>
      <c r="AB10" s="5">
        <f t="shared" si="10"/>
        <v>745.79197131160583</v>
      </c>
      <c r="AC10" s="5">
        <f t="shared" si="11"/>
        <v>718.78553671844179</v>
      </c>
      <c r="AD10" s="5">
        <f t="shared" si="12"/>
        <v>734.97158815827481</v>
      </c>
      <c r="AE10" s="5">
        <f t="shared" si="13"/>
        <v>753.41072214784708</v>
      </c>
      <c r="AF10" s="5">
        <f t="shared" si="14"/>
        <v>713.5553671142145</v>
      </c>
      <c r="AG10" s="5">
        <f t="shared" si="15"/>
        <v>736.14193600013925</v>
      </c>
      <c r="AH10" s="5">
        <f t="shared" si="16"/>
        <v>738.22967964198722</v>
      </c>
      <c r="AI10">
        <f t="shared" si="17"/>
        <v>333.93530434782616</v>
      </c>
      <c r="AJ10">
        <f t="shared" si="5"/>
        <v>119.61208141812408</v>
      </c>
      <c r="AK10">
        <f t="shared" si="18"/>
        <v>399.42696812038224</v>
      </c>
      <c r="AL10">
        <f t="shared" si="6"/>
        <v>2.1961208141812407</v>
      </c>
    </row>
    <row r="11" spans="1:38" x14ac:dyDescent="0.25">
      <c r="A11">
        <v>7</v>
      </c>
      <c r="B11" s="3" t="s">
        <v>41</v>
      </c>
      <c r="C11" s="9" t="s">
        <v>33</v>
      </c>
      <c r="D11" s="3" t="s">
        <v>42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43</v>
      </c>
      <c r="C12" s="6" t="s">
        <v>44</v>
      </c>
      <c r="D12" t="s">
        <v>45</v>
      </c>
      <c r="E12">
        <v>13.35</v>
      </c>
      <c r="F12" s="17">
        <f>E12*H1</f>
        <v>14.952000000000002</v>
      </c>
      <c r="G12" s="5">
        <f t="shared" si="0"/>
        <v>165.72570059061431</v>
      </c>
      <c r="H12" s="5">
        <f t="shared" si="1"/>
        <v>8.9383318433849652</v>
      </c>
      <c r="I12">
        <v>160.772554646033</v>
      </c>
      <c r="J12">
        <v>153.75128050857401</v>
      </c>
      <c r="K12">
        <v>172.92327332050499</v>
      </c>
      <c r="L12">
        <v>176.82673587356899</v>
      </c>
      <c r="M12">
        <v>176.39101422865701</v>
      </c>
      <c r="N12">
        <v>161.77482486323501</v>
      </c>
      <c r="O12">
        <v>164.29184413267399</v>
      </c>
      <c r="P12">
        <v>175.57720739133899</v>
      </c>
      <c r="Q12">
        <v>159.86604247417199</v>
      </c>
      <c r="R12">
        <v>155.08222846738499</v>
      </c>
      <c r="T12" s="14">
        <v>81</v>
      </c>
      <c r="U12" s="14">
        <v>66000</v>
      </c>
      <c r="V12" s="5">
        <f t="shared" si="2"/>
        <v>135.03575603679684</v>
      </c>
      <c r="W12" s="5">
        <f t="shared" si="3"/>
        <v>7.2830852057210897</v>
      </c>
      <c r="X12" s="5">
        <f t="shared" si="4"/>
        <v>2.3031137643154627</v>
      </c>
      <c r="Y12" s="5">
        <f t="shared" si="7"/>
        <v>130.99985934121207</v>
      </c>
      <c r="Z12" s="5">
        <f t="shared" si="8"/>
        <v>125.27882115513437</v>
      </c>
      <c r="AA12" s="5">
        <f t="shared" si="9"/>
        <v>140.90044492781891</v>
      </c>
      <c r="AB12" s="5">
        <f t="shared" si="10"/>
        <v>144.08104404513028</v>
      </c>
      <c r="AC12" s="5">
        <f t="shared" si="11"/>
        <v>143.72601159372053</v>
      </c>
      <c r="AD12" s="5">
        <f t="shared" si="12"/>
        <v>131.81652396263593</v>
      </c>
      <c r="AE12" s="5">
        <f t="shared" si="13"/>
        <v>133.8674285525492</v>
      </c>
      <c r="AF12" s="5">
        <f t="shared" si="14"/>
        <v>143.06290972627622</v>
      </c>
      <c r="AG12" s="5">
        <f t="shared" si="15"/>
        <v>130.26121979376978</v>
      </c>
      <c r="AH12" s="5">
        <f t="shared" si="16"/>
        <v>126.36329726972109</v>
      </c>
      <c r="AI12">
        <f t="shared" si="17"/>
        <v>12.183111111111113</v>
      </c>
      <c r="AJ12">
        <f t="shared" si="5"/>
        <v>1008.3848354107428</v>
      </c>
      <c r="AK12">
        <f t="shared" si="18"/>
        <v>122.85264492568572</v>
      </c>
      <c r="AL12">
        <f t="shared" si="6"/>
        <v>11.083848354107429</v>
      </c>
    </row>
    <row r="13" spans="1:38" x14ac:dyDescent="0.25">
      <c r="A13">
        <v>9</v>
      </c>
      <c r="B13" s="3" t="s">
        <v>46</v>
      </c>
      <c r="C13" s="9" t="s">
        <v>39</v>
      </c>
      <c r="D13" s="3" t="s">
        <v>47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48</v>
      </c>
      <c r="C14" s="6" t="s">
        <v>49</v>
      </c>
      <c r="D14" t="s">
        <v>50</v>
      </c>
      <c r="E14">
        <v>446.19</v>
      </c>
      <c r="F14" s="17">
        <f>E14*H1</f>
        <v>499.73280000000005</v>
      </c>
      <c r="G14" s="5">
        <f t="shared" si="0"/>
        <v>2918.788545809939</v>
      </c>
      <c r="H14" s="5">
        <f t="shared" si="1"/>
        <v>68.448831949142587</v>
      </c>
      <c r="I14">
        <v>2958.38998395105</v>
      </c>
      <c r="J14">
        <v>2787.1184583146101</v>
      </c>
      <c r="K14">
        <v>2979.0427220036599</v>
      </c>
      <c r="L14">
        <v>2926.9400780320798</v>
      </c>
      <c r="M14">
        <v>2846.0942776071402</v>
      </c>
      <c r="N14">
        <v>3020.9027587457999</v>
      </c>
      <c r="O14">
        <v>2927.8011633742099</v>
      </c>
      <c r="P14">
        <v>2864.3734357640201</v>
      </c>
      <c r="Q14">
        <v>2942.1469167075002</v>
      </c>
      <c r="R14">
        <v>2935.0756635993198</v>
      </c>
      <c r="T14" s="14">
        <v>615</v>
      </c>
      <c r="U14" s="14">
        <v>96000</v>
      </c>
      <c r="V14" s="5">
        <f t="shared" si="2"/>
        <v>455.61577300447823</v>
      </c>
      <c r="W14" s="5">
        <f t="shared" si="3"/>
        <v>10.684695718890552</v>
      </c>
      <c r="X14" s="5">
        <f t="shared" si="4"/>
        <v>3.3787974577544313</v>
      </c>
      <c r="Y14" s="5">
        <f t="shared" si="7"/>
        <v>461.79746090943217</v>
      </c>
      <c r="Z14" s="5">
        <f t="shared" si="8"/>
        <v>435.06239349301228</v>
      </c>
      <c r="AA14" s="5">
        <f t="shared" si="9"/>
        <v>465.02130294691278</v>
      </c>
      <c r="AB14" s="5">
        <f t="shared" si="10"/>
        <v>456.88820730256856</v>
      </c>
      <c r="AC14" s="5">
        <f t="shared" si="11"/>
        <v>444.2683750411145</v>
      </c>
      <c r="AD14" s="5">
        <f t="shared" si="12"/>
        <v>471.5555525847102</v>
      </c>
      <c r="AE14" s="5">
        <f t="shared" si="13"/>
        <v>457.02262062426689</v>
      </c>
      <c r="AF14" s="5">
        <f t="shared" si="14"/>
        <v>447.12170704609093</v>
      </c>
      <c r="AG14" s="5">
        <f t="shared" si="15"/>
        <v>459.26195772995118</v>
      </c>
      <c r="AH14" s="5">
        <f t="shared" si="16"/>
        <v>458.15815236672307</v>
      </c>
      <c r="AI14">
        <f t="shared" si="17"/>
        <v>78.007071219512198</v>
      </c>
      <c r="AJ14">
        <f t="shared" si="5"/>
        <v>484.06983608239011</v>
      </c>
      <c r="AK14">
        <f t="shared" si="18"/>
        <v>377.608701784966</v>
      </c>
      <c r="AL14">
        <f t="shared" si="6"/>
        <v>5.8406983608239011</v>
      </c>
    </row>
    <row r="15" spans="1:38" x14ac:dyDescent="0.25">
      <c r="A15">
        <v>11</v>
      </c>
      <c r="B15" s="4" t="s">
        <v>51</v>
      </c>
      <c r="C15" s="7" t="s">
        <v>52</v>
      </c>
      <c r="D15" s="4" t="s">
        <v>53</v>
      </c>
      <c r="E15" s="4">
        <v>8.01</v>
      </c>
      <c r="F15" s="17">
        <f>E15*H1</f>
        <v>8.9712000000000014</v>
      </c>
      <c r="G15" s="5">
        <f t="shared" si="0"/>
        <v>14.386545062469477</v>
      </c>
      <c r="H15" s="5">
        <f t="shared" si="1"/>
        <v>0.21512019700408958</v>
      </c>
      <c r="I15">
        <v>14.444949088722799</v>
      </c>
      <c r="J15">
        <v>14.1560147444163</v>
      </c>
      <c r="K15">
        <v>14.294378804130201</v>
      </c>
      <c r="L15">
        <v>14.4953665963644</v>
      </c>
      <c r="M15">
        <v>14.162709063158999</v>
      </c>
      <c r="N15">
        <v>14.393280696276101</v>
      </c>
      <c r="O15">
        <v>14.335628404936401</v>
      </c>
      <c r="P15">
        <v>14.219211744720999</v>
      </c>
      <c r="Q15">
        <v>14.887287768001</v>
      </c>
      <c r="R15">
        <v>14.4766237139676</v>
      </c>
      <c r="T15" s="14">
        <v>546</v>
      </c>
      <c r="U15" s="14">
        <v>210000</v>
      </c>
      <c r="V15" s="5">
        <f t="shared" si="2"/>
        <v>5.5332865624882617</v>
      </c>
      <c r="W15" s="5">
        <f t="shared" si="3"/>
        <v>8.2738537309265531E-2</v>
      </c>
      <c r="X15" s="5">
        <f t="shared" si="4"/>
        <v>2.6164222816809836E-2</v>
      </c>
      <c r="Y15" s="5">
        <f t="shared" si="7"/>
        <v>5.555749649508769</v>
      </c>
      <c r="Z15" s="5">
        <f t="shared" si="8"/>
        <v>5.4446210555447303</v>
      </c>
      <c r="AA15" s="5">
        <f t="shared" si="9"/>
        <v>5.4978380015885389</v>
      </c>
      <c r="AB15" s="5">
        <f t="shared" si="10"/>
        <v>5.5751409986016922</v>
      </c>
      <c r="AC15" s="5">
        <f t="shared" si="11"/>
        <v>5.4471957935226918</v>
      </c>
      <c r="AD15" s="5">
        <f t="shared" si="12"/>
        <v>5.5358771908754232</v>
      </c>
      <c r="AE15" s="5">
        <f t="shared" si="13"/>
        <v>5.5137032326678463</v>
      </c>
      <c r="AF15" s="5">
        <f t="shared" si="14"/>
        <v>5.4689275941234605</v>
      </c>
      <c r="AG15" s="5">
        <f t="shared" si="15"/>
        <v>5.7258799107696161</v>
      </c>
      <c r="AH15" s="5">
        <f t="shared" si="16"/>
        <v>5.5679321976798466</v>
      </c>
      <c r="AI15">
        <f t="shared" si="17"/>
        <v>3.4504615384615396</v>
      </c>
      <c r="AJ15">
        <f t="shared" si="5"/>
        <v>60.363664420250082</v>
      </c>
      <c r="AK15">
        <f t="shared" si="18"/>
        <v>2.0828250240267221</v>
      </c>
      <c r="AL15">
        <f t="shared" si="6"/>
        <v>1.603636644202501</v>
      </c>
    </row>
    <row r="16" spans="1:38" x14ac:dyDescent="0.25">
      <c r="A16">
        <v>12</v>
      </c>
      <c r="B16" s="3" t="s">
        <v>54</v>
      </c>
      <c r="C16" s="9" t="s">
        <v>55</v>
      </c>
      <c r="D16" s="3" t="s">
        <v>56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57</v>
      </c>
      <c r="C17" s="8" t="s">
        <v>58</v>
      </c>
      <c r="D17" s="2" t="s">
        <v>59</v>
      </c>
      <c r="E17" s="2">
        <v>1572.6</v>
      </c>
      <c r="F17" s="17">
        <f>E17*H1</f>
        <v>1761.3120000000001</v>
      </c>
      <c r="G17" s="5">
        <f t="shared" si="0"/>
        <v>138.19844312101557</v>
      </c>
      <c r="H17" s="5">
        <f t="shared" si="1"/>
        <v>14.667424978290503</v>
      </c>
      <c r="I17">
        <v>129.97637976963199</v>
      </c>
      <c r="J17">
        <v>132.102174591394</v>
      </c>
      <c r="K17">
        <v>144.84512764920501</v>
      </c>
      <c r="L17">
        <v>138.133594555917</v>
      </c>
      <c r="M17">
        <v>134.039602551782</v>
      </c>
      <c r="N17">
        <v>128.13296318928599</v>
      </c>
      <c r="O17">
        <v>127.92997307499201</v>
      </c>
      <c r="P17">
        <v>176.86917946519799</v>
      </c>
      <c r="Q17">
        <v>130.12862253097299</v>
      </c>
      <c r="R17">
        <v>139.826813831777</v>
      </c>
      <c r="T17" s="14">
        <v>292</v>
      </c>
      <c r="U17" s="14">
        <v>100000</v>
      </c>
      <c r="V17" s="5">
        <f t="shared" si="2"/>
        <v>47.328233945553286</v>
      </c>
      <c r="W17" s="5">
        <f t="shared" si="3"/>
        <v>5.0230907459898066</v>
      </c>
      <c r="X17" s="5">
        <f t="shared" si="4"/>
        <v>1.5884407651042083</v>
      </c>
      <c r="Y17" s="5">
        <f t="shared" si="7"/>
        <v>44.512458825216434</v>
      </c>
      <c r="Z17" s="5">
        <f t="shared" si="8"/>
        <v>45.2404707504774</v>
      </c>
      <c r="AA17" s="5">
        <f t="shared" si="9"/>
        <v>49.60449577027569</v>
      </c>
      <c r="AB17" s="5">
        <f t="shared" si="10"/>
        <v>47.306025532848288</v>
      </c>
      <c r="AC17" s="5">
        <f t="shared" si="11"/>
        <v>45.903973476637674</v>
      </c>
      <c r="AD17" s="5">
        <f t="shared" si="12"/>
        <v>43.881151777152738</v>
      </c>
      <c r="AE17" s="5">
        <f t="shared" si="13"/>
        <v>43.811634614723289</v>
      </c>
      <c r="AF17" s="5">
        <f t="shared" si="14"/>
        <v>60.571636803149993</v>
      </c>
      <c r="AG17" s="5">
        <f t="shared" si="15"/>
        <v>44.564596757182528</v>
      </c>
      <c r="AH17" s="5">
        <f t="shared" si="16"/>
        <v>47.88589514786883</v>
      </c>
      <c r="AI17">
        <f t="shared" si="17"/>
        <v>603.1890410958905</v>
      </c>
      <c r="AJ17">
        <f t="shared" si="5"/>
        <v>-92.153664817987064</v>
      </c>
      <c r="AK17">
        <f t="shared" si="18"/>
        <v>-555.86080715033722</v>
      </c>
      <c r="AL17">
        <f t="shared" si="6"/>
        <v>7.8463351820129298E-2</v>
      </c>
    </row>
    <row r="18" spans="1:38" x14ac:dyDescent="0.25">
      <c r="A18">
        <v>14</v>
      </c>
      <c r="B18" s="2" t="s">
        <v>60</v>
      </c>
      <c r="C18" s="8" t="s">
        <v>61</v>
      </c>
      <c r="D18" s="2" t="s">
        <v>62</v>
      </c>
      <c r="E18" s="2">
        <v>171.47</v>
      </c>
      <c r="F18" s="17">
        <f>E18*H1</f>
        <v>192.04640000000001</v>
      </c>
      <c r="G18" s="5">
        <f t="shared" si="0"/>
        <v>175.9179902668036</v>
      </c>
      <c r="H18" s="5">
        <f t="shared" si="1"/>
        <v>4.9042840289494656</v>
      </c>
      <c r="I18">
        <v>178.583419910863</v>
      </c>
      <c r="J18">
        <v>180.12756402446499</v>
      </c>
      <c r="K18">
        <v>180.67698298632601</v>
      </c>
      <c r="L18">
        <v>172.58174074702001</v>
      </c>
      <c r="M18">
        <v>176.08004232675501</v>
      </c>
      <c r="N18">
        <v>173.09814225995501</v>
      </c>
      <c r="O18">
        <v>176.86517739390001</v>
      </c>
      <c r="P18">
        <v>164.726424354529</v>
      </c>
      <c r="Q18">
        <v>180.783202935188</v>
      </c>
      <c r="R18">
        <v>175.65720572903501</v>
      </c>
      <c r="T18" s="14">
        <v>200</v>
      </c>
      <c r="U18" s="14">
        <v>47000</v>
      </c>
      <c r="V18" s="5">
        <f t="shared" si="2"/>
        <v>41.340727712698843</v>
      </c>
      <c r="W18" s="5">
        <f t="shared" si="3"/>
        <v>1.1525067468031238</v>
      </c>
      <c r="X18" s="5">
        <f t="shared" si="4"/>
        <v>0.36445463386088528</v>
      </c>
      <c r="Y18" s="5">
        <f t="shared" si="7"/>
        <v>41.967103679052805</v>
      </c>
      <c r="Z18" s="5">
        <f t="shared" si="8"/>
        <v>42.329977545749273</v>
      </c>
      <c r="AA18" s="5">
        <f t="shared" si="9"/>
        <v>42.459091001786611</v>
      </c>
      <c r="AB18" s="5">
        <f t="shared" si="10"/>
        <v>40.556709075549698</v>
      </c>
      <c r="AC18" s="5">
        <f t="shared" si="11"/>
        <v>41.378809946787428</v>
      </c>
      <c r="AD18" s="5">
        <f t="shared" si="12"/>
        <v>40.678063431089434</v>
      </c>
      <c r="AE18" s="5">
        <f t="shared" si="13"/>
        <v>41.563316687566505</v>
      </c>
      <c r="AF18" s="5">
        <f t="shared" si="14"/>
        <v>38.710709723314316</v>
      </c>
      <c r="AG18" s="5">
        <f t="shared" si="15"/>
        <v>42.484052689769179</v>
      </c>
      <c r="AH18" s="5">
        <f t="shared" si="16"/>
        <v>41.279443346323227</v>
      </c>
      <c r="AI18">
        <f t="shared" si="17"/>
        <v>45.130904000000001</v>
      </c>
      <c r="AJ18">
        <f t="shared" si="5"/>
        <v>-8.3981838416114112</v>
      </c>
      <c r="AK18">
        <f t="shared" si="18"/>
        <v>-3.7901762873011577</v>
      </c>
      <c r="AL18">
        <f t="shared" si="6"/>
        <v>0.91601816158388594</v>
      </c>
    </row>
    <row r="19" spans="1:38" x14ac:dyDescent="0.25">
      <c r="A19">
        <v>15</v>
      </c>
      <c r="B19" s="2" t="s">
        <v>63</v>
      </c>
      <c r="C19" s="8" t="s">
        <v>64</v>
      </c>
      <c r="D19" s="2" t="s">
        <v>65</v>
      </c>
      <c r="E19" s="2">
        <v>43.68</v>
      </c>
      <c r="F19" s="17">
        <f>E19*H1</f>
        <v>48.921600000000005</v>
      </c>
      <c r="G19" s="5">
        <f t="shared" si="0"/>
        <v>34.935803182448751</v>
      </c>
      <c r="H19" s="5">
        <f t="shared" si="1"/>
        <v>7.5804044310770395</v>
      </c>
      <c r="I19">
        <v>27.960486151921302</v>
      </c>
      <c r="J19">
        <v>38.655360925246299</v>
      </c>
      <c r="K19">
        <v>51.933704824314297</v>
      </c>
      <c r="L19">
        <v>42.615759199925002</v>
      </c>
      <c r="M19">
        <v>27.3425473488184</v>
      </c>
      <c r="N19">
        <v>31.7070394849111</v>
      </c>
      <c r="O19">
        <v>31.009313812818899</v>
      </c>
      <c r="P19">
        <v>34.998393469285503</v>
      </c>
      <c r="Q19">
        <v>31.033627371424501</v>
      </c>
      <c r="R19">
        <v>32.101799235822199</v>
      </c>
      <c r="T19" s="14">
        <v>437</v>
      </c>
      <c r="U19" s="14">
        <v>300000</v>
      </c>
      <c r="V19" s="5">
        <f t="shared" si="2"/>
        <v>23.983388912436208</v>
      </c>
      <c r="W19" s="5">
        <f t="shared" si="3"/>
        <v>5.2039389687028121</v>
      </c>
      <c r="X19" s="5">
        <f t="shared" si="4"/>
        <v>1.6456299945608577</v>
      </c>
      <c r="Y19" s="5">
        <f t="shared" si="7"/>
        <v>19.194841751891055</v>
      </c>
      <c r="Z19" s="5">
        <f t="shared" si="8"/>
        <v>26.536861047079839</v>
      </c>
      <c r="AA19" s="5">
        <f t="shared" si="9"/>
        <v>35.652428941176865</v>
      </c>
      <c r="AB19" s="5">
        <f t="shared" si="10"/>
        <v>29.255669931298627</v>
      </c>
      <c r="AC19" s="5">
        <f t="shared" si="11"/>
        <v>18.770627470584714</v>
      </c>
      <c r="AD19" s="5">
        <f t="shared" si="12"/>
        <v>21.766846328314255</v>
      </c>
      <c r="AE19" s="5">
        <f t="shared" si="13"/>
        <v>21.287858452736085</v>
      </c>
      <c r="AF19" s="5">
        <f t="shared" si="14"/>
        <v>24.02635707273604</v>
      </c>
      <c r="AG19" s="5">
        <f t="shared" si="15"/>
        <v>21.304549682900113</v>
      </c>
      <c r="AH19" s="5">
        <f t="shared" si="16"/>
        <v>22.037848445644528</v>
      </c>
      <c r="AI19">
        <f t="shared" si="17"/>
        <v>33.584622425629298</v>
      </c>
      <c r="AJ19">
        <f t="shared" si="5"/>
        <v>-28.588183578524141</v>
      </c>
      <c r="AK19">
        <f t="shared" si="18"/>
        <v>-9.6012335131930904</v>
      </c>
      <c r="AL19">
        <f t="shared" si="6"/>
        <v>0.7141181642147586</v>
      </c>
    </row>
    <row r="20" spans="1:38" x14ac:dyDescent="0.25">
      <c r="A20">
        <v>16</v>
      </c>
      <c r="B20" s="2" t="s">
        <v>66</v>
      </c>
      <c r="C20" s="8" t="s">
        <v>67</v>
      </c>
      <c r="D20" s="2" t="s">
        <v>68</v>
      </c>
      <c r="E20" s="2">
        <v>99.19</v>
      </c>
      <c r="F20" s="17">
        <f>E20*H1</f>
        <v>111.09280000000001</v>
      </c>
      <c r="G20" s="5">
        <f t="shared" si="0"/>
        <v>35.014195516119905</v>
      </c>
      <c r="H20" s="5">
        <f t="shared" si="1"/>
        <v>5.0345049311826831</v>
      </c>
      <c r="I20">
        <v>41.888425035198203</v>
      </c>
      <c r="J20">
        <v>28.847488437790702</v>
      </c>
      <c r="K20">
        <v>38.122123481801502</v>
      </c>
      <c r="L20">
        <v>31.095846210939001</v>
      </c>
      <c r="M20">
        <v>38.859847555335797</v>
      </c>
      <c r="N20">
        <v>28.964863453602302</v>
      </c>
      <c r="O20">
        <v>38.366622026267997</v>
      </c>
      <c r="P20">
        <v>38.052849817675899</v>
      </c>
      <c r="Q20">
        <v>28.634724574115999</v>
      </c>
      <c r="R20">
        <v>37.309164568471701</v>
      </c>
      <c r="T20" s="14">
        <v>97</v>
      </c>
      <c r="U20" s="14">
        <v>105000</v>
      </c>
      <c r="V20" s="5">
        <f t="shared" si="2"/>
        <v>37.901964218480309</v>
      </c>
      <c r="W20" s="5">
        <f t="shared" si="3"/>
        <v>5.4497218327235473</v>
      </c>
      <c r="X20" s="5">
        <f t="shared" si="4"/>
        <v>1.723353360575355</v>
      </c>
      <c r="Y20" s="5">
        <f t="shared" si="7"/>
        <v>45.34314050201867</v>
      </c>
      <c r="Z20" s="5">
        <f t="shared" si="8"/>
        <v>31.226662741938391</v>
      </c>
      <c r="AA20" s="5">
        <f t="shared" si="9"/>
        <v>41.266216140094407</v>
      </c>
      <c r="AB20" s="5">
        <f t="shared" si="10"/>
        <v>33.660452084006131</v>
      </c>
      <c r="AC20" s="5">
        <f t="shared" si="11"/>
        <v>42.064783436188236</v>
      </c>
      <c r="AD20" s="5">
        <f t="shared" si="12"/>
        <v>31.353718171425172</v>
      </c>
      <c r="AE20" s="5">
        <f t="shared" si="13"/>
        <v>41.530879512970508</v>
      </c>
      <c r="AF20" s="5">
        <f t="shared" si="14"/>
        <v>41.191229184082154</v>
      </c>
      <c r="AG20" s="5">
        <f t="shared" si="15"/>
        <v>30.996351343115261</v>
      </c>
      <c r="AH20" s="5">
        <f t="shared" si="16"/>
        <v>40.386209068964213</v>
      </c>
      <c r="AI20">
        <f t="shared" si="17"/>
        <v>120.25509278350515</v>
      </c>
      <c r="AJ20">
        <f t="shared" si="5"/>
        <v>-68.482029874015311</v>
      </c>
      <c r="AK20">
        <f t="shared" si="18"/>
        <v>-82.353128565024832</v>
      </c>
      <c r="AL20">
        <f t="shared" si="6"/>
        <v>0.31517970125984679</v>
      </c>
    </row>
    <row r="21" spans="1:38" x14ac:dyDescent="0.25">
      <c r="A21">
        <v>17</v>
      </c>
      <c r="B21" s="2" t="s">
        <v>69</v>
      </c>
      <c r="C21" s="8" t="s">
        <v>70</v>
      </c>
      <c r="D21" s="2" t="s">
        <v>71</v>
      </c>
      <c r="E21" s="2">
        <v>300.29000000000002</v>
      </c>
      <c r="F21" s="17">
        <f>E21*H1</f>
        <v>336.32480000000004</v>
      </c>
      <c r="G21" s="5">
        <f t="shared" si="0"/>
        <v>291.27447629851849</v>
      </c>
      <c r="H21" s="5">
        <f t="shared" si="1"/>
        <v>43.319787896023257</v>
      </c>
      <c r="I21">
        <v>302.55080981574798</v>
      </c>
      <c r="J21">
        <v>233.04658120103599</v>
      </c>
      <c r="K21">
        <v>291.59291798179999</v>
      </c>
      <c r="L21">
        <v>306.51198945541802</v>
      </c>
      <c r="M21">
        <v>215.258559280931</v>
      </c>
      <c r="N21">
        <v>276.38743194929998</v>
      </c>
      <c r="O21">
        <v>317.47776216903202</v>
      </c>
      <c r="P21">
        <v>343.35963091723698</v>
      </c>
      <c r="Q21">
        <v>350.50550292102503</v>
      </c>
      <c r="R21">
        <v>276.05357729365801</v>
      </c>
      <c r="T21" s="14">
        <v>1629</v>
      </c>
      <c r="U21" s="14">
        <v>90000</v>
      </c>
      <c r="V21" s="5">
        <f t="shared" si="2"/>
        <v>16.092512502680581</v>
      </c>
      <c r="W21" s="5">
        <f t="shared" si="3"/>
        <v>2.3933584472940992</v>
      </c>
      <c r="X21" s="5">
        <f t="shared" si="4"/>
        <v>0.7568463950653409</v>
      </c>
      <c r="Y21" s="5">
        <f t="shared" si="7"/>
        <v>16.715514354461213</v>
      </c>
      <c r="Z21" s="5">
        <f t="shared" si="8"/>
        <v>12.875501723814144</v>
      </c>
      <c r="AA21" s="5">
        <f t="shared" si="9"/>
        <v>16.110105965845303</v>
      </c>
      <c r="AB21" s="5">
        <f t="shared" si="10"/>
        <v>16.934364058310386</v>
      </c>
      <c r="AC21" s="5">
        <f t="shared" si="11"/>
        <v>11.892738081819392</v>
      </c>
      <c r="AD21" s="5">
        <f t="shared" si="12"/>
        <v>15.270023864602209</v>
      </c>
      <c r="AE21" s="5">
        <f t="shared" si="13"/>
        <v>17.540207854642652</v>
      </c>
      <c r="AF21" s="5">
        <f t="shared" si="14"/>
        <v>18.970145354543483</v>
      </c>
      <c r="AG21" s="5">
        <f t="shared" si="15"/>
        <v>19.364944912763814</v>
      </c>
      <c r="AH21" s="5">
        <f t="shared" si="16"/>
        <v>15.251578856003205</v>
      </c>
      <c r="AI21">
        <f t="shared" si="17"/>
        <v>18.581480662983427</v>
      </c>
      <c r="AJ21">
        <f t="shared" si="5"/>
        <v>-13.394886045121119</v>
      </c>
      <c r="AK21">
        <f t="shared" si="18"/>
        <v>-2.4889681603028464</v>
      </c>
      <c r="AL21">
        <f t="shared" si="6"/>
        <v>0.86605113954878876</v>
      </c>
    </row>
    <row r="22" spans="1:38" x14ac:dyDescent="0.25">
      <c r="A22">
        <v>18</v>
      </c>
      <c r="B22" s="2" t="s">
        <v>72</v>
      </c>
      <c r="C22" s="8" t="s">
        <v>73</v>
      </c>
      <c r="D22" s="2" t="s">
        <v>74</v>
      </c>
      <c r="E22" s="2">
        <v>82.37</v>
      </c>
      <c r="F22" s="17">
        <f>E22*H1</f>
        <v>92.254400000000018</v>
      </c>
      <c r="G22" s="5">
        <f t="shared" si="0"/>
        <v>27.416910687162233</v>
      </c>
      <c r="H22" s="5">
        <f t="shared" si="1"/>
        <v>0.39071218568094301</v>
      </c>
      <c r="I22">
        <v>27.368409897778101</v>
      </c>
      <c r="J22">
        <v>28.093981618739502</v>
      </c>
      <c r="K22">
        <v>27.347652252525901</v>
      </c>
      <c r="L22">
        <v>27.1757243663289</v>
      </c>
      <c r="M22">
        <v>27.756292565640798</v>
      </c>
      <c r="N22">
        <v>27.9571379879158</v>
      </c>
      <c r="O22">
        <v>27.346676620139402</v>
      </c>
      <c r="P22">
        <v>26.9478214073652</v>
      </c>
      <c r="Q22">
        <v>27.061216174059901</v>
      </c>
      <c r="R22">
        <v>27.1141939811288</v>
      </c>
      <c r="T22" s="14">
        <v>54</v>
      </c>
      <c r="U22" s="14">
        <v>90000</v>
      </c>
      <c r="V22" s="5">
        <f t="shared" si="2"/>
        <v>45.694851145270384</v>
      </c>
      <c r="W22" s="5">
        <f t="shared" si="3"/>
        <v>0.65118697613490495</v>
      </c>
      <c r="X22" s="5">
        <f t="shared" si="4"/>
        <v>0.20592340272240095</v>
      </c>
      <c r="Y22" s="5">
        <f t="shared" si="7"/>
        <v>45.614016496296834</v>
      </c>
      <c r="Z22" s="5">
        <f t="shared" si="8"/>
        <v>46.823302697899166</v>
      </c>
      <c r="AA22" s="5">
        <f t="shared" si="9"/>
        <v>45.579420420876502</v>
      </c>
      <c r="AB22" s="5">
        <f t="shared" si="10"/>
        <v>45.292873943881496</v>
      </c>
      <c r="AC22" s="5">
        <f t="shared" si="11"/>
        <v>46.260487609401331</v>
      </c>
      <c r="AD22" s="5">
        <f t="shared" si="12"/>
        <v>46.595229979859667</v>
      </c>
      <c r="AE22" s="5">
        <f t="shared" si="13"/>
        <v>45.577794366899006</v>
      </c>
      <c r="AF22" s="5">
        <f t="shared" si="14"/>
        <v>44.913035678942002</v>
      </c>
      <c r="AG22" s="5">
        <f t="shared" si="15"/>
        <v>45.102026956766494</v>
      </c>
      <c r="AH22" s="5">
        <f t="shared" si="16"/>
        <v>45.190323301881335</v>
      </c>
      <c r="AI22">
        <f t="shared" si="17"/>
        <v>153.75733333333335</v>
      </c>
      <c r="AJ22">
        <f t="shared" si="5"/>
        <v>-70.281189095412017</v>
      </c>
      <c r="AK22">
        <f t="shared" si="18"/>
        <v>-108.06248218806297</v>
      </c>
      <c r="AL22">
        <f t="shared" si="6"/>
        <v>0.29718810904587994</v>
      </c>
    </row>
    <row r="23" spans="1:38" x14ac:dyDescent="0.25">
      <c r="A23">
        <v>19</v>
      </c>
      <c r="B23" s="2" t="s">
        <v>75</v>
      </c>
      <c r="C23" s="8" t="s">
        <v>76</v>
      </c>
      <c r="D23" s="2" t="s">
        <v>77</v>
      </c>
      <c r="E23" s="2">
        <v>74.84</v>
      </c>
      <c r="F23" s="17">
        <f>E23*H1</f>
        <v>83.820800000000006</v>
      </c>
      <c r="G23" s="5">
        <f t="shared" si="0"/>
        <v>12.356626578024869</v>
      </c>
      <c r="H23" s="5">
        <f t="shared" si="1"/>
        <v>6.6820883497001715E-2</v>
      </c>
      <c r="I23">
        <v>12.3591262428306</v>
      </c>
      <c r="J23">
        <v>12.389156675970201</v>
      </c>
      <c r="K23">
        <v>12.309556304542699</v>
      </c>
      <c r="L23">
        <v>12.3304156789037</v>
      </c>
      <c r="M23">
        <v>12.5035680242546</v>
      </c>
      <c r="N23">
        <v>12.310103120527099</v>
      </c>
      <c r="O23">
        <v>12.3191128518851</v>
      </c>
      <c r="P23">
        <v>12.4331829985538</v>
      </c>
      <c r="Q23">
        <v>12.300015595644</v>
      </c>
      <c r="R23">
        <v>12.312028287136901</v>
      </c>
      <c r="T23" s="14">
        <v>18</v>
      </c>
      <c r="U23" s="14">
        <v>270000</v>
      </c>
      <c r="V23" s="5">
        <f t="shared" si="2"/>
        <v>185.34939867037306</v>
      </c>
      <c r="W23" s="5">
        <f t="shared" si="3"/>
        <v>1.0023132524550309</v>
      </c>
      <c r="X23" s="5">
        <f t="shared" si="4"/>
        <v>0.31695928067292528</v>
      </c>
      <c r="Y23" s="5">
        <f t="shared" si="7"/>
        <v>185.386893642459</v>
      </c>
      <c r="Z23" s="5">
        <f t="shared" si="8"/>
        <v>185.83735013955302</v>
      </c>
      <c r="AA23" s="5">
        <f t="shared" si="9"/>
        <v>184.64334456814049</v>
      </c>
      <c r="AB23" s="5">
        <f t="shared" si="10"/>
        <v>184.95623518355549</v>
      </c>
      <c r="AC23" s="5">
        <f t="shared" si="11"/>
        <v>187.55352036381899</v>
      </c>
      <c r="AD23" s="5">
        <f t="shared" si="12"/>
        <v>184.65154680790647</v>
      </c>
      <c r="AE23" s="5">
        <f t="shared" si="13"/>
        <v>184.78669277827649</v>
      </c>
      <c r="AF23" s="5">
        <f t="shared" si="14"/>
        <v>186.49774497830703</v>
      </c>
      <c r="AG23" s="5">
        <f t="shared" si="15"/>
        <v>184.50023393466</v>
      </c>
      <c r="AH23" s="5">
        <f t="shared" si="16"/>
        <v>184.6804243070535</v>
      </c>
      <c r="AI23">
        <f t="shared" si="17"/>
        <v>1257.3119999999999</v>
      </c>
      <c r="AJ23">
        <f t="shared" si="5"/>
        <v>-85.258281264286566</v>
      </c>
      <c r="AK23">
        <f t="shared" si="18"/>
        <v>-1071.9626013296268</v>
      </c>
      <c r="AL23">
        <f t="shared" si="6"/>
        <v>0.14741718735713416</v>
      </c>
    </row>
    <row r="24" spans="1:38" x14ac:dyDescent="0.25">
      <c r="A24">
        <v>20</v>
      </c>
      <c r="B24" s="4" t="s">
        <v>78</v>
      </c>
      <c r="C24" s="7" t="s">
        <v>79</v>
      </c>
      <c r="D24" s="4" t="s">
        <v>80</v>
      </c>
      <c r="E24" s="4">
        <v>3.22</v>
      </c>
      <c r="F24" s="17">
        <f>E24*H1</f>
        <v>3.6064000000000007</v>
      </c>
      <c r="G24" s="5">
        <f t="shared" si="0"/>
        <v>5.7880239712134678</v>
      </c>
      <c r="H24" s="5">
        <f t="shared" si="1"/>
        <v>8.5969233345827789E-2</v>
      </c>
      <c r="I24">
        <v>5.80204117989783</v>
      </c>
      <c r="J24">
        <v>5.7091581781447696</v>
      </c>
      <c r="K24">
        <v>5.7386399407470101</v>
      </c>
      <c r="L24">
        <v>5.8442991247873097</v>
      </c>
      <c r="M24">
        <v>5.68727751167616</v>
      </c>
      <c r="N24">
        <v>5.7990505610367302</v>
      </c>
      <c r="O24">
        <v>5.7652512282840602</v>
      </c>
      <c r="P24">
        <v>5.7212049877227296</v>
      </c>
      <c r="Q24">
        <v>5.9811276174712598</v>
      </c>
      <c r="R24">
        <v>5.8321893823668303</v>
      </c>
      <c r="T24" s="14">
        <v>65</v>
      </c>
      <c r="U24" s="14">
        <v>70000</v>
      </c>
      <c r="V24" s="5">
        <f t="shared" si="2"/>
        <v>6.2332565843837369</v>
      </c>
      <c r="W24" s="5">
        <f t="shared" si="3"/>
        <v>9.2582251295506637E-2</v>
      </c>
      <c r="X24" s="5">
        <f t="shared" si="4"/>
        <v>2.9277078499987563E-2</v>
      </c>
      <c r="Y24" s="5">
        <f t="shared" si="7"/>
        <v>6.2483520398899701</v>
      </c>
      <c r="Z24" s="5">
        <f t="shared" si="8"/>
        <v>6.1483241918482134</v>
      </c>
      <c r="AA24" s="5">
        <f t="shared" si="9"/>
        <v>6.1800737823429346</v>
      </c>
      <c r="AB24" s="5">
        <f t="shared" si="10"/>
        <v>6.2938605959247944</v>
      </c>
      <c r="AC24" s="5">
        <f t="shared" si="11"/>
        <v>6.1247603971897107</v>
      </c>
      <c r="AD24" s="5">
        <f t="shared" si="12"/>
        <v>6.2451313734241714</v>
      </c>
      <c r="AE24" s="5">
        <f t="shared" si="13"/>
        <v>6.2087320919982192</v>
      </c>
      <c r="AF24" s="5">
        <f t="shared" si="14"/>
        <v>6.161297679086017</v>
      </c>
      <c r="AG24" s="5">
        <f t="shared" si="15"/>
        <v>6.4412143572767411</v>
      </c>
      <c r="AH24" s="5">
        <f t="shared" si="16"/>
        <v>6.2808193348565862</v>
      </c>
      <c r="AI24">
        <f t="shared" si="17"/>
        <v>3.8838153846153856</v>
      </c>
      <c r="AJ24">
        <f t="shared" si="5"/>
        <v>60.493122538084201</v>
      </c>
      <c r="AK24">
        <f t="shared" si="18"/>
        <v>2.3494411997683513</v>
      </c>
      <c r="AL24">
        <f t="shared" si="6"/>
        <v>1.6049312253808421</v>
      </c>
    </row>
    <row r="25" spans="1:38" x14ac:dyDescent="0.25">
      <c r="A25">
        <v>21</v>
      </c>
      <c r="B25" s="4" t="s">
        <v>81</v>
      </c>
      <c r="C25" s="7" t="s">
        <v>82</v>
      </c>
      <c r="D25" s="4" t="s">
        <v>83</v>
      </c>
      <c r="E25" s="4">
        <v>1.92</v>
      </c>
      <c r="F25" s="17">
        <f>E25*H1</f>
        <v>2.1504000000000003</v>
      </c>
      <c r="G25" s="5">
        <f t="shared" si="0"/>
        <v>3.4508798125057027</v>
      </c>
      <c r="H25" s="5">
        <f t="shared" si="1"/>
        <v>5.2670816503837883E-2</v>
      </c>
      <c r="I25">
        <v>3.46137291374809</v>
      </c>
      <c r="J25">
        <v>3.3928363044549599</v>
      </c>
      <c r="K25">
        <v>3.4298105642549199</v>
      </c>
      <c r="L25">
        <v>3.47751183513311</v>
      </c>
      <c r="M25">
        <v>3.3934538743905498</v>
      </c>
      <c r="N25">
        <v>3.4565473329113598</v>
      </c>
      <c r="O25">
        <v>3.43266790976437</v>
      </c>
      <c r="P25">
        <v>3.41337583694862</v>
      </c>
      <c r="Q25">
        <v>3.5708771416258598</v>
      </c>
      <c r="R25">
        <v>3.4803444118251901</v>
      </c>
      <c r="T25" s="14">
        <v>22</v>
      </c>
      <c r="U25" s="14">
        <v>160000</v>
      </c>
      <c r="V25" s="5">
        <f t="shared" si="2"/>
        <v>25.097307727314199</v>
      </c>
      <c r="W25" s="5">
        <f t="shared" si="3"/>
        <v>0.3830604836642747</v>
      </c>
      <c r="X25" s="5">
        <f t="shared" si="4"/>
        <v>0.12113436099848301</v>
      </c>
      <c r="Y25" s="5">
        <f t="shared" si="7"/>
        <v>25.173621190895201</v>
      </c>
      <c r="Z25" s="5">
        <f t="shared" si="8"/>
        <v>24.675173123308799</v>
      </c>
      <c r="AA25" s="5">
        <f t="shared" si="9"/>
        <v>24.944076830944869</v>
      </c>
      <c r="AB25" s="5">
        <f t="shared" si="10"/>
        <v>25.290995164604436</v>
      </c>
      <c r="AC25" s="5">
        <f t="shared" si="11"/>
        <v>24.679664541022184</v>
      </c>
      <c r="AD25" s="5">
        <f t="shared" si="12"/>
        <v>25.13852605753716</v>
      </c>
      <c r="AE25" s="5">
        <f t="shared" si="13"/>
        <v>24.964857525559054</v>
      </c>
      <c r="AF25" s="5">
        <f t="shared" si="14"/>
        <v>24.824551541444507</v>
      </c>
      <c r="AG25" s="5">
        <f t="shared" si="15"/>
        <v>25.970015575460796</v>
      </c>
      <c r="AH25" s="5">
        <f t="shared" si="16"/>
        <v>25.31159572236502</v>
      </c>
      <c r="AI25">
        <f t="shared" si="17"/>
        <v>15.639272727272729</v>
      </c>
      <c r="AJ25">
        <f t="shared" si="5"/>
        <v>60.476181757147593</v>
      </c>
      <c r="AK25">
        <f t="shared" si="18"/>
        <v>9.4580350000414697</v>
      </c>
      <c r="AL25">
        <f t="shared" si="6"/>
        <v>1.604761817571476</v>
      </c>
    </row>
    <row r="26" spans="1:38" x14ac:dyDescent="0.25">
      <c r="A26">
        <v>22</v>
      </c>
      <c r="B26" s="4" t="s">
        <v>84</v>
      </c>
      <c r="C26" s="7" t="s">
        <v>85</v>
      </c>
      <c r="D26" s="4" t="s">
        <v>86</v>
      </c>
      <c r="E26" s="4">
        <v>3.46</v>
      </c>
      <c r="F26" s="17">
        <f>E26*H1</f>
        <v>3.8752000000000004</v>
      </c>
      <c r="G26" s="5">
        <f t="shared" si="0"/>
        <v>6.2254031985654565</v>
      </c>
      <c r="H26" s="5">
        <f t="shared" si="1"/>
        <v>9.2456636121692332E-2</v>
      </c>
      <c r="I26">
        <v>6.2359167367302799</v>
      </c>
      <c r="J26">
        <v>6.1284518942694399</v>
      </c>
      <c r="K26">
        <v>6.1742357115745996</v>
      </c>
      <c r="L26">
        <v>6.2739574510264902</v>
      </c>
      <c r="M26">
        <v>6.1300363082792897</v>
      </c>
      <c r="N26">
        <v>6.2333801582770896</v>
      </c>
      <c r="O26">
        <v>6.1938399073987904</v>
      </c>
      <c r="P26">
        <v>6.1670849894098296</v>
      </c>
      <c r="Q26">
        <v>6.4405058560179098</v>
      </c>
      <c r="R26">
        <v>6.2766229726708396</v>
      </c>
      <c r="T26" s="14">
        <v>400</v>
      </c>
      <c r="U26" s="14">
        <v>53000</v>
      </c>
      <c r="V26" s="5">
        <f t="shared" si="2"/>
        <v>0.82486592380992296</v>
      </c>
      <c r="W26" s="5">
        <f t="shared" si="3"/>
        <v>1.2250504286124231E-2</v>
      </c>
      <c r="X26" s="5">
        <f t="shared" si="4"/>
        <v>3.8739496029807632E-3</v>
      </c>
      <c r="Y26" s="5">
        <f t="shared" si="7"/>
        <v>0.8262589676167621</v>
      </c>
      <c r="Z26" s="5">
        <f t="shared" si="8"/>
        <v>0.8120198759907008</v>
      </c>
      <c r="AA26" s="5">
        <f t="shared" si="9"/>
        <v>0.81808623178363438</v>
      </c>
      <c r="AB26" s="5">
        <f t="shared" si="10"/>
        <v>0.83129936226101009</v>
      </c>
      <c r="AC26" s="5">
        <f t="shared" si="11"/>
        <v>0.81222981084700585</v>
      </c>
      <c r="AD26" s="5">
        <f t="shared" si="12"/>
        <v>0.82592287097171435</v>
      </c>
      <c r="AE26" s="5">
        <f t="shared" si="13"/>
        <v>0.82068378773033979</v>
      </c>
      <c r="AF26" s="5">
        <f t="shared" si="14"/>
        <v>0.8171387610968025</v>
      </c>
      <c r="AG26" s="5">
        <f t="shared" si="15"/>
        <v>0.85336702592237301</v>
      </c>
      <c r="AH26" s="5">
        <f t="shared" si="16"/>
        <v>0.83165254387888621</v>
      </c>
      <c r="AI26">
        <f t="shared" si="17"/>
        <v>0.51346400000000003</v>
      </c>
      <c r="AJ26">
        <f t="shared" si="5"/>
        <v>60.647274942337326</v>
      </c>
      <c r="AK26">
        <f t="shared" si="18"/>
        <v>0.31140192380992293</v>
      </c>
      <c r="AL26">
        <f t="shared" si="6"/>
        <v>1.6064727494233733</v>
      </c>
    </row>
    <row r="27" spans="1:38" x14ac:dyDescent="0.25">
      <c r="A27">
        <v>23</v>
      </c>
      <c r="B27" s="4" t="s">
        <v>87</v>
      </c>
      <c r="C27" s="7" t="s">
        <v>88</v>
      </c>
      <c r="D27" s="4" t="s">
        <v>89</v>
      </c>
      <c r="E27" s="4">
        <v>1.67</v>
      </c>
      <c r="F27" s="17">
        <f>E27*H1</f>
        <v>1.8704000000000001</v>
      </c>
      <c r="G27" s="5">
        <f t="shared" si="0"/>
        <v>3.0002612186148445</v>
      </c>
      <c r="H27" s="5">
        <f t="shared" si="1"/>
        <v>4.8102894469851554E-2</v>
      </c>
      <c r="I27">
        <v>3.0190416172752901</v>
      </c>
      <c r="J27">
        <v>2.9576346298412601</v>
      </c>
      <c r="K27">
        <v>2.9777550305177298</v>
      </c>
      <c r="L27">
        <v>3.0283170501465202</v>
      </c>
      <c r="M27">
        <v>2.93846880356966</v>
      </c>
      <c r="N27">
        <v>3.0089882590050698</v>
      </c>
      <c r="O27">
        <v>2.98819550504862</v>
      </c>
      <c r="P27">
        <v>2.9608308662273202</v>
      </c>
      <c r="Q27">
        <v>3.1076236860711002</v>
      </c>
      <c r="R27">
        <v>3.0157567384458801</v>
      </c>
      <c r="T27" s="14">
        <v>640</v>
      </c>
      <c r="U27" s="14">
        <v>480000</v>
      </c>
      <c r="V27" s="5">
        <f t="shared" si="2"/>
        <v>2.2501959139611336</v>
      </c>
      <c r="W27" s="5">
        <f t="shared" si="3"/>
        <v>3.6077170852388582E-2</v>
      </c>
      <c r="X27" s="5">
        <f t="shared" si="4"/>
        <v>1.1408603142858621E-2</v>
      </c>
      <c r="Y27" s="5">
        <f t="shared" si="7"/>
        <v>2.2642812129564671</v>
      </c>
      <c r="Z27" s="5">
        <f t="shared" si="8"/>
        <v>2.2182259723809454</v>
      </c>
      <c r="AA27" s="5">
        <f t="shared" si="9"/>
        <v>2.2333162728882971</v>
      </c>
      <c r="AB27" s="5">
        <f t="shared" si="10"/>
        <v>2.2712377876098899</v>
      </c>
      <c r="AC27" s="5">
        <f t="shared" si="11"/>
        <v>2.2038516026772448</v>
      </c>
      <c r="AD27" s="5">
        <f t="shared" si="12"/>
        <v>2.2567411942538023</v>
      </c>
      <c r="AE27" s="5">
        <f t="shared" si="13"/>
        <v>2.2411466287864648</v>
      </c>
      <c r="AF27" s="5">
        <f t="shared" si="14"/>
        <v>2.2206231496704905</v>
      </c>
      <c r="AG27" s="5">
        <f t="shared" si="15"/>
        <v>2.330717764553325</v>
      </c>
      <c r="AH27" s="5">
        <f t="shared" si="16"/>
        <v>2.2618175538344101</v>
      </c>
      <c r="AI27">
        <f t="shared" si="17"/>
        <v>1.4028000000000003</v>
      </c>
      <c r="AJ27">
        <f t="shared" si="5"/>
        <v>60.407464639373622</v>
      </c>
      <c r="AK27">
        <f t="shared" si="18"/>
        <v>0.84739591396113334</v>
      </c>
      <c r="AL27">
        <f t="shared" si="6"/>
        <v>1.6040746463937363</v>
      </c>
    </row>
    <row r="28" spans="1:38" x14ac:dyDescent="0.25">
      <c r="A28">
        <v>24</v>
      </c>
      <c r="B28" s="4" t="s">
        <v>90</v>
      </c>
      <c r="C28" s="7" t="s">
        <v>91</v>
      </c>
      <c r="D28" s="4" t="s">
        <v>92</v>
      </c>
      <c r="E28" s="4">
        <v>16.649999999999999</v>
      </c>
      <c r="F28" s="17">
        <f>E28*H1</f>
        <v>18.648</v>
      </c>
      <c r="G28" s="5">
        <f t="shared" si="0"/>
        <v>29.923331121018521</v>
      </c>
      <c r="H28" s="5">
        <f t="shared" si="1"/>
        <v>0.4566720607550866</v>
      </c>
      <c r="I28">
        <v>29.937171826504599</v>
      </c>
      <c r="J28">
        <v>29.444955098083501</v>
      </c>
      <c r="K28">
        <v>29.7270059157945</v>
      </c>
      <c r="L28">
        <v>30.2387216441509</v>
      </c>
      <c r="M28">
        <v>29.4484314613787</v>
      </c>
      <c r="N28">
        <v>29.9636058236566</v>
      </c>
      <c r="O28">
        <v>29.7526578332421</v>
      </c>
      <c r="P28">
        <v>29.592923009194401</v>
      </c>
      <c r="Q28">
        <v>30.9662483492748</v>
      </c>
      <c r="R28">
        <v>30.1615902489051</v>
      </c>
      <c r="T28" s="14">
        <v>2500</v>
      </c>
      <c r="U28" s="14">
        <v>120000</v>
      </c>
      <c r="V28" s="5">
        <f t="shared" si="2"/>
        <v>1.4363198938088888</v>
      </c>
      <c r="W28" s="5">
        <f t="shared" si="3"/>
        <v>2.1920258916244158E-2</v>
      </c>
      <c r="X28" s="5">
        <f t="shared" si="4"/>
        <v>6.9317945075945625E-3</v>
      </c>
      <c r="Y28" s="5">
        <f t="shared" si="7"/>
        <v>1.4369842476722205</v>
      </c>
      <c r="Z28" s="5">
        <f t="shared" si="8"/>
        <v>1.4133578447080082</v>
      </c>
      <c r="AA28" s="5">
        <f t="shared" si="9"/>
        <v>1.4268962839581358</v>
      </c>
      <c r="AB28" s="5">
        <f t="shared" si="10"/>
        <v>1.4514586389192432</v>
      </c>
      <c r="AC28" s="5">
        <f t="shared" si="11"/>
        <v>1.4135247101461776</v>
      </c>
      <c r="AD28" s="5">
        <f t="shared" si="12"/>
        <v>1.4382530795355168</v>
      </c>
      <c r="AE28" s="5">
        <f t="shared" si="13"/>
        <v>1.4281275759956209</v>
      </c>
      <c r="AF28" s="5">
        <f t="shared" si="14"/>
        <v>1.4204603044413311</v>
      </c>
      <c r="AG28" s="5">
        <f t="shared" si="15"/>
        <v>1.4863799207651904</v>
      </c>
      <c r="AH28" s="5">
        <f t="shared" si="16"/>
        <v>1.4477563319474447</v>
      </c>
      <c r="AI28">
        <f t="shared" si="17"/>
        <v>0.89510400000000001</v>
      </c>
      <c r="AJ28">
        <f t="shared" si="5"/>
        <v>60.464023600485397</v>
      </c>
      <c r="AK28">
        <f t="shared" si="18"/>
        <v>0.54121589380888879</v>
      </c>
      <c r="AL28">
        <f t="shared" si="6"/>
        <v>1.6046402360048539</v>
      </c>
    </row>
    <row r="29" spans="1:38" x14ac:dyDescent="0.25">
      <c r="A29">
        <v>25</v>
      </c>
      <c r="B29" s="4" t="s">
        <v>93</v>
      </c>
      <c r="C29" s="7" t="s">
        <v>94</v>
      </c>
      <c r="D29" s="4" t="s">
        <v>95</v>
      </c>
      <c r="E29" s="4">
        <v>0.5</v>
      </c>
      <c r="F29" s="17">
        <f>E29*H1</f>
        <v>0.56000000000000005</v>
      </c>
      <c r="G29" s="5">
        <f t="shared" si="0"/>
        <v>0.89940799365554069</v>
      </c>
      <c r="H29" s="5">
        <f t="shared" si="1"/>
        <v>1.284278797128509E-2</v>
      </c>
      <c r="I29">
        <v>0.90309378364061299</v>
      </c>
      <c r="J29">
        <v>0.88503219222961205</v>
      </c>
      <c r="K29">
        <v>0.89180538712246704</v>
      </c>
      <c r="L29">
        <v>0.90850556318554898</v>
      </c>
      <c r="M29">
        <v>0.884307694957013</v>
      </c>
      <c r="N29">
        <v>0.89989342235244696</v>
      </c>
      <c r="O29">
        <v>0.89709813401409899</v>
      </c>
      <c r="P29">
        <v>0.89095244643980098</v>
      </c>
      <c r="Q29">
        <v>0.92720298141838298</v>
      </c>
      <c r="R29">
        <v>0.90618833119542397</v>
      </c>
      <c r="T29" s="14">
        <v>1550</v>
      </c>
      <c r="U29" s="14">
        <v>390000</v>
      </c>
      <c r="V29" s="5">
        <f t="shared" si="2"/>
        <v>0.22630265646816827</v>
      </c>
      <c r="W29" s="5">
        <f t="shared" si="3"/>
        <v>3.2314111669685132E-3</v>
      </c>
      <c r="X29" s="5">
        <f t="shared" si="4"/>
        <v>1.0218619344123162E-3</v>
      </c>
      <c r="Y29" s="5">
        <f t="shared" si="7"/>
        <v>0.22723004878699293</v>
      </c>
      <c r="Z29" s="5">
        <f t="shared" si="8"/>
        <v>0.22268551933519271</v>
      </c>
      <c r="AA29" s="5">
        <f t="shared" si="9"/>
        <v>0.22438974256629815</v>
      </c>
      <c r="AB29" s="5">
        <f t="shared" si="10"/>
        <v>0.22859172234991232</v>
      </c>
      <c r="AC29" s="5">
        <f t="shared" si="11"/>
        <v>0.22250322647305487</v>
      </c>
      <c r="AD29" s="5">
        <f t="shared" si="12"/>
        <v>0.22642479659190601</v>
      </c>
      <c r="AE29" s="5">
        <f t="shared" si="13"/>
        <v>0.22572146597774101</v>
      </c>
      <c r="AF29" s="5">
        <f t="shared" si="14"/>
        <v>0.22417513168485315</v>
      </c>
      <c r="AG29" s="5">
        <f t="shared" si="15"/>
        <v>0.23329623403430283</v>
      </c>
      <c r="AH29" s="5">
        <f t="shared" si="16"/>
        <v>0.22800867688142926</v>
      </c>
      <c r="AI29">
        <f t="shared" si="17"/>
        <v>0.14090322580645162</v>
      </c>
      <c r="AJ29">
        <f t="shared" si="5"/>
        <v>60.608570295632234</v>
      </c>
      <c r="AK29">
        <f t="shared" si="18"/>
        <v>8.5399430661716652E-2</v>
      </c>
      <c r="AL29">
        <f t="shared" si="6"/>
        <v>1.6060857029563225</v>
      </c>
    </row>
    <row r="30" spans="1:38" x14ac:dyDescent="0.25">
      <c r="A30">
        <v>26</v>
      </c>
      <c r="B30" s="4" t="s">
        <v>96</v>
      </c>
      <c r="C30" s="7" t="s">
        <v>97</v>
      </c>
      <c r="D30" s="4" t="s">
        <v>98</v>
      </c>
      <c r="E30" s="4">
        <v>3.03</v>
      </c>
      <c r="F30" s="17">
        <f>E30*H1</f>
        <v>3.3936000000000002</v>
      </c>
      <c r="G30" s="5">
        <f t="shared" si="0"/>
        <v>5.4482373911765967</v>
      </c>
      <c r="H30" s="5">
        <f t="shared" si="1"/>
        <v>8.3555376169314022E-2</v>
      </c>
      <c r="I30">
        <v>5.4651753866449404</v>
      </c>
      <c r="J30">
        <v>5.35218806853337</v>
      </c>
      <c r="K30">
        <v>5.3973204393892296</v>
      </c>
      <c r="L30">
        <v>5.48992803847392</v>
      </c>
      <c r="M30">
        <v>5.36040166755269</v>
      </c>
      <c r="N30">
        <v>5.4568782432014</v>
      </c>
      <c r="O30">
        <v>5.4276281452509503</v>
      </c>
      <c r="P30">
        <v>5.3980693009891896</v>
      </c>
      <c r="Q30">
        <v>5.6376181861824799</v>
      </c>
      <c r="R30">
        <v>5.4971664355477996</v>
      </c>
      <c r="T30" s="14">
        <v>9240</v>
      </c>
      <c r="U30" s="15">
        <v>66000</v>
      </c>
      <c r="V30" s="5">
        <f t="shared" si="2"/>
        <v>3.891598136554713E-2</v>
      </c>
      <c r="W30" s="5">
        <f t="shared" si="3"/>
        <v>5.9682411549510038E-4</v>
      </c>
      <c r="X30" s="5">
        <f t="shared" si="4"/>
        <v>1.8873235674799084E-4</v>
      </c>
      <c r="Y30" s="5">
        <f t="shared" si="7"/>
        <v>3.9036967047463858E-2</v>
      </c>
      <c r="Z30" s="5">
        <f t="shared" si="8"/>
        <v>3.8229914775238356E-2</v>
      </c>
      <c r="AA30" s="5">
        <f t="shared" si="9"/>
        <v>3.8552288852780212E-2</v>
      </c>
      <c r="AB30" s="5">
        <f t="shared" si="10"/>
        <v>3.9213771703385143E-2</v>
      </c>
      <c r="AC30" s="5">
        <f t="shared" si="11"/>
        <v>3.8288583339662077E-2</v>
      </c>
      <c r="AD30" s="5">
        <f t="shared" si="12"/>
        <v>3.8977701737152856E-2</v>
      </c>
      <c r="AE30" s="5">
        <f t="shared" si="13"/>
        <v>3.8768772466078218E-2</v>
      </c>
      <c r="AF30" s="5">
        <f t="shared" si="14"/>
        <v>3.8557637864208502E-2</v>
      </c>
      <c r="AG30" s="5">
        <f t="shared" si="15"/>
        <v>4.0268701329874861E-2</v>
      </c>
      <c r="AH30" s="5">
        <f t="shared" si="16"/>
        <v>3.9265474539627143E-2</v>
      </c>
      <c r="AI30">
        <f t="shared" si="17"/>
        <v>2.4240000000000001E-2</v>
      </c>
      <c r="AJ30">
        <f t="shared" si="5"/>
        <v>60.544477580639963</v>
      </c>
      <c r="AK30">
        <f t="shared" si="18"/>
        <v>1.4675981365547128E-2</v>
      </c>
      <c r="AL30">
        <f t="shared" si="6"/>
        <v>1.6054447758063997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103</v>
      </c>
      <c r="U32" s="5">
        <f>SUM(V5:V30)</f>
        <v>10369.997757054078</v>
      </c>
      <c r="V32" s="5"/>
      <c r="W32" s="5"/>
      <c r="Y32" s="5">
        <f t="shared" ref="Y32:AI32" si="19">SUM(Y5:Y30)</f>
        <v>10369.997757054076</v>
      </c>
      <c r="Z32" s="5">
        <f t="shared" si="19"/>
        <v>10369.99775705408</v>
      </c>
      <c r="AA32" s="5">
        <f t="shared" si="19"/>
        <v>10369.997757054074</v>
      </c>
      <c r="AB32" s="5">
        <f t="shared" si="19"/>
        <v>10369.997757054081</v>
      </c>
      <c r="AC32" s="5">
        <f t="shared" si="19"/>
        <v>10369.997757054078</v>
      </c>
      <c r="AD32" s="5">
        <f t="shared" si="19"/>
        <v>10369.997757054089</v>
      </c>
      <c r="AE32" s="5">
        <f t="shared" si="19"/>
        <v>10369.997757054063</v>
      </c>
      <c r="AF32" s="5">
        <f t="shared" si="19"/>
        <v>10369.997757054089</v>
      </c>
      <c r="AG32" s="5">
        <f t="shared" si="19"/>
        <v>10369.997757054096</v>
      </c>
      <c r="AH32" s="5">
        <f t="shared" si="19"/>
        <v>10369.997757054065</v>
      </c>
      <c r="AI32" s="5">
        <f t="shared" si="19"/>
        <v>10369.997757054085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>&amp;R_x000D_&amp;1#&amp;"Calibri"&amp;10&amp;K000000 Classification: Confidential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ABF95-6D46-47EA-BEE8-448057334371}">
  <dimension ref="A1:AL32"/>
  <sheetViews>
    <sheetView zoomScale="80" zoomScaleNormal="80" workbookViewId="0">
      <selection activeCell="F1" sqref="F1"/>
    </sheetView>
  </sheetViews>
  <sheetFormatPr defaultRowHeight="15" x14ac:dyDescent="0.25"/>
  <cols>
    <col min="3" max="3" width="39.140625" customWidth="1"/>
    <col min="9" max="9" width="11.7109375" customWidth="1"/>
    <col min="10" max="12" width="12.7109375" customWidth="1"/>
    <col min="13" max="13" width="11.7109375" customWidth="1"/>
    <col min="14" max="17" width="12.7109375" customWidth="1"/>
    <col min="18" max="18" width="11.7109375" customWidth="1"/>
    <col min="21" max="24" width="9.140625" customWidth="1"/>
  </cols>
  <sheetData>
    <row r="1" spans="1:38" x14ac:dyDescent="0.25">
      <c r="A1" t="s">
        <v>0</v>
      </c>
      <c r="B1">
        <v>380</v>
      </c>
      <c r="E1" t="s">
        <v>1</v>
      </c>
      <c r="F1">
        <v>1.36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32" t="s">
        <v>5</v>
      </c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S2" s="5"/>
      <c r="T2" s="5"/>
      <c r="U2" s="31" t="s">
        <v>6</v>
      </c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15</v>
      </c>
      <c r="U3" s="5" t="s">
        <v>16</v>
      </c>
      <c r="V3" s="10" t="s">
        <v>13</v>
      </c>
      <c r="W3" s="10" t="s">
        <v>14</v>
      </c>
      <c r="X3" s="10" t="s">
        <v>17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178</v>
      </c>
      <c r="AJ3" t="s">
        <v>19</v>
      </c>
      <c r="AK3" t="s">
        <v>179</v>
      </c>
      <c r="AL3" t="s">
        <v>180</v>
      </c>
    </row>
    <row r="4" spans="1:38" ht="15.75" thickBot="1" x14ac:dyDescent="0.3">
      <c r="B4" t="s">
        <v>20</v>
      </c>
      <c r="C4" t="s">
        <v>181</v>
      </c>
      <c r="F4" s="17"/>
      <c r="G4" s="5">
        <f>AVERAGE(I4:R4)</f>
        <v>41.555781223580709</v>
      </c>
      <c r="H4" s="5">
        <f>STDEV(I4:R4)</f>
        <v>2.0463195801508058E-2</v>
      </c>
      <c r="I4">
        <v>41.497991925545897</v>
      </c>
      <c r="J4">
        <v>41.559183593294598</v>
      </c>
      <c r="K4">
        <v>41.562533693980001</v>
      </c>
      <c r="L4">
        <v>41.561918293758403</v>
      </c>
      <c r="M4">
        <v>41.567509970837698</v>
      </c>
      <c r="N4">
        <v>41.565293573011601</v>
      </c>
      <c r="O4">
        <v>41.5602986538537</v>
      </c>
      <c r="P4">
        <v>41.559808628938697</v>
      </c>
      <c r="Q4">
        <v>41.5609339933917</v>
      </c>
      <c r="R4">
        <v>41.562339909194797</v>
      </c>
      <c r="T4" s="5" t="s">
        <v>21</v>
      </c>
      <c r="U4" s="5" t="s">
        <v>22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23</v>
      </c>
      <c r="C5" s="5" t="s">
        <v>24</v>
      </c>
      <c r="D5" t="s">
        <v>25</v>
      </c>
      <c r="E5">
        <v>120</v>
      </c>
      <c r="F5" s="17">
        <f>E5*F1</f>
        <v>163.20000000000002</v>
      </c>
      <c r="G5" s="5">
        <f t="shared" ref="G5:G30" si="0">AVERAGE(I5:R5)</f>
        <v>164.0523960654798</v>
      </c>
      <c r="H5" s="5">
        <f t="shared" ref="H5:H30" si="1">STDEV(I5:R5)</f>
        <v>0.14438414621416407</v>
      </c>
      <c r="I5">
        <v>163.77501241028099</v>
      </c>
      <c r="J5">
        <v>164.07207630382601</v>
      </c>
      <c r="K5">
        <v>164.17384852252101</v>
      </c>
      <c r="L5">
        <v>164.251413715143</v>
      </c>
      <c r="M5">
        <v>164.20112444208999</v>
      </c>
      <c r="N5">
        <v>163.99993852135199</v>
      </c>
      <c r="O5">
        <v>164.06952407400101</v>
      </c>
      <c r="P5">
        <v>163.891414337356</v>
      </c>
      <c r="Q5">
        <v>163.99613372335699</v>
      </c>
      <c r="R5">
        <v>164.09347460487101</v>
      </c>
      <c r="T5" s="12">
        <v>16</v>
      </c>
      <c r="U5" s="12">
        <v>588000</v>
      </c>
      <c r="V5" s="5">
        <f>AVERAGE(Y5:AH5)</f>
        <v>6631.8181109470215</v>
      </c>
      <c r="W5" s="5">
        <f>STDEV(Y5:AH5)</f>
        <v>5.8367291107074513</v>
      </c>
      <c r="X5" s="5">
        <f>W5/SQRT(COUNT(Y5:AH5))</f>
        <v>1.8457358075244623</v>
      </c>
      <c r="Y5" s="5">
        <f>I5/T5*U5/1000*1.1</f>
        <v>6620.6048766856093</v>
      </c>
      <c r="Z5" s="5">
        <f>J5/T5*U5/1000*1.1</f>
        <v>6632.6136845821666</v>
      </c>
      <c r="AA5" s="5">
        <f>K5/T5*U5/1000*1.1</f>
        <v>6636.7278265229124</v>
      </c>
      <c r="AB5" s="5">
        <f>L5/T5*U5/1000*1.1</f>
        <v>6639.8633994346565</v>
      </c>
      <c r="AC5" s="5">
        <f>M5/T5*U5/1000*1.1</f>
        <v>6637.8304555714876</v>
      </c>
      <c r="AD5" s="5">
        <f>N5/T5*U5/1000*1.1</f>
        <v>6629.6975147256544</v>
      </c>
      <c r="AE5" s="5">
        <f>O5/T5*U5/1000*1.1</f>
        <v>6632.5105106914907</v>
      </c>
      <c r="AF5" s="5">
        <f>P5/T5*U5/1000*1.1</f>
        <v>6625.3104245876175</v>
      </c>
      <c r="AG5" s="5">
        <f>Q5/T5*U5/1000*1.1</f>
        <v>6629.5437057667077</v>
      </c>
      <c r="AH5" s="5">
        <f>R5/T5*U5/1000*1.1</f>
        <v>6633.4787109019107</v>
      </c>
      <c r="AI5">
        <f>F5/T5*U5/1000*1.1</f>
        <v>6597.3600000000015</v>
      </c>
      <c r="AJ5">
        <f>((V5-AI5)/AI5)*100</f>
        <v>0.52230151071064823</v>
      </c>
      <c r="AK5">
        <f>V5-AI5</f>
        <v>34.458110947020032</v>
      </c>
      <c r="AL5">
        <f>V5/AI5</f>
        <v>1.0052230151071064</v>
      </c>
    </row>
    <row r="6" spans="1:38" x14ac:dyDescent="0.25">
      <c r="A6">
        <v>2</v>
      </c>
      <c r="B6" t="s">
        <v>26</v>
      </c>
      <c r="C6" s="5" t="s">
        <v>27</v>
      </c>
      <c r="D6" t="s">
        <v>28</v>
      </c>
      <c r="E6">
        <v>1241.24</v>
      </c>
      <c r="F6" s="17">
        <f>E6*H1</f>
        <v>1390.1888000000001</v>
      </c>
      <c r="G6" s="5">
        <f t="shared" si="0"/>
        <v>2279.4495532698338</v>
      </c>
      <c r="H6" s="5">
        <f t="shared" si="1"/>
        <v>43.182946287333877</v>
      </c>
      <c r="I6">
        <v>2239.2458548393602</v>
      </c>
      <c r="J6">
        <v>2304.7288830113198</v>
      </c>
      <c r="K6">
        <v>2306.6947740463902</v>
      </c>
      <c r="L6">
        <v>2230.6210429327498</v>
      </c>
      <c r="M6">
        <v>2299.90636430734</v>
      </c>
      <c r="N6">
        <v>2292.9665701976401</v>
      </c>
      <c r="O6">
        <v>2300.1686833448198</v>
      </c>
      <c r="P6">
        <v>2221.5028243715601</v>
      </c>
      <c r="Q6">
        <v>2355.10755740484</v>
      </c>
      <c r="R6">
        <v>2243.55297824232</v>
      </c>
      <c r="T6" s="13">
        <v>540</v>
      </c>
      <c r="U6" s="13">
        <v>45000</v>
      </c>
      <c r="V6" s="5">
        <f t="shared" ref="V6:V30" si="2">AVERAGE(Y6:AH6)</f>
        <v>189.95412943915284</v>
      </c>
      <c r="W6" s="5">
        <f t="shared" ref="W6:W30" si="3">STDEV(Y6:AH6)</f>
        <v>3.5985788572778223</v>
      </c>
      <c r="X6" s="5">
        <f t="shared" ref="X6:X30" si="4">W6/SQRT(COUNT(Y6:AH6))</f>
        <v>1.1379705528723911</v>
      </c>
      <c r="Y6" s="5">
        <f>I6/T6*U6/1000</f>
        <v>186.60382123661336</v>
      </c>
      <c r="Z6" s="5">
        <f>J6/T6*U6/1000</f>
        <v>192.06074025094335</v>
      </c>
      <c r="AA6" s="5">
        <f>K6/T6*U6/1000</f>
        <v>192.22456450386585</v>
      </c>
      <c r="AB6" s="5">
        <f>L6/T6*U6/1000</f>
        <v>185.88508691106247</v>
      </c>
      <c r="AC6" s="5">
        <f>M6/T6*U6/1000</f>
        <v>191.65886369227835</v>
      </c>
      <c r="AD6" s="5">
        <f>N6/T6*U6/1000</f>
        <v>191.08054751647001</v>
      </c>
      <c r="AE6" s="5">
        <f>O6/T6*U6/1000</f>
        <v>191.68072361206833</v>
      </c>
      <c r="AF6" s="5">
        <f>P6/T6*U6/1000</f>
        <v>185.12523536429671</v>
      </c>
      <c r="AG6" s="5">
        <f>Q6/T6*U6/1000</f>
        <v>196.25896311707001</v>
      </c>
      <c r="AH6" s="5">
        <f>R6/T6*U6/1000</f>
        <v>186.96274818686001</v>
      </c>
      <c r="AI6">
        <f>F6/T6*U6/1000</f>
        <v>115.84906666666669</v>
      </c>
      <c r="AJ6">
        <f t="shared" ref="AJ6:AJ30" si="5">((V6-AI6)/AI6)*100</f>
        <v>63.966905305943598</v>
      </c>
      <c r="AK6">
        <f>V6-AI6</f>
        <v>74.10506277248615</v>
      </c>
      <c r="AL6">
        <f t="shared" ref="AL6:AL30" si="6">V6/AI6</f>
        <v>1.639669053059436</v>
      </c>
    </row>
    <row r="7" spans="1:38" x14ac:dyDescent="0.25">
      <c r="A7">
        <v>3</v>
      </c>
      <c r="B7" t="s">
        <v>29</v>
      </c>
      <c r="C7" s="5" t="s">
        <v>30</v>
      </c>
      <c r="D7" t="s">
        <v>31</v>
      </c>
      <c r="E7">
        <v>166.35</v>
      </c>
      <c r="F7" s="17">
        <f>E7*H1</f>
        <v>186.31200000000001</v>
      </c>
      <c r="G7" s="5">
        <f t="shared" si="0"/>
        <v>99.080657881513929</v>
      </c>
      <c r="H7" s="5">
        <f t="shared" si="1"/>
        <v>0.79365636275190021</v>
      </c>
      <c r="I7">
        <v>99.680763473123903</v>
      </c>
      <c r="J7">
        <v>99.172548339291595</v>
      </c>
      <c r="K7">
        <v>99.162090266728597</v>
      </c>
      <c r="L7">
        <v>98.633509207766807</v>
      </c>
      <c r="M7">
        <v>98.029430896570602</v>
      </c>
      <c r="N7">
        <v>97.927138527745299</v>
      </c>
      <c r="O7">
        <v>99.329525112127996</v>
      </c>
      <c r="P7">
        <v>98.863344624798401</v>
      </c>
      <c r="Q7">
        <v>100.653530053865</v>
      </c>
      <c r="R7">
        <v>99.354698313121105</v>
      </c>
      <c r="T7" s="13">
        <v>50</v>
      </c>
      <c r="U7" s="13">
        <v>180000</v>
      </c>
      <c r="V7" s="5">
        <f t="shared" si="2"/>
        <v>356.69036837345021</v>
      </c>
      <c r="W7" s="5">
        <f t="shared" si="3"/>
        <v>2.8571629059068382</v>
      </c>
      <c r="X7" s="5">
        <f t="shared" si="4"/>
        <v>0.90351424288109627</v>
      </c>
      <c r="Y7" s="5">
        <f t="shared" ref="Y7:Y30" si="7">I7/T7*U7/1000</f>
        <v>358.85074850324605</v>
      </c>
      <c r="Z7" s="5">
        <f t="shared" ref="Z7:Z30" si="8">J7/T7*U7/1000</f>
        <v>357.02117402144978</v>
      </c>
      <c r="AA7" s="5">
        <f t="shared" ref="AA7:AA30" si="9">K7/T7*U7/1000</f>
        <v>356.98352496022295</v>
      </c>
      <c r="AB7" s="5">
        <f t="shared" ref="AB7:AB30" si="10">L7/T7*U7/1000</f>
        <v>355.08063314796055</v>
      </c>
      <c r="AC7" s="5">
        <f t="shared" ref="AC7:AC30" si="11">M7/T7*U7/1000</f>
        <v>352.90595122765416</v>
      </c>
      <c r="AD7" s="5">
        <f t="shared" ref="AD7:AD30" si="12">N7/T7*U7/1000</f>
        <v>352.53769869988309</v>
      </c>
      <c r="AE7" s="5">
        <f t="shared" ref="AE7:AE30" si="13">O7/T7*U7/1000</f>
        <v>357.58629040366077</v>
      </c>
      <c r="AF7" s="5">
        <f t="shared" ref="AF7:AF30" si="14">P7/T7*U7/1000</f>
        <v>355.90804064927426</v>
      </c>
      <c r="AG7" s="5">
        <f t="shared" ref="AG7:AG30" si="15">Q7/T7*U7/1000</f>
        <v>362.352708193914</v>
      </c>
      <c r="AH7" s="5">
        <f t="shared" ref="AH7:AH30" si="16">R7/T7*U7/1000</f>
        <v>357.676913927236</v>
      </c>
      <c r="AI7">
        <f t="shared" ref="AI7:AI30" si="17">F7/T7*U7/1000</f>
        <v>670.72320000000002</v>
      </c>
      <c r="AJ7">
        <f t="shared" si="5"/>
        <v>-46.820034199883018</v>
      </c>
      <c r="AK7">
        <f t="shared" ref="AK7:AK30" si="18">V7-AI7</f>
        <v>-314.03283162654981</v>
      </c>
      <c r="AL7">
        <f t="shared" si="6"/>
        <v>0.53179965800116979</v>
      </c>
    </row>
    <row r="8" spans="1:38" x14ac:dyDescent="0.25">
      <c r="A8">
        <v>4</v>
      </c>
      <c r="B8" t="s">
        <v>32</v>
      </c>
      <c r="C8" s="6" t="s">
        <v>33</v>
      </c>
      <c r="D8" t="s">
        <v>34</v>
      </c>
      <c r="E8">
        <v>50.2</v>
      </c>
      <c r="F8" s="17">
        <f>E8*H1</f>
        <v>56.224000000000011</v>
      </c>
      <c r="G8" s="5">
        <f t="shared" si="0"/>
        <v>742.45600091146298</v>
      </c>
      <c r="H8" s="5">
        <f t="shared" si="1"/>
        <v>20.007977655882289</v>
      </c>
      <c r="I8">
        <v>698.965567708702</v>
      </c>
      <c r="J8">
        <v>739.82798199573199</v>
      </c>
      <c r="K8">
        <v>747.33672109494898</v>
      </c>
      <c r="L8">
        <v>740.46400342950596</v>
      </c>
      <c r="M8">
        <v>752.44071922934495</v>
      </c>
      <c r="N8">
        <v>767.39218925424598</v>
      </c>
      <c r="O8">
        <v>727.45158694332395</v>
      </c>
      <c r="P8">
        <v>765.57480496317805</v>
      </c>
      <c r="Q8">
        <v>732.66331705756704</v>
      </c>
      <c r="R8">
        <v>752.44311743808203</v>
      </c>
      <c r="T8" s="14">
        <v>65</v>
      </c>
      <c r="U8" s="14">
        <v>70000</v>
      </c>
      <c r="V8" s="5">
        <f t="shared" si="2"/>
        <v>799.56800098157566</v>
      </c>
      <c r="W8" s="5">
        <f t="shared" si="3"/>
        <v>21.547052860180941</v>
      </c>
      <c r="X8" s="5">
        <f t="shared" si="4"/>
        <v>6.8137763902217365</v>
      </c>
      <c r="Y8" s="5">
        <f t="shared" si="7"/>
        <v>752.73214984014055</v>
      </c>
      <c r="Z8" s="5">
        <f t="shared" si="8"/>
        <v>796.73782676463441</v>
      </c>
      <c r="AA8" s="5">
        <f t="shared" si="9"/>
        <v>804.8241611791758</v>
      </c>
      <c r="AB8" s="5">
        <f t="shared" si="10"/>
        <v>797.42277292408335</v>
      </c>
      <c r="AC8" s="5">
        <f t="shared" si="11"/>
        <v>810.32077455467913</v>
      </c>
      <c r="AD8" s="5">
        <f t="shared" si="12"/>
        <v>826.42235765841883</v>
      </c>
      <c r="AE8" s="5">
        <f t="shared" si="13"/>
        <v>783.40940132357957</v>
      </c>
      <c r="AF8" s="5">
        <f t="shared" si="14"/>
        <v>824.4651745757302</v>
      </c>
      <c r="AG8" s="5">
        <f t="shared" si="15"/>
        <v>789.02203375430304</v>
      </c>
      <c r="AH8" s="5">
        <f t="shared" si="16"/>
        <v>810.32335724101131</v>
      </c>
      <c r="AI8">
        <f t="shared" si="17"/>
        <v>60.548923076923096</v>
      </c>
      <c r="AJ8">
        <f t="shared" si="5"/>
        <v>1220.5321587070698</v>
      </c>
      <c r="AK8">
        <f t="shared" si="18"/>
        <v>739.01907790465259</v>
      </c>
      <c r="AL8">
        <f t="shared" si="6"/>
        <v>13.205321587070697</v>
      </c>
    </row>
    <row r="9" spans="1:38" x14ac:dyDescent="0.25">
      <c r="A9">
        <v>5</v>
      </c>
      <c r="B9" t="s">
        <v>35</v>
      </c>
      <c r="C9" s="6" t="s">
        <v>36</v>
      </c>
      <c r="D9" t="s">
        <v>37</v>
      </c>
      <c r="E9">
        <v>29.91</v>
      </c>
      <c r="F9" s="17">
        <f>E9*H1</f>
        <v>33.499200000000002</v>
      </c>
      <c r="G9" s="5">
        <f t="shared" si="0"/>
        <v>79.689785703022949</v>
      </c>
      <c r="H9" s="5">
        <f t="shared" si="1"/>
        <v>2.6131184498385438</v>
      </c>
      <c r="I9">
        <v>73.502888858923498</v>
      </c>
      <c r="J9">
        <v>81.434331854122405</v>
      </c>
      <c r="K9">
        <v>78.916631878960501</v>
      </c>
      <c r="L9">
        <v>81.054293419899295</v>
      </c>
      <c r="M9">
        <v>81.7588520703369</v>
      </c>
      <c r="N9">
        <v>76.874640347468201</v>
      </c>
      <c r="O9">
        <v>80.903058275987405</v>
      </c>
      <c r="P9">
        <v>81.0243169372213</v>
      </c>
      <c r="Q9">
        <v>80.473725271941703</v>
      </c>
      <c r="R9">
        <v>80.955118115368293</v>
      </c>
      <c r="T9" s="14">
        <v>22</v>
      </c>
      <c r="U9" s="14">
        <v>160000</v>
      </c>
      <c r="V9" s="5">
        <f t="shared" si="2"/>
        <v>579.56207784016692</v>
      </c>
      <c r="W9" s="5">
        <f t="shared" si="3"/>
        <v>19.004497817007611</v>
      </c>
      <c r="X9" s="5">
        <f t="shared" si="4"/>
        <v>6.0097498889441896</v>
      </c>
      <c r="Y9" s="5">
        <f t="shared" si="7"/>
        <v>534.56646442853446</v>
      </c>
      <c r="Z9" s="5">
        <f t="shared" si="8"/>
        <v>592.24968621179926</v>
      </c>
      <c r="AA9" s="5">
        <f t="shared" si="9"/>
        <v>573.93914093789454</v>
      </c>
      <c r="AB9" s="5">
        <f t="shared" si="10"/>
        <v>589.48577032654032</v>
      </c>
      <c r="AC9" s="5">
        <f t="shared" si="11"/>
        <v>594.60983323881385</v>
      </c>
      <c r="AD9" s="5">
        <f t="shared" si="12"/>
        <v>559.0882934361324</v>
      </c>
      <c r="AE9" s="5">
        <f t="shared" si="13"/>
        <v>588.38587837081752</v>
      </c>
      <c r="AF9" s="5">
        <f t="shared" si="14"/>
        <v>589.26775954342759</v>
      </c>
      <c r="AG9" s="5">
        <f t="shared" si="15"/>
        <v>585.26345652321243</v>
      </c>
      <c r="AH9" s="5">
        <f t="shared" si="16"/>
        <v>588.76449538449674</v>
      </c>
      <c r="AI9">
        <f t="shared" si="17"/>
        <v>243.63054545454546</v>
      </c>
      <c r="AJ9">
        <f t="shared" si="5"/>
        <v>137.88563817351744</v>
      </c>
      <c r="AK9">
        <f t="shared" si="18"/>
        <v>335.93153238562149</v>
      </c>
      <c r="AL9">
        <f t="shared" si="6"/>
        <v>2.3788563817351744</v>
      </c>
    </row>
    <row r="10" spans="1:38" x14ac:dyDescent="0.25">
      <c r="A10">
        <v>6</v>
      </c>
      <c r="B10" t="s">
        <v>38</v>
      </c>
      <c r="C10" s="6" t="s">
        <v>39</v>
      </c>
      <c r="D10" t="s">
        <v>40</v>
      </c>
      <c r="E10">
        <v>128.58000000000001</v>
      </c>
      <c r="F10" s="17">
        <f>E10*H1</f>
        <v>144.00960000000003</v>
      </c>
      <c r="G10" s="5">
        <f t="shared" si="0"/>
        <v>324.98092401398139</v>
      </c>
      <c r="H10" s="5">
        <f t="shared" si="1"/>
        <v>5.4540400533528226</v>
      </c>
      <c r="I10">
        <v>315.81529504344297</v>
      </c>
      <c r="J10">
        <v>319.81119314100499</v>
      </c>
      <c r="K10">
        <v>325.07071862792498</v>
      </c>
      <c r="L10">
        <v>322.19440087584201</v>
      </c>
      <c r="M10">
        <v>327.456178091992</v>
      </c>
      <c r="N10">
        <v>335.16999408828798</v>
      </c>
      <c r="O10">
        <v>327.93928612743503</v>
      </c>
      <c r="P10">
        <v>325.95627759260901</v>
      </c>
      <c r="Q10">
        <v>329.03655989624599</v>
      </c>
      <c r="R10">
        <v>321.35933665502898</v>
      </c>
      <c r="T10" s="14">
        <v>69</v>
      </c>
      <c r="U10" s="14">
        <v>160000</v>
      </c>
      <c r="V10" s="5">
        <f t="shared" si="2"/>
        <v>753.5789542353192</v>
      </c>
      <c r="W10" s="5">
        <f t="shared" si="3"/>
        <v>12.647049399078981</v>
      </c>
      <c r="X10" s="5">
        <f t="shared" si="4"/>
        <v>3.9993481781753384</v>
      </c>
      <c r="Y10" s="5">
        <f t="shared" si="7"/>
        <v>732.3253218398678</v>
      </c>
      <c r="Z10" s="5">
        <f t="shared" si="8"/>
        <v>741.59117250088116</v>
      </c>
      <c r="AA10" s="5">
        <f t="shared" si="9"/>
        <v>753.78717362997099</v>
      </c>
      <c r="AB10" s="5">
        <f t="shared" si="10"/>
        <v>747.11745130630038</v>
      </c>
      <c r="AC10" s="5">
        <f t="shared" si="11"/>
        <v>759.31867383650319</v>
      </c>
      <c r="AD10" s="5">
        <f t="shared" si="12"/>
        <v>777.20578339313147</v>
      </c>
      <c r="AE10" s="5">
        <f t="shared" si="13"/>
        <v>760.43892435347243</v>
      </c>
      <c r="AF10" s="5">
        <f t="shared" si="14"/>
        <v>755.84064369300631</v>
      </c>
      <c r="AG10" s="5">
        <f t="shared" si="15"/>
        <v>762.98332729564288</v>
      </c>
      <c r="AH10" s="5">
        <f t="shared" si="16"/>
        <v>745.18107050441495</v>
      </c>
      <c r="AI10">
        <f t="shared" si="17"/>
        <v>333.93530434782616</v>
      </c>
      <c r="AJ10">
        <f t="shared" si="5"/>
        <v>125.66615282174337</v>
      </c>
      <c r="AK10">
        <f t="shared" si="18"/>
        <v>419.64364988749304</v>
      </c>
      <c r="AL10">
        <f t="shared" si="6"/>
        <v>2.2566615282174336</v>
      </c>
    </row>
    <row r="11" spans="1:38" x14ac:dyDescent="0.25">
      <c r="A11">
        <v>7</v>
      </c>
      <c r="B11" s="3" t="s">
        <v>41</v>
      </c>
      <c r="C11" s="9" t="s">
        <v>33</v>
      </c>
      <c r="D11" s="3" t="s">
        <v>42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43</v>
      </c>
      <c r="C12" s="6" t="s">
        <v>44</v>
      </c>
      <c r="D12" t="s">
        <v>45</v>
      </c>
      <c r="E12">
        <v>13.35</v>
      </c>
      <c r="F12" s="17">
        <f>E12*H1</f>
        <v>14.952000000000002</v>
      </c>
      <c r="G12" s="5">
        <f t="shared" si="0"/>
        <v>162.96128662294819</v>
      </c>
      <c r="H12" s="5">
        <f t="shared" si="1"/>
        <v>20.100042914844806</v>
      </c>
      <c r="I12">
        <v>109.738653563022</v>
      </c>
      <c r="J12">
        <v>165.458391479733</v>
      </c>
      <c r="K12">
        <v>167.045902041945</v>
      </c>
      <c r="L12">
        <v>173.243585640562</v>
      </c>
      <c r="M12">
        <v>178.53820013502801</v>
      </c>
      <c r="N12">
        <v>162.86740016321201</v>
      </c>
      <c r="O12">
        <v>159.21840777966801</v>
      </c>
      <c r="P12">
        <v>178.528250888424</v>
      </c>
      <c r="Q12">
        <v>159.27551602213299</v>
      </c>
      <c r="R12">
        <v>175.698558515755</v>
      </c>
      <c r="T12" s="14">
        <v>81</v>
      </c>
      <c r="U12" s="14">
        <v>66000</v>
      </c>
      <c r="V12" s="5">
        <f t="shared" si="2"/>
        <v>132.7832705816615</v>
      </c>
      <c r="W12" s="5">
        <f t="shared" si="3"/>
        <v>16.377812745429054</v>
      </c>
      <c r="X12" s="5">
        <f t="shared" si="4"/>
        <v>5.1791191367291249</v>
      </c>
      <c r="Y12" s="5">
        <f t="shared" si="7"/>
        <v>89.416680680980889</v>
      </c>
      <c r="Z12" s="5">
        <f t="shared" si="8"/>
        <v>134.81794861311576</v>
      </c>
      <c r="AA12" s="5">
        <f t="shared" si="9"/>
        <v>136.11147573788108</v>
      </c>
      <c r="AB12" s="5">
        <f t="shared" si="10"/>
        <v>141.16144015156902</v>
      </c>
      <c r="AC12" s="5">
        <f t="shared" si="11"/>
        <v>145.47557048039317</v>
      </c>
      <c r="AD12" s="5">
        <f t="shared" si="12"/>
        <v>132.70677050335794</v>
      </c>
      <c r="AE12" s="5">
        <f t="shared" si="13"/>
        <v>129.73351745009987</v>
      </c>
      <c r="AF12" s="5">
        <f t="shared" si="14"/>
        <v>145.46746368686402</v>
      </c>
      <c r="AG12" s="5">
        <f t="shared" si="15"/>
        <v>129.78005009210835</v>
      </c>
      <c r="AH12" s="5">
        <f t="shared" si="16"/>
        <v>143.16178842024479</v>
      </c>
      <c r="AI12">
        <f t="shared" si="17"/>
        <v>12.183111111111113</v>
      </c>
      <c r="AJ12">
        <f t="shared" si="5"/>
        <v>989.89624547183098</v>
      </c>
      <c r="AK12">
        <f t="shared" si="18"/>
        <v>120.60015947055038</v>
      </c>
      <c r="AL12">
        <f t="shared" si="6"/>
        <v>10.89896245471831</v>
      </c>
    </row>
    <row r="13" spans="1:38" x14ac:dyDescent="0.25">
      <c r="A13">
        <v>9</v>
      </c>
      <c r="B13" s="3" t="s">
        <v>46</v>
      </c>
      <c r="C13" s="9" t="s">
        <v>39</v>
      </c>
      <c r="D13" s="3" t="s">
        <v>47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48</v>
      </c>
      <c r="C14" s="6" t="s">
        <v>49</v>
      </c>
      <c r="D14" t="s">
        <v>50</v>
      </c>
      <c r="E14">
        <v>446.19</v>
      </c>
      <c r="F14" s="17">
        <f>E14*H1</f>
        <v>499.73280000000005</v>
      </c>
      <c r="G14" s="5">
        <f t="shared" si="0"/>
        <v>2993.7818296222608</v>
      </c>
      <c r="H14" s="5">
        <f t="shared" si="1"/>
        <v>103.59987749019605</v>
      </c>
      <c r="I14">
        <v>2759.8154458632398</v>
      </c>
      <c r="J14">
        <v>3007.1666819786901</v>
      </c>
      <c r="K14">
        <v>3078.5275386749399</v>
      </c>
      <c r="L14">
        <v>3070.72216882265</v>
      </c>
      <c r="M14">
        <v>2974.2132465383402</v>
      </c>
      <c r="N14">
        <v>3049.2263240816801</v>
      </c>
      <c r="O14">
        <v>3076.4829357706799</v>
      </c>
      <c r="P14">
        <v>2869.7044263623002</v>
      </c>
      <c r="Q14">
        <v>3046.1071982087701</v>
      </c>
      <c r="R14">
        <v>3005.8523299213198</v>
      </c>
      <c r="T14" s="14">
        <v>615</v>
      </c>
      <c r="U14" s="14">
        <v>96000</v>
      </c>
      <c r="V14" s="5">
        <f t="shared" si="2"/>
        <v>467.3220416971335</v>
      </c>
      <c r="W14" s="5">
        <f t="shared" si="3"/>
        <v>16.171688193591589</v>
      </c>
      <c r="X14" s="5">
        <f t="shared" si="4"/>
        <v>5.1139368301803412</v>
      </c>
      <c r="Y14" s="5">
        <f t="shared" si="7"/>
        <v>430.80045984206663</v>
      </c>
      <c r="Z14" s="5">
        <f t="shared" si="8"/>
        <v>469.41138450399063</v>
      </c>
      <c r="AA14" s="5">
        <f t="shared" si="9"/>
        <v>480.55064018340522</v>
      </c>
      <c r="AB14" s="5">
        <f t="shared" si="10"/>
        <v>479.33224098695024</v>
      </c>
      <c r="AC14" s="5">
        <f t="shared" si="11"/>
        <v>464.26743360598476</v>
      </c>
      <c r="AD14" s="5">
        <f t="shared" si="12"/>
        <v>475.97679205177445</v>
      </c>
      <c r="AE14" s="5">
        <f t="shared" si="13"/>
        <v>480.23148265688661</v>
      </c>
      <c r="AF14" s="5">
        <f t="shared" si="14"/>
        <v>447.95386167606642</v>
      </c>
      <c r="AG14" s="5">
        <f t="shared" si="15"/>
        <v>475.48990411063733</v>
      </c>
      <c r="AH14" s="5">
        <f t="shared" si="16"/>
        <v>469.2062173535719</v>
      </c>
      <c r="AI14">
        <f t="shared" si="17"/>
        <v>78.007071219512198</v>
      </c>
      <c r="AJ14">
        <f t="shared" si="5"/>
        <v>499.07651241268559</v>
      </c>
      <c r="AK14">
        <f t="shared" si="18"/>
        <v>389.31497047762127</v>
      </c>
      <c r="AL14">
        <f t="shared" si="6"/>
        <v>5.990765124126856</v>
      </c>
    </row>
    <row r="15" spans="1:38" x14ac:dyDescent="0.25">
      <c r="A15">
        <v>11</v>
      </c>
      <c r="B15" s="4" t="s">
        <v>51</v>
      </c>
      <c r="C15" s="7" t="s">
        <v>52</v>
      </c>
      <c r="D15" s="4" t="s">
        <v>53</v>
      </c>
      <c r="E15" s="4">
        <v>8.01</v>
      </c>
      <c r="F15" s="17">
        <f>E15*H1</f>
        <v>8.9712000000000014</v>
      </c>
      <c r="G15" s="5">
        <f t="shared" si="0"/>
        <v>14.542647272876939</v>
      </c>
      <c r="H15" s="5">
        <f t="shared" si="1"/>
        <v>0.58510990206429858</v>
      </c>
      <c r="I15">
        <v>16.033343554985802</v>
      </c>
      <c r="J15">
        <v>14.657972397098099</v>
      </c>
      <c r="K15">
        <v>14.0249955427805</v>
      </c>
      <c r="L15">
        <v>14.386130554398401</v>
      </c>
      <c r="M15">
        <v>14.786381583415</v>
      </c>
      <c r="N15">
        <v>14.4667680883682</v>
      </c>
      <c r="O15">
        <v>14.594620931955401</v>
      </c>
      <c r="P15">
        <v>14.023335320222699</v>
      </c>
      <c r="Q15">
        <v>14.3152043770496</v>
      </c>
      <c r="R15">
        <v>14.1377203784957</v>
      </c>
      <c r="T15" s="14">
        <v>546</v>
      </c>
      <c r="U15" s="14">
        <v>210000</v>
      </c>
      <c r="V15" s="5">
        <f t="shared" si="2"/>
        <v>5.5933258741834386</v>
      </c>
      <c r="W15" s="5">
        <f t="shared" si="3"/>
        <v>0.22504227002473029</v>
      </c>
      <c r="X15" s="5">
        <f t="shared" si="4"/>
        <v>7.1164614309278465E-2</v>
      </c>
      <c r="Y15" s="5">
        <f t="shared" si="7"/>
        <v>6.1666705980714625</v>
      </c>
      <c r="Z15" s="5">
        <f t="shared" si="8"/>
        <v>5.6376816911915766</v>
      </c>
      <c r="AA15" s="5">
        <f t="shared" si="9"/>
        <v>5.3942290549155771</v>
      </c>
      <c r="AB15" s="5">
        <f t="shared" si="10"/>
        <v>5.5331271363070771</v>
      </c>
      <c r="AC15" s="5">
        <f t="shared" si="11"/>
        <v>5.6870698397749999</v>
      </c>
      <c r="AD15" s="5">
        <f t="shared" si="12"/>
        <v>5.5641415724493077</v>
      </c>
      <c r="AE15" s="5">
        <f t="shared" si="13"/>
        <v>5.6133157430597693</v>
      </c>
      <c r="AF15" s="5">
        <f t="shared" si="14"/>
        <v>5.3935905077779616</v>
      </c>
      <c r="AG15" s="5">
        <f t="shared" si="15"/>
        <v>5.505847837326769</v>
      </c>
      <c r="AH15" s="5">
        <f t="shared" si="16"/>
        <v>5.4375847609598846</v>
      </c>
      <c r="AI15">
        <f t="shared" si="17"/>
        <v>3.4504615384615396</v>
      </c>
      <c r="AJ15">
        <f t="shared" si="5"/>
        <v>62.103701543572058</v>
      </c>
      <c r="AK15">
        <f t="shared" si="18"/>
        <v>2.142864335721899</v>
      </c>
      <c r="AL15">
        <f t="shared" si="6"/>
        <v>1.6210370154357205</v>
      </c>
    </row>
    <row r="16" spans="1:38" x14ac:dyDescent="0.25">
      <c r="A16">
        <v>12</v>
      </c>
      <c r="B16" s="3" t="s">
        <v>54</v>
      </c>
      <c r="C16" s="9" t="s">
        <v>55</v>
      </c>
      <c r="D16" s="3" t="s">
        <v>56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57</v>
      </c>
      <c r="C17" s="8" t="s">
        <v>58</v>
      </c>
      <c r="D17" s="2" t="s">
        <v>59</v>
      </c>
      <c r="E17" s="2">
        <v>1572.6</v>
      </c>
      <c r="F17" s="17">
        <f>E17*H1</f>
        <v>1761.3120000000001</v>
      </c>
      <c r="G17" s="5">
        <f t="shared" si="0"/>
        <v>160.98675810133105</v>
      </c>
      <c r="H17" s="5">
        <f t="shared" si="1"/>
        <v>95.429811884684767</v>
      </c>
      <c r="I17">
        <v>425.608094373646</v>
      </c>
      <c r="J17">
        <v>153.84717356257201</v>
      </c>
      <c r="K17">
        <v>125.850885582142</v>
      </c>
      <c r="L17">
        <v>110.653282811932</v>
      </c>
      <c r="M17">
        <v>92.834592781910601</v>
      </c>
      <c r="N17">
        <v>115.55563605712599</v>
      </c>
      <c r="O17">
        <v>133.34950011997</v>
      </c>
      <c r="P17">
        <v>153.16753380387601</v>
      </c>
      <c r="Q17">
        <v>162.16325400830601</v>
      </c>
      <c r="R17">
        <v>136.83762791183</v>
      </c>
      <c r="T17" s="14">
        <v>292</v>
      </c>
      <c r="U17" s="14">
        <v>100000</v>
      </c>
      <c r="V17" s="5">
        <f t="shared" si="2"/>
        <v>55.13245140456543</v>
      </c>
      <c r="W17" s="5">
        <f t="shared" si="3"/>
        <v>32.681442426261903</v>
      </c>
      <c r="X17" s="5">
        <f t="shared" si="4"/>
        <v>10.334779528664708</v>
      </c>
      <c r="Y17" s="5">
        <f t="shared" si="7"/>
        <v>145.75619670330343</v>
      </c>
      <c r="Z17" s="5">
        <f t="shared" si="8"/>
        <v>52.687388206360275</v>
      </c>
      <c r="AA17" s="5">
        <f t="shared" si="9"/>
        <v>43.09961835004863</v>
      </c>
      <c r="AB17" s="5">
        <f t="shared" si="10"/>
        <v>37.894959867100006</v>
      </c>
      <c r="AC17" s="5">
        <f t="shared" si="11"/>
        <v>31.79266876092829</v>
      </c>
      <c r="AD17" s="5">
        <f t="shared" si="12"/>
        <v>39.573847964769179</v>
      </c>
      <c r="AE17" s="5">
        <f t="shared" si="13"/>
        <v>45.667637027386981</v>
      </c>
      <c r="AF17" s="5">
        <f t="shared" si="14"/>
        <v>52.454634864341095</v>
      </c>
      <c r="AG17" s="5">
        <f t="shared" si="15"/>
        <v>55.535360961748637</v>
      </c>
      <c r="AH17" s="5">
        <f t="shared" si="16"/>
        <v>46.862201339667806</v>
      </c>
      <c r="AI17">
        <f t="shared" si="17"/>
        <v>603.1890410958905</v>
      </c>
      <c r="AJ17">
        <f t="shared" si="5"/>
        <v>-90.859838682679097</v>
      </c>
      <c r="AK17">
        <f t="shared" si="18"/>
        <v>-548.05658969132503</v>
      </c>
      <c r="AL17">
        <f t="shared" si="6"/>
        <v>9.1401613173208968E-2</v>
      </c>
    </row>
    <row r="18" spans="1:38" x14ac:dyDescent="0.25">
      <c r="A18">
        <v>14</v>
      </c>
      <c r="B18" s="2" t="s">
        <v>60</v>
      </c>
      <c r="C18" s="8" t="s">
        <v>61</v>
      </c>
      <c r="D18" s="2" t="s">
        <v>62</v>
      </c>
      <c r="E18" s="2">
        <v>171.47</v>
      </c>
      <c r="F18" s="17">
        <f>E18*H1</f>
        <v>192.04640000000001</v>
      </c>
      <c r="G18" s="5">
        <f t="shared" si="0"/>
        <v>179.188431595314</v>
      </c>
      <c r="H18" s="5">
        <f t="shared" si="1"/>
        <v>7.6098897278721234</v>
      </c>
      <c r="I18">
        <v>164.807793010918</v>
      </c>
      <c r="J18">
        <v>180.8123647749</v>
      </c>
      <c r="K18">
        <v>188.54812205264099</v>
      </c>
      <c r="L18">
        <v>174.90257035773601</v>
      </c>
      <c r="M18">
        <v>177.23664418288399</v>
      </c>
      <c r="N18">
        <v>180.40314535820499</v>
      </c>
      <c r="O18">
        <v>179.43266174042401</v>
      </c>
      <c r="P18">
        <v>177.61657532193999</v>
      </c>
      <c r="Q18">
        <v>192.73569798073501</v>
      </c>
      <c r="R18">
        <v>175.38874117275699</v>
      </c>
      <c r="T18" s="14">
        <v>200</v>
      </c>
      <c r="U18" s="14">
        <v>47000</v>
      </c>
      <c r="V18" s="5">
        <f t="shared" si="2"/>
        <v>42.109281424898782</v>
      </c>
      <c r="W18" s="5">
        <f t="shared" si="3"/>
        <v>1.7883240860499499</v>
      </c>
      <c r="X18" s="5">
        <f t="shared" si="4"/>
        <v>0.56551773064567901</v>
      </c>
      <c r="Y18" s="5">
        <f t="shared" si="7"/>
        <v>38.729831357565729</v>
      </c>
      <c r="Z18" s="5">
        <f t="shared" si="8"/>
        <v>42.490905722101502</v>
      </c>
      <c r="AA18" s="5">
        <f t="shared" si="9"/>
        <v>44.308808682370632</v>
      </c>
      <c r="AB18" s="5">
        <f t="shared" si="10"/>
        <v>41.10210403406797</v>
      </c>
      <c r="AC18" s="5">
        <f t="shared" si="11"/>
        <v>41.650611382977736</v>
      </c>
      <c r="AD18" s="5">
        <f t="shared" si="12"/>
        <v>42.394739159178172</v>
      </c>
      <c r="AE18" s="5">
        <f t="shared" si="13"/>
        <v>42.166675508999646</v>
      </c>
      <c r="AF18" s="5">
        <f t="shared" si="14"/>
        <v>41.739895200655894</v>
      </c>
      <c r="AG18" s="5">
        <f t="shared" si="15"/>
        <v>45.292889025472732</v>
      </c>
      <c r="AH18" s="5">
        <f t="shared" si="16"/>
        <v>41.216354175597893</v>
      </c>
      <c r="AI18">
        <f t="shared" si="17"/>
        <v>45.130904000000001</v>
      </c>
      <c r="AJ18">
        <f t="shared" si="5"/>
        <v>-6.6952405276464635</v>
      </c>
      <c r="AK18">
        <f t="shared" si="18"/>
        <v>-3.0216225751012189</v>
      </c>
      <c r="AL18">
        <f t="shared" si="6"/>
        <v>0.93304759472353538</v>
      </c>
    </row>
    <row r="19" spans="1:38" x14ac:dyDescent="0.25">
      <c r="A19">
        <v>15</v>
      </c>
      <c r="B19" s="2" t="s">
        <v>63</v>
      </c>
      <c r="C19" s="8" t="s">
        <v>64</v>
      </c>
      <c r="D19" s="2" t="s">
        <v>65</v>
      </c>
      <c r="E19" s="2">
        <v>43.68</v>
      </c>
      <c r="F19" s="17">
        <f>E19*H1</f>
        <v>48.921600000000005</v>
      </c>
      <c r="G19" s="5">
        <f t="shared" si="0"/>
        <v>39.522243293246071</v>
      </c>
      <c r="H19" s="5">
        <f t="shared" si="1"/>
        <v>10.975651288069589</v>
      </c>
      <c r="I19">
        <v>66.188205128740194</v>
      </c>
      <c r="J19">
        <v>42.925152473594899</v>
      </c>
      <c r="K19">
        <v>36.051651294536299</v>
      </c>
      <c r="L19">
        <v>38.164324706381201</v>
      </c>
      <c r="M19">
        <v>28.5891022153968</v>
      </c>
      <c r="N19">
        <v>28.2748724213365</v>
      </c>
      <c r="O19">
        <v>41.376622338516597</v>
      </c>
      <c r="P19">
        <v>34.150509356541299</v>
      </c>
      <c r="Q19">
        <v>33.868556570532299</v>
      </c>
      <c r="R19">
        <v>45.6334364268846</v>
      </c>
      <c r="T19" s="14">
        <v>437</v>
      </c>
      <c r="U19" s="14">
        <v>300000</v>
      </c>
      <c r="V19" s="5">
        <f t="shared" si="2"/>
        <v>27.131974800855421</v>
      </c>
      <c r="W19" s="5">
        <f t="shared" si="3"/>
        <v>7.5347720513063692</v>
      </c>
      <c r="X19" s="5">
        <f t="shared" si="4"/>
        <v>2.3827041332307202</v>
      </c>
      <c r="Y19" s="5">
        <f t="shared" si="7"/>
        <v>45.438127090668324</v>
      </c>
      <c r="Z19" s="5">
        <f t="shared" si="8"/>
        <v>29.468068059676135</v>
      </c>
      <c r="AA19" s="5">
        <f t="shared" si="9"/>
        <v>24.749417364670226</v>
      </c>
      <c r="AB19" s="5">
        <f t="shared" si="10"/>
        <v>26.199765244655286</v>
      </c>
      <c r="AC19" s="5">
        <f t="shared" si="11"/>
        <v>19.626385960226635</v>
      </c>
      <c r="AD19" s="5">
        <f t="shared" si="12"/>
        <v>19.410667566134901</v>
      </c>
      <c r="AE19" s="5">
        <f t="shared" si="13"/>
        <v>28.405003893718487</v>
      </c>
      <c r="AF19" s="5">
        <f t="shared" si="14"/>
        <v>23.444285599456272</v>
      </c>
      <c r="AG19" s="5">
        <f t="shared" si="15"/>
        <v>23.250725334461531</v>
      </c>
      <c r="AH19" s="5">
        <f t="shared" si="16"/>
        <v>31.327301894886457</v>
      </c>
      <c r="AI19">
        <f t="shared" si="17"/>
        <v>33.584622425629298</v>
      </c>
      <c r="AJ19">
        <f t="shared" si="5"/>
        <v>-19.213101588570176</v>
      </c>
      <c r="AK19">
        <f t="shared" si="18"/>
        <v>-6.4526476247738778</v>
      </c>
      <c r="AL19">
        <f t="shared" si="6"/>
        <v>0.80786898411429831</v>
      </c>
    </row>
    <row r="20" spans="1:38" x14ac:dyDescent="0.25">
      <c r="A20">
        <v>16</v>
      </c>
      <c r="B20" s="2" t="s">
        <v>66</v>
      </c>
      <c r="C20" s="8" t="s">
        <v>67</v>
      </c>
      <c r="D20" s="2" t="s">
        <v>68</v>
      </c>
      <c r="E20" s="2">
        <v>99.19</v>
      </c>
      <c r="F20" s="17">
        <f>E20*H1</f>
        <v>111.09280000000001</v>
      </c>
      <c r="G20" s="5">
        <f t="shared" si="0"/>
        <v>35.357558114348464</v>
      </c>
      <c r="H20" s="5">
        <f t="shared" si="1"/>
        <v>9.9120866288907727</v>
      </c>
      <c r="I20">
        <v>62.778547245258103</v>
      </c>
      <c r="J20">
        <v>31.785218868146998</v>
      </c>
      <c r="K20">
        <v>33.278593990405199</v>
      </c>
      <c r="L20">
        <v>36.033466289485901</v>
      </c>
      <c r="M20">
        <v>33.4988644903828</v>
      </c>
      <c r="N20">
        <v>31.9388831378945</v>
      </c>
      <c r="O20">
        <v>30.6935625867177</v>
      </c>
      <c r="P20">
        <v>35.282202061942499</v>
      </c>
      <c r="Q20">
        <v>29.715349747465101</v>
      </c>
      <c r="R20">
        <v>28.5708927257858</v>
      </c>
      <c r="T20" s="14">
        <v>97</v>
      </c>
      <c r="U20" s="14">
        <v>105000</v>
      </c>
      <c r="V20" s="5">
        <f t="shared" si="2"/>
        <v>38.273645381511216</v>
      </c>
      <c r="W20" s="5">
        <f t="shared" si="3"/>
        <v>10.729578309624065</v>
      </c>
      <c r="X20" s="5">
        <f t="shared" si="4"/>
        <v>3.3929905791551382</v>
      </c>
      <c r="Y20" s="5">
        <f t="shared" si="7"/>
        <v>67.956159389196927</v>
      </c>
      <c r="Z20" s="5">
        <f t="shared" si="8"/>
        <v>34.406680218097264</v>
      </c>
      <c r="AA20" s="5">
        <f t="shared" si="9"/>
        <v>36.023220298892227</v>
      </c>
      <c r="AB20" s="5">
        <f t="shared" si="10"/>
        <v>39.005298560783714</v>
      </c>
      <c r="AC20" s="5">
        <f t="shared" si="11"/>
        <v>36.261657438043237</v>
      </c>
      <c r="AD20" s="5">
        <f t="shared" si="12"/>
        <v>34.573017829679614</v>
      </c>
      <c r="AE20" s="5">
        <f t="shared" si="13"/>
        <v>33.224990428921224</v>
      </c>
      <c r="AF20" s="5">
        <f t="shared" si="14"/>
        <v>38.192074396948065</v>
      </c>
      <c r="AG20" s="5">
        <f t="shared" si="15"/>
        <v>32.1661002421014</v>
      </c>
      <c r="AH20" s="5">
        <f t="shared" si="16"/>
        <v>30.927255012448548</v>
      </c>
      <c r="AI20">
        <f t="shared" si="17"/>
        <v>120.25509278350515</v>
      </c>
      <c r="AJ20">
        <f t="shared" si="5"/>
        <v>-68.172952599674815</v>
      </c>
      <c r="AK20">
        <f t="shared" si="18"/>
        <v>-81.981447401993933</v>
      </c>
      <c r="AL20">
        <f t="shared" si="6"/>
        <v>0.31827047400325187</v>
      </c>
    </row>
    <row r="21" spans="1:38" x14ac:dyDescent="0.25">
      <c r="A21">
        <v>17</v>
      </c>
      <c r="B21" s="2" t="s">
        <v>69</v>
      </c>
      <c r="C21" s="8" t="s">
        <v>70</v>
      </c>
      <c r="D21" s="2" t="s">
        <v>71</v>
      </c>
      <c r="E21" s="2">
        <v>300.29000000000002</v>
      </c>
      <c r="F21" s="17">
        <f>E21*H1</f>
        <v>336.32480000000004</v>
      </c>
      <c r="G21" s="5">
        <f t="shared" si="0"/>
        <v>298.10131021648039</v>
      </c>
      <c r="H21" s="5">
        <f t="shared" si="1"/>
        <v>71.159060107096295</v>
      </c>
      <c r="I21">
        <v>426.55171274249</v>
      </c>
      <c r="J21">
        <v>341.29473969263898</v>
      </c>
      <c r="K21">
        <v>265.02057657381198</v>
      </c>
      <c r="L21">
        <v>320.67152838582803</v>
      </c>
      <c r="M21">
        <v>209.96382140105899</v>
      </c>
      <c r="N21">
        <v>289.14238367564002</v>
      </c>
      <c r="O21">
        <v>390.306085982654</v>
      </c>
      <c r="P21">
        <v>260.23917165101898</v>
      </c>
      <c r="Q21">
        <v>218.74994995494001</v>
      </c>
      <c r="R21">
        <v>259.07313210472302</v>
      </c>
      <c r="T21" s="14">
        <v>1629</v>
      </c>
      <c r="U21" s="14">
        <v>90000</v>
      </c>
      <c r="V21" s="5">
        <f t="shared" si="2"/>
        <v>16.469685647319359</v>
      </c>
      <c r="W21" s="5">
        <f t="shared" si="3"/>
        <v>3.9314397849224454</v>
      </c>
      <c r="X21" s="5">
        <f t="shared" si="4"/>
        <v>1.2432304204157427</v>
      </c>
      <c r="Y21" s="5">
        <f t="shared" si="7"/>
        <v>23.56639296919834</v>
      </c>
      <c r="Z21" s="5">
        <f t="shared" si="8"/>
        <v>18.856062966444139</v>
      </c>
      <c r="AA21" s="5">
        <f t="shared" si="9"/>
        <v>14.642020805182984</v>
      </c>
      <c r="AB21" s="5">
        <f t="shared" si="10"/>
        <v>17.716659026841327</v>
      </c>
      <c r="AC21" s="5">
        <f t="shared" si="11"/>
        <v>11.600211127130331</v>
      </c>
      <c r="AD21" s="5">
        <f t="shared" si="12"/>
        <v>15.974717330145859</v>
      </c>
      <c r="AE21" s="5">
        <f t="shared" si="13"/>
        <v>21.56387215373779</v>
      </c>
      <c r="AF21" s="5">
        <f t="shared" si="14"/>
        <v>14.377854787349115</v>
      </c>
      <c r="AG21" s="5">
        <f t="shared" si="15"/>
        <v>12.085632594195582</v>
      </c>
      <c r="AH21" s="5">
        <f t="shared" si="16"/>
        <v>14.313432712968122</v>
      </c>
      <c r="AI21">
        <f t="shared" si="17"/>
        <v>18.581480662983427</v>
      </c>
      <c r="AJ21">
        <f t="shared" si="5"/>
        <v>-11.36505240871908</v>
      </c>
      <c r="AK21">
        <f t="shared" si="18"/>
        <v>-2.1117950156640681</v>
      </c>
      <c r="AL21">
        <f t="shared" si="6"/>
        <v>0.88634947591280921</v>
      </c>
    </row>
    <row r="22" spans="1:38" x14ac:dyDescent="0.25">
      <c r="A22">
        <v>18</v>
      </c>
      <c r="B22" s="2" t="s">
        <v>72</v>
      </c>
      <c r="C22" s="8" t="s">
        <v>73</v>
      </c>
      <c r="D22" s="2" t="s">
        <v>74</v>
      </c>
      <c r="E22" s="2">
        <v>82.37</v>
      </c>
      <c r="F22" s="17">
        <f>E22*H1</f>
        <v>92.254400000000018</v>
      </c>
      <c r="G22" s="5">
        <f t="shared" si="0"/>
        <v>31.071197696867745</v>
      </c>
      <c r="H22" s="5">
        <f t="shared" si="1"/>
        <v>11.363078950053211</v>
      </c>
      <c r="I22">
        <v>63.384193390583903</v>
      </c>
      <c r="J22">
        <v>27.5121079870549</v>
      </c>
      <c r="K22">
        <v>27.110862068288402</v>
      </c>
      <c r="L22">
        <v>27.8847714286319</v>
      </c>
      <c r="M22">
        <v>27.189927443265901</v>
      </c>
      <c r="N22">
        <v>27.597121783811399</v>
      </c>
      <c r="O22">
        <v>28.571800877356701</v>
      </c>
      <c r="P22">
        <v>27.273222281782299</v>
      </c>
      <c r="Q22">
        <v>27.0844936501184</v>
      </c>
      <c r="R22">
        <v>27.103476057783599</v>
      </c>
      <c r="T22" s="14">
        <v>54</v>
      </c>
      <c r="U22" s="14">
        <v>90000</v>
      </c>
      <c r="V22" s="5">
        <f t="shared" si="2"/>
        <v>51.785329494779567</v>
      </c>
      <c r="W22" s="5">
        <f t="shared" si="3"/>
        <v>18.93846491675539</v>
      </c>
      <c r="X22" s="5">
        <f t="shared" si="4"/>
        <v>5.9888684524138167</v>
      </c>
      <c r="Y22" s="5">
        <f t="shared" si="7"/>
        <v>105.64032231763984</v>
      </c>
      <c r="Z22" s="5">
        <f t="shared" si="8"/>
        <v>45.853513311758171</v>
      </c>
      <c r="AA22" s="5">
        <f t="shared" si="9"/>
        <v>45.184770113814004</v>
      </c>
      <c r="AB22" s="5">
        <f t="shared" si="10"/>
        <v>46.474619047719834</v>
      </c>
      <c r="AC22" s="5">
        <f t="shared" si="11"/>
        <v>45.316545738776497</v>
      </c>
      <c r="AD22" s="5">
        <f t="shared" si="12"/>
        <v>45.995202973018998</v>
      </c>
      <c r="AE22" s="5">
        <f t="shared" si="13"/>
        <v>47.619668128927835</v>
      </c>
      <c r="AF22" s="5">
        <f t="shared" si="14"/>
        <v>45.455370469637167</v>
      </c>
      <c r="AG22" s="5">
        <f t="shared" si="15"/>
        <v>45.14082275019733</v>
      </c>
      <c r="AH22" s="5">
        <f t="shared" si="16"/>
        <v>45.172460096305997</v>
      </c>
      <c r="AI22">
        <f t="shared" si="17"/>
        <v>153.75733333333335</v>
      </c>
      <c r="AJ22">
        <f t="shared" si="5"/>
        <v>-66.320091294433936</v>
      </c>
      <c r="AK22">
        <f t="shared" si="18"/>
        <v>-101.97200383855377</v>
      </c>
      <c r="AL22">
        <f t="shared" si="6"/>
        <v>0.33679908705566064</v>
      </c>
    </row>
    <row r="23" spans="1:38" x14ac:dyDescent="0.25">
      <c r="A23">
        <v>19</v>
      </c>
      <c r="B23" s="2" t="s">
        <v>75</v>
      </c>
      <c r="C23" s="8" t="s">
        <v>76</v>
      </c>
      <c r="D23" s="2" t="s">
        <v>77</v>
      </c>
      <c r="E23" s="2">
        <v>74.84</v>
      </c>
      <c r="F23" s="17">
        <f>E23*H1</f>
        <v>83.820800000000006</v>
      </c>
      <c r="G23" s="5">
        <f t="shared" si="0"/>
        <v>12.381748748339309</v>
      </c>
      <c r="H23" s="5">
        <f t="shared" si="1"/>
        <v>0.12901172687050935</v>
      </c>
      <c r="I23">
        <v>12.7023854994627</v>
      </c>
      <c r="J23">
        <v>12.4839878486885</v>
      </c>
      <c r="K23">
        <v>12.420390943694301</v>
      </c>
      <c r="L23">
        <v>12.30903336551</v>
      </c>
      <c r="M23">
        <v>12.2957984587909</v>
      </c>
      <c r="N23">
        <v>12.3644120204596</v>
      </c>
      <c r="O23">
        <v>12.3458609744994</v>
      </c>
      <c r="P23">
        <v>12.296403151274699</v>
      </c>
      <c r="Q23">
        <v>12.2990717222299</v>
      </c>
      <c r="R23">
        <v>12.3001434987831</v>
      </c>
      <c r="T23" s="14">
        <v>18</v>
      </c>
      <c r="U23" s="14">
        <v>270000</v>
      </c>
      <c r="V23" s="5">
        <f t="shared" si="2"/>
        <v>185.72623122508966</v>
      </c>
      <c r="W23" s="5">
        <f t="shared" si="3"/>
        <v>1.9351759030576341</v>
      </c>
      <c r="X23" s="5">
        <f t="shared" si="4"/>
        <v>0.61195635267353254</v>
      </c>
      <c r="Y23" s="5">
        <f t="shared" si="7"/>
        <v>190.53578249194049</v>
      </c>
      <c r="Z23" s="5">
        <f t="shared" si="8"/>
        <v>187.25981773032748</v>
      </c>
      <c r="AA23" s="5">
        <f t="shared" si="9"/>
        <v>186.30586415541453</v>
      </c>
      <c r="AB23" s="5">
        <f t="shared" si="10"/>
        <v>184.63550048265</v>
      </c>
      <c r="AC23" s="5">
        <f t="shared" si="11"/>
        <v>184.43697688186353</v>
      </c>
      <c r="AD23" s="5">
        <f t="shared" si="12"/>
        <v>185.46618030689402</v>
      </c>
      <c r="AE23" s="5">
        <f t="shared" si="13"/>
        <v>185.187914617491</v>
      </c>
      <c r="AF23" s="5">
        <f t="shared" si="14"/>
        <v>184.4460472691205</v>
      </c>
      <c r="AG23" s="5">
        <f t="shared" si="15"/>
        <v>184.4860758334485</v>
      </c>
      <c r="AH23" s="5">
        <f t="shared" si="16"/>
        <v>184.50215248174652</v>
      </c>
      <c r="AI23">
        <f t="shared" si="17"/>
        <v>1257.3119999999999</v>
      </c>
      <c r="AJ23">
        <f t="shared" si="5"/>
        <v>-85.22830997993421</v>
      </c>
      <c r="AK23">
        <f t="shared" si="18"/>
        <v>-1071.5857687749103</v>
      </c>
      <c r="AL23">
        <f t="shared" si="6"/>
        <v>0.14771690020065797</v>
      </c>
    </row>
    <row r="24" spans="1:38" x14ac:dyDescent="0.25">
      <c r="A24">
        <v>20</v>
      </c>
      <c r="B24" s="4" t="s">
        <v>78</v>
      </c>
      <c r="C24" s="7" t="s">
        <v>79</v>
      </c>
      <c r="D24" s="4" t="s">
        <v>80</v>
      </c>
      <c r="E24" s="4">
        <v>3.22</v>
      </c>
      <c r="F24" s="17">
        <f>E24*H1</f>
        <v>3.6064000000000007</v>
      </c>
      <c r="G24" s="5">
        <f t="shared" si="0"/>
        <v>5.8510754530763274</v>
      </c>
      <c r="H24" s="5">
        <f t="shared" si="1"/>
        <v>0.23653456553314617</v>
      </c>
      <c r="I24">
        <v>6.4548750919640403</v>
      </c>
      <c r="J24">
        <v>5.9059503340003898</v>
      </c>
      <c r="K24">
        <v>5.64550763916432</v>
      </c>
      <c r="L24">
        <v>5.79776999774771</v>
      </c>
      <c r="M24">
        <v>5.9457109717696399</v>
      </c>
      <c r="N24">
        <v>5.8220736189206104</v>
      </c>
      <c r="O24">
        <v>5.8625343224092203</v>
      </c>
      <c r="P24">
        <v>5.6439361975240701</v>
      </c>
      <c r="Q24">
        <v>5.74477989553891</v>
      </c>
      <c r="R24">
        <v>5.6876164617243603</v>
      </c>
      <c r="T24" s="14">
        <v>65</v>
      </c>
      <c r="U24" s="14">
        <v>70000</v>
      </c>
      <c r="V24" s="5">
        <f t="shared" si="2"/>
        <v>6.3011581802360448</v>
      </c>
      <c r="W24" s="5">
        <f t="shared" si="3"/>
        <v>0.25472953211261906</v>
      </c>
      <c r="X24" s="5">
        <f t="shared" si="4"/>
        <v>8.0552550878487894E-2</v>
      </c>
      <c r="Y24" s="5">
        <f t="shared" si="7"/>
        <v>6.9514039451920437</v>
      </c>
      <c r="Z24" s="5">
        <f t="shared" si="8"/>
        <v>6.3602542058465739</v>
      </c>
      <c r="AA24" s="5">
        <f t="shared" si="9"/>
        <v>6.0797774575615753</v>
      </c>
      <c r="AB24" s="5">
        <f t="shared" si="10"/>
        <v>6.2437523052667645</v>
      </c>
      <c r="AC24" s="5">
        <f t="shared" si="11"/>
        <v>6.4030733542134586</v>
      </c>
      <c r="AD24" s="5">
        <f t="shared" si="12"/>
        <v>6.2699254357606566</v>
      </c>
      <c r="AE24" s="5">
        <f t="shared" si="13"/>
        <v>6.3134985010560829</v>
      </c>
      <c r="AF24" s="5">
        <f t="shared" si="14"/>
        <v>6.0780851357951526</v>
      </c>
      <c r="AG24" s="5">
        <f t="shared" si="15"/>
        <v>6.1866860413495948</v>
      </c>
      <c r="AH24" s="5">
        <f t="shared" si="16"/>
        <v>6.1251254203185423</v>
      </c>
      <c r="AI24">
        <f t="shared" si="17"/>
        <v>3.8838153846153856</v>
      </c>
      <c r="AJ24">
        <f t="shared" si="5"/>
        <v>62.241444461965557</v>
      </c>
      <c r="AK24">
        <f t="shared" si="18"/>
        <v>2.4173427956206592</v>
      </c>
      <c r="AL24">
        <f t="shared" si="6"/>
        <v>1.6224144446196556</v>
      </c>
    </row>
    <row r="25" spans="1:38" x14ac:dyDescent="0.25">
      <c r="A25">
        <v>21</v>
      </c>
      <c r="B25" s="4" t="s">
        <v>81</v>
      </c>
      <c r="C25" s="7" t="s">
        <v>82</v>
      </c>
      <c r="D25" s="4" t="s">
        <v>83</v>
      </c>
      <c r="E25" s="4">
        <v>1.92</v>
      </c>
      <c r="F25" s="17">
        <f>E25*H1</f>
        <v>2.1504000000000003</v>
      </c>
      <c r="G25" s="5">
        <f t="shared" si="0"/>
        <v>3.487670674470654</v>
      </c>
      <c r="H25" s="5">
        <f t="shared" si="1"/>
        <v>0.14554204994917513</v>
      </c>
      <c r="I25">
        <v>3.8535243397762802</v>
      </c>
      <c r="J25">
        <v>3.5206002067059798</v>
      </c>
      <c r="K25">
        <v>3.3536149335738998</v>
      </c>
      <c r="L25">
        <v>3.4458743106941498</v>
      </c>
      <c r="M25">
        <v>3.5618383863156899</v>
      </c>
      <c r="N25">
        <v>3.4714353002907901</v>
      </c>
      <c r="O25">
        <v>3.4954473743647898</v>
      </c>
      <c r="P25">
        <v>3.35701172487525</v>
      </c>
      <c r="Q25">
        <v>3.4262236976133602</v>
      </c>
      <c r="R25">
        <v>3.3911364704963498</v>
      </c>
      <c r="T25" s="14">
        <v>22</v>
      </c>
      <c r="U25" s="14">
        <v>160000</v>
      </c>
      <c r="V25" s="5">
        <f t="shared" si="2"/>
        <v>25.364877632513849</v>
      </c>
      <c r="W25" s="5">
        <f t="shared" si="3"/>
        <v>1.0584876359940003</v>
      </c>
      <c r="X25" s="5">
        <f t="shared" si="4"/>
        <v>0.33472318048682664</v>
      </c>
      <c r="Y25" s="5">
        <f t="shared" si="7"/>
        <v>28.025631562009309</v>
      </c>
      <c r="Z25" s="5">
        <f t="shared" si="8"/>
        <v>25.604365139679853</v>
      </c>
      <c r="AA25" s="5">
        <f t="shared" si="9"/>
        <v>24.389926789628365</v>
      </c>
      <c r="AB25" s="5">
        <f t="shared" si="10"/>
        <v>25.060904077775639</v>
      </c>
      <c r="AC25" s="5">
        <f t="shared" si="11"/>
        <v>25.904279173205019</v>
      </c>
      <c r="AD25" s="5">
        <f t="shared" si="12"/>
        <v>25.246802183933017</v>
      </c>
      <c r="AE25" s="5">
        <f t="shared" si="13"/>
        <v>25.421435449925745</v>
      </c>
      <c r="AF25" s="5">
        <f t="shared" si="14"/>
        <v>24.414630726365452</v>
      </c>
      <c r="AG25" s="5">
        <f t="shared" si="15"/>
        <v>24.917990528097164</v>
      </c>
      <c r="AH25" s="5">
        <f t="shared" si="16"/>
        <v>24.66281069451891</v>
      </c>
      <c r="AI25">
        <f t="shared" si="17"/>
        <v>15.639272727272729</v>
      </c>
      <c r="AJ25">
        <f t="shared" si="5"/>
        <v>62.187066335130851</v>
      </c>
      <c r="AK25">
        <f t="shared" si="18"/>
        <v>9.72560490524112</v>
      </c>
      <c r="AL25">
        <f t="shared" si="6"/>
        <v>1.6218706633513085</v>
      </c>
    </row>
    <row r="26" spans="1:38" x14ac:dyDescent="0.25">
      <c r="A26">
        <v>22</v>
      </c>
      <c r="B26" s="4" t="s">
        <v>84</v>
      </c>
      <c r="C26" s="7" t="s">
        <v>85</v>
      </c>
      <c r="D26" s="4" t="s">
        <v>86</v>
      </c>
      <c r="E26" s="4">
        <v>3.46</v>
      </c>
      <c r="F26" s="17">
        <f>E26*H1</f>
        <v>3.8752000000000004</v>
      </c>
      <c r="G26" s="5">
        <f t="shared" si="0"/>
        <v>6.2977289683360098</v>
      </c>
      <c r="H26" s="5">
        <f t="shared" si="1"/>
        <v>0.25280765905179081</v>
      </c>
      <c r="I26">
        <v>6.9386133243333701</v>
      </c>
      <c r="J26">
        <v>6.3472406106609496</v>
      </c>
      <c r="K26">
        <v>6.0852560749834996</v>
      </c>
      <c r="L26">
        <v>6.2302584424559297</v>
      </c>
      <c r="M26">
        <v>6.4167863964444898</v>
      </c>
      <c r="N26">
        <v>6.2824775937530601</v>
      </c>
      <c r="O26">
        <v>6.3063161854871499</v>
      </c>
      <c r="P26">
        <v>6.0718318200627301</v>
      </c>
      <c r="Q26">
        <v>6.1861629252392403</v>
      </c>
      <c r="R26">
        <v>6.1123463099396904</v>
      </c>
      <c r="T26" s="14">
        <v>400</v>
      </c>
      <c r="U26" s="14">
        <v>53000</v>
      </c>
      <c r="V26" s="5">
        <f t="shared" si="2"/>
        <v>0.83444908830452158</v>
      </c>
      <c r="W26" s="5">
        <f t="shared" si="3"/>
        <v>3.3497014824362285E-2</v>
      </c>
      <c r="X26" s="5">
        <f t="shared" si="4"/>
        <v>1.0592686166140989E-2</v>
      </c>
      <c r="Y26" s="5">
        <f t="shared" si="7"/>
        <v>0.91936626547417155</v>
      </c>
      <c r="Z26" s="5">
        <f t="shared" si="8"/>
        <v>0.84100938091257582</v>
      </c>
      <c r="AA26" s="5">
        <f t="shared" si="9"/>
        <v>0.80629642993531381</v>
      </c>
      <c r="AB26" s="5">
        <f t="shared" si="10"/>
        <v>0.82550924362541067</v>
      </c>
      <c r="AC26" s="5">
        <f t="shared" si="11"/>
        <v>0.85022419752889489</v>
      </c>
      <c r="AD26" s="5">
        <f t="shared" si="12"/>
        <v>0.83242828117228052</v>
      </c>
      <c r="AE26" s="5">
        <f t="shared" si="13"/>
        <v>0.83558689457704738</v>
      </c>
      <c r="AF26" s="5">
        <f t="shared" si="14"/>
        <v>0.80451771615831169</v>
      </c>
      <c r="AG26" s="5">
        <f t="shared" si="15"/>
        <v>0.8196665875941993</v>
      </c>
      <c r="AH26" s="5">
        <f t="shared" si="16"/>
        <v>0.80988588606700895</v>
      </c>
      <c r="AI26">
        <f t="shared" si="17"/>
        <v>0.51346400000000003</v>
      </c>
      <c r="AJ26">
        <f t="shared" si="5"/>
        <v>62.5136500912472</v>
      </c>
      <c r="AK26">
        <f t="shared" si="18"/>
        <v>0.32098508830452155</v>
      </c>
      <c r="AL26">
        <f t="shared" si="6"/>
        <v>1.6251365009124721</v>
      </c>
    </row>
    <row r="27" spans="1:38" x14ac:dyDescent="0.25">
      <c r="A27">
        <v>23</v>
      </c>
      <c r="B27" s="4" t="s">
        <v>87</v>
      </c>
      <c r="C27" s="7" t="s">
        <v>88</v>
      </c>
      <c r="D27" s="4" t="s">
        <v>89</v>
      </c>
      <c r="E27" s="4">
        <v>1.67</v>
      </c>
      <c r="F27" s="17">
        <f>E27*H1</f>
        <v>1.8704000000000001</v>
      </c>
      <c r="G27" s="5">
        <f t="shared" si="0"/>
        <v>3.0371655904520951</v>
      </c>
      <c r="H27" s="5">
        <f t="shared" si="1"/>
        <v>0.12406399940766166</v>
      </c>
      <c r="I27">
        <v>3.3526319155537698</v>
      </c>
      <c r="J27">
        <v>3.0593532192274</v>
      </c>
      <c r="K27">
        <v>2.9376729242006498</v>
      </c>
      <c r="L27">
        <v>3.0068710060339399</v>
      </c>
      <c r="M27">
        <v>3.0997244761265201</v>
      </c>
      <c r="N27">
        <v>3.02311535930995</v>
      </c>
      <c r="O27">
        <v>3.0412493134130401</v>
      </c>
      <c r="P27">
        <v>2.93064948110846</v>
      </c>
      <c r="Q27">
        <v>2.97391338289775</v>
      </c>
      <c r="R27">
        <v>2.94647482664947</v>
      </c>
      <c r="T27" s="14">
        <v>640</v>
      </c>
      <c r="U27" s="14">
        <v>480000</v>
      </c>
      <c r="V27" s="5">
        <f t="shared" si="2"/>
        <v>2.2778741928390707</v>
      </c>
      <c r="W27" s="5">
        <f t="shared" si="3"/>
        <v>9.3047999555746358E-2</v>
      </c>
      <c r="X27" s="5">
        <f t="shared" si="4"/>
        <v>2.9424361031849398E-2</v>
      </c>
      <c r="Y27" s="5">
        <f t="shared" si="7"/>
        <v>2.5144739366653277</v>
      </c>
      <c r="Z27" s="5">
        <f t="shared" si="8"/>
        <v>2.2945149144205499</v>
      </c>
      <c r="AA27" s="5">
        <f t="shared" si="9"/>
        <v>2.2032546931504875</v>
      </c>
      <c r="AB27" s="5">
        <f t="shared" si="10"/>
        <v>2.2551532545254549</v>
      </c>
      <c r="AC27" s="5">
        <f t="shared" si="11"/>
        <v>2.3247933570948902</v>
      </c>
      <c r="AD27" s="5">
        <f t="shared" si="12"/>
        <v>2.2673365194824626</v>
      </c>
      <c r="AE27" s="5">
        <f t="shared" si="13"/>
        <v>2.28093698505978</v>
      </c>
      <c r="AF27" s="5">
        <f t="shared" si="14"/>
        <v>2.1979871108313449</v>
      </c>
      <c r="AG27" s="5">
        <f t="shared" si="15"/>
        <v>2.2304350371733124</v>
      </c>
      <c r="AH27" s="5">
        <f t="shared" si="16"/>
        <v>2.2098561199871023</v>
      </c>
      <c r="AI27">
        <f t="shared" si="17"/>
        <v>1.4028000000000003</v>
      </c>
      <c r="AJ27">
        <f t="shared" si="5"/>
        <v>62.380538411681655</v>
      </c>
      <c r="AK27">
        <f t="shared" si="18"/>
        <v>0.8750741928390704</v>
      </c>
      <c r="AL27">
        <f t="shared" si="6"/>
        <v>1.6238053841168165</v>
      </c>
    </row>
    <row r="28" spans="1:38" x14ac:dyDescent="0.25">
      <c r="A28">
        <v>24</v>
      </c>
      <c r="B28" s="4" t="s">
        <v>90</v>
      </c>
      <c r="C28" s="7" t="s">
        <v>91</v>
      </c>
      <c r="D28" s="4" t="s">
        <v>92</v>
      </c>
      <c r="E28" s="4">
        <v>16.649999999999999</v>
      </c>
      <c r="F28" s="17">
        <f>E28*H1</f>
        <v>18.648</v>
      </c>
      <c r="G28" s="5">
        <f t="shared" si="0"/>
        <v>30.260322352551601</v>
      </c>
      <c r="H28" s="5">
        <f t="shared" si="1"/>
        <v>1.2156692566094127</v>
      </c>
      <c r="I28">
        <v>33.350990411172901</v>
      </c>
      <c r="J28">
        <v>30.496094373391202</v>
      </c>
      <c r="K28">
        <v>29.245149945825499</v>
      </c>
      <c r="L28">
        <v>29.931674117696598</v>
      </c>
      <c r="M28">
        <v>30.882534155262501</v>
      </c>
      <c r="N28">
        <v>30.130994895334901</v>
      </c>
      <c r="O28">
        <v>30.261401893540999</v>
      </c>
      <c r="P28">
        <v>29.184763354389698</v>
      </c>
      <c r="Q28">
        <v>29.637680200625098</v>
      </c>
      <c r="R28">
        <v>29.481940178276599</v>
      </c>
      <c r="T28" s="14">
        <v>2500</v>
      </c>
      <c r="U28" s="14">
        <v>120000</v>
      </c>
      <c r="V28" s="5">
        <f t="shared" si="2"/>
        <v>1.4524954729224766</v>
      </c>
      <c r="W28" s="5">
        <f t="shared" si="3"/>
        <v>5.8352124317251848E-2</v>
      </c>
      <c r="X28" s="5">
        <f t="shared" si="4"/>
        <v>1.8452561915181354E-2</v>
      </c>
      <c r="Y28" s="5">
        <f t="shared" si="7"/>
        <v>1.6008475397362993</v>
      </c>
      <c r="Z28" s="5">
        <f t="shared" si="8"/>
        <v>1.4638125299227778</v>
      </c>
      <c r="AA28" s="5">
        <f t="shared" si="9"/>
        <v>1.403767197399624</v>
      </c>
      <c r="AB28" s="5">
        <f t="shared" si="10"/>
        <v>1.4367203576494367</v>
      </c>
      <c r="AC28" s="5">
        <f t="shared" si="11"/>
        <v>1.4823616394526</v>
      </c>
      <c r="AD28" s="5">
        <f t="shared" si="12"/>
        <v>1.4462877549760753</v>
      </c>
      <c r="AE28" s="5">
        <f t="shared" si="13"/>
        <v>1.4525472908899679</v>
      </c>
      <c r="AF28" s="5">
        <f t="shared" si="14"/>
        <v>1.4008686410107054</v>
      </c>
      <c r="AG28" s="5">
        <f t="shared" si="15"/>
        <v>1.4226086496300048</v>
      </c>
      <c r="AH28" s="5">
        <f t="shared" si="16"/>
        <v>1.4151331285572766</v>
      </c>
      <c r="AI28">
        <f t="shared" si="17"/>
        <v>0.89510400000000001</v>
      </c>
      <c r="AJ28">
        <f t="shared" si="5"/>
        <v>62.271140886698817</v>
      </c>
      <c r="AK28">
        <f t="shared" si="18"/>
        <v>0.55739147292247659</v>
      </c>
      <c r="AL28">
        <f t="shared" si="6"/>
        <v>1.6227114088669883</v>
      </c>
    </row>
    <row r="29" spans="1:38" x14ac:dyDescent="0.25">
      <c r="A29">
        <v>25</v>
      </c>
      <c r="B29" s="4" t="s">
        <v>93</v>
      </c>
      <c r="C29" s="7" t="s">
        <v>94</v>
      </c>
      <c r="D29" s="4" t="s">
        <v>95</v>
      </c>
      <c r="E29" s="4">
        <v>0.5</v>
      </c>
      <c r="F29" s="17">
        <f>E29*H1</f>
        <v>0.56000000000000005</v>
      </c>
      <c r="G29" s="5">
        <f t="shared" si="0"/>
        <v>0.90902665197748755</v>
      </c>
      <c r="H29" s="5">
        <f t="shared" si="1"/>
        <v>3.7126683113713949E-2</v>
      </c>
      <c r="I29">
        <v>1.00399610463761</v>
      </c>
      <c r="J29">
        <v>0.915599392901566</v>
      </c>
      <c r="K29">
        <v>0.87622491483182596</v>
      </c>
      <c r="L29">
        <v>0.89786492418292396</v>
      </c>
      <c r="M29">
        <v>0.92777212598789705</v>
      </c>
      <c r="N29">
        <v>0.90472392535761603</v>
      </c>
      <c r="O29">
        <v>0.90868003655141905</v>
      </c>
      <c r="P29">
        <v>0.87989466542629302</v>
      </c>
      <c r="Q29">
        <v>0.89083192592371097</v>
      </c>
      <c r="R29">
        <v>0.88467850397401404</v>
      </c>
      <c r="T29" s="14">
        <v>1550</v>
      </c>
      <c r="U29" s="14">
        <v>390000</v>
      </c>
      <c r="V29" s="5">
        <f t="shared" si="2"/>
        <v>0.22872283501369045</v>
      </c>
      <c r="W29" s="5">
        <f t="shared" si="3"/>
        <v>9.3415525253860918E-3</v>
      </c>
      <c r="X29" s="5">
        <f t="shared" si="4"/>
        <v>2.9540582862317942E-3</v>
      </c>
      <c r="Y29" s="5">
        <f t="shared" si="7"/>
        <v>0.2526183747152696</v>
      </c>
      <c r="Z29" s="5">
        <f t="shared" si="8"/>
        <v>0.23037662143974888</v>
      </c>
      <c r="AA29" s="5">
        <f t="shared" si="9"/>
        <v>0.22046949469962068</v>
      </c>
      <c r="AB29" s="5">
        <f t="shared" si="10"/>
        <v>0.22591440027828408</v>
      </c>
      <c r="AC29" s="5">
        <f t="shared" si="11"/>
        <v>0.23343943815179344</v>
      </c>
      <c r="AD29" s="5">
        <f t="shared" si="12"/>
        <v>0.22764021347707758</v>
      </c>
      <c r="AE29" s="5">
        <f t="shared" si="13"/>
        <v>0.22863562210003446</v>
      </c>
      <c r="AF29" s="5">
        <f t="shared" si="14"/>
        <v>0.22139285130080921</v>
      </c>
      <c r="AG29" s="5">
        <f t="shared" si="15"/>
        <v>0.22414480716790147</v>
      </c>
      <c r="AH29" s="5">
        <f t="shared" si="16"/>
        <v>0.2225965268063648</v>
      </c>
      <c r="AI29">
        <f t="shared" si="17"/>
        <v>0.14090322580645162</v>
      </c>
      <c r="AJ29">
        <f t="shared" si="5"/>
        <v>62.326187853122796</v>
      </c>
      <c r="AK29">
        <f t="shared" si="18"/>
        <v>8.781960920723883E-2</v>
      </c>
      <c r="AL29">
        <f t="shared" si="6"/>
        <v>1.6232618785312278</v>
      </c>
    </row>
    <row r="30" spans="1:38" x14ac:dyDescent="0.25">
      <c r="A30">
        <v>26</v>
      </c>
      <c r="B30" s="4" t="s">
        <v>96</v>
      </c>
      <c r="C30" s="7" t="s">
        <v>97</v>
      </c>
      <c r="D30" s="4" t="s">
        <v>98</v>
      </c>
      <c r="E30" s="4">
        <v>3.03</v>
      </c>
      <c r="F30" s="17">
        <f>E30*H1</f>
        <v>3.3936000000000002</v>
      </c>
      <c r="G30" s="5">
        <f t="shared" si="0"/>
        <v>5.5020424995802255</v>
      </c>
      <c r="H30" s="5">
        <f t="shared" si="1"/>
        <v>0.22452406028324282</v>
      </c>
      <c r="I30">
        <v>6.0773237893600296</v>
      </c>
      <c r="J30">
        <v>5.5564469706751103</v>
      </c>
      <c r="K30">
        <v>5.2931915521794499</v>
      </c>
      <c r="L30">
        <v>5.4564756019911398</v>
      </c>
      <c r="M30">
        <v>5.5863579674961601</v>
      </c>
      <c r="N30">
        <v>5.4689569440786903</v>
      </c>
      <c r="O30">
        <v>5.5033924600019999</v>
      </c>
      <c r="P30">
        <v>5.3085201461966198</v>
      </c>
      <c r="Q30">
        <v>5.4070758738502898</v>
      </c>
      <c r="R30">
        <v>5.3626836899727701</v>
      </c>
      <c r="T30" s="14">
        <v>9240</v>
      </c>
      <c r="U30" s="15">
        <v>66000</v>
      </c>
      <c r="V30" s="5">
        <f t="shared" si="2"/>
        <v>3.930030356843018E-2</v>
      </c>
      <c r="W30" s="5">
        <f t="shared" si="3"/>
        <v>1.6037432877374473E-3</v>
      </c>
      <c r="X30" s="5">
        <f t="shared" si="4"/>
        <v>5.0714815714571183E-4</v>
      </c>
      <c r="Y30" s="5">
        <f t="shared" si="7"/>
        <v>4.3409455638285924E-2</v>
      </c>
      <c r="Z30" s="5">
        <f t="shared" si="8"/>
        <v>3.9688906933393643E-2</v>
      </c>
      <c r="AA30" s="5">
        <f t="shared" si="9"/>
        <v>3.7808511086996073E-2</v>
      </c>
      <c r="AB30" s="5">
        <f t="shared" si="10"/>
        <v>3.897482572850814E-2</v>
      </c>
      <c r="AC30" s="5">
        <f t="shared" si="11"/>
        <v>3.9902556910686851E-2</v>
      </c>
      <c r="AD30" s="5">
        <f t="shared" si="12"/>
        <v>3.9063978171990643E-2</v>
      </c>
      <c r="AE30" s="5">
        <f t="shared" si="13"/>
        <v>3.9309946142871428E-2</v>
      </c>
      <c r="AF30" s="5">
        <f t="shared" si="14"/>
        <v>3.7918001044261573E-2</v>
      </c>
      <c r="AG30" s="5">
        <f t="shared" si="15"/>
        <v>3.8621970527502068E-2</v>
      </c>
      <c r="AH30" s="5">
        <f t="shared" si="16"/>
        <v>3.83048834998055E-2</v>
      </c>
      <c r="AI30">
        <f t="shared" si="17"/>
        <v>2.4240000000000001E-2</v>
      </c>
      <c r="AJ30">
        <f t="shared" si="5"/>
        <v>62.129965216296114</v>
      </c>
      <c r="AK30">
        <f t="shared" si="18"/>
        <v>1.5060303568430179E-2</v>
      </c>
      <c r="AL30">
        <f t="shared" si="6"/>
        <v>1.6212996521629612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103</v>
      </c>
      <c r="U32" s="5">
        <f>SUM(V5:V30)</f>
        <v>10369.997757054085</v>
      </c>
      <c r="V32" s="5"/>
      <c r="W32" s="5"/>
      <c r="Y32" s="5">
        <f t="shared" ref="Y32:AI32" si="19">SUM(Y5:Y30)</f>
        <v>10369.997757054078</v>
      </c>
      <c r="Z32" s="5">
        <f t="shared" si="19"/>
        <v>10369.99775705409</v>
      </c>
      <c r="AA32" s="5">
        <f t="shared" si="19"/>
        <v>10369.9977570541</v>
      </c>
      <c r="AB32" s="5">
        <f t="shared" si="19"/>
        <v>10369.997757054098</v>
      </c>
      <c r="AC32" s="5">
        <f t="shared" si="19"/>
        <v>10369.997757054074</v>
      </c>
      <c r="AD32" s="5">
        <f t="shared" si="19"/>
        <v>10369.997757054069</v>
      </c>
      <c r="AE32" s="5">
        <f t="shared" si="19"/>
        <v>10369.99775705407</v>
      </c>
      <c r="AF32" s="5">
        <f t="shared" si="19"/>
        <v>10369.997757054074</v>
      </c>
      <c r="AG32" s="5">
        <f t="shared" si="19"/>
        <v>10369.997757054089</v>
      </c>
      <c r="AH32" s="5">
        <f t="shared" si="19"/>
        <v>10369.99775705408</v>
      </c>
      <c r="AI32" s="5">
        <f t="shared" si="19"/>
        <v>10369.997757054085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>&amp;R_x000D_&amp;1#&amp;"Calibri"&amp;10&amp;K000000 Classification: Confidential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97EB3-31F2-42B0-B470-B2A651D84F3A}">
  <dimension ref="A1:AL32"/>
  <sheetViews>
    <sheetView zoomScale="80" zoomScaleNormal="80" workbookViewId="0">
      <selection activeCell="F1" sqref="F1"/>
    </sheetView>
  </sheetViews>
  <sheetFormatPr defaultRowHeight="15" x14ac:dyDescent="0.25"/>
  <cols>
    <col min="3" max="3" width="37.5703125" customWidth="1"/>
    <col min="9" max="18" width="12.5703125" customWidth="1"/>
    <col min="26" max="26" width="9" customWidth="1"/>
  </cols>
  <sheetData>
    <row r="1" spans="1:38" x14ac:dyDescent="0.25">
      <c r="A1" t="s">
        <v>0</v>
      </c>
      <c r="B1">
        <v>400</v>
      </c>
      <c r="E1" t="s">
        <v>1</v>
      </c>
      <c r="F1">
        <v>1.36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32" t="s">
        <v>5</v>
      </c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S2" s="5"/>
      <c r="T2" s="31" t="s">
        <v>6</v>
      </c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15</v>
      </c>
      <c r="U3" s="5" t="s">
        <v>16</v>
      </c>
      <c r="V3" s="10" t="s">
        <v>13</v>
      </c>
      <c r="W3" s="10" t="s">
        <v>14</v>
      </c>
      <c r="X3" s="10" t="s">
        <v>17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178</v>
      </c>
      <c r="AJ3" t="s">
        <v>19</v>
      </c>
      <c r="AK3" t="s">
        <v>179</v>
      </c>
      <c r="AL3" t="s">
        <v>180</v>
      </c>
    </row>
    <row r="4" spans="1:38" ht="15.75" thickBot="1" x14ac:dyDescent="0.3">
      <c r="B4" t="s">
        <v>20</v>
      </c>
      <c r="C4" t="s">
        <v>181</v>
      </c>
      <c r="F4" s="17"/>
      <c r="G4" s="5" t="e">
        <f>AVERAGE(I4:R4)</f>
        <v>#DIV/0!</v>
      </c>
      <c r="H4" s="5" t="e">
        <f>STDEV(I4:R4)</f>
        <v>#DIV/0!</v>
      </c>
      <c r="T4" s="5" t="s">
        <v>21</v>
      </c>
      <c r="U4" s="5" t="s">
        <v>22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23</v>
      </c>
      <c r="C5" s="5" t="s">
        <v>24</v>
      </c>
      <c r="D5" t="s">
        <v>25</v>
      </c>
      <c r="E5">
        <v>120</v>
      </c>
      <c r="F5" s="17">
        <f>E5*F1</f>
        <v>163.20000000000002</v>
      </c>
      <c r="G5" s="5" t="e">
        <f>AVERAGE(I5:R5)</f>
        <v>#DIV/0!</v>
      </c>
      <c r="H5" s="5" t="e">
        <f>STDEV(I5:R5)</f>
        <v>#DIV/0!</v>
      </c>
      <c r="T5" s="12">
        <v>16</v>
      </c>
      <c r="U5" s="12">
        <v>588000</v>
      </c>
      <c r="V5" s="5">
        <f>AVERAGE(Y5:AH5)</f>
        <v>0</v>
      </c>
      <c r="W5" s="5">
        <f>STDEV(Y5:AH5)</f>
        <v>0</v>
      </c>
      <c r="X5" s="5">
        <f>W5/SQRT(COUNT(Y5:AH5))</f>
        <v>0</v>
      </c>
      <c r="Y5" s="5">
        <f>I5/T5*U5/1000*1.1</f>
        <v>0</v>
      </c>
      <c r="Z5" s="5">
        <f>J5/T5*U5/1000*1.1</f>
        <v>0</v>
      </c>
      <c r="AA5" s="5">
        <f>K5/T5*U5/1000*1.1</f>
        <v>0</v>
      </c>
      <c r="AB5" s="5">
        <f>L5/T5*U5/1000*1.1</f>
        <v>0</v>
      </c>
      <c r="AC5" s="5">
        <f>M5/T5*U5/1000*1.1</f>
        <v>0</v>
      </c>
      <c r="AD5" s="5">
        <f>N5/T5*U5/1000*1.1</f>
        <v>0</v>
      </c>
      <c r="AE5" s="5">
        <f>O5/T5*U5/1000*1.1</f>
        <v>0</v>
      </c>
      <c r="AF5" s="5">
        <f>P5/T5*U5/1000*1.1</f>
        <v>0</v>
      </c>
      <c r="AG5" s="5">
        <f>Q5/T5*U5/1000*1.1</f>
        <v>0</v>
      </c>
      <c r="AH5" s="5">
        <f>R5/T5*U5/1000*1.1</f>
        <v>0</v>
      </c>
      <c r="AI5">
        <f>F5/T5*U5/1000*1.1</f>
        <v>6597.3600000000015</v>
      </c>
      <c r="AJ5">
        <f>((V5-AI5)/AI5)*100</f>
        <v>-100</v>
      </c>
      <c r="AK5">
        <f>V5-AI5</f>
        <v>-6597.3600000000015</v>
      </c>
      <c r="AL5">
        <f>V5/AI5</f>
        <v>0</v>
      </c>
    </row>
    <row r="6" spans="1:38" x14ac:dyDescent="0.25">
      <c r="A6">
        <v>2</v>
      </c>
      <c r="B6" t="s">
        <v>26</v>
      </c>
      <c r="C6" s="5" t="s">
        <v>27</v>
      </c>
      <c r="D6" t="s">
        <v>28</v>
      </c>
      <c r="E6">
        <v>1241.24</v>
      </c>
      <c r="F6" s="17">
        <f>E6*H1</f>
        <v>1390.1888000000001</v>
      </c>
      <c r="G6" s="5" t="e">
        <f t="shared" ref="G6:G30" si="0">AVERAGE(I6:R6)</f>
        <v>#DIV/0!</v>
      </c>
      <c r="H6" s="5" t="e">
        <f t="shared" ref="H6:H30" si="1">STDEV(I6:R6)</f>
        <v>#DIV/0!</v>
      </c>
      <c r="T6" s="13">
        <v>540</v>
      </c>
      <c r="U6" s="13">
        <v>45000</v>
      </c>
      <c r="V6" s="5">
        <f t="shared" ref="V6:V30" si="2">AVERAGE(Y6:AH6)</f>
        <v>0</v>
      </c>
      <c r="W6" s="5">
        <f>STDEV(Y6:AH6)</f>
        <v>0</v>
      </c>
      <c r="X6" s="5">
        <f t="shared" ref="X6:X30" si="3">W6/SQRT(COUNT(Y6:AH6))</f>
        <v>0</v>
      </c>
      <c r="Y6" s="5">
        <f>I6/T6*U6/1000</f>
        <v>0</v>
      </c>
      <c r="Z6" s="5">
        <f>J6/T6*U6/1000</f>
        <v>0</v>
      </c>
      <c r="AA6" s="5">
        <f>K6/T6*U6/1000</f>
        <v>0</v>
      </c>
      <c r="AB6" s="5">
        <f>L6/T6*U6/1000</f>
        <v>0</v>
      </c>
      <c r="AC6" s="5">
        <f>M6/T6*U6/1000</f>
        <v>0</v>
      </c>
      <c r="AD6" s="5">
        <f>N6/T6*U6/1000</f>
        <v>0</v>
      </c>
      <c r="AE6" s="5">
        <f>O6/T6*U6/1000</f>
        <v>0</v>
      </c>
      <c r="AF6" s="5">
        <f>P6/T6*U6/1000</f>
        <v>0</v>
      </c>
      <c r="AG6" s="5">
        <f>Q6/T6*U6/1000</f>
        <v>0</v>
      </c>
      <c r="AH6" s="5">
        <f>R6/T6*U6/1000</f>
        <v>0</v>
      </c>
      <c r="AI6">
        <f>F6/T6*U6/1000</f>
        <v>115.84906666666669</v>
      </c>
      <c r="AJ6">
        <f t="shared" ref="AJ6:AJ30" si="4">((V6-AI6)/AI6)*100</f>
        <v>-100</v>
      </c>
      <c r="AK6">
        <f>V6-AI6</f>
        <v>-115.84906666666669</v>
      </c>
      <c r="AL6">
        <f t="shared" ref="AL6:AL30" si="5">V6/AI6</f>
        <v>0</v>
      </c>
    </row>
    <row r="7" spans="1:38" x14ac:dyDescent="0.25">
      <c r="A7">
        <v>3</v>
      </c>
      <c r="B7" t="s">
        <v>29</v>
      </c>
      <c r="C7" s="5" t="s">
        <v>213</v>
      </c>
      <c r="D7" t="s">
        <v>31</v>
      </c>
      <c r="E7">
        <v>166.35</v>
      </c>
      <c r="F7" s="17">
        <f>E7*H1</f>
        <v>186.31200000000001</v>
      </c>
      <c r="G7" s="5" t="e">
        <f t="shared" si="0"/>
        <v>#DIV/0!</v>
      </c>
      <c r="H7" s="5" t="e">
        <f t="shared" si="1"/>
        <v>#DIV/0!</v>
      </c>
      <c r="T7" s="13">
        <v>50</v>
      </c>
      <c r="U7" s="13">
        <v>180000</v>
      </c>
      <c r="V7" s="5">
        <f t="shared" si="2"/>
        <v>0</v>
      </c>
      <c r="W7" s="5">
        <f t="shared" ref="W7:W30" si="6">STDEV(Y7:AH7)</f>
        <v>0</v>
      </c>
      <c r="X7" s="5">
        <f t="shared" si="3"/>
        <v>0</v>
      </c>
      <c r="Y7" s="5">
        <f t="shared" ref="Y7:Y30" si="7">I7/T7*U7/1000</f>
        <v>0</v>
      </c>
      <c r="Z7" s="5">
        <f t="shared" ref="Z7:Z30" si="8">J7/T7*U7/1000</f>
        <v>0</v>
      </c>
      <c r="AA7" s="5">
        <f t="shared" ref="AA7:AA30" si="9">K7/T7*U7/1000</f>
        <v>0</v>
      </c>
      <c r="AB7" s="5">
        <f t="shared" ref="AB7:AB30" si="10">L7/T7*U7/1000</f>
        <v>0</v>
      </c>
      <c r="AC7" s="5">
        <f t="shared" ref="AC7:AC30" si="11">M7/T7*U7/1000</f>
        <v>0</v>
      </c>
      <c r="AD7" s="5">
        <f t="shared" ref="AD7:AD30" si="12">N7/T7*U7/1000</f>
        <v>0</v>
      </c>
      <c r="AE7" s="5">
        <f t="shared" ref="AE7:AE30" si="13">O7/T7*U7/1000</f>
        <v>0</v>
      </c>
      <c r="AF7" s="5">
        <f t="shared" ref="AF7:AF30" si="14">P7/T7*U7/1000</f>
        <v>0</v>
      </c>
      <c r="AG7" s="5">
        <f t="shared" ref="AG7:AG30" si="15">Q7/T7*U7/1000</f>
        <v>0</v>
      </c>
      <c r="AH7" s="5">
        <f t="shared" ref="AH7:AH30" si="16">R7/T7*U7/1000</f>
        <v>0</v>
      </c>
      <c r="AI7">
        <f t="shared" ref="AI7:AI30" si="17">F7/T7*U7/1000</f>
        <v>670.72320000000002</v>
      </c>
      <c r="AJ7">
        <f t="shared" si="4"/>
        <v>-100</v>
      </c>
      <c r="AK7">
        <f t="shared" ref="AK7:AK30" si="18">V7-AI7</f>
        <v>-670.72320000000002</v>
      </c>
      <c r="AL7">
        <f t="shared" si="5"/>
        <v>0</v>
      </c>
    </row>
    <row r="8" spans="1:38" x14ac:dyDescent="0.25">
      <c r="A8">
        <v>4</v>
      </c>
      <c r="B8" t="s">
        <v>32</v>
      </c>
      <c r="C8" s="6" t="s">
        <v>33</v>
      </c>
      <c r="D8" t="s">
        <v>34</v>
      </c>
      <c r="E8">
        <v>50.2</v>
      </c>
      <c r="F8" s="17">
        <f>E8*H1</f>
        <v>56.224000000000011</v>
      </c>
      <c r="G8" s="5" t="e">
        <f t="shared" si="0"/>
        <v>#DIV/0!</v>
      </c>
      <c r="H8" s="5" t="e">
        <f t="shared" si="1"/>
        <v>#DIV/0!</v>
      </c>
      <c r="T8" s="14">
        <v>65</v>
      </c>
      <c r="U8" s="14">
        <v>70000</v>
      </c>
      <c r="V8" s="5">
        <f t="shared" si="2"/>
        <v>0</v>
      </c>
      <c r="W8" s="5">
        <f t="shared" si="6"/>
        <v>0</v>
      </c>
      <c r="X8" s="5">
        <f t="shared" si="3"/>
        <v>0</v>
      </c>
      <c r="Y8" s="5">
        <f t="shared" si="7"/>
        <v>0</v>
      </c>
      <c r="Z8" s="5">
        <f t="shared" si="8"/>
        <v>0</v>
      </c>
      <c r="AA8" s="5">
        <f t="shared" si="9"/>
        <v>0</v>
      </c>
      <c r="AB8" s="5">
        <f t="shared" si="10"/>
        <v>0</v>
      </c>
      <c r="AC8" s="5">
        <f t="shared" si="11"/>
        <v>0</v>
      </c>
      <c r="AD8" s="5">
        <f t="shared" si="12"/>
        <v>0</v>
      </c>
      <c r="AE8" s="5">
        <f t="shared" si="13"/>
        <v>0</v>
      </c>
      <c r="AF8" s="5">
        <f t="shared" si="14"/>
        <v>0</v>
      </c>
      <c r="AG8" s="5">
        <f t="shared" si="15"/>
        <v>0</v>
      </c>
      <c r="AH8" s="5">
        <f t="shared" si="16"/>
        <v>0</v>
      </c>
      <c r="AI8">
        <f t="shared" si="17"/>
        <v>60.548923076923096</v>
      </c>
      <c r="AJ8">
        <f t="shared" si="4"/>
        <v>-100</v>
      </c>
      <c r="AK8">
        <f t="shared" si="18"/>
        <v>-60.548923076923096</v>
      </c>
      <c r="AL8">
        <f t="shared" si="5"/>
        <v>0</v>
      </c>
    </row>
    <row r="9" spans="1:38" x14ac:dyDescent="0.25">
      <c r="A9">
        <v>5</v>
      </c>
      <c r="B9" t="s">
        <v>35</v>
      </c>
      <c r="C9" s="6" t="s">
        <v>36</v>
      </c>
      <c r="D9" t="s">
        <v>37</v>
      </c>
      <c r="E9">
        <v>29.91</v>
      </c>
      <c r="F9" s="17">
        <f>E9*H1</f>
        <v>33.499200000000002</v>
      </c>
      <c r="G9" s="5" t="e">
        <f t="shared" si="0"/>
        <v>#DIV/0!</v>
      </c>
      <c r="H9" s="5" t="e">
        <f t="shared" si="1"/>
        <v>#DIV/0!</v>
      </c>
      <c r="T9" s="14">
        <v>22</v>
      </c>
      <c r="U9" s="14">
        <v>160000</v>
      </c>
      <c r="V9" s="5">
        <f t="shared" si="2"/>
        <v>0</v>
      </c>
      <c r="W9" s="5">
        <f t="shared" si="6"/>
        <v>0</v>
      </c>
      <c r="X9" s="5">
        <f t="shared" si="3"/>
        <v>0</v>
      </c>
      <c r="Y9" s="5">
        <f t="shared" si="7"/>
        <v>0</v>
      </c>
      <c r="Z9" s="5">
        <f t="shared" si="8"/>
        <v>0</v>
      </c>
      <c r="AA9" s="5">
        <f t="shared" si="9"/>
        <v>0</v>
      </c>
      <c r="AB9" s="5">
        <f t="shared" si="10"/>
        <v>0</v>
      </c>
      <c r="AC9" s="5">
        <f t="shared" si="11"/>
        <v>0</v>
      </c>
      <c r="AD9" s="5">
        <f t="shared" si="12"/>
        <v>0</v>
      </c>
      <c r="AE9" s="5">
        <f t="shared" si="13"/>
        <v>0</v>
      </c>
      <c r="AF9" s="5">
        <f t="shared" si="14"/>
        <v>0</v>
      </c>
      <c r="AG9" s="5">
        <f t="shared" si="15"/>
        <v>0</v>
      </c>
      <c r="AH9" s="5">
        <f t="shared" si="16"/>
        <v>0</v>
      </c>
      <c r="AI9">
        <f t="shared" si="17"/>
        <v>243.63054545454546</v>
      </c>
      <c r="AJ9">
        <f t="shared" si="4"/>
        <v>-100</v>
      </c>
      <c r="AK9">
        <f t="shared" si="18"/>
        <v>-243.63054545454546</v>
      </c>
      <c r="AL9">
        <f t="shared" si="5"/>
        <v>0</v>
      </c>
    </row>
    <row r="10" spans="1:38" x14ac:dyDescent="0.25">
      <c r="A10">
        <v>6</v>
      </c>
      <c r="B10" t="s">
        <v>38</v>
      </c>
      <c r="C10" s="6" t="s">
        <v>39</v>
      </c>
      <c r="D10" t="s">
        <v>40</v>
      </c>
      <c r="E10">
        <v>128.58000000000001</v>
      </c>
      <c r="F10" s="17">
        <f>E10*H1</f>
        <v>144.00960000000003</v>
      </c>
      <c r="G10" s="5" t="e">
        <f t="shared" si="0"/>
        <v>#DIV/0!</v>
      </c>
      <c r="H10" s="5" t="e">
        <f t="shared" si="1"/>
        <v>#DIV/0!</v>
      </c>
      <c r="T10" s="14">
        <v>69</v>
      </c>
      <c r="U10" s="14">
        <v>160000</v>
      </c>
      <c r="V10" s="5">
        <f t="shared" si="2"/>
        <v>0</v>
      </c>
      <c r="W10" s="5">
        <f t="shared" si="6"/>
        <v>0</v>
      </c>
      <c r="X10" s="5">
        <f t="shared" si="3"/>
        <v>0</v>
      </c>
      <c r="Y10" s="5">
        <f t="shared" si="7"/>
        <v>0</v>
      </c>
      <c r="Z10" s="5">
        <f t="shared" si="8"/>
        <v>0</v>
      </c>
      <c r="AA10" s="5">
        <f t="shared" si="9"/>
        <v>0</v>
      </c>
      <c r="AB10" s="5">
        <f t="shared" si="10"/>
        <v>0</v>
      </c>
      <c r="AC10" s="5">
        <f t="shared" si="11"/>
        <v>0</v>
      </c>
      <c r="AD10" s="5">
        <f t="shared" si="12"/>
        <v>0</v>
      </c>
      <c r="AE10" s="5">
        <f t="shared" si="13"/>
        <v>0</v>
      </c>
      <c r="AF10" s="5">
        <f t="shared" si="14"/>
        <v>0</v>
      </c>
      <c r="AG10" s="5">
        <f t="shared" si="15"/>
        <v>0</v>
      </c>
      <c r="AH10" s="5">
        <f t="shared" si="16"/>
        <v>0</v>
      </c>
      <c r="AI10">
        <f t="shared" si="17"/>
        <v>333.93530434782616</v>
      </c>
      <c r="AJ10">
        <f t="shared" si="4"/>
        <v>-100</v>
      </c>
      <c r="AK10">
        <f t="shared" si="18"/>
        <v>-333.93530434782616</v>
      </c>
      <c r="AL10">
        <f t="shared" si="5"/>
        <v>0</v>
      </c>
    </row>
    <row r="11" spans="1:38" x14ac:dyDescent="0.25">
      <c r="A11">
        <v>7</v>
      </c>
      <c r="B11" s="3" t="s">
        <v>41</v>
      </c>
      <c r="C11" s="9" t="s">
        <v>33</v>
      </c>
      <c r="D11" s="3" t="s">
        <v>42</v>
      </c>
      <c r="E11" s="3">
        <v>50.2</v>
      </c>
      <c r="F11" s="17">
        <f>E11*H1</f>
        <v>56.224000000000011</v>
      </c>
      <c r="G11" s="5"/>
      <c r="H11" s="5"/>
      <c r="T11" s="14">
        <v>65</v>
      </c>
      <c r="U11" s="14">
        <v>70000</v>
      </c>
      <c r="V11" s="5">
        <f t="shared" si="2"/>
        <v>0</v>
      </c>
      <c r="W11" s="5">
        <f t="shared" si="6"/>
        <v>0</v>
      </c>
      <c r="X11" s="5">
        <f t="shared" si="3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I11">
        <v>0</v>
      </c>
      <c r="AK11">
        <f t="shared" si="18"/>
        <v>0</v>
      </c>
      <c r="AL11" t="e">
        <f t="shared" si="5"/>
        <v>#DIV/0!</v>
      </c>
    </row>
    <row r="12" spans="1:38" x14ac:dyDescent="0.25">
      <c r="A12">
        <v>8</v>
      </c>
      <c r="B12" t="s">
        <v>43</v>
      </c>
      <c r="C12" s="6" t="s">
        <v>44</v>
      </c>
      <c r="D12" t="s">
        <v>45</v>
      </c>
      <c r="E12">
        <v>13.35</v>
      </c>
      <c r="F12" s="17">
        <f>E12*H1</f>
        <v>14.952000000000002</v>
      </c>
      <c r="G12" s="5" t="e">
        <f t="shared" si="0"/>
        <v>#DIV/0!</v>
      </c>
      <c r="H12" s="5" t="e">
        <f t="shared" si="1"/>
        <v>#DIV/0!</v>
      </c>
      <c r="T12" s="14">
        <v>81</v>
      </c>
      <c r="U12" s="14">
        <v>66000</v>
      </c>
      <c r="V12" s="5">
        <f t="shared" si="2"/>
        <v>0</v>
      </c>
      <c r="W12" s="5">
        <f t="shared" si="6"/>
        <v>0</v>
      </c>
      <c r="X12" s="5">
        <f t="shared" si="3"/>
        <v>0</v>
      </c>
      <c r="Y12" s="5">
        <f t="shared" si="7"/>
        <v>0</v>
      </c>
      <c r="Z12" s="5">
        <f t="shared" si="8"/>
        <v>0</v>
      </c>
      <c r="AA12" s="5">
        <f t="shared" si="9"/>
        <v>0</v>
      </c>
      <c r="AB12" s="5">
        <f t="shared" si="10"/>
        <v>0</v>
      </c>
      <c r="AC12" s="5">
        <f t="shared" si="11"/>
        <v>0</v>
      </c>
      <c r="AD12" s="5">
        <f t="shared" si="12"/>
        <v>0</v>
      </c>
      <c r="AE12" s="5">
        <f t="shared" si="13"/>
        <v>0</v>
      </c>
      <c r="AF12" s="5">
        <f t="shared" si="14"/>
        <v>0</v>
      </c>
      <c r="AG12" s="5">
        <f t="shared" si="15"/>
        <v>0</v>
      </c>
      <c r="AH12" s="5">
        <f t="shared" si="16"/>
        <v>0</v>
      </c>
      <c r="AI12">
        <f t="shared" si="17"/>
        <v>12.183111111111113</v>
      </c>
      <c r="AJ12">
        <f t="shared" si="4"/>
        <v>-100</v>
      </c>
      <c r="AK12">
        <f t="shared" si="18"/>
        <v>-12.183111111111113</v>
      </c>
      <c r="AL12">
        <f t="shared" si="5"/>
        <v>0</v>
      </c>
    </row>
    <row r="13" spans="1:38" x14ac:dyDescent="0.25">
      <c r="A13">
        <v>9</v>
      </c>
      <c r="B13" s="3" t="s">
        <v>46</v>
      </c>
      <c r="C13" s="9" t="s">
        <v>39</v>
      </c>
      <c r="D13" s="3" t="s">
        <v>47</v>
      </c>
      <c r="E13" s="3">
        <v>128.57</v>
      </c>
      <c r="F13" s="17">
        <f>E13*H1</f>
        <v>143.9984</v>
      </c>
      <c r="G13" s="5"/>
      <c r="H13" s="5"/>
      <c r="T13" s="14">
        <v>69</v>
      </c>
      <c r="U13" s="14">
        <v>160000</v>
      </c>
      <c r="V13" s="5">
        <f t="shared" si="2"/>
        <v>0</v>
      </c>
      <c r="W13" s="5">
        <f t="shared" si="6"/>
        <v>0</v>
      </c>
      <c r="X13" s="5">
        <f t="shared" si="3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I13">
        <v>0</v>
      </c>
      <c r="AK13">
        <f t="shared" si="18"/>
        <v>0</v>
      </c>
      <c r="AL13" t="e">
        <f t="shared" si="5"/>
        <v>#DIV/0!</v>
      </c>
    </row>
    <row r="14" spans="1:38" x14ac:dyDescent="0.25">
      <c r="A14">
        <v>10</v>
      </c>
      <c r="B14" t="s">
        <v>48</v>
      </c>
      <c r="C14" s="6" t="s">
        <v>49</v>
      </c>
      <c r="D14" t="s">
        <v>50</v>
      </c>
      <c r="E14">
        <v>446.19</v>
      </c>
      <c r="F14" s="17">
        <f>E14*H1</f>
        <v>499.73280000000005</v>
      </c>
      <c r="G14" s="5" t="e">
        <f t="shared" si="0"/>
        <v>#DIV/0!</v>
      </c>
      <c r="H14" s="5" t="e">
        <f t="shared" si="1"/>
        <v>#DIV/0!</v>
      </c>
      <c r="T14" s="14">
        <v>615</v>
      </c>
      <c r="U14" s="14">
        <v>96000</v>
      </c>
      <c r="V14" s="5">
        <f t="shared" si="2"/>
        <v>0</v>
      </c>
      <c r="W14" s="5">
        <f t="shared" si="6"/>
        <v>0</v>
      </c>
      <c r="X14" s="5">
        <f t="shared" si="3"/>
        <v>0</v>
      </c>
      <c r="Y14" s="5">
        <f t="shared" si="7"/>
        <v>0</v>
      </c>
      <c r="Z14" s="5">
        <f t="shared" si="8"/>
        <v>0</v>
      </c>
      <c r="AA14" s="5">
        <f t="shared" si="9"/>
        <v>0</v>
      </c>
      <c r="AB14" s="5">
        <f t="shared" si="10"/>
        <v>0</v>
      </c>
      <c r="AC14" s="5">
        <f t="shared" si="11"/>
        <v>0</v>
      </c>
      <c r="AD14" s="5">
        <f t="shared" si="12"/>
        <v>0</v>
      </c>
      <c r="AE14" s="5">
        <f t="shared" si="13"/>
        <v>0</v>
      </c>
      <c r="AF14" s="5">
        <f t="shared" si="14"/>
        <v>0</v>
      </c>
      <c r="AG14" s="5">
        <f t="shared" si="15"/>
        <v>0</v>
      </c>
      <c r="AH14" s="5">
        <f t="shared" si="16"/>
        <v>0</v>
      </c>
      <c r="AI14">
        <f t="shared" si="17"/>
        <v>78.007071219512198</v>
      </c>
      <c r="AJ14">
        <f t="shared" si="4"/>
        <v>-100</v>
      </c>
      <c r="AK14">
        <f t="shared" si="18"/>
        <v>-78.007071219512198</v>
      </c>
      <c r="AL14">
        <f t="shared" si="5"/>
        <v>0</v>
      </c>
    </row>
    <row r="15" spans="1:38" x14ac:dyDescent="0.25">
      <c r="A15">
        <v>11</v>
      </c>
      <c r="B15" s="4" t="s">
        <v>51</v>
      </c>
      <c r="C15" s="7" t="s">
        <v>52</v>
      </c>
      <c r="D15" s="4" t="s">
        <v>53</v>
      </c>
      <c r="E15" s="4">
        <v>8.01</v>
      </c>
      <c r="F15" s="17">
        <f>E15*H1</f>
        <v>8.9712000000000014</v>
      </c>
      <c r="G15" s="5" t="e">
        <f t="shared" si="0"/>
        <v>#DIV/0!</v>
      </c>
      <c r="H15" s="5" t="e">
        <f t="shared" si="1"/>
        <v>#DIV/0!</v>
      </c>
      <c r="T15" s="14">
        <v>546</v>
      </c>
      <c r="U15" s="14">
        <v>210000</v>
      </c>
      <c r="V15" s="5">
        <f t="shared" si="2"/>
        <v>0</v>
      </c>
      <c r="W15" s="5">
        <f t="shared" si="6"/>
        <v>0</v>
      </c>
      <c r="X15" s="5">
        <f t="shared" si="3"/>
        <v>0</v>
      </c>
      <c r="Y15" s="5">
        <f t="shared" si="7"/>
        <v>0</v>
      </c>
      <c r="Z15" s="5">
        <f t="shared" si="8"/>
        <v>0</v>
      </c>
      <c r="AA15" s="5">
        <f t="shared" si="9"/>
        <v>0</v>
      </c>
      <c r="AB15" s="5">
        <f t="shared" si="10"/>
        <v>0</v>
      </c>
      <c r="AC15" s="5">
        <f t="shared" si="11"/>
        <v>0</v>
      </c>
      <c r="AD15" s="5">
        <f t="shared" si="12"/>
        <v>0</v>
      </c>
      <c r="AE15" s="5">
        <f t="shared" si="13"/>
        <v>0</v>
      </c>
      <c r="AF15" s="5">
        <f t="shared" si="14"/>
        <v>0</v>
      </c>
      <c r="AG15" s="5">
        <f t="shared" si="15"/>
        <v>0</v>
      </c>
      <c r="AH15" s="5">
        <f t="shared" si="16"/>
        <v>0</v>
      </c>
      <c r="AI15">
        <f t="shared" si="17"/>
        <v>3.4504615384615396</v>
      </c>
      <c r="AJ15">
        <f t="shared" si="4"/>
        <v>-100</v>
      </c>
      <c r="AK15">
        <f t="shared" si="18"/>
        <v>-3.4504615384615396</v>
      </c>
      <c r="AL15">
        <f t="shared" si="5"/>
        <v>0</v>
      </c>
    </row>
    <row r="16" spans="1:38" x14ac:dyDescent="0.25">
      <c r="A16">
        <v>12</v>
      </c>
      <c r="B16" s="3" t="s">
        <v>54</v>
      </c>
      <c r="C16" s="9" t="s">
        <v>55</v>
      </c>
      <c r="D16" s="3" t="s">
        <v>56</v>
      </c>
      <c r="E16" s="3">
        <v>150</v>
      </c>
      <c r="F16" s="17">
        <f>E16*H1</f>
        <v>168.00000000000003</v>
      </c>
      <c r="G16" s="5"/>
      <c r="H16" s="5"/>
      <c r="T16" s="14">
        <v>216</v>
      </c>
      <c r="U16" s="14">
        <v>325000</v>
      </c>
      <c r="V16" s="5">
        <f t="shared" si="2"/>
        <v>0</v>
      </c>
      <c r="W16" s="5">
        <f t="shared" si="6"/>
        <v>0</v>
      </c>
      <c r="X16" s="5">
        <f t="shared" si="3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I16">
        <v>0</v>
      </c>
      <c r="AK16">
        <f t="shared" si="18"/>
        <v>0</v>
      </c>
      <c r="AL16" t="e">
        <f t="shared" si="5"/>
        <v>#DIV/0!</v>
      </c>
    </row>
    <row r="17" spans="1:38" x14ac:dyDescent="0.25">
      <c r="A17">
        <v>13</v>
      </c>
      <c r="B17" s="2" t="s">
        <v>57</v>
      </c>
      <c r="C17" s="8" t="s">
        <v>58</v>
      </c>
      <c r="D17" s="2" t="s">
        <v>59</v>
      </c>
      <c r="E17" s="2">
        <v>1572.6</v>
      </c>
      <c r="F17" s="17">
        <f>E17*H1</f>
        <v>1761.3120000000001</v>
      </c>
      <c r="G17" s="5" t="e">
        <f t="shared" si="0"/>
        <v>#DIV/0!</v>
      </c>
      <c r="H17" s="5" t="e">
        <f t="shared" si="1"/>
        <v>#DIV/0!</v>
      </c>
      <c r="T17" s="14">
        <v>292</v>
      </c>
      <c r="U17" s="14">
        <v>100000</v>
      </c>
      <c r="V17" s="5">
        <f t="shared" si="2"/>
        <v>0</v>
      </c>
      <c r="W17" s="5">
        <f t="shared" si="6"/>
        <v>0</v>
      </c>
      <c r="X17" s="5">
        <f t="shared" si="3"/>
        <v>0</v>
      </c>
      <c r="Y17" s="5">
        <f t="shared" si="7"/>
        <v>0</v>
      </c>
      <c r="Z17" s="5">
        <f t="shared" si="8"/>
        <v>0</v>
      </c>
      <c r="AA17" s="5">
        <f t="shared" si="9"/>
        <v>0</v>
      </c>
      <c r="AB17" s="5">
        <f t="shared" si="10"/>
        <v>0</v>
      </c>
      <c r="AC17" s="5">
        <f t="shared" si="11"/>
        <v>0</v>
      </c>
      <c r="AD17" s="5">
        <f t="shared" si="12"/>
        <v>0</v>
      </c>
      <c r="AE17" s="5">
        <f t="shared" si="13"/>
        <v>0</v>
      </c>
      <c r="AF17" s="5">
        <f t="shared" si="14"/>
        <v>0</v>
      </c>
      <c r="AG17" s="5">
        <f t="shared" si="15"/>
        <v>0</v>
      </c>
      <c r="AH17" s="5">
        <f t="shared" si="16"/>
        <v>0</v>
      </c>
      <c r="AI17">
        <f t="shared" si="17"/>
        <v>603.1890410958905</v>
      </c>
      <c r="AJ17">
        <f t="shared" si="4"/>
        <v>-100</v>
      </c>
      <c r="AK17">
        <f t="shared" si="18"/>
        <v>-603.1890410958905</v>
      </c>
      <c r="AL17">
        <f t="shared" si="5"/>
        <v>0</v>
      </c>
    </row>
    <row r="18" spans="1:38" x14ac:dyDescent="0.25">
      <c r="A18">
        <v>14</v>
      </c>
      <c r="B18" s="2" t="s">
        <v>60</v>
      </c>
      <c r="C18" s="8" t="s">
        <v>61</v>
      </c>
      <c r="D18" s="2" t="s">
        <v>62</v>
      </c>
      <c r="E18" s="2">
        <v>171.47</v>
      </c>
      <c r="F18" s="17">
        <f>E18*H1</f>
        <v>192.04640000000001</v>
      </c>
      <c r="G18" s="5" t="e">
        <f t="shared" si="0"/>
        <v>#DIV/0!</v>
      </c>
      <c r="H18" s="5" t="e">
        <f t="shared" si="1"/>
        <v>#DIV/0!</v>
      </c>
      <c r="T18" s="14">
        <v>200</v>
      </c>
      <c r="U18" s="14">
        <v>47000</v>
      </c>
      <c r="V18" s="5">
        <f t="shared" si="2"/>
        <v>0</v>
      </c>
      <c r="W18" s="5">
        <f t="shared" si="6"/>
        <v>0</v>
      </c>
      <c r="X18" s="5">
        <f t="shared" si="3"/>
        <v>0</v>
      </c>
      <c r="Y18" s="5">
        <f t="shared" si="7"/>
        <v>0</v>
      </c>
      <c r="Z18" s="5">
        <f t="shared" si="8"/>
        <v>0</v>
      </c>
      <c r="AA18" s="5">
        <f t="shared" si="9"/>
        <v>0</v>
      </c>
      <c r="AB18" s="5">
        <f t="shared" si="10"/>
        <v>0</v>
      </c>
      <c r="AC18" s="5">
        <f t="shared" si="11"/>
        <v>0</v>
      </c>
      <c r="AD18" s="5">
        <f t="shared" si="12"/>
        <v>0</v>
      </c>
      <c r="AE18" s="5">
        <f t="shared" si="13"/>
        <v>0</v>
      </c>
      <c r="AF18" s="5">
        <f t="shared" si="14"/>
        <v>0</v>
      </c>
      <c r="AG18" s="5">
        <f t="shared" si="15"/>
        <v>0</v>
      </c>
      <c r="AH18" s="5">
        <f t="shared" si="16"/>
        <v>0</v>
      </c>
      <c r="AI18">
        <f t="shared" si="17"/>
        <v>45.130904000000001</v>
      </c>
      <c r="AJ18">
        <f t="shared" si="4"/>
        <v>-100</v>
      </c>
      <c r="AK18">
        <f t="shared" si="18"/>
        <v>-45.130904000000001</v>
      </c>
      <c r="AL18">
        <f t="shared" si="5"/>
        <v>0</v>
      </c>
    </row>
    <row r="19" spans="1:38" x14ac:dyDescent="0.25">
      <c r="A19">
        <v>15</v>
      </c>
      <c r="B19" s="2" t="s">
        <v>63</v>
      </c>
      <c r="C19" s="8" t="s">
        <v>64</v>
      </c>
      <c r="D19" s="2" t="s">
        <v>65</v>
      </c>
      <c r="E19" s="2">
        <v>43.68</v>
      </c>
      <c r="F19" s="17">
        <f>E19*H1</f>
        <v>48.921600000000005</v>
      </c>
      <c r="G19" s="5" t="e">
        <f t="shared" si="0"/>
        <v>#DIV/0!</v>
      </c>
      <c r="H19" s="5" t="e">
        <f t="shared" si="1"/>
        <v>#DIV/0!</v>
      </c>
      <c r="T19" s="14">
        <v>437</v>
      </c>
      <c r="U19" s="14">
        <v>300000</v>
      </c>
      <c r="V19" s="5">
        <f t="shared" si="2"/>
        <v>0</v>
      </c>
      <c r="W19" s="5">
        <f t="shared" si="6"/>
        <v>0</v>
      </c>
      <c r="X19" s="5">
        <f t="shared" si="3"/>
        <v>0</v>
      </c>
      <c r="Y19" s="5">
        <f t="shared" si="7"/>
        <v>0</v>
      </c>
      <c r="Z19" s="5">
        <f t="shared" si="8"/>
        <v>0</v>
      </c>
      <c r="AA19" s="5">
        <f t="shared" si="9"/>
        <v>0</v>
      </c>
      <c r="AB19" s="5">
        <f t="shared" si="10"/>
        <v>0</v>
      </c>
      <c r="AC19" s="5">
        <f t="shared" si="11"/>
        <v>0</v>
      </c>
      <c r="AD19" s="5">
        <f t="shared" si="12"/>
        <v>0</v>
      </c>
      <c r="AE19" s="5">
        <f t="shared" si="13"/>
        <v>0</v>
      </c>
      <c r="AF19" s="5">
        <f t="shared" si="14"/>
        <v>0</v>
      </c>
      <c r="AG19" s="5">
        <f t="shared" si="15"/>
        <v>0</v>
      </c>
      <c r="AH19" s="5">
        <f t="shared" si="16"/>
        <v>0</v>
      </c>
      <c r="AI19">
        <f t="shared" si="17"/>
        <v>33.584622425629298</v>
      </c>
      <c r="AJ19">
        <f t="shared" si="4"/>
        <v>-100</v>
      </c>
      <c r="AK19">
        <f t="shared" si="18"/>
        <v>-33.584622425629298</v>
      </c>
      <c r="AL19">
        <f t="shared" si="5"/>
        <v>0</v>
      </c>
    </row>
    <row r="20" spans="1:38" x14ac:dyDescent="0.25">
      <c r="A20">
        <v>16</v>
      </c>
      <c r="B20" s="2" t="s">
        <v>66</v>
      </c>
      <c r="C20" s="8" t="s">
        <v>67</v>
      </c>
      <c r="D20" s="2" t="s">
        <v>68</v>
      </c>
      <c r="E20" s="2">
        <v>99.19</v>
      </c>
      <c r="F20" s="17">
        <f>E20*H1</f>
        <v>111.09280000000001</v>
      </c>
      <c r="G20" s="5" t="e">
        <f t="shared" si="0"/>
        <v>#DIV/0!</v>
      </c>
      <c r="H20" s="5" t="e">
        <f t="shared" si="1"/>
        <v>#DIV/0!</v>
      </c>
      <c r="T20" s="14">
        <v>97</v>
      </c>
      <c r="U20" s="14">
        <v>105000</v>
      </c>
      <c r="V20" s="5">
        <f t="shared" si="2"/>
        <v>0</v>
      </c>
      <c r="W20" s="5">
        <f t="shared" si="6"/>
        <v>0</v>
      </c>
      <c r="X20" s="5">
        <f t="shared" si="3"/>
        <v>0</v>
      </c>
      <c r="Y20" s="5">
        <f t="shared" si="7"/>
        <v>0</v>
      </c>
      <c r="Z20" s="5">
        <f t="shared" si="8"/>
        <v>0</v>
      </c>
      <c r="AA20" s="5">
        <f t="shared" si="9"/>
        <v>0</v>
      </c>
      <c r="AB20" s="5">
        <f t="shared" si="10"/>
        <v>0</v>
      </c>
      <c r="AC20" s="5">
        <f t="shared" si="11"/>
        <v>0</v>
      </c>
      <c r="AD20" s="5">
        <f t="shared" si="12"/>
        <v>0</v>
      </c>
      <c r="AE20" s="5">
        <f t="shared" si="13"/>
        <v>0</v>
      </c>
      <c r="AF20" s="5">
        <f t="shared" si="14"/>
        <v>0</v>
      </c>
      <c r="AG20" s="5">
        <f t="shared" si="15"/>
        <v>0</v>
      </c>
      <c r="AH20" s="5">
        <f t="shared" si="16"/>
        <v>0</v>
      </c>
      <c r="AI20">
        <f t="shared" si="17"/>
        <v>120.25509278350515</v>
      </c>
      <c r="AJ20">
        <f t="shared" si="4"/>
        <v>-100</v>
      </c>
      <c r="AK20">
        <f t="shared" si="18"/>
        <v>-120.25509278350515</v>
      </c>
      <c r="AL20">
        <f t="shared" si="5"/>
        <v>0</v>
      </c>
    </row>
    <row r="21" spans="1:38" x14ac:dyDescent="0.25">
      <c r="A21">
        <v>17</v>
      </c>
      <c r="B21" s="2" t="s">
        <v>69</v>
      </c>
      <c r="C21" s="8" t="s">
        <v>70</v>
      </c>
      <c r="D21" s="2" t="s">
        <v>71</v>
      </c>
      <c r="E21" s="2">
        <v>300.29000000000002</v>
      </c>
      <c r="F21" s="17">
        <f>E21*H1</f>
        <v>336.32480000000004</v>
      </c>
      <c r="G21" s="5" t="e">
        <f t="shared" si="0"/>
        <v>#DIV/0!</v>
      </c>
      <c r="H21" s="5" t="e">
        <f t="shared" si="1"/>
        <v>#DIV/0!</v>
      </c>
      <c r="T21" s="14">
        <v>1629</v>
      </c>
      <c r="U21" s="14">
        <v>90000</v>
      </c>
      <c r="V21" s="5">
        <f t="shared" si="2"/>
        <v>0</v>
      </c>
      <c r="W21" s="5">
        <f t="shared" si="6"/>
        <v>0</v>
      </c>
      <c r="X21" s="5">
        <f t="shared" si="3"/>
        <v>0</v>
      </c>
      <c r="Y21" s="5">
        <f t="shared" si="7"/>
        <v>0</v>
      </c>
      <c r="Z21" s="5">
        <f t="shared" si="8"/>
        <v>0</v>
      </c>
      <c r="AA21" s="5">
        <f t="shared" si="9"/>
        <v>0</v>
      </c>
      <c r="AB21" s="5">
        <f t="shared" si="10"/>
        <v>0</v>
      </c>
      <c r="AC21" s="5">
        <f t="shared" si="11"/>
        <v>0</v>
      </c>
      <c r="AD21" s="5">
        <f t="shared" si="12"/>
        <v>0</v>
      </c>
      <c r="AE21" s="5">
        <f t="shared" si="13"/>
        <v>0</v>
      </c>
      <c r="AF21" s="5">
        <f t="shared" si="14"/>
        <v>0</v>
      </c>
      <c r="AG21" s="5">
        <f t="shared" si="15"/>
        <v>0</v>
      </c>
      <c r="AH21" s="5">
        <f t="shared" si="16"/>
        <v>0</v>
      </c>
      <c r="AI21">
        <f t="shared" si="17"/>
        <v>18.581480662983427</v>
      </c>
      <c r="AJ21">
        <f t="shared" si="4"/>
        <v>-100</v>
      </c>
      <c r="AK21">
        <f t="shared" si="18"/>
        <v>-18.581480662983427</v>
      </c>
      <c r="AL21">
        <f t="shared" si="5"/>
        <v>0</v>
      </c>
    </row>
    <row r="22" spans="1:38" x14ac:dyDescent="0.25">
      <c r="A22">
        <v>18</v>
      </c>
      <c r="B22" s="2" t="s">
        <v>72</v>
      </c>
      <c r="C22" s="8" t="s">
        <v>73</v>
      </c>
      <c r="D22" s="2" t="s">
        <v>74</v>
      </c>
      <c r="E22" s="2">
        <v>82.37</v>
      </c>
      <c r="F22" s="17">
        <f>E22*H1</f>
        <v>92.254400000000018</v>
      </c>
      <c r="G22" s="5" t="e">
        <f t="shared" si="0"/>
        <v>#DIV/0!</v>
      </c>
      <c r="H22" s="5" t="e">
        <f t="shared" si="1"/>
        <v>#DIV/0!</v>
      </c>
      <c r="T22" s="14">
        <v>54</v>
      </c>
      <c r="U22" s="14">
        <v>90000</v>
      </c>
      <c r="V22" s="5">
        <f t="shared" si="2"/>
        <v>0</v>
      </c>
      <c r="W22" s="5">
        <f t="shared" si="6"/>
        <v>0</v>
      </c>
      <c r="X22" s="5">
        <f t="shared" si="3"/>
        <v>0</v>
      </c>
      <c r="Y22" s="5">
        <f t="shared" si="7"/>
        <v>0</v>
      </c>
      <c r="Z22" s="5">
        <f t="shared" si="8"/>
        <v>0</v>
      </c>
      <c r="AA22" s="5">
        <f t="shared" si="9"/>
        <v>0</v>
      </c>
      <c r="AB22" s="5">
        <f t="shared" si="10"/>
        <v>0</v>
      </c>
      <c r="AC22" s="5">
        <f t="shared" si="11"/>
        <v>0</v>
      </c>
      <c r="AD22" s="5">
        <f t="shared" si="12"/>
        <v>0</v>
      </c>
      <c r="AE22" s="5">
        <f t="shared" si="13"/>
        <v>0</v>
      </c>
      <c r="AF22" s="5">
        <f t="shared" si="14"/>
        <v>0</v>
      </c>
      <c r="AG22" s="5">
        <f t="shared" si="15"/>
        <v>0</v>
      </c>
      <c r="AH22" s="5">
        <f t="shared" si="16"/>
        <v>0</v>
      </c>
      <c r="AI22">
        <f t="shared" si="17"/>
        <v>153.75733333333335</v>
      </c>
      <c r="AJ22">
        <f t="shared" si="4"/>
        <v>-100</v>
      </c>
      <c r="AK22">
        <f t="shared" si="18"/>
        <v>-153.75733333333335</v>
      </c>
      <c r="AL22">
        <f t="shared" si="5"/>
        <v>0</v>
      </c>
    </row>
    <row r="23" spans="1:38" x14ac:dyDescent="0.25">
      <c r="A23">
        <v>19</v>
      </c>
      <c r="B23" s="2" t="s">
        <v>75</v>
      </c>
      <c r="C23" s="8" t="s">
        <v>76</v>
      </c>
      <c r="D23" s="2" t="s">
        <v>77</v>
      </c>
      <c r="E23" s="2">
        <v>74.84</v>
      </c>
      <c r="F23" s="17">
        <f>E23*H1</f>
        <v>83.820800000000006</v>
      </c>
      <c r="G23" s="5" t="e">
        <f t="shared" si="0"/>
        <v>#DIV/0!</v>
      </c>
      <c r="H23" s="5" t="e">
        <f t="shared" si="1"/>
        <v>#DIV/0!</v>
      </c>
      <c r="T23" s="14">
        <v>18</v>
      </c>
      <c r="U23" s="14">
        <v>270000</v>
      </c>
      <c r="V23" s="5">
        <f t="shared" si="2"/>
        <v>0</v>
      </c>
      <c r="W23" s="5">
        <f t="shared" si="6"/>
        <v>0</v>
      </c>
      <c r="X23" s="5">
        <f t="shared" si="3"/>
        <v>0</v>
      </c>
      <c r="Y23" s="5">
        <f t="shared" si="7"/>
        <v>0</v>
      </c>
      <c r="Z23" s="5">
        <f t="shared" si="8"/>
        <v>0</v>
      </c>
      <c r="AA23" s="5">
        <f t="shared" si="9"/>
        <v>0</v>
      </c>
      <c r="AB23" s="5">
        <f t="shared" si="10"/>
        <v>0</v>
      </c>
      <c r="AC23" s="5">
        <f t="shared" si="11"/>
        <v>0</v>
      </c>
      <c r="AD23" s="5">
        <f t="shared" si="12"/>
        <v>0</v>
      </c>
      <c r="AE23" s="5">
        <f t="shared" si="13"/>
        <v>0</v>
      </c>
      <c r="AF23" s="5">
        <f t="shared" si="14"/>
        <v>0</v>
      </c>
      <c r="AG23" s="5">
        <f t="shared" si="15"/>
        <v>0</v>
      </c>
      <c r="AH23" s="5">
        <f t="shared" si="16"/>
        <v>0</v>
      </c>
      <c r="AI23">
        <f t="shared" si="17"/>
        <v>1257.3119999999999</v>
      </c>
      <c r="AJ23">
        <f t="shared" si="4"/>
        <v>-100</v>
      </c>
      <c r="AK23">
        <f t="shared" si="18"/>
        <v>-1257.3119999999999</v>
      </c>
      <c r="AL23">
        <f t="shared" si="5"/>
        <v>0</v>
      </c>
    </row>
    <row r="24" spans="1:38" x14ac:dyDescent="0.25">
      <c r="A24">
        <v>20</v>
      </c>
      <c r="B24" s="4" t="s">
        <v>78</v>
      </c>
      <c r="C24" s="7" t="s">
        <v>79</v>
      </c>
      <c r="D24" s="4" t="s">
        <v>80</v>
      </c>
      <c r="E24" s="4">
        <v>3.22</v>
      </c>
      <c r="F24" s="17">
        <f>E24*H1</f>
        <v>3.6064000000000007</v>
      </c>
      <c r="G24" s="5" t="e">
        <f t="shared" si="0"/>
        <v>#DIV/0!</v>
      </c>
      <c r="H24" s="5" t="e">
        <f t="shared" si="1"/>
        <v>#DIV/0!</v>
      </c>
      <c r="T24" s="14">
        <v>65</v>
      </c>
      <c r="U24" s="14">
        <v>70000</v>
      </c>
      <c r="V24" s="5">
        <f t="shared" si="2"/>
        <v>0</v>
      </c>
      <c r="W24" s="5">
        <f t="shared" si="6"/>
        <v>0</v>
      </c>
      <c r="X24" s="5">
        <f t="shared" si="3"/>
        <v>0</v>
      </c>
      <c r="Y24" s="5">
        <f t="shared" si="7"/>
        <v>0</v>
      </c>
      <c r="Z24" s="5">
        <f t="shared" si="8"/>
        <v>0</v>
      </c>
      <c r="AA24" s="5">
        <f t="shared" si="9"/>
        <v>0</v>
      </c>
      <c r="AB24" s="5">
        <f t="shared" si="10"/>
        <v>0</v>
      </c>
      <c r="AC24" s="5">
        <f t="shared" si="11"/>
        <v>0</v>
      </c>
      <c r="AD24" s="5">
        <f t="shared" si="12"/>
        <v>0</v>
      </c>
      <c r="AE24" s="5">
        <f t="shared" si="13"/>
        <v>0</v>
      </c>
      <c r="AF24" s="5">
        <f t="shared" si="14"/>
        <v>0</v>
      </c>
      <c r="AG24" s="5">
        <f t="shared" si="15"/>
        <v>0</v>
      </c>
      <c r="AH24" s="5">
        <f t="shared" si="16"/>
        <v>0</v>
      </c>
      <c r="AI24">
        <f t="shared" si="17"/>
        <v>3.8838153846153856</v>
      </c>
      <c r="AJ24">
        <f t="shared" si="4"/>
        <v>-100</v>
      </c>
      <c r="AK24">
        <f t="shared" si="18"/>
        <v>-3.8838153846153856</v>
      </c>
      <c r="AL24">
        <f t="shared" si="5"/>
        <v>0</v>
      </c>
    </row>
    <row r="25" spans="1:38" x14ac:dyDescent="0.25">
      <c r="A25">
        <v>21</v>
      </c>
      <c r="B25" s="4" t="s">
        <v>81</v>
      </c>
      <c r="C25" s="7" t="s">
        <v>82</v>
      </c>
      <c r="D25" s="4" t="s">
        <v>83</v>
      </c>
      <c r="E25" s="4">
        <v>1.92</v>
      </c>
      <c r="F25" s="17">
        <f>E25*H1</f>
        <v>2.1504000000000003</v>
      </c>
      <c r="G25" s="5" t="e">
        <f t="shared" si="0"/>
        <v>#DIV/0!</v>
      </c>
      <c r="H25" s="5" t="e">
        <f t="shared" si="1"/>
        <v>#DIV/0!</v>
      </c>
      <c r="T25" s="14">
        <v>22</v>
      </c>
      <c r="U25" s="14">
        <v>160000</v>
      </c>
      <c r="V25" s="5">
        <f t="shared" si="2"/>
        <v>0</v>
      </c>
      <c r="W25" s="5">
        <f t="shared" si="6"/>
        <v>0</v>
      </c>
      <c r="X25" s="5">
        <f t="shared" si="3"/>
        <v>0</v>
      </c>
      <c r="Y25" s="5">
        <f t="shared" si="7"/>
        <v>0</v>
      </c>
      <c r="Z25" s="5">
        <f t="shared" si="8"/>
        <v>0</v>
      </c>
      <c r="AA25" s="5">
        <f t="shared" si="9"/>
        <v>0</v>
      </c>
      <c r="AB25" s="5">
        <f t="shared" si="10"/>
        <v>0</v>
      </c>
      <c r="AC25" s="5">
        <f t="shared" si="11"/>
        <v>0</v>
      </c>
      <c r="AD25" s="5">
        <f t="shared" si="12"/>
        <v>0</v>
      </c>
      <c r="AE25" s="5">
        <f t="shared" si="13"/>
        <v>0</v>
      </c>
      <c r="AF25" s="5">
        <f t="shared" si="14"/>
        <v>0</v>
      </c>
      <c r="AG25" s="5">
        <f t="shared" si="15"/>
        <v>0</v>
      </c>
      <c r="AH25" s="5">
        <f t="shared" si="16"/>
        <v>0</v>
      </c>
      <c r="AI25">
        <f t="shared" si="17"/>
        <v>15.639272727272729</v>
      </c>
      <c r="AJ25">
        <f t="shared" si="4"/>
        <v>-100</v>
      </c>
      <c r="AK25">
        <f t="shared" si="18"/>
        <v>-15.639272727272729</v>
      </c>
      <c r="AL25">
        <f t="shared" si="5"/>
        <v>0</v>
      </c>
    </row>
    <row r="26" spans="1:38" x14ac:dyDescent="0.25">
      <c r="A26">
        <v>22</v>
      </c>
      <c r="B26" s="4" t="s">
        <v>84</v>
      </c>
      <c r="C26" s="7" t="s">
        <v>85</v>
      </c>
      <c r="D26" s="4" t="s">
        <v>86</v>
      </c>
      <c r="E26" s="4">
        <v>3.46</v>
      </c>
      <c r="F26" s="17">
        <f>E26*H1</f>
        <v>3.8752000000000004</v>
      </c>
      <c r="G26" s="5" t="e">
        <f t="shared" si="0"/>
        <v>#DIV/0!</v>
      </c>
      <c r="H26" s="5" t="e">
        <f t="shared" si="1"/>
        <v>#DIV/0!</v>
      </c>
      <c r="T26" s="14">
        <v>400</v>
      </c>
      <c r="U26" s="14">
        <v>53000</v>
      </c>
      <c r="V26" s="5">
        <f t="shared" si="2"/>
        <v>0</v>
      </c>
      <c r="W26" s="5">
        <f t="shared" si="6"/>
        <v>0</v>
      </c>
      <c r="X26" s="5">
        <f t="shared" si="3"/>
        <v>0</v>
      </c>
      <c r="Y26" s="5">
        <f t="shared" si="7"/>
        <v>0</v>
      </c>
      <c r="Z26" s="5">
        <f t="shared" si="8"/>
        <v>0</v>
      </c>
      <c r="AA26" s="5">
        <f t="shared" si="9"/>
        <v>0</v>
      </c>
      <c r="AB26" s="5">
        <f t="shared" si="10"/>
        <v>0</v>
      </c>
      <c r="AC26" s="5">
        <f t="shared" si="11"/>
        <v>0</v>
      </c>
      <c r="AD26" s="5">
        <f t="shared" si="12"/>
        <v>0</v>
      </c>
      <c r="AE26" s="5">
        <f t="shared" si="13"/>
        <v>0</v>
      </c>
      <c r="AF26" s="5">
        <f t="shared" si="14"/>
        <v>0</v>
      </c>
      <c r="AG26" s="5">
        <f t="shared" si="15"/>
        <v>0</v>
      </c>
      <c r="AH26" s="5">
        <f t="shared" si="16"/>
        <v>0</v>
      </c>
      <c r="AI26">
        <f t="shared" si="17"/>
        <v>0.51346400000000003</v>
      </c>
      <c r="AJ26">
        <f t="shared" si="4"/>
        <v>-100</v>
      </c>
      <c r="AK26">
        <f t="shared" si="18"/>
        <v>-0.51346400000000003</v>
      </c>
      <c r="AL26">
        <f t="shared" si="5"/>
        <v>0</v>
      </c>
    </row>
    <row r="27" spans="1:38" x14ac:dyDescent="0.25">
      <c r="A27">
        <v>23</v>
      </c>
      <c r="B27" s="4" t="s">
        <v>87</v>
      </c>
      <c r="C27" s="7" t="s">
        <v>88</v>
      </c>
      <c r="D27" s="4" t="s">
        <v>89</v>
      </c>
      <c r="E27" s="4">
        <v>1.67</v>
      </c>
      <c r="F27" s="17">
        <f>E27*H1</f>
        <v>1.8704000000000001</v>
      </c>
      <c r="G27" s="5" t="e">
        <f t="shared" si="0"/>
        <v>#DIV/0!</v>
      </c>
      <c r="H27" s="5" t="e">
        <f t="shared" si="1"/>
        <v>#DIV/0!</v>
      </c>
      <c r="T27" s="14">
        <v>640</v>
      </c>
      <c r="U27" s="14">
        <v>480000</v>
      </c>
      <c r="V27" s="5">
        <f t="shared" si="2"/>
        <v>0</v>
      </c>
      <c r="W27" s="5">
        <f t="shared" si="6"/>
        <v>0</v>
      </c>
      <c r="X27" s="5">
        <f t="shared" si="3"/>
        <v>0</v>
      </c>
      <c r="Y27" s="5">
        <f t="shared" si="7"/>
        <v>0</v>
      </c>
      <c r="Z27" s="5">
        <f t="shared" si="8"/>
        <v>0</v>
      </c>
      <c r="AA27" s="5">
        <f t="shared" si="9"/>
        <v>0</v>
      </c>
      <c r="AB27" s="5">
        <f t="shared" si="10"/>
        <v>0</v>
      </c>
      <c r="AC27" s="5">
        <f t="shared" si="11"/>
        <v>0</v>
      </c>
      <c r="AD27" s="5">
        <f t="shared" si="12"/>
        <v>0</v>
      </c>
      <c r="AE27" s="5">
        <f t="shared" si="13"/>
        <v>0</v>
      </c>
      <c r="AF27" s="5">
        <f t="shared" si="14"/>
        <v>0</v>
      </c>
      <c r="AG27" s="5">
        <f t="shared" si="15"/>
        <v>0</v>
      </c>
      <c r="AH27" s="5">
        <f t="shared" si="16"/>
        <v>0</v>
      </c>
      <c r="AI27">
        <f t="shared" si="17"/>
        <v>1.4028000000000003</v>
      </c>
      <c r="AJ27">
        <f t="shared" si="4"/>
        <v>-100</v>
      </c>
      <c r="AK27">
        <f t="shared" si="18"/>
        <v>-1.4028000000000003</v>
      </c>
      <c r="AL27">
        <f t="shared" si="5"/>
        <v>0</v>
      </c>
    </row>
    <row r="28" spans="1:38" x14ac:dyDescent="0.25">
      <c r="A28">
        <v>24</v>
      </c>
      <c r="B28" s="4" t="s">
        <v>90</v>
      </c>
      <c r="C28" s="7" t="s">
        <v>91</v>
      </c>
      <c r="D28" s="4" t="s">
        <v>92</v>
      </c>
      <c r="E28" s="4">
        <v>16.649999999999999</v>
      </c>
      <c r="F28" s="17">
        <f>E28*H1</f>
        <v>18.648</v>
      </c>
      <c r="G28" s="5" t="e">
        <f t="shared" si="0"/>
        <v>#DIV/0!</v>
      </c>
      <c r="H28" s="5" t="e">
        <f t="shared" si="1"/>
        <v>#DIV/0!</v>
      </c>
      <c r="T28" s="14">
        <v>2500</v>
      </c>
      <c r="U28" s="14">
        <v>120000</v>
      </c>
      <c r="V28" s="5">
        <f t="shared" si="2"/>
        <v>0</v>
      </c>
      <c r="W28" s="5">
        <f t="shared" si="6"/>
        <v>0</v>
      </c>
      <c r="X28" s="5">
        <f t="shared" si="3"/>
        <v>0</v>
      </c>
      <c r="Y28" s="5">
        <f t="shared" si="7"/>
        <v>0</v>
      </c>
      <c r="Z28" s="5">
        <f t="shared" si="8"/>
        <v>0</v>
      </c>
      <c r="AA28" s="5">
        <f t="shared" si="9"/>
        <v>0</v>
      </c>
      <c r="AB28" s="5">
        <f t="shared" si="10"/>
        <v>0</v>
      </c>
      <c r="AC28" s="5">
        <f t="shared" si="11"/>
        <v>0</v>
      </c>
      <c r="AD28" s="5">
        <f t="shared" si="12"/>
        <v>0</v>
      </c>
      <c r="AE28" s="5">
        <f t="shared" si="13"/>
        <v>0</v>
      </c>
      <c r="AF28" s="5">
        <f t="shared" si="14"/>
        <v>0</v>
      </c>
      <c r="AG28" s="5">
        <f t="shared" si="15"/>
        <v>0</v>
      </c>
      <c r="AH28" s="5">
        <f t="shared" si="16"/>
        <v>0</v>
      </c>
      <c r="AI28">
        <f t="shared" si="17"/>
        <v>0.89510400000000001</v>
      </c>
      <c r="AJ28">
        <f t="shared" si="4"/>
        <v>-100</v>
      </c>
      <c r="AK28">
        <f t="shared" si="18"/>
        <v>-0.89510400000000001</v>
      </c>
      <c r="AL28">
        <f t="shared" si="5"/>
        <v>0</v>
      </c>
    </row>
    <row r="29" spans="1:38" x14ac:dyDescent="0.25">
      <c r="A29">
        <v>25</v>
      </c>
      <c r="B29" s="4" t="s">
        <v>93</v>
      </c>
      <c r="C29" s="7" t="s">
        <v>94</v>
      </c>
      <c r="D29" s="4" t="s">
        <v>95</v>
      </c>
      <c r="E29" s="4">
        <v>0.5</v>
      </c>
      <c r="F29" s="17">
        <f>E29*H1</f>
        <v>0.56000000000000005</v>
      </c>
      <c r="G29" s="5" t="e">
        <f t="shared" si="0"/>
        <v>#DIV/0!</v>
      </c>
      <c r="H29" s="5" t="e">
        <f t="shared" si="1"/>
        <v>#DIV/0!</v>
      </c>
      <c r="T29" s="14">
        <v>1550</v>
      </c>
      <c r="U29" s="14">
        <v>390000</v>
      </c>
      <c r="V29" s="5">
        <f t="shared" si="2"/>
        <v>0</v>
      </c>
      <c r="W29" s="5">
        <f t="shared" si="6"/>
        <v>0</v>
      </c>
      <c r="X29" s="5">
        <f t="shared" si="3"/>
        <v>0</v>
      </c>
      <c r="Y29" s="5">
        <f t="shared" si="7"/>
        <v>0</v>
      </c>
      <c r="Z29" s="5">
        <f t="shared" si="8"/>
        <v>0</v>
      </c>
      <c r="AA29" s="5">
        <f t="shared" si="9"/>
        <v>0</v>
      </c>
      <c r="AB29" s="5">
        <f t="shared" si="10"/>
        <v>0</v>
      </c>
      <c r="AC29" s="5">
        <f t="shared" si="11"/>
        <v>0</v>
      </c>
      <c r="AD29" s="5">
        <f t="shared" si="12"/>
        <v>0</v>
      </c>
      <c r="AE29" s="5">
        <f t="shared" si="13"/>
        <v>0</v>
      </c>
      <c r="AF29" s="5">
        <f t="shared" si="14"/>
        <v>0</v>
      </c>
      <c r="AG29" s="5">
        <f t="shared" si="15"/>
        <v>0</v>
      </c>
      <c r="AH29" s="5">
        <f t="shared" si="16"/>
        <v>0</v>
      </c>
      <c r="AI29">
        <f t="shared" si="17"/>
        <v>0.14090322580645162</v>
      </c>
      <c r="AJ29">
        <f t="shared" si="4"/>
        <v>-100</v>
      </c>
      <c r="AK29">
        <f t="shared" si="18"/>
        <v>-0.14090322580645162</v>
      </c>
      <c r="AL29">
        <f t="shared" si="5"/>
        <v>0</v>
      </c>
    </row>
    <row r="30" spans="1:38" x14ac:dyDescent="0.25">
      <c r="A30">
        <v>26</v>
      </c>
      <c r="B30" s="4" t="s">
        <v>96</v>
      </c>
      <c r="C30" s="7" t="s">
        <v>97</v>
      </c>
      <c r="D30" s="4" t="s">
        <v>98</v>
      </c>
      <c r="E30" s="4">
        <v>3.03</v>
      </c>
      <c r="F30" s="17">
        <f>E30*H1</f>
        <v>3.3936000000000002</v>
      </c>
      <c r="G30" s="5" t="e">
        <f t="shared" si="0"/>
        <v>#DIV/0!</v>
      </c>
      <c r="H30" s="5" t="e">
        <f t="shared" si="1"/>
        <v>#DIV/0!</v>
      </c>
      <c r="T30" s="14">
        <v>9240</v>
      </c>
      <c r="U30" s="15">
        <v>66000</v>
      </c>
      <c r="V30" s="5">
        <f t="shared" si="2"/>
        <v>0</v>
      </c>
      <c r="W30" s="5">
        <f t="shared" si="6"/>
        <v>0</v>
      </c>
      <c r="X30" s="5">
        <f t="shared" si="3"/>
        <v>0</v>
      </c>
      <c r="Y30" s="5">
        <f t="shared" si="7"/>
        <v>0</v>
      </c>
      <c r="Z30" s="5">
        <f t="shared" si="8"/>
        <v>0</v>
      </c>
      <c r="AA30" s="5">
        <f t="shared" si="9"/>
        <v>0</v>
      </c>
      <c r="AB30" s="5">
        <f t="shared" si="10"/>
        <v>0</v>
      </c>
      <c r="AC30" s="5">
        <f t="shared" si="11"/>
        <v>0</v>
      </c>
      <c r="AD30" s="5">
        <f t="shared" si="12"/>
        <v>0</v>
      </c>
      <c r="AE30" s="5">
        <f t="shared" si="13"/>
        <v>0</v>
      </c>
      <c r="AF30" s="5">
        <f t="shared" si="14"/>
        <v>0</v>
      </c>
      <c r="AG30" s="5">
        <f t="shared" si="15"/>
        <v>0</v>
      </c>
      <c r="AH30" s="5">
        <f t="shared" si="16"/>
        <v>0</v>
      </c>
      <c r="AI30">
        <f t="shared" si="17"/>
        <v>2.4240000000000001E-2</v>
      </c>
      <c r="AJ30">
        <f t="shared" si="4"/>
        <v>-100</v>
      </c>
      <c r="AK30">
        <f t="shared" si="18"/>
        <v>-2.4240000000000001E-2</v>
      </c>
      <c r="AL30">
        <f t="shared" si="5"/>
        <v>0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103</v>
      </c>
      <c r="U32" s="5">
        <f>SUM(V5:V30)</f>
        <v>0</v>
      </c>
      <c r="V32" s="5"/>
      <c r="W32" s="5"/>
      <c r="Y32" s="5">
        <f t="shared" ref="Y32:AI32" si="19">SUM(Y5:Y30)</f>
        <v>0</v>
      </c>
      <c r="Z32" s="5">
        <f t="shared" si="19"/>
        <v>0</v>
      </c>
      <c r="AA32" s="5">
        <f t="shared" si="19"/>
        <v>0</v>
      </c>
      <c r="AB32" s="5">
        <f t="shared" si="19"/>
        <v>0</v>
      </c>
      <c r="AC32" s="5">
        <f t="shared" si="19"/>
        <v>0</v>
      </c>
      <c r="AD32" s="5">
        <f t="shared" si="19"/>
        <v>0</v>
      </c>
      <c r="AE32" s="5">
        <f t="shared" si="19"/>
        <v>0</v>
      </c>
      <c r="AF32" s="5">
        <f t="shared" si="19"/>
        <v>0</v>
      </c>
      <c r="AG32" s="5">
        <f t="shared" si="19"/>
        <v>0</v>
      </c>
      <c r="AH32" s="5">
        <f t="shared" si="19"/>
        <v>0</v>
      </c>
      <c r="AI32" s="5">
        <f t="shared" si="19"/>
        <v>10369.997757054085</v>
      </c>
    </row>
  </sheetData>
  <mergeCells count="2">
    <mergeCell ref="F2:Q2"/>
    <mergeCell ref="T2:AG2"/>
  </mergeCells>
  <conditionalFormatting sqref="F35:F6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5:G6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>&amp;R_x000D_&amp;1#&amp;"Calibri"&amp;10&amp;K000000 Classification: Confidential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117E1-D897-4380-ADCF-53FE1F48F65F}">
  <dimension ref="A1:AL32"/>
  <sheetViews>
    <sheetView zoomScale="80" zoomScaleNormal="80" workbookViewId="0">
      <selection activeCell="F1" sqref="F1"/>
    </sheetView>
  </sheetViews>
  <sheetFormatPr defaultRowHeight="15" x14ac:dyDescent="0.25"/>
  <cols>
    <col min="3" max="3" width="37.5703125" customWidth="1"/>
    <col min="9" max="9" width="11.5703125" customWidth="1"/>
    <col min="10" max="11" width="12.5703125" customWidth="1"/>
    <col min="12" max="12" width="11.5703125" customWidth="1"/>
    <col min="13" max="16" width="12.5703125" customWidth="1"/>
    <col min="17" max="17" width="11.5703125" customWidth="1"/>
    <col min="18" max="18" width="12.5703125" customWidth="1"/>
    <col min="26" max="26" width="9" customWidth="1"/>
  </cols>
  <sheetData>
    <row r="1" spans="1:38" x14ac:dyDescent="0.25">
      <c r="A1" t="s">
        <v>0</v>
      </c>
      <c r="B1">
        <v>420</v>
      </c>
      <c r="E1" t="s">
        <v>1</v>
      </c>
      <c r="F1">
        <v>1.36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32" t="s">
        <v>5</v>
      </c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S2" s="5"/>
      <c r="T2" s="31" t="s">
        <v>6</v>
      </c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15</v>
      </c>
      <c r="U3" s="5" t="s">
        <v>16</v>
      </c>
      <c r="V3" s="10" t="s">
        <v>13</v>
      </c>
      <c r="W3" s="10" t="s">
        <v>14</v>
      </c>
      <c r="X3" s="10" t="s">
        <v>17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178</v>
      </c>
      <c r="AJ3" t="s">
        <v>19</v>
      </c>
      <c r="AK3" t="s">
        <v>179</v>
      </c>
      <c r="AL3" t="s">
        <v>180</v>
      </c>
    </row>
    <row r="4" spans="1:38" ht="15.75" thickBot="1" x14ac:dyDescent="0.3">
      <c r="B4" t="s">
        <v>20</v>
      </c>
      <c r="C4" t="s">
        <v>181</v>
      </c>
      <c r="F4" s="17"/>
      <c r="G4" s="5" t="e">
        <f>AVERAGE(I4:R4)</f>
        <v>#DIV/0!</v>
      </c>
      <c r="H4" s="5" t="e">
        <f>STDEV(I4:R4)</f>
        <v>#DIV/0!</v>
      </c>
      <c r="T4" s="5" t="s">
        <v>21</v>
      </c>
      <c r="U4" s="5" t="s">
        <v>22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23</v>
      </c>
      <c r="C5" s="5" t="s">
        <v>24</v>
      </c>
      <c r="D5" t="s">
        <v>25</v>
      </c>
      <c r="E5">
        <v>120</v>
      </c>
      <c r="F5" s="17">
        <f>E5*F1</f>
        <v>163.20000000000002</v>
      </c>
      <c r="G5" s="5" t="e">
        <f>AVERAGE(I5:R5)</f>
        <v>#DIV/0!</v>
      </c>
      <c r="H5" s="5" t="e">
        <f>STDEV(I5:R5)</f>
        <v>#DIV/0!</v>
      </c>
      <c r="T5" s="12">
        <v>16</v>
      </c>
      <c r="U5" s="12">
        <v>588000</v>
      </c>
      <c r="V5" s="5">
        <f>AVERAGE(Y5:AH5)</f>
        <v>0</v>
      </c>
      <c r="W5" s="5">
        <f>STDEV(Y5:AH5)</f>
        <v>0</v>
      </c>
      <c r="X5" s="5">
        <f>W5/SQRT(COUNT(Y5:AH5))</f>
        <v>0</v>
      </c>
      <c r="Y5" s="5">
        <f>I5/T5*U5/1000*1.1</f>
        <v>0</v>
      </c>
      <c r="Z5" s="5">
        <f>J5/T5*U5/1000*1.1</f>
        <v>0</v>
      </c>
      <c r="AA5" s="5">
        <f>K5/T5*U5/1000*1.1</f>
        <v>0</v>
      </c>
      <c r="AB5" s="5">
        <f>L5/T5*U5/1000*1.1</f>
        <v>0</v>
      </c>
      <c r="AC5" s="5">
        <f>M5/T5*U5/1000*1.1</f>
        <v>0</v>
      </c>
      <c r="AD5" s="5">
        <f>N5/T5*U5/1000*1.1</f>
        <v>0</v>
      </c>
      <c r="AE5" s="5">
        <f>O5/T5*U5/1000*1.1</f>
        <v>0</v>
      </c>
      <c r="AF5" s="5">
        <f>P5/T5*U5/1000*1.1</f>
        <v>0</v>
      </c>
      <c r="AG5" s="5">
        <f>Q5/T5*U5/1000*1.1</f>
        <v>0</v>
      </c>
      <c r="AH5" s="5">
        <f>R5/T5*U5/1000*1.1</f>
        <v>0</v>
      </c>
      <c r="AI5">
        <f>F5/T5*U5/1000*1.1</f>
        <v>6597.3600000000015</v>
      </c>
      <c r="AJ5">
        <f>((V5-AI5)/AI5)*100</f>
        <v>-100</v>
      </c>
      <c r="AK5">
        <f>V5-AI5</f>
        <v>-6597.3600000000015</v>
      </c>
      <c r="AL5">
        <f>V5/AI5</f>
        <v>0</v>
      </c>
    </row>
    <row r="6" spans="1:38" x14ac:dyDescent="0.25">
      <c r="A6">
        <v>2</v>
      </c>
      <c r="B6" t="s">
        <v>26</v>
      </c>
      <c r="C6" s="5" t="s">
        <v>27</v>
      </c>
      <c r="D6" t="s">
        <v>28</v>
      </c>
      <c r="E6">
        <v>1241.24</v>
      </c>
      <c r="F6" s="17">
        <f>E6*H1</f>
        <v>1390.1888000000001</v>
      </c>
      <c r="G6" s="5" t="e">
        <f t="shared" ref="G6:G30" si="0">AVERAGE(I6:R6)</f>
        <v>#DIV/0!</v>
      </c>
      <c r="H6" s="5" t="e">
        <f t="shared" ref="H6:H30" si="1">STDEV(I6:R6)</f>
        <v>#DIV/0!</v>
      </c>
      <c r="T6" s="13">
        <v>540</v>
      </c>
      <c r="U6" s="13">
        <v>45000</v>
      </c>
      <c r="V6" s="5">
        <f t="shared" ref="V6:V30" si="2">AVERAGE(Y6:AH6)</f>
        <v>0</v>
      </c>
      <c r="W6" s="5">
        <f>STDEV(Y6:AH6)</f>
        <v>0</v>
      </c>
      <c r="X6" s="5">
        <f t="shared" ref="X6:X30" si="3">W6/SQRT(COUNT(Y6:AH6))</f>
        <v>0</v>
      </c>
      <c r="Y6" s="5">
        <f>I6/T6*U6/1000</f>
        <v>0</v>
      </c>
      <c r="Z6" s="5">
        <f>J6/T6*U6/1000</f>
        <v>0</v>
      </c>
      <c r="AA6" s="5">
        <f>K6/T6*U6/1000</f>
        <v>0</v>
      </c>
      <c r="AB6" s="5">
        <f>L6/T6*U6/1000</f>
        <v>0</v>
      </c>
      <c r="AC6" s="5">
        <f>M6/T6*U6/1000</f>
        <v>0</v>
      </c>
      <c r="AD6" s="5">
        <f>N6/T6*U6/1000</f>
        <v>0</v>
      </c>
      <c r="AE6" s="5">
        <f>O6/T6*U6/1000</f>
        <v>0</v>
      </c>
      <c r="AF6" s="5">
        <f>P6/T6*U6/1000</f>
        <v>0</v>
      </c>
      <c r="AG6" s="5">
        <f>Q6/T6*U6/1000</f>
        <v>0</v>
      </c>
      <c r="AH6" s="5">
        <f>R6/T6*U6/1000</f>
        <v>0</v>
      </c>
      <c r="AI6">
        <f>F6/T6*U6/1000</f>
        <v>115.84906666666669</v>
      </c>
      <c r="AJ6">
        <f t="shared" ref="AJ6:AJ30" si="4">((V6-AI6)/AI6)*100</f>
        <v>-100</v>
      </c>
      <c r="AK6">
        <f>V6-AI6</f>
        <v>-115.84906666666669</v>
      </c>
      <c r="AL6">
        <f t="shared" ref="AL6:AL30" si="5">V6/AI6</f>
        <v>0</v>
      </c>
    </row>
    <row r="7" spans="1:38" x14ac:dyDescent="0.25">
      <c r="A7">
        <v>3</v>
      </c>
      <c r="B7" t="s">
        <v>29</v>
      </c>
      <c r="C7" s="5" t="s">
        <v>213</v>
      </c>
      <c r="D7" t="s">
        <v>31</v>
      </c>
      <c r="E7">
        <v>166.35</v>
      </c>
      <c r="F7" s="17">
        <f>E7*H1</f>
        <v>186.31200000000001</v>
      </c>
      <c r="G7" s="5" t="e">
        <f t="shared" si="0"/>
        <v>#DIV/0!</v>
      </c>
      <c r="H7" s="5" t="e">
        <f t="shared" si="1"/>
        <v>#DIV/0!</v>
      </c>
      <c r="T7" s="13">
        <v>50</v>
      </c>
      <c r="U7" s="13">
        <v>180000</v>
      </c>
      <c r="V7" s="5">
        <f t="shared" si="2"/>
        <v>0</v>
      </c>
      <c r="W7" s="5">
        <f t="shared" ref="W7:W30" si="6">STDEV(Y7:AH7)</f>
        <v>0</v>
      </c>
      <c r="X7" s="5">
        <f t="shared" si="3"/>
        <v>0</v>
      </c>
      <c r="Y7" s="5">
        <f t="shared" ref="Y7:Y30" si="7">I7/T7*U7/1000</f>
        <v>0</v>
      </c>
      <c r="Z7" s="5">
        <f t="shared" ref="Z7:Z30" si="8">J7/T7*U7/1000</f>
        <v>0</v>
      </c>
      <c r="AA7" s="5">
        <f t="shared" ref="AA7:AA30" si="9">K7/T7*U7/1000</f>
        <v>0</v>
      </c>
      <c r="AB7" s="5">
        <f t="shared" ref="AB7:AB30" si="10">L7/T7*U7/1000</f>
        <v>0</v>
      </c>
      <c r="AC7" s="5">
        <f t="shared" ref="AC7:AC30" si="11">M7/T7*U7/1000</f>
        <v>0</v>
      </c>
      <c r="AD7" s="5">
        <f t="shared" ref="AD7:AD30" si="12">N7/T7*U7/1000</f>
        <v>0</v>
      </c>
      <c r="AE7" s="5">
        <f t="shared" ref="AE7:AE30" si="13">O7/T7*U7/1000</f>
        <v>0</v>
      </c>
      <c r="AF7" s="5">
        <f t="shared" ref="AF7:AF30" si="14">P7/T7*U7/1000</f>
        <v>0</v>
      </c>
      <c r="AG7" s="5">
        <f t="shared" ref="AG7:AG30" si="15">Q7/T7*U7/1000</f>
        <v>0</v>
      </c>
      <c r="AH7" s="5">
        <f t="shared" ref="AH7:AH30" si="16">R7/T7*U7/1000</f>
        <v>0</v>
      </c>
      <c r="AI7">
        <f t="shared" ref="AI7:AI30" si="17">F7/T7*U7/1000</f>
        <v>670.72320000000002</v>
      </c>
      <c r="AJ7">
        <f t="shared" si="4"/>
        <v>-100</v>
      </c>
      <c r="AK7">
        <f t="shared" ref="AK7:AK30" si="18">V7-AI7</f>
        <v>-670.72320000000002</v>
      </c>
      <c r="AL7">
        <f t="shared" si="5"/>
        <v>0</v>
      </c>
    </row>
    <row r="8" spans="1:38" x14ac:dyDescent="0.25">
      <c r="A8">
        <v>4</v>
      </c>
      <c r="B8" t="s">
        <v>32</v>
      </c>
      <c r="C8" s="6" t="s">
        <v>33</v>
      </c>
      <c r="D8" t="s">
        <v>34</v>
      </c>
      <c r="E8">
        <v>50.2</v>
      </c>
      <c r="F8" s="17">
        <f>E8*H1</f>
        <v>56.224000000000011</v>
      </c>
      <c r="G8" s="5" t="e">
        <f t="shared" si="0"/>
        <v>#DIV/0!</v>
      </c>
      <c r="H8" s="5" t="e">
        <f t="shared" si="1"/>
        <v>#DIV/0!</v>
      </c>
      <c r="T8" s="14">
        <v>65</v>
      </c>
      <c r="U8" s="14">
        <v>70000</v>
      </c>
      <c r="V8" s="5">
        <f t="shared" si="2"/>
        <v>0</v>
      </c>
      <c r="W8" s="5">
        <f t="shared" si="6"/>
        <v>0</v>
      </c>
      <c r="X8" s="5">
        <f t="shared" si="3"/>
        <v>0</v>
      </c>
      <c r="Y8" s="5">
        <f t="shared" si="7"/>
        <v>0</v>
      </c>
      <c r="Z8" s="5">
        <f t="shared" si="8"/>
        <v>0</v>
      </c>
      <c r="AA8" s="5">
        <f t="shared" si="9"/>
        <v>0</v>
      </c>
      <c r="AB8" s="5">
        <f t="shared" si="10"/>
        <v>0</v>
      </c>
      <c r="AC8" s="5">
        <f t="shared" si="11"/>
        <v>0</v>
      </c>
      <c r="AD8" s="5">
        <f t="shared" si="12"/>
        <v>0</v>
      </c>
      <c r="AE8" s="5">
        <f t="shared" si="13"/>
        <v>0</v>
      </c>
      <c r="AF8" s="5">
        <f t="shared" si="14"/>
        <v>0</v>
      </c>
      <c r="AG8" s="5">
        <f t="shared" si="15"/>
        <v>0</v>
      </c>
      <c r="AH8" s="5">
        <f t="shared" si="16"/>
        <v>0</v>
      </c>
      <c r="AI8">
        <f t="shared" si="17"/>
        <v>60.548923076923096</v>
      </c>
      <c r="AJ8">
        <f t="shared" si="4"/>
        <v>-100</v>
      </c>
      <c r="AK8">
        <f t="shared" si="18"/>
        <v>-60.548923076923096</v>
      </c>
      <c r="AL8">
        <f t="shared" si="5"/>
        <v>0</v>
      </c>
    </row>
    <row r="9" spans="1:38" x14ac:dyDescent="0.25">
      <c r="A9">
        <v>5</v>
      </c>
      <c r="B9" t="s">
        <v>35</v>
      </c>
      <c r="C9" s="6" t="s">
        <v>36</v>
      </c>
      <c r="D9" t="s">
        <v>37</v>
      </c>
      <c r="E9">
        <v>29.91</v>
      </c>
      <c r="F9" s="17">
        <f>E9*H1</f>
        <v>33.499200000000002</v>
      </c>
      <c r="G9" s="5" t="e">
        <f t="shared" si="0"/>
        <v>#DIV/0!</v>
      </c>
      <c r="H9" s="5" t="e">
        <f t="shared" si="1"/>
        <v>#DIV/0!</v>
      </c>
      <c r="T9" s="14">
        <v>22</v>
      </c>
      <c r="U9" s="14">
        <v>160000</v>
      </c>
      <c r="V9" s="5">
        <f t="shared" si="2"/>
        <v>0</v>
      </c>
      <c r="W9" s="5">
        <f t="shared" si="6"/>
        <v>0</v>
      </c>
      <c r="X9" s="5">
        <f t="shared" si="3"/>
        <v>0</v>
      </c>
      <c r="Y9" s="5">
        <f t="shared" si="7"/>
        <v>0</v>
      </c>
      <c r="Z9" s="5">
        <f t="shared" si="8"/>
        <v>0</v>
      </c>
      <c r="AA9" s="5">
        <f t="shared" si="9"/>
        <v>0</v>
      </c>
      <c r="AB9" s="5">
        <f t="shared" si="10"/>
        <v>0</v>
      </c>
      <c r="AC9" s="5">
        <f t="shared" si="11"/>
        <v>0</v>
      </c>
      <c r="AD9" s="5">
        <f t="shared" si="12"/>
        <v>0</v>
      </c>
      <c r="AE9" s="5">
        <f t="shared" si="13"/>
        <v>0</v>
      </c>
      <c r="AF9" s="5">
        <f t="shared" si="14"/>
        <v>0</v>
      </c>
      <c r="AG9" s="5">
        <f t="shared" si="15"/>
        <v>0</v>
      </c>
      <c r="AH9" s="5">
        <f t="shared" si="16"/>
        <v>0</v>
      </c>
      <c r="AI9">
        <f t="shared" si="17"/>
        <v>243.63054545454546</v>
      </c>
      <c r="AJ9">
        <f t="shared" si="4"/>
        <v>-100</v>
      </c>
      <c r="AK9">
        <f t="shared" si="18"/>
        <v>-243.63054545454546</v>
      </c>
      <c r="AL9">
        <f t="shared" si="5"/>
        <v>0</v>
      </c>
    </row>
    <row r="10" spans="1:38" x14ac:dyDescent="0.25">
      <c r="A10">
        <v>6</v>
      </c>
      <c r="B10" t="s">
        <v>38</v>
      </c>
      <c r="C10" s="6" t="s">
        <v>39</v>
      </c>
      <c r="D10" t="s">
        <v>40</v>
      </c>
      <c r="E10">
        <v>128.58000000000001</v>
      </c>
      <c r="F10" s="17">
        <f>E10*H1</f>
        <v>144.00960000000003</v>
      </c>
      <c r="G10" s="5" t="e">
        <f t="shared" si="0"/>
        <v>#DIV/0!</v>
      </c>
      <c r="H10" s="5" t="e">
        <f t="shared" si="1"/>
        <v>#DIV/0!</v>
      </c>
      <c r="T10" s="14">
        <v>69</v>
      </c>
      <c r="U10" s="14">
        <v>160000</v>
      </c>
      <c r="V10" s="5">
        <f t="shared" si="2"/>
        <v>0</v>
      </c>
      <c r="W10" s="5">
        <f t="shared" si="6"/>
        <v>0</v>
      </c>
      <c r="X10" s="5">
        <f t="shared" si="3"/>
        <v>0</v>
      </c>
      <c r="Y10" s="5">
        <f t="shared" si="7"/>
        <v>0</v>
      </c>
      <c r="Z10" s="5">
        <f t="shared" si="8"/>
        <v>0</v>
      </c>
      <c r="AA10" s="5">
        <f t="shared" si="9"/>
        <v>0</v>
      </c>
      <c r="AB10" s="5">
        <f t="shared" si="10"/>
        <v>0</v>
      </c>
      <c r="AC10" s="5">
        <f t="shared" si="11"/>
        <v>0</v>
      </c>
      <c r="AD10" s="5">
        <f t="shared" si="12"/>
        <v>0</v>
      </c>
      <c r="AE10" s="5">
        <f t="shared" si="13"/>
        <v>0</v>
      </c>
      <c r="AF10" s="5">
        <f t="shared" si="14"/>
        <v>0</v>
      </c>
      <c r="AG10" s="5">
        <f t="shared" si="15"/>
        <v>0</v>
      </c>
      <c r="AH10" s="5">
        <f t="shared" si="16"/>
        <v>0</v>
      </c>
      <c r="AI10">
        <f t="shared" si="17"/>
        <v>333.93530434782616</v>
      </c>
      <c r="AJ10">
        <f t="shared" si="4"/>
        <v>-100</v>
      </c>
      <c r="AK10">
        <f t="shared" si="18"/>
        <v>-333.93530434782616</v>
      </c>
      <c r="AL10">
        <f t="shared" si="5"/>
        <v>0</v>
      </c>
    </row>
    <row r="11" spans="1:38" x14ac:dyDescent="0.25">
      <c r="A11">
        <v>7</v>
      </c>
      <c r="B11" s="3" t="s">
        <v>41</v>
      </c>
      <c r="C11" s="9" t="s">
        <v>33</v>
      </c>
      <c r="D11" s="3" t="s">
        <v>42</v>
      </c>
      <c r="E11" s="3">
        <v>50.2</v>
      </c>
      <c r="F11" s="17">
        <f>E11*H1</f>
        <v>56.224000000000011</v>
      </c>
      <c r="G11" s="5"/>
      <c r="H11" s="5"/>
      <c r="T11" s="14">
        <v>65</v>
      </c>
      <c r="U11" s="14">
        <v>70000</v>
      </c>
      <c r="V11" s="5">
        <f t="shared" si="2"/>
        <v>0</v>
      </c>
      <c r="W11" s="5">
        <f t="shared" si="6"/>
        <v>0</v>
      </c>
      <c r="X11" s="5">
        <f t="shared" si="3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I11">
        <v>0</v>
      </c>
      <c r="AK11">
        <f t="shared" si="18"/>
        <v>0</v>
      </c>
      <c r="AL11" t="e">
        <f t="shared" si="5"/>
        <v>#DIV/0!</v>
      </c>
    </row>
    <row r="12" spans="1:38" x14ac:dyDescent="0.25">
      <c r="A12">
        <v>8</v>
      </c>
      <c r="B12" t="s">
        <v>43</v>
      </c>
      <c r="C12" s="6" t="s">
        <v>44</v>
      </c>
      <c r="D12" t="s">
        <v>45</v>
      </c>
      <c r="E12">
        <v>13.35</v>
      </c>
      <c r="F12" s="17">
        <f>E12*H1</f>
        <v>14.952000000000002</v>
      </c>
      <c r="G12" s="5" t="e">
        <f t="shared" si="0"/>
        <v>#DIV/0!</v>
      </c>
      <c r="H12" s="5" t="e">
        <f t="shared" si="1"/>
        <v>#DIV/0!</v>
      </c>
      <c r="T12" s="14">
        <v>81</v>
      </c>
      <c r="U12" s="14">
        <v>66000</v>
      </c>
      <c r="V12" s="5">
        <f t="shared" si="2"/>
        <v>0</v>
      </c>
      <c r="W12" s="5">
        <f t="shared" si="6"/>
        <v>0</v>
      </c>
      <c r="X12" s="5">
        <f t="shared" si="3"/>
        <v>0</v>
      </c>
      <c r="Y12" s="5">
        <f t="shared" si="7"/>
        <v>0</v>
      </c>
      <c r="Z12" s="5">
        <f t="shared" si="8"/>
        <v>0</v>
      </c>
      <c r="AA12" s="5">
        <f t="shared" si="9"/>
        <v>0</v>
      </c>
      <c r="AB12" s="5">
        <f t="shared" si="10"/>
        <v>0</v>
      </c>
      <c r="AC12" s="5">
        <f t="shared" si="11"/>
        <v>0</v>
      </c>
      <c r="AD12" s="5">
        <f t="shared" si="12"/>
        <v>0</v>
      </c>
      <c r="AE12" s="5">
        <f t="shared" si="13"/>
        <v>0</v>
      </c>
      <c r="AF12" s="5">
        <f t="shared" si="14"/>
        <v>0</v>
      </c>
      <c r="AG12" s="5">
        <f t="shared" si="15"/>
        <v>0</v>
      </c>
      <c r="AH12" s="5">
        <f t="shared" si="16"/>
        <v>0</v>
      </c>
      <c r="AI12">
        <f t="shared" si="17"/>
        <v>12.183111111111113</v>
      </c>
      <c r="AJ12">
        <f t="shared" si="4"/>
        <v>-100</v>
      </c>
      <c r="AK12">
        <f t="shared" si="18"/>
        <v>-12.183111111111113</v>
      </c>
      <c r="AL12">
        <f t="shared" si="5"/>
        <v>0</v>
      </c>
    </row>
    <row r="13" spans="1:38" x14ac:dyDescent="0.25">
      <c r="A13">
        <v>9</v>
      </c>
      <c r="B13" s="3" t="s">
        <v>46</v>
      </c>
      <c r="C13" s="9" t="s">
        <v>39</v>
      </c>
      <c r="D13" s="3" t="s">
        <v>47</v>
      </c>
      <c r="E13" s="3">
        <v>128.57</v>
      </c>
      <c r="F13" s="17">
        <f>E13*H1</f>
        <v>143.9984</v>
      </c>
      <c r="G13" s="5"/>
      <c r="H13" s="5"/>
      <c r="T13" s="14">
        <v>69</v>
      </c>
      <c r="U13" s="14">
        <v>160000</v>
      </c>
      <c r="V13" s="5">
        <f t="shared" si="2"/>
        <v>0</v>
      </c>
      <c r="W13" s="5">
        <f t="shared" si="6"/>
        <v>0</v>
      </c>
      <c r="X13" s="5">
        <f t="shared" si="3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I13">
        <v>0</v>
      </c>
      <c r="AK13">
        <f t="shared" si="18"/>
        <v>0</v>
      </c>
      <c r="AL13" t="e">
        <f t="shared" si="5"/>
        <v>#DIV/0!</v>
      </c>
    </row>
    <row r="14" spans="1:38" x14ac:dyDescent="0.25">
      <c r="A14">
        <v>10</v>
      </c>
      <c r="B14" t="s">
        <v>48</v>
      </c>
      <c r="C14" s="6" t="s">
        <v>49</v>
      </c>
      <c r="D14" t="s">
        <v>50</v>
      </c>
      <c r="E14">
        <v>446.19</v>
      </c>
      <c r="F14" s="17">
        <f>E14*H1</f>
        <v>499.73280000000005</v>
      </c>
      <c r="G14" s="5" t="e">
        <f t="shared" si="0"/>
        <v>#DIV/0!</v>
      </c>
      <c r="H14" s="5" t="e">
        <f t="shared" si="1"/>
        <v>#DIV/0!</v>
      </c>
      <c r="T14" s="14">
        <v>615</v>
      </c>
      <c r="U14" s="14">
        <v>96000</v>
      </c>
      <c r="V14" s="5">
        <f t="shared" si="2"/>
        <v>0</v>
      </c>
      <c r="W14" s="5">
        <f t="shared" si="6"/>
        <v>0</v>
      </c>
      <c r="X14" s="5">
        <f t="shared" si="3"/>
        <v>0</v>
      </c>
      <c r="Y14" s="5">
        <f t="shared" si="7"/>
        <v>0</v>
      </c>
      <c r="Z14" s="5">
        <f t="shared" si="8"/>
        <v>0</v>
      </c>
      <c r="AA14" s="5">
        <f t="shared" si="9"/>
        <v>0</v>
      </c>
      <c r="AB14" s="5">
        <f t="shared" si="10"/>
        <v>0</v>
      </c>
      <c r="AC14" s="5">
        <f t="shared" si="11"/>
        <v>0</v>
      </c>
      <c r="AD14" s="5">
        <f t="shared" si="12"/>
        <v>0</v>
      </c>
      <c r="AE14" s="5">
        <f t="shared" si="13"/>
        <v>0</v>
      </c>
      <c r="AF14" s="5">
        <f t="shared" si="14"/>
        <v>0</v>
      </c>
      <c r="AG14" s="5">
        <f t="shared" si="15"/>
        <v>0</v>
      </c>
      <c r="AH14" s="5">
        <f t="shared" si="16"/>
        <v>0</v>
      </c>
      <c r="AI14">
        <f t="shared" si="17"/>
        <v>78.007071219512198</v>
      </c>
      <c r="AJ14">
        <f t="shared" si="4"/>
        <v>-100</v>
      </c>
      <c r="AK14">
        <f t="shared" si="18"/>
        <v>-78.007071219512198</v>
      </c>
      <c r="AL14">
        <f t="shared" si="5"/>
        <v>0</v>
      </c>
    </row>
    <row r="15" spans="1:38" x14ac:dyDescent="0.25">
      <c r="A15">
        <v>11</v>
      </c>
      <c r="B15" s="4" t="s">
        <v>51</v>
      </c>
      <c r="C15" s="7" t="s">
        <v>52</v>
      </c>
      <c r="D15" s="4" t="s">
        <v>53</v>
      </c>
      <c r="E15" s="4">
        <v>8.01</v>
      </c>
      <c r="F15" s="17">
        <f>E15*H1</f>
        <v>8.9712000000000014</v>
      </c>
      <c r="G15" s="5" t="e">
        <f t="shared" si="0"/>
        <v>#DIV/0!</v>
      </c>
      <c r="H15" s="5" t="e">
        <f t="shared" si="1"/>
        <v>#DIV/0!</v>
      </c>
      <c r="T15" s="14">
        <v>546</v>
      </c>
      <c r="U15" s="14">
        <v>210000</v>
      </c>
      <c r="V15" s="5">
        <f t="shared" si="2"/>
        <v>0</v>
      </c>
      <c r="W15" s="5">
        <f t="shared" si="6"/>
        <v>0</v>
      </c>
      <c r="X15" s="5">
        <f t="shared" si="3"/>
        <v>0</v>
      </c>
      <c r="Y15" s="5">
        <f t="shared" si="7"/>
        <v>0</v>
      </c>
      <c r="Z15" s="5">
        <f t="shared" si="8"/>
        <v>0</v>
      </c>
      <c r="AA15" s="5">
        <f t="shared" si="9"/>
        <v>0</v>
      </c>
      <c r="AB15" s="5">
        <f t="shared" si="10"/>
        <v>0</v>
      </c>
      <c r="AC15" s="5">
        <f t="shared" si="11"/>
        <v>0</v>
      </c>
      <c r="AD15" s="5">
        <f t="shared" si="12"/>
        <v>0</v>
      </c>
      <c r="AE15" s="5">
        <f t="shared" si="13"/>
        <v>0</v>
      </c>
      <c r="AF15" s="5">
        <f t="shared" si="14"/>
        <v>0</v>
      </c>
      <c r="AG15" s="5">
        <f t="shared" si="15"/>
        <v>0</v>
      </c>
      <c r="AH15" s="5">
        <f t="shared" si="16"/>
        <v>0</v>
      </c>
      <c r="AI15">
        <f t="shared" si="17"/>
        <v>3.4504615384615396</v>
      </c>
      <c r="AJ15">
        <f t="shared" si="4"/>
        <v>-100</v>
      </c>
      <c r="AK15">
        <f t="shared" si="18"/>
        <v>-3.4504615384615396</v>
      </c>
      <c r="AL15">
        <f t="shared" si="5"/>
        <v>0</v>
      </c>
    </row>
    <row r="16" spans="1:38" x14ac:dyDescent="0.25">
      <c r="A16">
        <v>12</v>
      </c>
      <c r="B16" s="3" t="s">
        <v>54</v>
      </c>
      <c r="C16" s="9" t="s">
        <v>55</v>
      </c>
      <c r="D16" s="3" t="s">
        <v>56</v>
      </c>
      <c r="E16" s="3">
        <v>150</v>
      </c>
      <c r="F16" s="17">
        <f>E16*H1</f>
        <v>168.00000000000003</v>
      </c>
      <c r="G16" s="5"/>
      <c r="H16" s="5"/>
      <c r="T16" s="14">
        <v>216</v>
      </c>
      <c r="U16" s="14">
        <v>325000</v>
      </c>
      <c r="V16" s="5">
        <f t="shared" si="2"/>
        <v>0</v>
      </c>
      <c r="W16" s="5">
        <f t="shared" si="6"/>
        <v>0</v>
      </c>
      <c r="X16" s="5">
        <f t="shared" si="3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I16">
        <v>0</v>
      </c>
      <c r="AJ16">
        <v>0</v>
      </c>
      <c r="AK16">
        <f t="shared" si="18"/>
        <v>0</v>
      </c>
      <c r="AL16" t="e">
        <f t="shared" si="5"/>
        <v>#DIV/0!</v>
      </c>
    </row>
    <row r="17" spans="1:38" x14ac:dyDescent="0.25">
      <c r="A17">
        <v>13</v>
      </c>
      <c r="B17" s="2" t="s">
        <v>57</v>
      </c>
      <c r="C17" s="8" t="s">
        <v>58</v>
      </c>
      <c r="D17" s="2" t="s">
        <v>59</v>
      </c>
      <c r="E17" s="2">
        <v>1572.6</v>
      </c>
      <c r="F17" s="17">
        <f>E17*H1</f>
        <v>1761.3120000000001</v>
      </c>
      <c r="G17" s="5" t="e">
        <f t="shared" si="0"/>
        <v>#DIV/0!</v>
      </c>
      <c r="H17" s="5" t="e">
        <f t="shared" si="1"/>
        <v>#DIV/0!</v>
      </c>
      <c r="T17" s="14">
        <v>292</v>
      </c>
      <c r="U17" s="14">
        <v>100000</v>
      </c>
      <c r="V17" s="5">
        <f t="shared" si="2"/>
        <v>0</v>
      </c>
      <c r="W17" s="5">
        <f t="shared" si="6"/>
        <v>0</v>
      </c>
      <c r="X17" s="5">
        <f t="shared" si="3"/>
        <v>0</v>
      </c>
      <c r="Y17" s="5">
        <f t="shared" si="7"/>
        <v>0</v>
      </c>
      <c r="Z17" s="5">
        <f t="shared" si="8"/>
        <v>0</v>
      </c>
      <c r="AA17" s="5">
        <f t="shared" si="9"/>
        <v>0</v>
      </c>
      <c r="AB17" s="5">
        <f t="shared" si="10"/>
        <v>0</v>
      </c>
      <c r="AC17" s="5">
        <f t="shared" si="11"/>
        <v>0</v>
      </c>
      <c r="AD17" s="5">
        <f t="shared" si="12"/>
        <v>0</v>
      </c>
      <c r="AE17" s="5">
        <f t="shared" si="13"/>
        <v>0</v>
      </c>
      <c r="AF17" s="5">
        <f t="shared" si="14"/>
        <v>0</v>
      </c>
      <c r="AG17" s="5">
        <f t="shared" si="15"/>
        <v>0</v>
      </c>
      <c r="AH17" s="5">
        <f t="shared" si="16"/>
        <v>0</v>
      </c>
      <c r="AI17">
        <f t="shared" si="17"/>
        <v>603.1890410958905</v>
      </c>
      <c r="AJ17">
        <f t="shared" si="4"/>
        <v>-100</v>
      </c>
      <c r="AK17">
        <f t="shared" si="18"/>
        <v>-603.1890410958905</v>
      </c>
      <c r="AL17">
        <f t="shared" si="5"/>
        <v>0</v>
      </c>
    </row>
    <row r="18" spans="1:38" x14ac:dyDescent="0.25">
      <c r="A18">
        <v>14</v>
      </c>
      <c r="B18" s="2" t="s">
        <v>60</v>
      </c>
      <c r="C18" s="8" t="s">
        <v>61</v>
      </c>
      <c r="D18" s="2" t="s">
        <v>62</v>
      </c>
      <c r="E18" s="2">
        <v>171.47</v>
      </c>
      <c r="F18" s="17">
        <f>E18*H1</f>
        <v>192.04640000000001</v>
      </c>
      <c r="G18" s="5" t="e">
        <f t="shared" si="0"/>
        <v>#DIV/0!</v>
      </c>
      <c r="H18" s="5" t="e">
        <f t="shared" si="1"/>
        <v>#DIV/0!</v>
      </c>
      <c r="T18" s="14">
        <v>200</v>
      </c>
      <c r="U18" s="14">
        <v>47000</v>
      </c>
      <c r="V18" s="5">
        <f t="shared" si="2"/>
        <v>0</v>
      </c>
      <c r="W18" s="5">
        <f t="shared" si="6"/>
        <v>0</v>
      </c>
      <c r="X18" s="5">
        <f t="shared" si="3"/>
        <v>0</v>
      </c>
      <c r="Y18" s="5">
        <f t="shared" si="7"/>
        <v>0</v>
      </c>
      <c r="Z18" s="5">
        <f t="shared" si="8"/>
        <v>0</v>
      </c>
      <c r="AA18" s="5">
        <f t="shared" si="9"/>
        <v>0</v>
      </c>
      <c r="AB18" s="5">
        <f t="shared" si="10"/>
        <v>0</v>
      </c>
      <c r="AC18" s="5">
        <f t="shared" si="11"/>
        <v>0</v>
      </c>
      <c r="AD18" s="5">
        <f t="shared" si="12"/>
        <v>0</v>
      </c>
      <c r="AE18" s="5">
        <f t="shared" si="13"/>
        <v>0</v>
      </c>
      <c r="AF18" s="5">
        <f t="shared" si="14"/>
        <v>0</v>
      </c>
      <c r="AG18" s="5">
        <f t="shared" si="15"/>
        <v>0</v>
      </c>
      <c r="AH18" s="5">
        <f t="shared" si="16"/>
        <v>0</v>
      </c>
      <c r="AI18">
        <f t="shared" si="17"/>
        <v>45.130904000000001</v>
      </c>
      <c r="AJ18">
        <f t="shared" si="4"/>
        <v>-100</v>
      </c>
      <c r="AK18">
        <f t="shared" si="18"/>
        <v>-45.130904000000001</v>
      </c>
      <c r="AL18">
        <f t="shared" si="5"/>
        <v>0</v>
      </c>
    </row>
    <row r="19" spans="1:38" x14ac:dyDescent="0.25">
      <c r="A19">
        <v>15</v>
      </c>
      <c r="B19" s="2" t="s">
        <v>63</v>
      </c>
      <c r="C19" s="8" t="s">
        <v>64</v>
      </c>
      <c r="D19" s="2" t="s">
        <v>65</v>
      </c>
      <c r="E19" s="2">
        <v>43.68</v>
      </c>
      <c r="F19" s="17">
        <f>E19*H1</f>
        <v>48.921600000000005</v>
      </c>
      <c r="G19" s="5" t="e">
        <f t="shared" si="0"/>
        <v>#DIV/0!</v>
      </c>
      <c r="H19" s="5" t="e">
        <f t="shared" si="1"/>
        <v>#DIV/0!</v>
      </c>
      <c r="T19" s="14">
        <v>437</v>
      </c>
      <c r="U19" s="14">
        <v>300000</v>
      </c>
      <c r="V19" s="5">
        <f t="shared" si="2"/>
        <v>0</v>
      </c>
      <c r="W19" s="5">
        <f t="shared" si="6"/>
        <v>0</v>
      </c>
      <c r="X19" s="5">
        <f t="shared" si="3"/>
        <v>0</v>
      </c>
      <c r="Y19" s="5">
        <f t="shared" si="7"/>
        <v>0</v>
      </c>
      <c r="Z19" s="5">
        <f t="shared" si="8"/>
        <v>0</v>
      </c>
      <c r="AA19" s="5">
        <f t="shared" si="9"/>
        <v>0</v>
      </c>
      <c r="AB19" s="5">
        <f t="shared" si="10"/>
        <v>0</v>
      </c>
      <c r="AC19" s="5">
        <f t="shared" si="11"/>
        <v>0</v>
      </c>
      <c r="AD19" s="5">
        <f t="shared" si="12"/>
        <v>0</v>
      </c>
      <c r="AE19" s="5">
        <f t="shared" si="13"/>
        <v>0</v>
      </c>
      <c r="AF19" s="5">
        <f t="shared" si="14"/>
        <v>0</v>
      </c>
      <c r="AG19" s="5">
        <f t="shared" si="15"/>
        <v>0</v>
      </c>
      <c r="AH19" s="5">
        <f t="shared" si="16"/>
        <v>0</v>
      </c>
      <c r="AI19">
        <f t="shared" si="17"/>
        <v>33.584622425629298</v>
      </c>
      <c r="AJ19">
        <f t="shared" si="4"/>
        <v>-100</v>
      </c>
      <c r="AK19">
        <f t="shared" si="18"/>
        <v>-33.584622425629298</v>
      </c>
      <c r="AL19">
        <f t="shared" si="5"/>
        <v>0</v>
      </c>
    </row>
    <row r="20" spans="1:38" x14ac:dyDescent="0.25">
      <c r="A20">
        <v>16</v>
      </c>
      <c r="B20" s="2" t="s">
        <v>66</v>
      </c>
      <c r="C20" s="8" t="s">
        <v>67</v>
      </c>
      <c r="D20" s="2" t="s">
        <v>68</v>
      </c>
      <c r="E20" s="2">
        <v>99.19</v>
      </c>
      <c r="F20" s="17">
        <f>E20*H1</f>
        <v>111.09280000000001</v>
      </c>
      <c r="G20" s="5" t="e">
        <f t="shared" si="0"/>
        <v>#DIV/0!</v>
      </c>
      <c r="H20" s="5" t="e">
        <f t="shared" si="1"/>
        <v>#DIV/0!</v>
      </c>
      <c r="T20" s="14">
        <v>97</v>
      </c>
      <c r="U20" s="14">
        <v>105000</v>
      </c>
      <c r="V20" s="5">
        <f t="shared" si="2"/>
        <v>0</v>
      </c>
      <c r="W20" s="5">
        <f t="shared" si="6"/>
        <v>0</v>
      </c>
      <c r="X20" s="5">
        <f t="shared" si="3"/>
        <v>0</v>
      </c>
      <c r="Y20" s="5">
        <f t="shared" si="7"/>
        <v>0</v>
      </c>
      <c r="Z20" s="5">
        <f t="shared" si="8"/>
        <v>0</v>
      </c>
      <c r="AA20" s="5">
        <f t="shared" si="9"/>
        <v>0</v>
      </c>
      <c r="AB20" s="5">
        <f t="shared" si="10"/>
        <v>0</v>
      </c>
      <c r="AC20" s="5">
        <f t="shared" si="11"/>
        <v>0</v>
      </c>
      <c r="AD20" s="5">
        <f t="shared" si="12"/>
        <v>0</v>
      </c>
      <c r="AE20" s="5">
        <f t="shared" si="13"/>
        <v>0</v>
      </c>
      <c r="AF20" s="5">
        <f t="shared" si="14"/>
        <v>0</v>
      </c>
      <c r="AG20" s="5">
        <f t="shared" si="15"/>
        <v>0</v>
      </c>
      <c r="AH20" s="5">
        <f t="shared" si="16"/>
        <v>0</v>
      </c>
      <c r="AI20">
        <f t="shared" si="17"/>
        <v>120.25509278350515</v>
      </c>
      <c r="AJ20">
        <f t="shared" si="4"/>
        <v>-100</v>
      </c>
      <c r="AK20">
        <f t="shared" si="18"/>
        <v>-120.25509278350515</v>
      </c>
      <c r="AL20">
        <f t="shared" si="5"/>
        <v>0</v>
      </c>
    </row>
    <row r="21" spans="1:38" x14ac:dyDescent="0.25">
      <c r="A21">
        <v>17</v>
      </c>
      <c r="B21" s="2" t="s">
        <v>69</v>
      </c>
      <c r="C21" s="8" t="s">
        <v>70</v>
      </c>
      <c r="D21" s="2" t="s">
        <v>71</v>
      </c>
      <c r="E21" s="2">
        <v>300.29000000000002</v>
      </c>
      <c r="F21" s="17">
        <f>E21*H1</f>
        <v>336.32480000000004</v>
      </c>
      <c r="G21" s="5" t="e">
        <f t="shared" si="0"/>
        <v>#DIV/0!</v>
      </c>
      <c r="H21" s="5" t="e">
        <f t="shared" si="1"/>
        <v>#DIV/0!</v>
      </c>
      <c r="T21" s="14">
        <v>1629</v>
      </c>
      <c r="U21" s="14">
        <v>90000</v>
      </c>
      <c r="V21" s="5">
        <f t="shared" si="2"/>
        <v>0</v>
      </c>
      <c r="W21" s="5">
        <f t="shared" si="6"/>
        <v>0</v>
      </c>
      <c r="X21" s="5">
        <f t="shared" si="3"/>
        <v>0</v>
      </c>
      <c r="Y21" s="5">
        <f t="shared" si="7"/>
        <v>0</v>
      </c>
      <c r="Z21" s="5">
        <f t="shared" si="8"/>
        <v>0</v>
      </c>
      <c r="AA21" s="5">
        <f t="shared" si="9"/>
        <v>0</v>
      </c>
      <c r="AB21" s="5">
        <f t="shared" si="10"/>
        <v>0</v>
      </c>
      <c r="AC21" s="5">
        <f t="shared" si="11"/>
        <v>0</v>
      </c>
      <c r="AD21" s="5">
        <f t="shared" si="12"/>
        <v>0</v>
      </c>
      <c r="AE21" s="5">
        <f t="shared" si="13"/>
        <v>0</v>
      </c>
      <c r="AF21" s="5">
        <f t="shared" si="14"/>
        <v>0</v>
      </c>
      <c r="AG21" s="5">
        <f t="shared" si="15"/>
        <v>0</v>
      </c>
      <c r="AH21" s="5">
        <f t="shared" si="16"/>
        <v>0</v>
      </c>
      <c r="AI21">
        <f t="shared" si="17"/>
        <v>18.581480662983427</v>
      </c>
      <c r="AJ21">
        <f t="shared" si="4"/>
        <v>-100</v>
      </c>
      <c r="AK21">
        <f t="shared" si="18"/>
        <v>-18.581480662983427</v>
      </c>
      <c r="AL21">
        <f t="shared" si="5"/>
        <v>0</v>
      </c>
    </row>
    <row r="22" spans="1:38" x14ac:dyDescent="0.25">
      <c r="A22">
        <v>18</v>
      </c>
      <c r="B22" s="2" t="s">
        <v>72</v>
      </c>
      <c r="C22" s="8" t="s">
        <v>73</v>
      </c>
      <c r="D22" s="2" t="s">
        <v>74</v>
      </c>
      <c r="E22" s="2">
        <v>82.37</v>
      </c>
      <c r="F22" s="17">
        <f>E22*H1</f>
        <v>92.254400000000018</v>
      </c>
      <c r="G22" s="5" t="e">
        <f t="shared" si="0"/>
        <v>#DIV/0!</v>
      </c>
      <c r="H22" s="5" t="e">
        <f t="shared" si="1"/>
        <v>#DIV/0!</v>
      </c>
      <c r="T22" s="14">
        <v>54</v>
      </c>
      <c r="U22" s="14">
        <v>90000</v>
      </c>
      <c r="V22" s="5">
        <f t="shared" si="2"/>
        <v>0</v>
      </c>
      <c r="W22" s="5">
        <f t="shared" si="6"/>
        <v>0</v>
      </c>
      <c r="X22" s="5">
        <f t="shared" si="3"/>
        <v>0</v>
      </c>
      <c r="Y22" s="5">
        <f t="shared" si="7"/>
        <v>0</v>
      </c>
      <c r="Z22" s="5">
        <f t="shared" si="8"/>
        <v>0</v>
      </c>
      <c r="AA22" s="5">
        <f t="shared" si="9"/>
        <v>0</v>
      </c>
      <c r="AB22" s="5">
        <f t="shared" si="10"/>
        <v>0</v>
      </c>
      <c r="AC22" s="5">
        <f t="shared" si="11"/>
        <v>0</v>
      </c>
      <c r="AD22" s="5">
        <f t="shared" si="12"/>
        <v>0</v>
      </c>
      <c r="AE22" s="5">
        <f t="shared" si="13"/>
        <v>0</v>
      </c>
      <c r="AF22" s="5">
        <f t="shared" si="14"/>
        <v>0</v>
      </c>
      <c r="AG22" s="5">
        <f t="shared" si="15"/>
        <v>0</v>
      </c>
      <c r="AH22" s="5">
        <f t="shared" si="16"/>
        <v>0</v>
      </c>
      <c r="AI22">
        <f t="shared" si="17"/>
        <v>153.75733333333335</v>
      </c>
      <c r="AJ22">
        <f t="shared" si="4"/>
        <v>-100</v>
      </c>
      <c r="AK22">
        <f t="shared" si="18"/>
        <v>-153.75733333333335</v>
      </c>
      <c r="AL22">
        <f t="shared" si="5"/>
        <v>0</v>
      </c>
    </row>
    <row r="23" spans="1:38" x14ac:dyDescent="0.25">
      <c r="A23">
        <v>19</v>
      </c>
      <c r="B23" s="2" t="s">
        <v>75</v>
      </c>
      <c r="C23" s="8" t="s">
        <v>76</v>
      </c>
      <c r="D23" s="2" t="s">
        <v>77</v>
      </c>
      <c r="E23" s="2">
        <v>74.84</v>
      </c>
      <c r="F23" s="17">
        <f>E23*H1</f>
        <v>83.820800000000006</v>
      </c>
      <c r="G23" s="5" t="e">
        <f t="shared" si="0"/>
        <v>#DIV/0!</v>
      </c>
      <c r="H23" s="5" t="e">
        <f t="shared" si="1"/>
        <v>#DIV/0!</v>
      </c>
      <c r="T23" s="14">
        <v>18</v>
      </c>
      <c r="U23" s="14">
        <v>270000</v>
      </c>
      <c r="V23" s="5">
        <f t="shared" si="2"/>
        <v>0</v>
      </c>
      <c r="W23" s="5">
        <f t="shared" si="6"/>
        <v>0</v>
      </c>
      <c r="X23" s="5">
        <f t="shared" si="3"/>
        <v>0</v>
      </c>
      <c r="Y23" s="5">
        <f t="shared" si="7"/>
        <v>0</v>
      </c>
      <c r="Z23" s="5">
        <f t="shared" si="8"/>
        <v>0</v>
      </c>
      <c r="AA23" s="5">
        <f t="shared" si="9"/>
        <v>0</v>
      </c>
      <c r="AB23" s="5">
        <f t="shared" si="10"/>
        <v>0</v>
      </c>
      <c r="AC23" s="5">
        <f t="shared" si="11"/>
        <v>0</v>
      </c>
      <c r="AD23" s="5">
        <f t="shared" si="12"/>
        <v>0</v>
      </c>
      <c r="AE23" s="5">
        <f t="shared" si="13"/>
        <v>0</v>
      </c>
      <c r="AF23" s="5">
        <f t="shared" si="14"/>
        <v>0</v>
      </c>
      <c r="AG23" s="5">
        <f t="shared" si="15"/>
        <v>0</v>
      </c>
      <c r="AH23" s="5">
        <f t="shared" si="16"/>
        <v>0</v>
      </c>
      <c r="AI23">
        <f t="shared" si="17"/>
        <v>1257.3119999999999</v>
      </c>
      <c r="AJ23">
        <f t="shared" si="4"/>
        <v>-100</v>
      </c>
      <c r="AK23">
        <f t="shared" si="18"/>
        <v>-1257.3119999999999</v>
      </c>
      <c r="AL23">
        <f t="shared" si="5"/>
        <v>0</v>
      </c>
    </row>
    <row r="24" spans="1:38" x14ac:dyDescent="0.25">
      <c r="A24">
        <v>20</v>
      </c>
      <c r="B24" s="4" t="s">
        <v>78</v>
      </c>
      <c r="C24" s="7" t="s">
        <v>79</v>
      </c>
      <c r="D24" s="4" t="s">
        <v>80</v>
      </c>
      <c r="E24" s="4">
        <v>3.22</v>
      </c>
      <c r="F24" s="17">
        <f>E24*H1</f>
        <v>3.6064000000000007</v>
      </c>
      <c r="G24" s="5" t="e">
        <f t="shared" si="0"/>
        <v>#DIV/0!</v>
      </c>
      <c r="H24" s="5" t="e">
        <f t="shared" si="1"/>
        <v>#DIV/0!</v>
      </c>
      <c r="T24" s="14">
        <v>65</v>
      </c>
      <c r="U24" s="14">
        <v>70000</v>
      </c>
      <c r="V24" s="5">
        <f t="shared" si="2"/>
        <v>0</v>
      </c>
      <c r="W24" s="5">
        <f t="shared" si="6"/>
        <v>0</v>
      </c>
      <c r="X24" s="5">
        <f t="shared" si="3"/>
        <v>0</v>
      </c>
      <c r="Y24" s="5">
        <f t="shared" si="7"/>
        <v>0</v>
      </c>
      <c r="Z24" s="5">
        <f t="shared" si="8"/>
        <v>0</v>
      </c>
      <c r="AA24" s="5">
        <f t="shared" si="9"/>
        <v>0</v>
      </c>
      <c r="AB24" s="5">
        <f t="shared" si="10"/>
        <v>0</v>
      </c>
      <c r="AC24" s="5">
        <f t="shared" si="11"/>
        <v>0</v>
      </c>
      <c r="AD24" s="5">
        <f t="shared" si="12"/>
        <v>0</v>
      </c>
      <c r="AE24" s="5">
        <f t="shared" si="13"/>
        <v>0</v>
      </c>
      <c r="AF24" s="5">
        <f t="shared" si="14"/>
        <v>0</v>
      </c>
      <c r="AG24" s="5">
        <f t="shared" si="15"/>
        <v>0</v>
      </c>
      <c r="AH24" s="5">
        <f t="shared" si="16"/>
        <v>0</v>
      </c>
      <c r="AI24">
        <f t="shared" si="17"/>
        <v>3.8838153846153856</v>
      </c>
      <c r="AJ24">
        <f t="shared" si="4"/>
        <v>-100</v>
      </c>
      <c r="AK24">
        <f t="shared" si="18"/>
        <v>-3.8838153846153856</v>
      </c>
      <c r="AL24">
        <f t="shared" si="5"/>
        <v>0</v>
      </c>
    </row>
    <row r="25" spans="1:38" x14ac:dyDescent="0.25">
      <c r="A25">
        <v>21</v>
      </c>
      <c r="B25" s="4" t="s">
        <v>81</v>
      </c>
      <c r="C25" s="7" t="s">
        <v>82</v>
      </c>
      <c r="D25" s="4" t="s">
        <v>83</v>
      </c>
      <c r="E25" s="4">
        <v>1.92</v>
      </c>
      <c r="F25" s="17">
        <f>E25*H1</f>
        <v>2.1504000000000003</v>
      </c>
      <c r="G25" s="5" t="e">
        <f t="shared" si="0"/>
        <v>#DIV/0!</v>
      </c>
      <c r="H25" s="5" t="e">
        <f t="shared" si="1"/>
        <v>#DIV/0!</v>
      </c>
      <c r="T25" s="14">
        <v>22</v>
      </c>
      <c r="U25" s="14">
        <v>160000</v>
      </c>
      <c r="V25" s="5">
        <f t="shared" si="2"/>
        <v>0</v>
      </c>
      <c r="W25" s="5">
        <f t="shared" si="6"/>
        <v>0</v>
      </c>
      <c r="X25" s="5">
        <f t="shared" si="3"/>
        <v>0</v>
      </c>
      <c r="Y25" s="5">
        <f t="shared" si="7"/>
        <v>0</v>
      </c>
      <c r="Z25" s="5">
        <f t="shared" si="8"/>
        <v>0</v>
      </c>
      <c r="AA25" s="5">
        <f t="shared" si="9"/>
        <v>0</v>
      </c>
      <c r="AB25" s="5">
        <f t="shared" si="10"/>
        <v>0</v>
      </c>
      <c r="AC25" s="5">
        <f t="shared" si="11"/>
        <v>0</v>
      </c>
      <c r="AD25" s="5">
        <f t="shared" si="12"/>
        <v>0</v>
      </c>
      <c r="AE25" s="5">
        <f t="shared" si="13"/>
        <v>0</v>
      </c>
      <c r="AF25" s="5">
        <f t="shared" si="14"/>
        <v>0</v>
      </c>
      <c r="AG25" s="5">
        <f t="shared" si="15"/>
        <v>0</v>
      </c>
      <c r="AH25" s="5">
        <f t="shared" si="16"/>
        <v>0</v>
      </c>
      <c r="AI25">
        <f t="shared" si="17"/>
        <v>15.639272727272729</v>
      </c>
      <c r="AJ25">
        <f t="shared" si="4"/>
        <v>-100</v>
      </c>
      <c r="AK25">
        <f t="shared" si="18"/>
        <v>-15.639272727272729</v>
      </c>
      <c r="AL25">
        <f t="shared" si="5"/>
        <v>0</v>
      </c>
    </row>
    <row r="26" spans="1:38" x14ac:dyDescent="0.25">
      <c r="A26">
        <v>22</v>
      </c>
      <c r="B26" s="4" t="s">
        <v>84</v>
      </c>
      <c r="C26" s="7" t="s">
        <v>85</v>
      </c>
      <c r="D26" s="4" t="s">
        <v>86</v>
      </c>
      <c r="E26" s="4">
        <v>3.46</v>
      </c>
      <c r="F26" s="17">
        <f>E26*H1</f>
        <v>3.8752000000000004</v>
      </c>
      <c r="G26" s="5" t="e">
        <f t="shared" si="0"/>
        <v>#DIV/0!</v>
      </c>
      <c r="H26" s="5" t="e">
        <f t="shared" si="1"/>
        <v>#DIV/0!</v>
      </c>
      <c r="T26" s="14">
        <v>400</v>
      </c>
      <c r="U26" s="14">
        <v>53000</v>
      </c>
      <c r="V26" s="5">
        <f t="shared" si="2"/>
        <v>0</v>
      </c>
      <c r="W26" s="5">
        <f t="shared" si="6"/>
        <v>0</v>
      </c>
      <c r="X26" s="5">
        <f t="shared" si="3"/>
        <v>0</v>
      </c>
      <c r="Y26" s="5">
        <f t="shared" si="7"/>
        <v>0</v>
      </c>
      <c r="Z26" s="5">
        <f t="shared" si="8"/>
        <v>0</v>
      </c>
      <c r="AA26" s="5">
        <f t="shared" si="9"/>
        <v>0</v>
      </c>
      <c r="AB26" s="5">
        <f t="shared" si="10"/>
        <v>0</v>
      </c>
      <c r="AC26" s="5">
        <f t="shared" si="11"/>
        <v>0</v>
      </c>
      <c r="AD26" s="5">
        <f t="shared" si="12"/>
        <v>0</v>
      </c>
      <c r="AE26" s="5">
        <f t="shared" si="13"/>
        <v>0</v>
      </c>
      <c r="AF26" s="5">
        <f t="shared" si="14"/>
        <v>0</v>
      </c>
      <c r="AG26" s="5">
        <f t="shared" si="15"/>
        <v>0</v>
      </c>
      <c r="AH26" s="5">
        <f t="shared" si="16"/>
        <v>0</v>
      </c>
      <c r="AI26">
        <f t="shared" si="17"/>
        <v>0.51346400000000003</v>
      </c>
      <c r="AJ26">
        <f t="shared" si="4"/>
        <v>-100</v>
      </c>
      <c r="AK26">
        <f t="shared" si="18"/>
        <v>-0.51346400000000003</v>
      </c>
      <c r="AL26">
        <f t="shared" si="5"/>
        <v>0</v>
      </c>
    </row>
    <row r="27" spans="1:38" x14ac:dyDescent="0.25">
      <c r="A27">
        <v>23</v>
      </c>
      <c r="B27" s="4" t="s">
        <v>87</v>
      </c>
      <c r="C27" s="7" t="s">
        <v>88</v>
      </c>
      <c r="D27" s="4" t="s">
        <v>89</v>
      </c>
      <c r="E27" s="4">
        <v>1.67</v>
      </c>
      <c r="F27" s="17">
        <f>E27*H1</f>
        <v>1.8704000000000001</v>
      </c>
      <c r="G27" s="5" t="e">
        <f t="shared" si="0"/>
        <v>#DIV/0!</v>
      </c>
      <c r="H27" s="5" t="e">
        <f t="shared" si="1"/>
        <v>#DIV/0!</v>
      </c>
      <c r="T27" s="14">
        <v>640</v>
      </c>
      <c r="U27" s="14">
        <v>480000</v>
      </c>
      <c r="V27" s="5">
        <f t="shared" si="2"/>
        <v>0</v>
      </c>
      <c r="W27" s="5">
        <f t="shared" si="6"/>
        <v>0</v>
      </c>
      <c r="X27" s="5">
        <f t="shared" si="3"/>
        <v>0</v>
      </c>
      <c r="Y27" s="5">
        <f t="shared" si="7"/>
        <v>0</v>
      </c>
      <c r="Z27" s="5">
        <f t="shared" si="8"/>
        <v>0</v>
      </c>
      <c r="AA27" s="5">
        <f t="shared" si="9"/>
        <v>0</v>
      </c>
      <c r="AB27" s="5">
        <f t="shared" si="10"/>
        <v>0</v>
      </c>
      <c r="AC27" s="5">
        <f t="shared" si="11"/>
        <v>0</v>
      </c>
      <c r="AD27" s="5">
        <f t="shared" si="12"/>
        <v>0</v>
      </c>
      <c r="AE27" s="5">
        <f t="shared" si="13"/>
        <v>0</v>
      </c>
      <c r="AF27" s="5">
        <f t="shared" si="14"/>
        <v>0</v>
      </c>
      <c r="AG27" s="5">
        <f t="shared" si="15"/>
        <v>0</v>
      </c>
      <c r="AH27" s="5">
        <f t="shared" si="16"/>
        <v>0</v>
      </c>
      <c r="AI27">
        <f t="shared" si="17"/>
        <v>1.4028000000000003</v>
      </c>
      <c r="AJ27">
        <f t="shared" si="4"/>
        <v>-100</v>
      </c>
      <c r="AK27">
        <f t="shared" si="18"/>
        <v>-1.4028000000000003</v>
      </c>
      <c r="AL27">
        <f t="shared" si="5"/>
        <v>0</v>
      </c>
    </row>
    <row r="28" spans="1:38" x14ac:dyDescent="0.25">
      <c r="A28">
        <v>24</v>
      </c>
      <c r="B28" s="4" t="s">
        <v>90</v>
      </c>
      <c r="C28" s="7" t="s">
        <v>91</v>
      </c>
      <c r="D28" s="4" t="s">
        <v>92</v>
      </c>
      <c r="E28" s="4">
        <v>16.649999999999999</v>
      </c>
      <c r="F28" s="17">
        <f>E28*H1</f>
        <v>18.648</v>
      </c>
      <c r="G28" s="5" t="e">
        <f t="shared" si="0"/>
        <v>#DIV/0!</v>
      </c>
      <c r="H28" s="5" t="e">
        <f t="shared" si="1"/>
        <v>#DIV/0!</v>
      </c>
      <c r="T28" s="14">
        <v>2500</v>
      </c>
      <c r="U28" s="14">
        <v>120000</v>
      </c>
      <c r="V28" s="5">
        <f t="shared" si="2"/>
        <v>0</v>
      </c>
      <c r="W28" s="5">
        <f t="shared" si="6"/>
        <v>0</v>
      </c>
      <c r="X28" s="5">
        <f t="shared" si="3"/>
        <v>0</v>
      </c>
      <c r="Y28" s="5">
        <f t="shared" si="7"/>
        <v>0</v>
      </c>
      <c r="Z28" s="5">
        <f t="shared" si="8"/>
        <v>0</v>
      </c>
      <c r="AA28" s="5">
        <f t="shared" si="9"/>
        <v>0</v>
      </c>
      <c r="AB28" s="5">
        <f t="shared" si="10"/>
        <v>0</v>
      </c>
      <c r="AC28" s="5">
        <f t="shared" si="11"/>
        <v>0</v>
      </c>
      <c r="AD28" s="5">
        <f t="shared" si="12"/>
        <v>0</v>
      </c>
      <c r="AE28" s="5">
        <f t="shared" si="13"/>
        <v>0</v>
      </c>
      <c r="AF28" s="5">
        <f t="shared" si="14"/>
        <v>0</v>
      </c>
      <c r="AG28" s="5">
        <f t="shared" si="15"/>
        <v>0</v>
      </c>
      <c r="AH28" s="5">
        <f t="shared" si="16"/>
        <v>0</v>
      </c>
      <c r="AI28">
        <f t="shared" si="17"/>
        <v>0.89510400000000001</v>
      </c>
      <c r="AJ28">
        <f t="shared" si="4"/>
        <v>-100</v>
      </c>
      <c r="AK28">
        <f t="shared" si="18"/>
        <v>-0.89510400000000001</v>
      </c>
      <c r="AL28">
        <f t="shared" si="5"/>
        <v>0</v>
      </c>
    </row>
    <row r="29" spans="1:38" x14ac:dyDescent="0.25">
      <c r="A29">
        <v>25</v>
      </c>
      <c r="B29" s="4" t="s">
        <v>93</v>
      </c>
      <c r="C29" s="7" t="s">
        <v>94</v>
      </c>
      <c r="D29" s="4" t="s">
        <v>95</v>
      </c>
      <c r="E29" s="4">
        <v>0.5</v>
      </c>
      <c r="F29" s="17">
        <f>E29*H1</f>
        <v>0.56000000000000005</v>
      </c>
      <c r="G29" s="5" t="e">
        <f t="shared" si="0"/>
        <v>#DIV/0!</v>
      </c>
      <c r="H29" s="5" t="e">
        <f t="shared" si="1"/>
        <v>#DIV/0!</v>
      </c>
      <c r="T29" s="14">
        <v>1550</v>
      </c>
      <c r="U29" s="14">
        <v>390000</v>
      </c>
      <c r="V29" s="5">
        <f t="shared" si="2"/>
        <v>0</v>
      </c>
      <c r="W29" s="5">
        <f t="shared" si="6"/>
        <v>0</v>
      </c>
      <c r="X29" s="5">
        <f t="shared" si="3"/>
        <v>0</v>
      </c>
      <c r="Y29" s="5">
        <f t="shared" si="7"/>
        <v>0</v>
      </c>
      <c r="Z29" s="5">
        <f t="shared" si="8"/>
        <v>0</v>
      </c>
      <c r="AA29" s="5">
        <f t="shared" si="9"/>
        <v>0</v>
      </c>
      <c r="AB29" s="5">
        <f t="shared" si="10"/>
        <v>0</v>
      </c>
      <c r="AC29" s="5">
        <f t="shared" si="11"/>
        <v>0</v>
      </c>
      <c r="AD29" s="5">
        <f t="shared" si="12"/>
        <v>0</v>
      </c>
      <c r="AE29" s="5">
        <f t="shared" si="13"/>
        <v>0</v>
      </c>
      <c r="AF29" s="5">
        <f t="shared" si="14"/>
        <v>0</v>
      </c>
      <c r="AG29" s="5">
        <f t="shared" si="15"/>
        <v>0</v>
      </c>
      <c r="AH29" s="5">
        <f t="shared" si="16"/>
        <v>0</v>
      </c>
      <c r="AI29">
        <f t="shared" si="17"/>
        <v>0.14090322580645162</v>
      </c>
      <c r="AJ29">
        <f t="shared" si="4"/>
        <v>-100</v>
      </c>
      <c r="AK29">
        <f t="shared" si="18"/>
        <v>-0.14090322580645162</v>
      </c>
      <c r="AL29">
        <f t="shared" si="5"/>
        <v>0</v>
      </c>
    </row>
    <row r="30" spans="1:38" x14ac:dyDescent="0.25">
      <c r="A30">
        <v>26</v>
      </c>
      <c r="B30" s="4" t="s">
        <v>96</v>
      </c>
      <c r="C30" s="7" t="s">
        <v>97</v>
      </c>
      <c r="D30" s="4" t="s">
        <v>98</v>
      </c>
      <c r="E30" s="4">
        <v>3.03</v>
      </c>
      <c r="F30" s="17">
        <f>E30*H1</f>
        <v>3.3936000000000002</v>
      </c>
      <c r="G30" s="5" t="e">
        <f t="shared" si="0"/>
        <v>#DIV/0!</v>
      </c>
      <c r="H30" s="5" t="e">
        <f t="shared" si="1"/>
        <v>#DIV/0!</v>
      </c>
      <c r="T30" s="14">
        <v>9240</v>
      </c>
      <c r="U30" s="15">
        <v>66000</v>
      </c>
      <c r="V30" s="5">
        <f t="shared" si="2"/>
        <v>0</v>
      </c>
      <c r="W30" s="5">
        <f t="shared" si="6"/>
        <v>0</v>
      </c>
      <c r="X30" s="5">
        <f t="shared" si="3"/>
        <v>0</v>
      </c>
      <c r="Y30" s="5">
        <f t="shared" si="7"/>
        <v>0</v>
      </c>
      <c r="Z30" s="5">
        <f t="shared" si="8"/>
        <v>0</v>
      </c>
      <c r="AA30" s="5">
        <f t="shared" si="9"/>
        <v>0</v>
      </c>
      <c r="AB30" s="5">
        <f t="shared" si="10"/>
        <v>0</v>
      </c>
      <c r="AC30" s="5">
        <f t="shared" si="11"/>
        <v>0</v>
      </c>
      <c r="AD30" s="5">
        <f t="shared" si="12"/>
        <v>0</v>
      </c>
      <c r="AE30" s="5">
        <f t="shared" si="13"/>
        <v>0</v>
      </c>
      <c r="AF30" s="5">
        <f t="shared" si="14"/>
        <v>0</v>
      </c>
      <c r="AG30" s="5">
        <f t="shared" si="15"/>
        <v>0</v>
      </c>
      <c r="AH30" s="5">
        <f t="shared" si="16"/>
        <v>0</v>
      </c>
      <c r="AI30">
        <f t="shared" si="17"/>
        <v>2.4240000000000001E-2</v>
      </c>
      <c r="AJ30">
        <f t="shared" si="4"/>
        <v>-100</v>
      </c>
      <c r="AK30">
        <f t="shared" si="18"/>
        <v>-2.4240000000000001E-2</v>
      </c>
      <c r="AL30">
        <f t="shared" si="5"/>
        <v>0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103</v>
      </c>
      <c r="U32" s="5">
        <f>SUM(V5:V30)</f>
        <v>0</v>
      </c>
      <c r="V32" s="5"/>
      <c r="W32" s="5"/>
      <c r="Y32" s="5">
        <f t="shared" ref="Y32:AI32" si="19">SUM(Y5:Y30)</f>
        <v>0</v>
      </c>
      <c r="Z32" s="5">
        <f t="shared" si="19"/>
        <v>0</v>
      </c>
      <c r="AA32" s="5">
        <f t="shared" si="19"/>
        <v>0</v>
      </c>
      <c r="AB32" s="5">
        <f t="shared" si="19"/>
        <v>0</v>
      </c>
      <c r="AC32" s="5">
        <f t="shared" si="19"/>
        <v>0</v>
      </c>
      <c r="AD32" s="5">
        <f t="shared" si="19"/>
        <v>0</v>
      </c>
      <c r="AE32" s="5">
        <f t="shared" si="19"/>
        <v>0</v>
      </c>
      <c r="AF32" s="5">
        <f t="shared" si="19"/>
        <v>0</v>
      </c>
      <c r="AG32" s="5">
        <f t="shared" si="19"/>
        <v>0</v>
      </c>
      <c r="AH32" s="5">
        <f t="shared" si="19"/>
        <v>0</v>
      </c>
      <c r="AI32" s="5">
        <f t="shared" si="19"/>
        <v>10369.997757054085</v>
      </c>
    </row>
  </sheetData>
  <mergeCells count="2">
    <mergeCell ref="F2:Q2"/>
    <mergeCell ref="T2:AG2"/>
  </mergeCells>
  <conditionalFormatting sqref="F35:F6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5:G6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>&amp;R_x000D_&amp;1#&amp;"Calibri"&amp;10&amp;K000000 Classification: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B24F0-9E9F-4FBA-8B3C-D374DF2D2C45}">
  <dimension ref="A1:AL62"/>
  <sheetViews>
    <sheetView zoomScale="80" zoomScaleNormal="80" workbookViewId="0">
      <selection activeCell="F1" sqref="F1"/>
    </sheetView>
  </sheetViews>
  <sheetFormatPr defaultRowHeight="15" x14ac:dyDescent="0.25"/>
  <cols>
    <col min="3" max="3" width="14.42578125" customWidth="1"/>
    <col min="4" max="4" width="48.7109375" customWidth="1"/>
    <col min="5" max="5" width="14.140625" customWidth="1"/>
    <col min="6" max="6" width="12.140625" customWidth="1"/>
    <col min="9" max="18" width="11.7109375" customWidth="1"/>
    <col min="36" max="38" width="9.140625" customWidth="1"/>
  </cols>
  <sheetData>
    <row r="1" spans="1:38" x14ac:dyDescent="0.25">
      <c r="A1" t="s">
        <v>0</v>
      </c>
      <c r="B1">
        <v>140</v>
      </c>
      <c r="E1" t="s">
        <v>1</v>
      </c>
      <c r="F1">
        <v>1.36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G2" s="32" t="s">
        <v>5</v>
      </c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T2" s="5"/>
      <c r="U2" s="5"/>
      <c r="V2" s="31" t="s">
        <v>6</v>
      </c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15</v>
      </c>
      <c r="U3" s="5" t="s">
        <v>16</v>
      </c>
      <c r="V3" s="10" t="s">
        <v>13</v>
      </c>
      <c r="W3" s="10" t="s">
        <v>14</v>
      </c>
      <c r="X3" s="10" t="s">
        <v>17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178</v>
      </c>
      <c r="AJ3" t="s">
        <v>19</v>
      </c>
      <c r="AK3" t="s">
        <v>179</v>
      </c>
      <c r="AL3" t="s">
        <v>180</v>
      </c>
    </row>
    <row r="4" spans="1:38" ht="15.75" thickBot="1" x14ac:dyDescent="0.3">
      <c r="B4" t="s">
        <v>20</v>
      </c>
      <c r="C4" t="s">
        <v>181</v>
      </c>
      <c r="F4" s="17"/>
      <c r="G4" s="5">
        <f>AVERAGE(I4:R4)</f>
        <v>20.87333452769079</v>
      </c>
      <c r="H4" s="5">
        <f>STDEV(I4:R4)</f>
        <v>2.1130725089505658E-3</v>
      </c>
      <c r="I4">
        <v>20.876703238571</v>
      </c>
      <c r="J4">
        <v>20.8709766632394</v>
      </c>
      <c r="K4">
        <v>20.870777534909799</v>
      </c>
      <c r="L4">
        <v>20.873597354350899</v>
      </c>
      <c r="M4">
        <v>20.872794749395101</v>
      </c>
      <c r="N4">
        <v>20.875243089512999</v>
      </c>
      <c r="O4">
        <v>20.870714395167699</v>
      </c>
      <c r="P4">
        <v>20.875490068021801</v>
      </c>
      <c r="Q4">
        <v>20.87428348788</v>
      </c>
      <c r="R4">
        <v>20.8727646958592</v>
      </c>
      <c r="T4" s="5" t="s">
        <v>21</v>
      </c>
      <c r="U4" s="5" t="s">
        <v>22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23</v>
      </c>
      <c r="C5" s="5" t="s">
        <v>24</v>
      </c>
      <c r="D5" t="s">
        <v>25</v>
      </c>
      <c r="E5">
        <v>120</v>
      </c>
      <c r="F5" s="17">
        <f>E5*F1</f>
        <v>163.20000000000002</v>
      </c>
      <c r="G5" s="5">
        <f t="shared" ref="G5:G30" si="0">AVERAGE(I5:R5)</f>
        <v>215.70958099220471</v>
      </c>
      <c r="H5" s="5">
        <f t="shared" ref="H5:H30" si="1">STDEV(I5:R5)</f>
        <v>0.28143266372470388</v>
      </c>
      <c r="I5">
        <v>215.59138734363401</v>
      </c>
      <c r="J5">
        <v>215.36803472994899</v>
      </c>
      <c r="K5">
        <v>215.4242111538</v>
      </c>
      <c r="L5">
        <v>215.979032907245</v>
      </c>
      <c r="M5">
        <v>216.251046887348</v>
      </c>
      <c r="N5">
        <v>215.98819677247201</v>
      </c>
      <c r="O5">
        <v>215.52195396679701</v>
      </c>
      <c r="P5">
        <v>215.57788551751901</v>
      </c>
      <c r="Q5">
        <v>215.74446725288101</v>
      </c>
      <c r="R5">
        <v>215.649593390402</v>
      </c>
      <c r="T5" s="12">
        <v>16</v>
      </c>
      <c r="U5" s="12">
        <v>588000</v>
      </c>
      <c r="V5" s="5">
        <f>AVERAGE(Y5:AH5)</f>
        <v>8720.0598116098754</v>
      </c>
      <c r="W5" s="5">
        <f>STDEV(Y5:AH5)</f>
        <v>11.376915431071239</v>
      </c>
      <c r="X5" s="5">
        <f>W5/SQRT(COUNT(Y5:AH5))</f>
        <v>3.5976965509301486</v>
      </c>
      <c r="Y5" s="5">
        <f>I5/T5*U5/1000*1.1</f>
        <v>8715.2818333664054</v>
      </c>
      <c r="Z5" s="5">
        <f>J5/T5*U5/1000*1.1</f>
        <v>8706.2528039581885</v>
      </c>
      <c r="AA5" s="5">
        <f>K5/T5*U5/1000*1.1</f>
        <v>8708.5237358923659</v>
      </c>
      <c r="AB5" s="5">
        <f>L5/T5*U5/1000*1.1</f>
        <v>8730.9524052753804</v>
      </c>
      <c r="AC5" s="5">
        <f>M5/T5*U5/1000*1.1</f>
        <v>8741.9485704210438</v>
      </c>
      <c r="AD5" s="5">
        <f>N5/T5*U5/1000*1.1</f>
        <v>8731.3228545271813</v>
      </c>
      <c r="AE5" s="5">
        <f>O5/T5*U5/1000*1.1</f>
        <v>8712.4749891077699</v>
      </c>
      <c r="AF5" s="5">
        <f>P5/T5*U5/1000*1.1</f>
        <v>8714.7360220457067</v>
      </c>
      <c r="AG5" s="5">
        <f>Q5/T5*U5/1000*1.1</f>
        <v>8721.4700886977153</v>
      </c>
      <c r="AH5" s="5">
        <f>R5/T5*U5/1000*1.1</f>
        <v>8717.6348128070022</v>
      </c>
      <c r="AI5">
        <f>F5/T5*U5/1000*1.1</f>
        <v>6597.3600000000015</v>
      </c>
      <c r="AJ5">
        <f>((V5-AI5)/AI5)*100</f>
        <v>32.174988353066581</v>
      </c>
      <c r="AK5">
        <f>V5-AI5</f>
        <v>2122.6998116098739</v>
      </c>
      <c r="AL5">
        <f t="shared" ref="AL5:AL28" si="2">V5/AI5</f>
        <v>1.3217498835306658</v>
      </c>
    </row>
    <row r="6" spans="1:38" x14ac:dyDescent="0.25">
      <c r="A6">
        <v>2</v>
      </c>
      <c r="B6" t="s">
        <v>26</v>
      </c>
      <c r="C6" s="5" t="s">
        <v>182</v>
      </c>
      <c r="D6" t="s">
        <v>28</v>
      </c>
      <c r="E6">
        <v>1241.24</v>
      </c>
      <c r="F6" s="17">
        <f>E6*H1</f>
        <v>1390.1888000000001</v>
      </c>
      <c r="G6" s="5">
        <f t="shared" si="0"/>
        <v>899.50295454687728</v>
      </c>
      <c r="H6" s="5">
        <f t="shared" si="1"/>
        <v>33.47352762726711</v>
      </c>
      <c r="I6">
        <v>927.54120946879698</v>
      </c>
      <c r="J6">
        <v>893.71883066765099</v>
      </c>
      <c r="K6">
        <v>884.74030567547004</v>
      </c>
      <c r="L6">
        <v>897.26125479800305</v>
      </c>
      <c r="M6">
        <v>894.03202953790105</v>
      </c>
      <c r="N6">
        <v>857.39749747373003</v>
      </c>
      <c r="O6">
        <v>922.57628283237398</v>
      </c>
      <c r="P6">
        <v>965.85221738126802</v>
      </c>
      <c r="Q6">
        <v>900.40197008914197</v>
      </c>
      <c r="R6">
        <v>851.507947544437</v>
      </c>
      <c r="T6" s="13">
        <v>540</v>
      </c>
      <c r="U6" s="13">
        <v>45000</v>
      </c>
      <c r="V6" s="5">
        <f t="shared" ref="V6:V30" si="3">AVERAGE(Y6:AH6)</f>
        <v>74.958579545573102</v>
      </c>
      <c r="W6" s="5">
        <f t="shared" ref="W6:W30" si="4">STDEV(Y6:AH6)</f>
        <v>2.7894606356055931</v>
      </c>
      <c r="X6" s="5">
        <f t="shared" ref="X6:X30" si="5">W6/SQRT(COUNT(Y6:AH6))</f>
        <v>0.88210490518946549</v>
      </c>
      <c r="Y6" s="5">
        <f>I6/T6*U6/1000</f>
        <v>77.295100789066424</v>
      </c>
      <c r="Z6" s="5">
        <f>J6/T6*U6/1000</f>
        <v>74.476569222304249</v>
      </c>
      <c r="AA6" s="5">
        <f>K6/T6*U6/1000</f>
        <v>73.728358806289179</v>
      </c>
      <c r="AB6" s="5">
        <f>L6/T6*U6/1000</f>
        <v>74.771771233166916</v>
      </c>
      <c r="AC6" s="5">
        <f>M6/T6*U6/1000</f>
        <v>74.502669128158416</v>
      </c>
      <c r="AD6" s="5">
        <f>N6/T6*U6/1000</f>
        <v>71.449791456144169</v>
      </c>
      <c r="AE6" s="5">
        <f>O6/T6*U6/1000</f>
        <v>76.881356902697831</v>
      </c>
      <c r="AF6" s="5">
        <f>P6/T6*U6/1000</f>
        <v>80.48768478177233</v>
      </c>
      <c r="AG6" s="5">
        <f>Q6/T6*U6/1000</f>
        <v>75.033497507428493</v>
      </c>
      <c r="AH6" s="5">
        <f>R6/T6*U6/1000</f>
        <v>70.958995628703079</v>
      </c>
      <c r="AI6">
        <f>F6/T6*U6/1000</f>
        <v>115.84906666666669</v>
      </c>
      <c r="AJ6">
        <f t="shared" ref="AJ6:AJ30" si="6">((V6-AI6)/AI6)*100</f>
        <v>-35.296345751967138</v>
      </c>
      <c r="AK6">
        <f>V6-AI6</f>
        <v>-40.890487121093585</v>
      </c>
      <c r="AL6">
        <f t="shared" si="2"/>
        <v>0.6470365424803286</v>
      </c>
    </row>
    <row r="7" spans="1:38" x14ac:dyDescent="0.25">
      <c r="A7">
        <v>3</v>
      </c>
      <c r="B7" t="s">
        <v>29</v>
      </c>
      <c r="C7" s="5" t="s">
        <v>183</v>
      </c>
      <c r="D7" t="s">
        <v>31</v>
      </c>
      <c r="E7">
        <v>166.35</v>
      </c>
      <c r="F7" s="17">
        <f>E7*H1</f>
        <v>186.31200000000001</v>
      </c>
      <c r="G7" s="5">
        <f t="shared" si="0"/>
        <v>91.72558552165097</v>
      </c>
      <c r="H7" s="5">
        <f t="shared" si="1"/>
        <v>0.81164028384553422</v>
      </c>
      <c r="I7">
        <v>91.483229418562203</v>
      </c>
      <c r="J7">
        <v>90.959994132285999</v>
      </c>
      <c r="K7">
        <v>92.982510496259806</v>
      </c>
      <c r="L7">
        <v>91.042718486413605</v>
      </c>
      <c r="M7">
        <v>91.835860334912098</v>
      </c>
      <c r="N7">
        <v>92.179923522117207</v>
      </c>
      <c r="O7">
        <v>93.173290368971806</v>
      </c>
      <c r="P7">
        <v>91.354456150772805</v>
      </c>
      <c r="Q7">
        <v>91.290533468010395</v>
      </c>
      <c r="R7">
        <v>90.953338838203706</v>
      </c>
      <c r="T7" s="13">
        <v>50</v>
      </c>
      <c r="U7" s="13">
        <v>180000</v>
      </c>
      <c r="V7" s="5">
        <f t="shared" si="3"/>
        <v>330.21210787794348</v>
      </c>
      <c r="W7" s="5">
        <f t="shared" si="4"/>
        <v>2.9219050218439171</v>
      </c>
      <c r="X7" s="5">
        <f t="shared" si="5"/>
        <v>0.92398749757108189</v>
      </c>
      <c r="Y7" s="5">
        <f t="shared" ref="Y7:Y30" si="7">I7/T7*U7/1000</f>
        <v>329.33962590682398</v>
      </c>
      <c r="Z7" s="5">
        <f t="shared" ref="Z7:Z30" si="8">J7/T7*U7/1000</f>
        <v>327.45597887622961</v>
      </c>
      <c r="AA7" s="5">
        <f t="shared" ref="AA7:AA30" si="9">K7/T7*U7/1000</f>
        <v>334.73703778653527</v>
      </c>
      <c r="AB7" s="5">
        <f t="shared" ref="AB7:AB30" si="10">L7/T7*U7/1000</f>
        <v>327.75378655108898</v>
      </c>
      <c r="AC7" s="5">
        <f t="shared" ref="AC7:AC30" si="11">M7/T7*U7/1000</f>
        <v>330.60909720568361</v>
      </c>
      <c r="AD7" s="5">
        <f t="shared" ref="AD7:AD30" si="12">N7/T7*U7/1000</f>
        <v>331.84772467962193</v>
      </c>
      <c r="AE7" s="5">
        <f t="shared" ref="AE7:AE30" si="13">O7/T7*U7/1000</f>
        <v>335.42384532829851</v>
      </c>
      <c r="AF7" s="5">
        <f t="shared" ref="AF7:AF30" si="14">P7/T7*U7/1000</f>
        <v>328.87604214278207</v>
      </c>
      <c r="AG7" s="5">
        <f t="shared" ref="AG7:AG30" si="15">Q7/T7*U7/1000</f>
        <v>328.64592048483746</v>
      </c>
      <c r="AH7" s="5">
        <f t="shared" ref="AH7:AH30" si="16">R7/T7*U7/1000</f>
        <v>327.43201981753333</v>
      </c>
      <c r="AI7">
        <f t="shared" ref="AI7:AI30" si="17">F7/T7*U7/1000</f>
        <v>670.72320000000002</v>
      </c>
      <c r="AJ7">
        <f t="shared" si="6"/>
        <v>-50.767752199723603</v>
      </c>
      <c r="AK7">
        <f t="shared" ref="AK7:AK30" si="18">V7-AI7</f>
        <v>-340.51109212205654</v>
      </c>
      <c r="AL7">
        <f t="shared" si="2"/>
        <v>0.49232247800276396</v>
      </c>
    </row>
    <row r="8" spans="1:38" x14ac:dyDescent="0.25">
      <c r="A8">
        <v>4</v>
      </c>
      <c r="B8" t="s">
        <v>32</v>
      </c>
      <c r="C8" s="6" t="s">
        <v>184</v>
      </c>
      <c r="D8" t="s">
        <v>34</v>
      </c>
      <c r="E8">
        <v>50.2</v>
      </c>
      <c r="F8" s="17">
        <f>E8*H1</f>
        <v>56.224000000000011</v>
      </c>
      <c r="G8" s="5">
        <f t="shared" si="0"/>
        <v>162.957963724259</v>
      </c>
      <c r="H8" s="5">
        <f t="shared" si="1"/>
        <v>3.8808663563084513</v>
      </c>
      <c r="I8">
        <v>163.38956823229299</v>
      </c>
      <c r="J8">
        <v>167.65749332613601</v>
      </c>
      <c r="K8">
        <v>165.66610360773501</v>
      </c>
      <c r="L8">
        <v>161.85087636964201</v>
      </c>
      <c r="M8">
        <v>159.901388658283</v>
      </c>
      <c r="N8">
        <v>156.55889956565699</v>
      </c>
      <c r="O8">
        <v>159.98968505812201</v>
      </c>
      <c r="P8">
        <v>164.26553561437001</v>
      </c>
      <c r="Q8">
        <v>169.29112211293801</v>
      </c>
      <c r="R8">
        <v>161.008964697414</v>
      </c>
      <c r="T8" s="14">
        <v>65</v>
      </c>
      <c r="U8" s="14">
        <v>70000</v>
      </c>
      <c r="V8" s="5">
        <f t="shared" si="3"/>
        <v>175.49319170304815</v>
      </c>
      <c r="W8" s="5">
        <f t="shared" si="4"/>
        <v>4.1793945375629526</v>
      </c>
      <c r="X8" s="5">
        <f t="shared" si="5"/>
        <v>1.3216405979165078</v>
      </c>
      <c r="Y8" s="5">
        <f t="shared" si="7"/>
        <v>175.95799655785396</v>
      </c>
      <c r="Z8" s="5">
        <f t="shared" si="8"/>
        <v>180.55422358199263</v>
      </c>
      <c r="AA8" s="5">
        <f t="shared" si="9"/>
        <v>178.40965003909923</v>
      </c>
      <c r="AB8" s="5">
        <f t="shared" si="10"/>
        <v>174.30094378269141</v>
      </c>
      <c r="AC8" s="5">
        <f t="shared" si="11"/>
        <v>172.20149547815089</v>
      </c>
      <c r="AD8" s="5">
        <f t="shared" si="12"/>
        <v>168.60189183993828</v>
      </c>
      <c r="AE8" s="5">
        <f t="shared" si="13"/>
        <v>172.29658390874678</v>
      </c>
      <c r="AF8" s="5">
        <f t="shared" si="14"/>
        <v>176.90134604624464</v>
      </c>
      <c r="AG8" s="5">
        <f t="shared" si="15"/>
        <v>182.31351612162555</v>
      </c>
      <c r="AH8" s="5">
        <f t="shared" si="16"/>
        <v>173.39426967413817</v>
      </c>
      <c r="AI8">
        <f t="shared" si="17"/>
        <v>60.548923076923096</v>
      </c>
      <c r="AJ8">
        <f t="shared" si="6"/>
        <v>189.83701573039795</v>
      </c>
      <c r="AK8">
        <f t="shared" si="18"/>
        <v>114.94426862612505</v>
      </c>
      <c r="AL8">
        <f t="shared" si="2"/>
        <v>2.8983701573039795</v>
      </c>
    </row>
    <row r="9" spans="1:38" x14ac:dyDescent="0.25">
      <c r="A9">
        <v>5</v>
      </c>
      <c r="B9" t="s">
        <v>35</v>
      </c>
      <c r="C9" s="6" t="s">
        <v>185</v>
      </c>
      <c r="D9" t="s">
        <v>37</v>
      </c>
      <c r="E9">
        <v>29.91</v>
      </c>
      <c r="F9" s="17">
        <f>E9*H1</f>
        <v>33.499200000000002</v>
      </c>
      <c r="G9" s="5">
        <f t="shared" si="0"/>
        <v>31.437144849472656</v>
      </c>
      <c r="H9" s="5">
        <f t="shared" si="1"/>
        <v>0.49391706582805855</v>
      </c>
      <c r="I9">
        <v>31.574323009111701</v>
      </c>
      <c r="J9">
        <v>31.9420763676832</v>
      </c>
      <c r="K9">
        <v>31.7465412798919</v>
      </c>
      <c r="L9">
        <v>30.594188066714398</v>
      </c>
      <c r="M9">
        <v>31.348010256580402</v>
      </c>
      <c r="N9">
        <v>31.453310845861999</v>
      </c>
      <c r="O9">
        <v>32.180948446677696</v>
      </c>
      <c r="P9">
        <v>30.953919575082502</v>
      </c>
      <c r="Q9">
        <v>30.9171118501101</v>
      </c>
      <c r="R9">
        <v>31.661018797012701</v>
      </c>
      <c r="T9" s="14">
        <v>22</v>
      </c>
      <c r="U9" s="14">
        <v>160000</v>
      </c>
      <c r="V9" s="5">
        <f t="shared" si="3"/>
        <v>228.63378072343752</v>
      </c>
      <c r="W9" s="5">
        <f t="shared" si="4"/>
        <v>3.5921241151131511</v>
      </c>
      <c r="X9" s="5">
        <f t="shared" si="5"/>
        <v>1.1359293841774425</v>
      </c>
      <c r="Y9" s="5">
        <f t="shared" si="7"/>
        <v>229.63144006626692</v>
      </c>
      <c r="Z9" s="5">
        <f t="shared" si="8"/>
        <v>232.3060099467869</v>
      </c>
      <c r="AA9" s="5">
        <f t="shared" si="9"/>
        <v>230.883936581032</v>
      </c>
      <c r="AB9" s="5">
        <f t="shared" si="10"/>
        <v>222.50318593974106</v>
      </c>
      <c r="AC9" s="5">
        <f t="shared" si="11"/>
        <v>227.98552913876654</v>
      </c>
      <c r="AD9" s="5">
        <f t="shared" si="12"/>
        <v>228.75135160626908</v>
      </c>
      <c r="AE9" s="5">
        <f t="shared" si="13"/>
        <v>234.04326143038324</v>
      </c>
      <c r="AF9" s="5">
        <f t="shared" si="14"/>
        <v>225.11941509150913</v>
      </c>
      <c r="AG9" s="5">
        <f t="shared" si="15"/>
        <v>224.85172254625527</v>
      </c>
      <c r="AH9" s="5">
        <f t="shared" si="16"/>
        <v>230.26195488736508</v>
      </c>
      <c r="AI9">
        <f t="shared" si="17"/>
        <v>243.63054545454546</v>
      </c>
      <c r="AJ9">
        <f t="shared" si="6"/>
        <v>-6.155535506899688</v>
      </c>
      <c r="AK9">
        <f t="shared" si="18"/>
        <v>-14.99676473110793</v>
      </c>
      <c r="AL9">
        <f t="shared" si="2"/>
        <v>0.9384446449310031</v>
      </c>
    </row>
    <row r="10" spans="1:38" x14ac:dyDescent="0.25">
      <c r="A10">
        <v>6</v>
      </c>
      <c r="B10" t="s">
        <v>38</v>
      </c>
      <c r="C10" s="6" t="s">
        <v>187</v>
      </c>
      <c r="D10" t="s">
        <v>40</v>
      </c>
      <c r="E10">
        <v>128.58000000000001</v>
      </c>
      <c r="F10" s="17">
        <f>E10*H1</f>
        <v>144.00960000000003</v>
      </c>
      <c r="G10" s="5">
        <f t="shared" si="0"/>
        <v>102.96574509221603</v>
      </c>
      <c r="H10" s="5">
        <f t="shared" si="1"/>
        <v>2.6639330950102318</v>
      </c>
      <c r="I10">
        <v>105.579945460662</v>
      </c>
      <c r="J10">
        <v>103.988909366106</v>
      </c>
      <c r="K10">
        <v>101.995660426339</v>
      </c>
      <c r="L10">
        <v>104.182524066383</v>
      </c>
      <c r="M10">
        <v>98.373279243793405</v>
      </c>
      <c r="N10">
        <v>103.225370528173</v>
      </c>
      <c r="O10">
        <v>98.954491376500897</v>
      </c>
      <c r="P10">
        <v>104.79425365313701</v>
      </c>
      <c r="Q10">
        <v>102.100669370323</v>
      </c>
      <c r="R10">
        <v>106.46234743074299</v>
      </c>
      <c r="T10" s="14">
        <v>69</v>
      </c>
      <c r="U10" s="14">
        <v>160000</v>
      </c>
      <c r="V10" s="5">
        <f t="shared" si="3"/>
        <v>238.76114803992124</v>
      </c>
      <c r="W10" s="5">
        <f t="shared" si="4"/>
        <v>6.1772361623425693</v>
      </c>
      <c r="X10" s="5">
        <f t="shared" si="5"/>
        <v>1.9534135917760158</v>
      </c>
      <c r="Y10" s="5">
        <f t="shared" si="7"/>
        <v>244.82306193776697</v>
      </c>
      <c r="Z10" s="5">
        <f t="shared" si="8"/>
        <v>241.13370287792694</v>
      </c>
      <c r="AA10" s="5">
        <f t="shared" si="9"/>
        <v>236.51167635093103</v>
      </c>
      <c r="AB10" s="5">
        <f t="shared" si="10"/>
        <v>241.58266450175765</v>
      </c>
      <c r="AC10" s="5">
        <f t="shared" si="11"/>
        <v>228.11195186966586</v>
      </c>
      <c r="AD10" s="5">
        <f t="shared" si="12"/>
        <v>239.36317803634321</v>
      </c>
      <c r="AE10" s="5">
        <f t="shared" si="13"/>
        <v>229.45969014840787</v>
      </c>
      <c r="AF10" s="5">
        <f t="shared" si="14"/>
        <v>243.00116789133222</v>
      </c>
      <c r="AG10" s="5">
        <f t="shared" si="15"/>
        <v>236.75517535147364</v>
      </c>
      <c r="AH10" s="5">
        <f t="shared" si="16"/>
        <v>246.86921143360695</v>
      </c>
      <c r="AI10">
        <f>F10/T10*U10/1000</f>
        <v>333.93530434782616</v>
      </c>
      <c r="AJ10">
        <f t="shared" si="6"/>
        <v>-28.500776967496606</v>
      </c>
      <c r="AK10">
        <f t="shared" si="18"/>
        <v>-95.174156307904923</v>
      </c>
      <c r="AL10">
        <f t="shared" si="2"/>
        <v>0.71499223032503401</v>
      </c>
    </row>
    <row r="11" spans="1:38" x14ac:dyDescent="0.25">
      <c r="A11">
        <v>7</v>
      </c>
      <c r="B11" s="3" t="s">
        <v>41</v>
      </c>
      <c r="C11" s="9" t="s">
        <v>184</v>
      </c>
      <c r="D11" s="3" t="s">
        <v>42</v>
      </c>
      <c r="E11" s="3">
        <v>50.2</v>
      </c>
      <c r="F11" s="17">
        <f>E11*H1</f>
        <v>56.224000000000011</v>
      </c>
      <c r="G11" s="5">
        <f t="shared" si="0"/>
        <v>0</v>
      </c>
      <c r="H11" s="5">
        <f t="shared" si="1"/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3"/>
        <v>0</v>
      </c>
      <c r="W11" s="5">
        <f t="shared" si="4"/>
        <v>0</v>
      </c>
      <c r="X11" s="5">
        <f t="shared" si="5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>R11/T11*U11/1000</f>
        <v>0</v>
      </c>
      <c r="AI11">
        <v>0</v>
      </c>
      <c r="AJ11" t="e">
        <f t="shared" si="6"/>
        <v>#DIV/0!</v>
      </c>
      <c r="AK11">
        <f t="shared" si="18"/>
        <v>0</v>
      </c>
      <c r="AL11" t="e">
        <f t="shared" si="2"/>
        <v>#DIV/0!</v>
      </c>
    </row>
    <row r="12" spans="1:38" x14ac:dyDescent="0.25">
      <c r="A12">
        <v>8</v>
      </c>
      <c r="B12" t="s">
        <v>43</v>
      </c>
      <c r="C12" s="6" t="s">
        <v>186</v>
      </c>
      <c r="D12" t="s">
        <v>45</v>
      </c>
      <c r="E12">
        <v>13.35</v>
      </c>
      <c r="F12" s="17">
        <f>E12*H1</f>
        <v>14.952000000000002</v>
      </c>
      <c r="G12" s="5">
        <f t="shared" si="0"/>
        <v>56.40815251988014</v>
      </c>
      <c r="H12" s="5">
        <f t="shared" si="1"/>
        <v>1.7650483127919321</v>
      </c>
      <c r="I12">
        <v>53.537515865568501</v>
      </c>
      <c r="J12">
        <v>55.012310210512503</v>
      </c>
      <c r="K12">
        <v>57.948290354728201</v>
      </c>
      <c r="L12">
        <v>56.181278281290297</v>
      </c>
      <c r="M12">
        <v>55.952421813109702</v>
      </c>
      <c r="N12">
        <v>60.173448555012698</v>
      </c>
      <c r="O12">
        <v>56.549484369379698</v>
      </c>
      <c r="P12">
        <v>55.978435247958799</v>
      </c>
      <c r="Q12">
        <v>55.7283966950124</v>
      </c>
      <c r="R12">
        <v>57.019943806228497</v>
      </c>
      <c r="T12" s="14">
        <v>81</v>
      </c>
      <c r="U12" s="14">
        <v>66000</v>
      </c>
      <c r="V12" s="5">
        <f>AVERAGE(Y12:AH12)</f>
        <v>45.962198349531945</v>
      </c>
      <c r="W12" s="5">
        <f t="shared" si="4"/>
        <v>1.4381875141267613</v>
      </c>
      <c r="X12" s="5">
        <f t="shared" si="5"/>
        <v>0.45479482470561522</v>
      </c>
      <c r="Y12" s="5">
        <f t="shared" si="7"/>
        <v>43.623161075648405</v>
      </c>
      <c r="Z12" s="5">
        <f t="shared" si="8"/>
        <v>44.824845356713887</v>
      </c>
      <c r="AA12" s="5">
        <f t="shared" si="9"/>
        <v>47.217125474222982</v>
      </c>
      <c r="AB12" s="5">
        <f t="shared" si="10"/>
        <v>45.777337858829128</v>
      </c>
      <c r="AC12" s="5">
        <f t="shared" si="11"/>
        <v>45.590862218089384</v>
      </c>
      <c r="AD12" s="5">
        <f t="shared" si="12"/>
        <v>49.030217341121457</v>
      </c>
      <c r="AE12" s="5">
        <f t="shared" si="13"/>
        <v>46.077357634309379</v>
      </c>
      <c r="AF12" s="5">
        <f t="shared" si="14"/>
        <v>45.612058350188647</v>
      </c>
      <c r="AG12" s="5">
        <f t="shared" si="15"/>
        <v>45.408323232973061</v>
      </c>
      <c r="AH12" s="5">
        <f t="shared" si="16"/>
        <v>46.460694953223218</v>
      </c>
      <c r="AI12">
        <f t="shared" si="17"/>
        <v>12.183111111111113</v>
      </c>
      <c r="AJ12">
        <f t="shared" si="6"/>
        <v>277.26158721161113</v>
      </c>
      <c r="AK12">
        <f>V12-AI12</f>
        <v>33.779087238420828</v>
      </c>
      <c r="AL12">
        <f t="shared" si="2"/>
        <v>3.7726158721161118</v>
      </c>
    </row>
    <row r="13" spans="1:38" x14ac:dyDescent="0.25">
      <c r="A13">
        <v>9</v>
      </c>
      <c r="B13" s="3" t="s">
        <v>46</v>
      </c>
      <c r="C13" s="9" t="s">
        <v>187</v>
      </c>
      <c r="D13" s="3" t="s">
        <v>47</v>
      </c>
      <c r="E13" s="3">
        <v>128.57</v>
      </c>
      <c r="F13" s="17">
        <f>E13*H1</f>
        <v>143.9984</v>
      </c>
      <c r="G13" s="5">
        <f t="shared" si="0"/>
        <v>0</v>
      </c>
      <c r="H13" s="5">
        <f t="shared" si="1"/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3"/>
        <v>0</v>
      </c>
      <c r="W13" s="5">
        <f t="shared" si="4"/>
        <v>0</v>
      </c>
      <c r="X13" s="5">
        <f t="shared" si="5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I13">
        <v>0</v>
      </c>
      <c r="AJ13" t="e">
        <f t="shared" si="6"/>
        <v>#DIV/0!</v>
      </c>
      <c r="AK13">
        <f t="shared" si="18"/>
        <v>0</v>
      </c>
      <c r="AL13" t="e">
        <f t="shared" si="2"/>
        <v>#DIV/0!</v>
      </c>
    </row>
    <row r="14" spans="1:38" x14ac:dyDescent="0.25">
      <c r="A14">
        <v>10</v>
      </c>
      <c r="B14" t="s">
        <v>48</v>
      </c>
      <c r="C14" s="6" t="s">
        <v>188</v>
      </c>
      <c r="D14" t="s">
        <v>50</v>
      </c>
      <c r="E14">
        <v>446.19</v>
      </c>
      <c r="F14" s="17">
        <f>E14*H1</f>
        <v>499.73280000000005</v>
      </c>
      <c r="G14" s="5">
        <f t="shared" si="0"/>
        <v>1069.7942957685202</v>
      </c>
      <c r="H14" s="5">
        <f t="shared" si="1"/>
        <v>21.113950379422018</v>
      </c>
      <c r="I14">
        <v>1094.3974459394799</v>
      </c>
      <c r="J14">
        <v>1103.89262986016</v>
      </c>
      <c r="K14">
        <v>1048.0759489687</v>
      </c>
      <c r="L14">
        <v>1068.8554089481599</v>
      </c>
      <c r="M14">
        <v>1038.9027673563301</v>
      </c>
      <c r="N14">
        <v>1064.6916869353699</v>
      </c>
      <c r="O14">
        <v>1092.4788171390401</v>
      </c>
      <c r="P14" s="1">
        <v>1053.8733130773401</v>
      </c>
      <c r="Q14">
        <v>1066.4558501613301</v>
      </c>
      <c r="R14">
        <v>1066.31908929929</v>
      </c>
      <c r="T14" s="14">
        <v>615</v>
      </c>
      <c r="U14" s="14">
        <v>96000</v>
      </c>
      <c r="V14" s="5">
        <f t="shared" si="3"/>
        <v>166.99228031508602</v>
      </c>
      <c r="W14" s="5">
        <f>STDEV(Y14:AH14)</f>
        <v>3.2958361567878307</v>
      </c>
      <c r="X14" s="5">
        <f t="shared" si="5"/>
        <v>1.0422349050185364</v>
      </c>
      <c r="Y14" s="5">
        <f t="shared" si="7"/>
        <v>170.83277204908956</v>
      </c>
      <c r="Z14" s="5">
        <f t="shared" si="8"/>
        <v>172.31494710012254</v>
      </c>
      <c r="AA14" s="5">
        <f t="shared" si="9"/>
        <v>163.60209935121171</v>
      </c>
      <c r="AB14" s="5">
        <f t="shared" si="10"/>
        <v>166.8457223723957</v>
      </c>
      <c r="AC14" s="5">
        <f t="shared" si="11"/>
        <v>162.17018807513443</v>
      </c>
      <c r="AD14" s="5">
        <f t="shared" si="12"/>
        <v>166.19577552161871</v>
      </c>
      <c r="AE14" s="5">
        <f t="shared" si="13"/>
        <v>170.53327877292332</v>
      </c>
      <c r="AF14" s="5">
        <f t="shared" si="14"/>
        <v>164.50705374865797</v>
      </c>
      <c r="AG14" s="5">
        <f t="shared" si="15"/>
        <v>166.47115709835396</v>
      </c>
      <c r="AH14" s="5">
        <f t="shared" si="16"/>
        <v>166.44980906135257</v>
      </c>
      <c r="AI14">
        <f t="shared" si="17"/>
        <v>78.007071219512198</v>
      </c>
      <c r="AJ14">
        <f t="shared" si="6"/>
        <v>114.07325990379655</v>
      </c>
      <c r="AK14">
        <f t="shared" si="18"/>
        <v>88.985209095573822</v>
      </c>
      <c r="AL14">
        <f t="shared" si="2"/>
        <v>2.1407325990379653</v>
      </c>
    </row>
    <row r="15" spans="1:38" x14ac:dyDescent="0.25">
      <c r="A15">
        <v>11</v>
      </c>
      <c r="B15" s="4" t="s">
        <v>51</v>
      </c>
      <c r="C15" s="7" t="s">
        <v>189</v>
      </c>
      <c r="D15" s="4" t="s">
        <v>53</v>
      </c>
      <c r="E15" s="4">
        <v>8.01</v>
      </c>
      <c r="F15" s="17">
        <f>E15*H1</f>
        <v>8.9712000000000014</v>
      </c>
      <c r="G15" s="5">
        <f t="shared" si="0"/>
        <v>19.90107039376624</v>
      </c>
      <c r="H15" s="5">
        <f t="shared" si="1"/>
        <v>0.37570347575286078</v>
      </c>
      <c r="I15">
        <v>20.041912654896699</v>
      </c>
      <c r="J15">
        <v>19.181840590152898</v>
      </c>
      <c r="K15">
        <v>19.7854472095012</v>
      </c>
      <c r="L15">
        <v>19.624240828774202</v>
      </c>
      <c r="M15">
        <v>19.706555722333501</v>
      </c>
      <c r="N15">
        <v>20.186582528748399</v>
      </c>
      <c r="O15">
        <v>19.780844854941801</v>
      </c>
      <c r="P15">
        <v>20.397656274399299</v>
      </c>
      <c r="Q15">
        <v>20.413670193281</v>
      </c>
      <c r="R15">
        <v>19.8919530806334</v>
      </c>
      <c r="T15" s="14">
        <v>546</v>
      </c>
      <c r="U15" s="14">
        <v>210000</v>
      </c>
      <c r="V15" s="5">
        <f t="shared" si="3"/>
        <v>7.6542578437562465</v>
      </c>
      <c r="W15" s="5">
        <f t="shared" si="4"/>
        <v>0.14450133682802332</v>
      </c>
      <c r="X15" s="5">
        <f t="shared" si="5"/>
        <v>4.5695334931572441E-2</v>
      </c>
      <c r="Y15" s="5">
        <f t="shared" si="7"/>
        <v>7.7084279441910386</v>
      </c>
      <c r="Z15" s="5">
        <f t="shared" si="8"/>
        <v>7.3776309962126536</v>
      </c>
      <c r="AA15" s="5">
        <f t="shared" si="9"/>
        <v>7.6097873882696927</v>
      </c>
      <c r="AB15" s="5">
        <f t="shared" si="10"/>
        <v>7.547784934143924</v>
      </c>
      <c r="AC15" s="5">
        <f t="shared" si="11"/>
        <v>7.579444508589809</v>
      </c>
      <c r="AD15" s="5">
        <f t="shared" si="12"/>
        <v>7.7640702033647688</v>
      </c>
      <c r="AE15" s="5">
        <f t="shared" si="13"/>
        <v>7.6080172519006926</v>
      </c>
      <c r="AF15" s="5">
        <f t="shared" si="14"/>
        <v>7.8452524132305008</v>
      </c>
      <c r="AG15" s="5">
        <f t="shared" si="15"/>
        <v>7.8514116128003844</v>
      </c>
      <c r="AH15" s="5">
        <f t="shared" si="16"/>
        <v>7.6507511848589989</v>
      </c>
      <c r="AI15">
        <f t="shared" si="17"/>
        <v>3.4504615384615396</v>
      </c>
      <c r="AJ15">
        <f t="shared" si="6"/>
        <v>121.83286955776525</v>
      </c>
      <c r="AK15">
        <f t="shared" si="18"/>
        <v>4.2037963052947074</v>
      </c>
      <c r="AL15">
        <f t="shared" si="2"/>
        <v>2.2183286955776524</v>
      </c>
    </row>
    <row r="16" spans="1:38" x14ac:dyDescent="0.25">
      <c r="A16">
        <v>12</v>
      </c>
      <c r="B16" s="3" t="s">
        <v>54</v>
      </c>
      <c r="C16" s="9" t="s">
        <v>55</v>
      </c>
      <c r="D16" s="3" t="s">
        <v>56</v>
      </c>
      <c r="E16" s="3">
        <v>150</v>
      </c>
      <c r="F16" s="17">
        <f>E16*H1</f>
        <v>168.00000000000003</v>
      </c>
      <c r="G16" s="5">
        <f t="shared" si="0"/>
        <v>0</v>
      </c>
      <c r="H16" s="5">
        <f t="shared" si="1"/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3"/>
        <v>0</v>
      </c>
      <c r="W16" s="5">
        <f t="shared" si="4"/>
        <v>0</v>
      </c>
      <c r="X16" s="5">
        <f t="shared" si="5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I16">
        <v>0</v>
      </c>
      <c r="AJ16" t="e">
        <f t="shared" si="6"/>
        <v>#DIV/0!</v>
      </c>
      <c r="AK16">
        <f t="shared" si="18"/>
        <v>0</v>
      </c>
      <c r="AL16" t="e">
        <f t="shared" si="2"/>
        <v>#DIV/0!</v>
      </c>
    </row>
    <row r="17" spans="1:38" x14ac:dyDescent="0.25">
      <c r="A17">
        <v>13</v>
      </c>
      <c r="B17" s="2" t="s">
        <v>57</v>
      </c>
      <c r="C17" s="8" t="s">
        <v>190</v>
      </c>
      <c r="D17" s="2" t="s">
        <v>59</v>
      </c>
      <c r="E17" s="2">
        <v>1572.6</v>
      </c>
      <c r="F17" s="17">
        <f>E17*H1</f>
        <v>1761.3120000000001</v>
      </c>
      <c r="G17" s="5">
        <f t="shared" si="0"/>
        <v>65.028445554424536</v>
      </c>
      <c r="H17" s="5">
        <f t="shared" si="1"/>
        <v>6.4673374238379324</v>
      </c>
      <c r="I17">
        <v>55.5368661265586</v>
      </c>
      <c r="J17">
        <v>64.4110535539415</v>
      </c>
      <c r="K17">
        <v>72.253937230814003</v>
      </c>
      <c r="L17">
        <v>60.193373851816098</v>
      </c>
      <c r="M17">
        <v>66.332121089518694</v>
      </c>
      <c r="N17">
        <v>54.302466809729701</v>
      </c>
      <c r="O17">
        <v>68.148847258403904</v>
      </c>
      <c r="P17">
        <v>67.370618207616801</v>
      </c>
      <c r="Q17">
        <v>68.606922751743795</v>
      </c>
      <c r="R17">
        <v>73.128248664102202</v>
      </c>
      <c r="T17" s="14">
        <v>292</v>
      </c>
      <c r="U17" s="14">
        <v>100000</v>
      </c>
      <c r="V17" s="5">
        <f t="shared" si="3"/>
        <v>22.270015600830316</v>
      </c>
      <c r="W17" s="5">
        <f t="shared" si="4"/>
        <v>2.2148415835061415</v>
      </c>
      <c r="X17" s="5">
        <f t="shared" si="5"/>
        <v>0.70039440603334291</v>
      </c>
      <c r="Y17" s="5">
        <f t="shared" si="7"/>
        <v>19.019474700876231</v>
      </c>
      <c r="Z17" s="5">
        <f t="shared" si="8"/>
        <v>22.05857998422654</v>
      </c>
      <c r="AA17" s="5">
        <f t="shared" si="9"/>
        <v>24.744499051648628</v>
      </c>
      <c r="AB17" s="5">
        <f t="shared" si="10"/>
        <v>20.614169127334279</v>
      </c>
      <c r="AC17" s="5">
        <f t="shared" si="11"/>
        <v>22.716479825177633</v>
      </c>
      <c r="AD17" s="5">
        <f t="shared" si="12"/>
        <v>18.596735208811541</v>
      </c>
      <c r="AE17" s="5">
        <f t="shared" si="13"/>
        <v>23.338646321371201</v>
      </c>
      <c r="AF17" s="5">
        <f t="shared" si="14"/>
        <v>23.072129523156438</v>
      </c>
      <c r="AG17" s="5">
        <f t="shared" si="15"/>
        <v>23.49552149032322</v>
      </c>
      <c r="AH17" s="5">
        <f t="shared" si="16"/>
        <v>25.043920775377465</v>
      </c>
      <c r="AI17">
        <f t="shared" si="17"/>
        <v>603.1890410958905</v>
      </c>
      <c r="AJ17">
        <f t="shared" si="6"/>
        <v>-96.307954209451566</v>
      </c>
      <c r="AK17">
        <f t="shared" si="18"/>
        <v>-580.91902549506017</v>
      </c>
      <c r="AL17">
        <f t="shared" si="2"/>
        <v>3.6920457905484386E-2</v>
      </c>
    </row>
    <row r="18" spans="1:38" x14ac:dyDescent="0.25">
      <c r="A18">
        <v>14</v>
      </c>
      <c r="B18" s="2" t="s">
        <v>60</v>
      </c>
      <c r="C18" s="8" t="s">
        <v>191</v>
      </c>
      <c r="D18" s="2" t="s">
        <v>62</v>
      </c>
      <c r="E18" s="2">
        <v>171.47</v>
      </c>
      <c r="F18" s="17">
        <f>E18*H1</f>
        <v>192.04640000000001</v>
      </c>
      <c r="G18" s="5">
        <f t="shared" si="0"/>
        <v>72.126879914171326</v>
      </c>
      <c r="H18" s="5">
        <f t="shared" si="1"/>
        <v>5.9417634456033124</v>
      </c>
      <c r="I18">
        <v>70.639910367300004</v>
      </c>
      <c r="J18">
        <v>85.624981430933701</v>
      </c>
      <c r="K18">
        <v>69.980788277585702</v>
      </c>
      <c r="L18">
        <v>68.999337699215502</v>
      </c>
      <c r="M18">
        <v>77.990953270744399</v>
      </c>
      <c r="N18">
        <v>66.993318110085397</v>
      </c>
      <c r="O18">
        <v>72.928017603816798</v>
      </c>
      <c r="P18">
        <v>74.173754597431795</v>
      </c>
      <c r="Q18">
        <v>67.252978804652798</v>
      </c>
      <c r="R18">
        <v>66.684758979947105</v>
      </c>
      <c r="T18" s="14">
        <v>200</v>
      </c>
      <c r="U18" s="14">
        <v>47000</v>
      </c>
      <c r="V18" s="5">
        <f t="shared" si="3"/>
        <v>16.949816779830261</v>
      </c>
      <c r="W18" s="5">
        <f t="shared" si="4"/>
        <v>1.396314409716779</v>
      </c>
      <c r="X18" s="5">
        <f t="shared" si="5"/>
        <v>0.44155338644185677</v>
      </c>
      <c r="Y18" s="5">
        <f t="shared" si="7"/>
        <v>16.600378936315501</v>
      </c>
      <c r="Z18" s="5">
        <f t="shared" si="8"/>
        <v>20.121870636269421</v>
      </c>
      <c r="AA18" s="5">
        <f t="shared" si="9"/>
        <v>16.445485245232643</v>
      </c>
      <c r="AB18" s="5">
        <f t="shared" si="10"/>
        <v>16.214844359315641</v>
      </c>
      <c r="AC18" s="5">
        <f t="shared" si="11"/>
        <v>18.327874018624936</v>
      </c>
      <c r="AD18" s="5">
        <f t="shared" si="12"/>
        <v>15.74342975587007</v>
      </c>
      <c r="AE18" s="5">
        <f t="shared" si="13"/>
        <v>17.13808413689695</v>
      </c>
      <c r="AF18" s="5">
        <f t="shared" si="14"/>
        <v>17.430832330396473</v>
      </c>
      <c r="AG18" s="5">
        <f t="shared" si="15"/>
        <v>15.804450019093407</v>
      </c>
      <c r="AH18" s="5">
        <f t="shared" si="16"/>
        <v>15.670918360287569</v>
      </c>
      <c r="AI18">
        <f t="shared" si="17"/>
        <v>45.130904000000001</v>
      </c>
      <c r="AJ18">
        <f t="shared" si="6"/>
        <v>-62.442992988063651</v>
      </c>
      <c r="AK18">
        <f t="shared" si="18"/>
        <v>-28.18108722016974</v>
      </c>
      <c r="AL18">
        <f t="shared" si="2"/>
        <v>0.37557007011936344</v>
      </c>
    </row>
    <row r="19" spans="1:38" x14ac:dyDescent="0.25">
      <c r="A19">
        <v>15</v>
      </c>
      <c r="B19" s="2" t="s">
        <v>63</v>
      </c>
      <c r="C19" s="8" t="s">
        <v>192</v>
      </c>
      <c r="D19" s="2" t="s">
        <v>65</v>
      </c>
      <c r="E19" s="2">
        <v>43.68</v>
      </c>
      <c r="F19" s="17">
        <f>E19*H1</f>
        <v>48.921600000000005</v>
      </c>
      <c r="G19" s="5">
        <f t="shared" si="0"/>
        <v>23.79277287352566</v>
      </c>
      <c r="H19" s="5">
        <f t="shared" si="1"/>
        <v>1.5355599202867753</v>
      </c>
      <c r="I19">
        <v>21.941351786990801</v>
      </c>
      <c r="J19">
        <v>23.091445193489399</v>
      </c>
      <c r="K19">
        <v>26.0989683734397</v>
      </c>
      <c r="L19">
        <v>25.3555287817166</v>
      </c>
      <c r="M19">
        <v>23.011085966783501</v>
      </c>
      <c r="N19">
        <v>25.412078515152999</v>
      </c>
      <c r="O19">
        <v>24.984930650775201</v>
      </c>
      <c r="P19">
        <v>23.4131826930202</v>
      </c>
      <c r="Q19">
        <v>21.895520220718101</v>
      </c>
      <c r="R19">
        <v>22.723636553170099</v>
      </c>
      <c r="T19" s="14">
        <v>437</v>
      </c>
      <c r="U19" s="14">
        <v>300000</v>
      </c>
      <c r="V19" s="5">
        <f t="shared" si="3"/>
        <v>16.333711354823109</v>
      </c>
      <c r="W19" s="5">
        <f t="shared" si="4"/>
        <v>1.0541601283433248</v>
      </c>
      <c r="X19" s="5">
        <f t="shared" si="5"/>
        <v>0.33335470241003273</v>
      </c>
      <c r="Y19" s="5">
        <f t="shared" si="7"/>
        <v>15.062712897247689</v>
      </c>
      <c r="Z19" s="5">
        <f t="shared" si="8"/>
        <v>15.852250704912631</v>
      </c>
      <c r="AA19" s="5">
        <f t="shared" si="9"/>
        <v>17.916911926846478</v>
      </c>
      <c r="AB19" s="5">
        <f t="shared" si="10"/>
        <v>17.406541497745952</v>
      </c>
      <c r="AC19" s="5">
        <f t="shared" si="11"/>
        <v>15.797084187723227</v>
      </c>
      <c r="AD19" s="5">
        <f t="shared" si="12"/>
        <v>17.445362825047827</v>
      </c>
      <c r="AE19" s="5">
        <f t="shared" si="13"/>
        <v>17.152126304879999</v>
      </c>
      <c r="AF19" s="5">
        <f t="shared" si="14"/>
        <v>16.073123130219816</v>
      </c>
      <c r="AG19" s="5">
        <f t="shared" si="15"/>
        <v>15.031249579440344</v>
      </c>
      <c r="AH19" s="5">
        <f t="shared" si="16"/>
        <v>15.599750494167116</v>
      </c>
      <c r="AI19">
        <f t="shared" si="17"/>
        <v>33.584622425629298</v>
      </c>
      <c r="AJ19">
        <f t="shared" si="6"/>
        <v>-51.365505475034226</v>
      </c>
      <c r="AK19">
        <f t="shared" si="18"/>
        <v>-17.25091107080619</v>
      </c>
      <c r="AL19">
        <f t="shared" si="2"/>
        <v>0.48634494524965777</v>
      </c>
    </row>
    <row r="20" spans="1:38" x14ac:dyDescent="0.25">
      <c r="A20">
        <v>16</v>
      </c>
      <c r="B20" s="2" t="s">
        <v>66</v>
      </c>
      <c r="C20" s="8" t="s">
        <v>193</v>
      </c>
      <c r="D20" s="2" t="s">
        <v>68</v>
      </c>
      <c r="E20" s="2">
        <v>99.19</v>
      </c>
      <c r="F20" s="17">
        <f>E20*H1</f>
        <v>111.09280000000001</v>
      </c>
      <c r="G20" s="5">
        <f t="shared" si="0"/>
        <v>28.666053334340933</v>
      </c>
      <c r="H20" s="5">
        <f t="shared" si="1"/>
        <v>0.49410725007801637</v>
      </c>
      <c r="I20">
        <v>28.3089643340797</v>
      </c>
      <c r="J20">
        <v>28.141297401233601</v>
      </c>
      <c r="K20">
        <v>29.488912538972901</v>
      </c>
      <c r="L20">
        <v>28.406542876548102</v>
      </c>
      <c r="M20">
        <v>28.512802415522</v>
      </c>
      <c r="N20">
        <v>28.649044524140098</v>
      </c>
      <c r="O20">
        <v>29.584534216741499</v>
      </c>
      <c r="P20">
        <v>28.281402323259201</v>
      </c>
      <c r="Q20">
        <v>28.773129190075</v>
      </c>
      <c r="R20">
        <v>28.5139035228372</v>
      </c>
      <c r="T20" s="14">
        <v>97</v>
      </c>
      <c r="U20" s="14">
        <v>105000</v>
      </c>
      <c r="V20" s="5">
        <f t="shared" si="3"/>
        <v>31.03026391861647</v>
      </c>
      <c r="W20" s="5">
        <f t="shared" si="4"/>
        <v>0.53485836348651195</v>
      </c>
      <c r="X20" s="5">
        <f t="shared" si="5"/>
        <v>0.16913706542076154</v>
      </c>
      <c r="Y20" s="5">
        <f t="shared" si="7"/>
        <v>30.643724279158437</v>
      </c>
      <c r="Z20" s="5">
        <f t="shared" si="8"/>
        <v>30.462229145665237</v>
      </c>
      <c r="AA20" s="5">
        <f t="shared" si="9"/>
        <v>31.920987799919118</v>
      </c>
      <c r="AB20" s="5">
        <f t="shared" si="10"/>
        <v>30.749350536469596</v>
      </c>
      <c r="AC20" s="5">
        <f t="shared" si="11"/>
        <v>30.864373748760929</v>
      </c>
      <c r="AD20" s="5">
        <f t="shared" si="12"/>
        <v>31.011852319945465</v>
      </c>
      <c r="AE20" s="5">
        <f t="shared" si="13"/>
        <v>32.024495801627396</v>
      </c>
      <c r="AF20" s="5">
        <f t="shared" si="14"/>
        <v>30.613889112806351</v>
      </c>
      <c r="AG20" s="5">
        <f t="shared" si="15"/>
        <v>31.146170772761597</v>
      </c>
      <c r="AH20" s="5">
        <f t="shared" si="16"/>
        <v>30.865565669050582</v>
      </c>
      <c r="AI20">
        <f t="shared" si="17"/>
        <v>120.25509278350515</v>
      </c>
      <c r="AJ20">
        <f t="shared" si="6"/>
        <v>-74.196299549258882</v>
      </c>
      <c r="AK20">
        <f t="shared" si="18"/>
        <v>-89.224828864888678</v>
      </c>
      <c r="AL20">
        <f t="shared" si="2"/>
        <v>0.25803700450741118</v>
      </c>
    </row>
    <row r="21" spans="1:38" x14ac:dyDescent="0.25">
      <c r="A21">
        <v>17</v>
      </c>
      <c r="B21" s="2" t="s">
        <v>69</v>
      </c>
      <c r="C21" s="8" t="s">
        <v>194</v>
      </c>
      <c r="D21" s="2" t="s">
        <v>71</v>
      </c>
      <c r="E21" s="2">
        <v>300.29000000000002</v>
      </c>
      <c r="F21" s="17">
        <f>E21*H1</f>
        <v>336.32480000000004</v>
      </c>
      <c r="G21" s="5">
        <f t="shared" si="0"/>
        <v>247.03661984498459</v>
      </c>
      <c r="H21" s="5">
        <f t="shared" si="1"/>
        <v>36.481638365303205</v>
      </c>
      <c r="I21">
        <v>215.32431716649</v>
      </c>
      <c r="J21">
        <v>276.34157313356599</v>
      </c>
      <c r="K21">
        <v>319.22464549445999</v>
      </c>
      <c r="L21">
        <v>228.07855004524001</v>
      </c>
      <c r="M21">
        <v>209.15975949630101</v>
      </c>
      <c r="N21">
        <v>229.427724750896</v>
      </c>
      <c r="O21">
        <v>280.50250378626998</v>
      </c>
      <c r="P21">
        <v>213.91737797329901</v>
      </c>
      <c r="Q21">
        <v>232.27854787576899</v>
      </c>
      <c r="R21">
        <v>266.11119872755501</v>
      </c>
      <c r="T21" s="14">
        <v>1629</v>
      </c>
      <c r="U21" s="14">
        <v>90000</v>
      </c>
      <c r="V21" s="5">
        <f t="shared" si="3"/>
        <v>13.648432035634508</v>
      </c>
      <c r="W21" s="5">
        <f t="shared" si="4"/>
        <v>2.0155601306797197</v>
      </c>
      <c r="X21" s="5">
        <f t="shared" si="5"/>
        <v>0.63737607739745361</v>
      </c>
      <c r="Y21" s="5">
        <f t="shared" si="7"/>
        <v>11.896371114170719</v>
      </c>
      <c r="Z21" s="5">
        <f t="shared" si="8"/>
        <v>15.267490228373813</v>
      </c>
      <c r="AA21" s="5">
        <f t="shared" si="9"/>
        <v>17.636720745550274</v>
      </c>
      <c r="AB21" s="5">
        <f t="shared" si="10"/>
        <v>12.601024864377901</v>
      </c>
      <c r="AC21" s="5">
        <f t="shared" si="11"/>
        <v>11.555787817475194</v>
      </c>
      <c r="AD21" s="5">
        <f t="shared" si="12"/>
        <v>12.675564903364419</v>
      </c>
      <c r="AE21" s="5">
        <f t="shared" si="13"/>
        <v>15.497375899793923</v>
      </c>
      <c r="AF21" s="5">
        <f t="shared" si="14"/>
        <v>11.818639667033095</v>
      </c>
      <c r="AG21" s="5">
        <f t="shared" si="15"/>
        <v>12.833068943412652</v>
      </c>
      <c r="AH21" s="5">
        <f t="shared" si="16"/>
        <v>14.702276172793095</v>
      </c>
      <c r="AI21">
        <f t="shared" si="17"/>
        <v>18.581480662983427</v>
      </c>
      <c r="AJ21">
        <f t="shared" si="6"/>
        <v>-26.548199881488198</v>
      </c>
      <c r="AK21">
        <f t="shared" si="18"/>
        <v>-4.9330486273489189</v>
      </c>
      <c r="AL21">
        <f t="shared" si="2"/>
        <v>0.73451800118511801</v>
      </c>
    </row>
    <row r="22" spans="1:38" x14ac:dyDescent="0.25">
      <c r="A22">
        <v>18</v>
      </c>
      <c r="B22" s="2" t="s">
        <v>72</v>
      </c>
      <c r="C22" s="8" t="s">
        <v>195</v>
      </c>
      <c r="D22" s="2" t="s">
        <v>74</v>
      </c>
      <c r="E22" s="2">
        <v>82.37</v>
      </c>
      <c r="F22" s="17">
        <f>E22*H1</f>
        <v>92.254400000000018</v>
      </c>
      <c r="G22" s="5">
        <f t="shared" si="0"/>
        <v>27.36153866856057</v>
      </c>
      <c r="H22" s="5">
        <f t="shared" si="1"/>
        <v>0.42516911456701112</v>
      </c>
      <c r="I22">
        <v>27.265069279435</v>
      </c>
      <c r="J22">
        <v>27.3396888082125</v>
      </c>
      <c r="K22">
        <v>27.0045131053269</v>
      </c>
      <c r="L22">
        <v>27.045243200659399</v>
      </c>
      <c r="M22">
        <v>27.597119683946499</v>
      </c>
      <c r="N22">
        <v>27.0079214571279</v>
      </c>
      <c r="O22">
        <v>27.112838551435999</v>
      </c>
      <c r="P22">
        <v>28.037897756124401</v>
      </c>
      <c r="Q22">
        <v>28.138083508134098</v>
      </c>
      <c r="R22">
        <v>27.067011335202999</v>
      </c>
      <c r="T22" s="14">
        <v>54</v>
      </c>
      <c r="U22" s="14">
        <v>90000</v>
      </c>
      <c r="V22" s="5">
        <f t="shared" si="3"/>
        <v>45.602564447600948</v>
      </c>
      <c r="W22" s="5">
        <f t="shared" si="4"/>
        <v>0.70861519094502012</v>
      </c>
      <c r="X22" s="5">
        <f t="shared" si="5"/>
        <v>0.22408379879813875</v>
      </c>
      <c r="Y22" s="5">
        <f t="shared" si="7"/>
        <v>45.441782132391666</v>
      </c>
      <c r="Z22" s="5">
        <f t="shared" si="8"/>
        <v>45.566148013687496</v>
      </c>
      <c r="AA22" s="5">
        <f t="shared" si="9"/>
        <v>45.007521842211503</v>
      </c>
      <c r="AB22" s="5">
        <f t="shared" si="10"/>
        <v>45.075405334432332</v>
      </c>
      <c r="AC22" s="5">
        <f t="shared" si="11"/>
        <v>45.99519947324417</v>
      </c>
      <c r="AD22" s="5">
        <f t="shared" si="12"/>
        <v>45.013202428546499</v>
      </c>
      <c r="AE22" s="5">
        <f t="shared" si="13"/>
        <v>45.188064252393325</v>
      </c>
      <c r="AF22" s="5">
        <f t="shared" si="14"/>
        <v>46.729829593540671</v>
      </c>
      <c r="AG22" s="5">
        <f t="shared" si="15"/>
        <v>46.896805846890167</v>
      </c>
      <c r="AH22" s="5">
        <f t="shared" si="16"/>
        <v>45.111685558671667</v>
      </c>
      <c r="AI22">
        <f t="shared" si="17"/>
        <v>153.75733333333335</v>
      </c>
      <c r="AJ22">
        <f t="shared" si="6"/>
        <v>-70.341210101024387</v>
      </c>
      <c r="AK22">
        <f t="shared" si="18"/>
        <v>-108.15476888573241</v>
      </c>
      <c r="AL22">
        <f t="shared" si="2"/>
        <v>0.29658789898975624</v>
      </c>
    </row>
    <row r="23" spans="1:38" x14ac:dyDescent="0.25">
      <c r="A23">
        <v>19</v>
      </c>
      <c r="B23" s="2" t="s">
        <v>75</v>
      </c>
      <c r="C23" s="8" t="s">
        <v>196</v>
      </c>
      <c r="D23" s="2" t="s">
        <v>77</v>
      </c>
      <c r="E23" s="2">
        <v>74.84</v>
      </c>
      <c r="F23" s="17">
        <f>E23*H1</f>
        <v>83.820800000000006</v>
      </c>
      <c r="G23" s="5">
        <f t="shared" si="0"/>
        <v>12.36921081407993</v>
      </c>
      <c r="H23" s="5">
        <f t="shared" si="1"/>
        <v>4.4103447075035447E-2</v>
      </c>
      <c r="I23">
        <v>12.432552990528899</v>
      </c>
      <c r="J23">
        <v>12.3858228181531</v>
      </c>
      <c r="K23">
        <v>12.371806763537</v>
      </c>
      <c r="L23">
        <v>12.4129112967341</v>
      </c>
      <c r="M23">
        <v>12.302349290077</v>
      </c>
      <c r="N23">
        <v>12.3110634166488</v>
      </c>
      <c r="O23">
        <v>12.3555045033401</v>
      </c>
      <c r="P23">
        <v>12.4040047399257</v>
      </c>
      <c r="Q23">
        <v>12.3280294751443</v>
      </c>
      <c r="R23">
        <v>12.3880628467103</v>
      </c>
      <c r="T23" s="14">
        <v>18</v>
      </c>
      <c r="U23" s="14">
        <v>270000</v>
      </c>
      <c r="V23" s="5">
        <f t="shared" si="3"/>
        <v>185.53816221119894</v>
      </c>
      <c r="W23" s="5">
        <f t="shared" si="4"/>
        <v>0.66155170612553738</v>
      </c>
      <c r="X23" s="5">
        <f t="shared" si="5"/>
        <v>0.20920101813270636</v>
      </c>
      <c r="Y23" s="5">
        <f t="shared" si="7"/>
        <v>186.48829485793351</v>
      </c>
      <c r="Z23" s="5">
        <f t="shared" si="8"/>
        <v>185.78734227229648</v>
      </c>
      <c r="AA23" s="5">
        <f t="shared" si="9"/>
        <v>185.57710145305498</v>
      </c>
      <c r="AB23" s="5">
        <f t="shared" si="10"/>
        <v>186.19366945101152</v>
      </c>
      <c r="AC23" s="5">
        <f t="shared" si="11"/>
        <v>184.53523935115501</v>
      </c>
      <c r="AD23" s="5">
        <f t="shared" si="12"/>
        <v>184.66595124973199</v>
      </c>
      <c r="AE23" s="5">
        <f t="shared" si="13"/>
        <v>185.33256755010152</v>
      </c>
      <c r="AF23" s="5">
        <f t="shared" si="14"/>
        <v>186.06007109888549</v>
      </c>
      <c r="AG23" s="5">
        <f t="shared" si="15"/>
        <v>184.92044212716448</v>
      </c>
      <c r="AH23" s="5">
        <f t="shared" si="16"/>
        <v>185.82094270065451</v>
      </c>
      <c r="AI23">
        <f t="shared" si="17"/>
        <v>1257.3119999999999</v>
      </c>
      <c r="AJ23">
        <f t="shared" si="6"/>
        <v>-85.243268002596082</v>
      </c>
      <c r="AK23">
        <f t="shared" si="18"/>
        <v>-1071.7738377888008</v>
      </c>
      <c r="AL23">
        <f t="shared" si="2"/>
        <v>0.14756731997403902</v>
      </c>
    </row>
    <row r="24" spans="1:38" x14ac:dyDescent="0.25">
      <c r="A24">
        <v>20</v>
      </c>
      <c r="B24" s="4" t="s">
        <v>78</v>
      </c>
      <c r="C24" s="7" t="s">
        <v>214</v>
      </c>
      <c r="D24" s="4" t="s">
        <v>80</v>
      </c>
      <c r="E24" s="4">
        <v>3.22</v>
      </c>
      <c r="F24" s="17">
        <f>E24*H1</f>
        <v>3.6064000000000007</v>
      </c>
      <c r="G24" s="5">
        <f t="shared" si="0"/>
        <v>8.0021255230696546</v>
      </c>
      <c r="H24" s="5">
        <f t="shared" si="1"/>
        <v>0.14488176051431564</v>
      </c>
      <c r="I24">
        <v>8.0667610965840204</v>
      </c>
      <c r="J24">
        <v>7.7284669556422703</v>
      </c>
      <c r="K24">
        <v>7.93752084502675</v>
      </c>
      <c r="L24">
        <v>7.87473325002163</v>
      </c>
      <c r="M24">
        <v>7.9462037005971604</v>
      </c>
      <c r="N24">
        <v>8.1115110900062604</v>
      </c>
      <c r="O24">
        <v>7.95583679228492</v>
      </c>
      <c r="P24">
        <v>8.1824141642923198</v>
      </c>
      <c r="Q24">
        <v>8.20084103393269</v>
      </c>
      <c r="R24">
        <v>8.0169663023085302</v>
      </c>
      <c r="T24" s="14">
        <v>65</v>
      </c>
      <c r="U24" s="14">
        <v>70000</v>
      </c>
      <c r="V24" s="5">
        <f t="shared" si="3"/>
        <v>8.6176736402288583</v>
      </c>
      <c r="W24" s="5">
        <f t="shared" si="4"/>
        <v>0.15602651132310877</v>
      </c>
      <c r="X24" s="5">
        <f t="shared" si="5"/>
        <v>4.9339915115107554E-2</v>
      </c>
      <c r="Y24" s="5">
        <f t="shared" si="7"/>
        <v>8.6872811809366368</v>
      </c>
      <c r="Z24" s="5">
        <f t="shared" si="8"/>
        <v>8.3229644137685987</v>
      </c>
      <c r="AA24" s="5">
        <f t="shared" si="9"/>
        <v>8.54809937156727</v>
      </c>
      <c r="AB24" s="5">
        <f t="shared" si="10"/>
        <v>8.4804819615617557</v>
      </c>
      <c r="AC24" s="5">
        <f t="shared" si="11"/>
        <v>8.5574501391046347</v>
      </c>
      <c r="AD24" s="5">
        <f t="shared" si="12"/>
        <v>8.7354734815452026</v>
      </c>
      <c r="AE24" s="5">
        <f t="shared" si="13"/>
        <v>8.5678242378452971</v>
      </c>
      <c r="AF24" s="5">
        <f t="shared" si="14"/>
        <v>8.8118306384686509</v>
      </c>
      <c r="AG24" s="5">
        <f t="shared" si="15"/>
        <v>8.8316749596198196</v>
      </c>
      <c r="AH24" s="5">
        <f t="shared" si="16"/>
        <v>8.6336560178707238</v>
      </c>
      <c r="AI24">
        <f t="shared" si="17"/>
        <v>3.8838153846153856</v>
      </c>
      <c r="AJ24">
        <f t="shared" si="6"/>
        <v>121.88679910907423</v>
      </c>
      <c r="AK24">
        <f t="shared" si="18"/>
        <v>4.7338582556134732</v>
      </c>
      <c r="AL24">
        <f t="shared" si="2"/>
        <v>2.2188679910907423</v>
      </c>
    </row>
    <row r="25" spans="1:38" x14ac:dyDescent="0.25">
      <c r="A25">
        <v>21</v>
      </c>
      <c r="B25" s="4" t="s">
        <v>81</v>
      </c>
      <c r="C25" s="7" t="s">
        <v>198</v>
      </c>
      <c r="D25" s="4" t="s">
        <v>83</v>
      </c>
      <c r="E25" s="4">
        <v>1.92</v>
      </c>
      <c r="F25" s="17">
        <f>E25*H1</f>
        <v>2.1504000000000003</v>
      </c>
      <c r="G25" s="5">
        <f t="shared" si="0"/>
        <v>4.76838169279889</v>
      </c>
      <c r="H25" s="5">
        <f t="shared" si="1"/>
        <v>8.681116386989908E-2</v>
      </c>
      <c r="I25">
        <v>4.8135760050974703</v>
      </c>
      <c r="J25">
        <v>4.6060541424008203</v>
      </c>
      <c r="K25">
        <v>4.7331300997367904</v>
      </c>
      <c r="L25">
        <v>4.6934277209925099</v>
      </c>
      <c r="M25">
        <v>4.7304947223546403</v>
      </c>
      <c r="N25">
        <v>4.8259558276021401</v>
      </c>
      <c r="O25">
        <v>4.7296107625594503</v>
      </c>
      <c r="P25">
        <v>4.8881277731194697</v>
      </c>
      <c r="Q25">
        <v>4.8761951699584296</v>
      </c>
      <c r="R25">
        <v>4.78724470416718</v>
      </c>
      <c r="T25" s="14">
        <v>22</v>
      </c>
      <c r="U25" s="14">
        <v>160000</v>
      </c>
      <c r="V25" s="5">
        <f t="shared" si="3"/>
        <v>34.679139583991926</v>
      </c>
      <c r="W25" s="5">
        <f t="shared" si="4"/>
        <v>0.63135391905381133</v>
      </c>
      <c r="X25" s="5">
        <f t="shared" si="5"/>
        <v>0.19965163938836228</v>
      </c>
      <c r="Y25" s="5">
        <f t="shared" si="7"/>
        <v>35.007825491617965</v>
      </c>
      <c r="Z25" s="5">
        <f t="shared" si="8"/>
        <v>33.49857558109688</v>
      </c>
      <c r="AA25" s="5">
        <f t="shared" si="9"/>
        <v>34.422764361722109</v>
      </c>
      <c r="AB25" s="5">
        <f t="shared" si="10"/>
        <v>34.134019789036437</v>
      </c>
      <c r="AC25" s="5">
        <f t="shared" si="11"/>
        <v>34.40359798076102</v>
      </c>
      <c r="AD25" s="5">
        <f t="shared" si="12"/>
        <v>35.097860564379204</v>
      </c>
      <c r="AE25" s="5">
        <f t="shared" si="13"/>
        <v>34.397169182250543</v>
      </c>
      <c r="AF25" s="5">
        <f t="shared" si="14"/>
        <v>35.5500201681416</v>
      </c>
      <c r="AG25" s="5">
        <f t="shared" si="15"/>
        <v>35.463237599697671</v>
      </c>
      <c r="AH25" s="5">
        <f t="shared" si="16"/>
        <v>34.816325121215854</v>
      </c>
      <c r="AI25">
        <f t="shared" si="17"/>
        <v>15.639272727272729</v>
      </c>
      <c r="AJ25">
        <f t="shared" si="6"/>
        <v>121.7439403273293</v>
      </c>
      <c r="AK25">
        <f t="shared" si="18"/>
        <v>19.039866856719197</v>
      </c>
      <c r="AL25">
        <f t="shared" si="2"/>
        <v>2.2174394032732931</v>
      </c>
    </row>
    <row r="26" spans="1:38" x14ac:dyDescent="0.25">
      <c r="A26">
        <v>22</v>
      </c>
      <c r="B26" s="4" t="s">
        <v>84</v>
      </c>
      <c r="C26" s="7" t="s">
        <v>199</v>
      </c>
      <c r="D26" s="4" t="s">
        <v>86</v>
      </c>
      <c r="E26" s="4">
        <v>3.46</v>
      </c>
      <c r="F26" s="17">
        <f>E26*H1</f>
        <v>3.8752000000000004</v>
      </c>
      <c r="G26" s="5">
        <f t="shared" si="0"/>
        <v>8.5974551474145997</v>
      </c>
      <c r="H26" s="5">
        <f t="shared" si="1"/>
        <v>0.16509740422655567</v>
      </c>
      <c r="I26">
        <v>8.6746484542149407</v>
      </c>
      <c r="J26">
        <v>8.2847598003507308</v>
      </c>
      <c r="K26">
        <v>8.5342190966737803</v>
      </c>
      <c r="L26">
        <v>8.4631357602837607</v>
      </c>
      <c r="M26">
        <v>8.5258559829790492</v>
      </c>
      <c r="N26">
        <v>8.7116569669994206</v>
      </c>
      <c r="O26">
        <v>8.5205259599223506</v>
      </c>
      <c r="P26">
        <v>8.8002945614739598</v>
      </c>
      <c r="Q26">
        <v>8.8279983668131994</v>
      </c>
      <c r="R26">
        <v>8.6314565244347996</v>
      </c>
      <c r="T26" s="14">
        <v>400</v>
      </c>
      <c r="U26" s="14">
        <v>53000</v>
      </c>
      <c r="V26" s="5">
        <f t="shared" si="3"/>
        <v>1.1391628070324344</v>
      </c>
      <c r="W26" s="5">
        <f t="shared" si="4"/>
        <v>2.1875406060018594E-2</v>
      </c>
      <c r="X26" s="5">
        <f t="shared" si="5"/>
        <v>6.9176107890708783E-3</v>
      </c>
      <c r="Y26" s="5">
        <f t="shared" si="7"/>
        <v>1.1493909201834798</v>
      </c>
      <c r="Z26" s="5">
        <f t="shared" si="8"/>
        <v>1.097730673546472</v>
      </c>
      <c r="AA26" s="5">
        <f t="shared" si="9"/>
        <v>1.1307840303092758</v>
      </c>
      <c r="AB26" s="5">
        <f t="shared" si="10"/>
        <v>1.1213654882375983</v>
      </c>
      <c r="AC26" s="5">
        <f t="shared" si="11"/>
        <v>1.129675917744724</v>
      </c>
      <c r="AD26" s="5">
        <f t="shared" si="12"/>
        <v>1.1542945481274232</v>
      </c>
      <c r="AE26" s="5">
        <f t="shared" si="13"/>
        <v>1.1289696896897115</v>
      </c>
      <c r="AF26" s="5">
        <f t="shared" si="14"/>
        <v>1.1660390293952996</v>
      </c>
      <c r="AG26" s="5">
        <f t="shared" si="15"/>
        <v>1.169709783602749</v>
      </c>
      <c r="AH26" s="5">
        <f t="shared" si="16"/>
        <v>1.1436679894876109</v>
      </c>
      <c r="AI26">
        <f t="shared" si="17"/>
        <v>0.51346400000000003</v>
      </c>
      <c r="AJ26">
        <f t="shared" si="6"/>
        <v>121.85835950182182</v>
      </c>
      <c r="AK26">
        <f t="shared" si="18"/>
        <v>0.62569880703243441</v>
      </c>
      <c r="AL26">
        <f t="shared" si="2"/>
        <v>2.218583595018218</v>
      </c>
    </row>
    <row r="27" spans="1:38" x14ac:dyDescent="0.25">
      <c r="A27">
        <v>23</v>
      </c>
      <c r="B27" s="4" t="s">
        <v>87</v>
      </c>
      <c r="C27" s="7" t="s">
        <v>200</v>
      </c>
      <c r="D27" s="4" t="s">
        <v>89</v>
      </c>
      <c r="E27" s="4">
        <v>1.67</v>
      </c>
      <c r="F27" s="17">
        <f>E27*H1</f>
        <v>1.8704000000000001</v>
      </c>
      <c r="G27" s="5">
        <f t="shared" si="0"/>
        <v>4.147147036490141</v>
      </c>
      <c r="H27" s="5">
        <f t="shared" si="1"/>
        <v>7.660184095027589E-2</v>
      </c>
      <c r="I27">
        <v>4.1771146049913996</v>
      </c>
      <c r="J27">
        <v>3.9992013588833202</v>
      </c>
      <c r="K27">
        <v>4.11387967347763</v>
      </c>
      <c r="L27">
        <v>4.0813862248656596</v>
      </c>
      <c r="M27">
        <v>4.1171985982486996</v>
      </c>
      <c r="N27">
        <v>4.2047409268645897</v>
      </c>
      <c r="O27">
        <v>4.1226523574359701</v>
      </c>
      <c r="P27">
        <v>4.2369731195662999</v>
      </c>
      <c r="Q27">
        <v>4.2539895806062802</v>
      </c>
      <c r="R27">
        <v>4.1643339199615603</v>
      </c>
      <c r="T27" s="14">
        <v>640</v>
      </c>
      <c r="U27" s="14">
        <v>480000</v>
      </c>
      <c r="V27" s="5">
        <f t="shared" si="3"/>
        <v>3.1103602773676053</v>
      </c>
      <c r="W27" s="5">
        <f t="shared" si="4"/>
        <v>5.7451380712706904E-2</v>
      </c>
      <c r="X27" s="5">
        <f t="shared" si="5"/>
        <v>1.8167721777362155E-2</v>
      </c>
      <c r="Y27" s="5">
        <f t="shared" si="7"/>
        <v>3.13283595374355</v>
      </c>
      <c r="Z27" s="5">
        <f t="shared" si="8"/>
        <v>2.99940101916249</v>
      </c>
      <c r="AA27" s="5">
        <f t="shared" si="9"/>
        <v>3.0854097551082229</v>
      </c>
      <c r="AB27" s="5">
        <f t="shared" si="10"/>
        <v>3.0610396686492445</v>
      </c>
      <c r="AC27" s="5">
        <f t="shared" si="11"/>
        <v>3.0878989486865249</v>
      </c>
      <c r="AD27" s="5">
        <f t="shared" si="12"/>
        <v>3.1535556951484423</v>
      </c>
      <c r="AE27" s="5">
        <f t="shared" si="13"/>
        <v>3.0919892680769778</v>
      </c>
      <c r="AF27" s="5">
        <f t="shared" si="14"/>
        <v>3.1777298396747247</v>
      </c>
      <c r="AG27" s="5">
        <f t="shared" si="15"/>
        <v>3.1904921854547101</v>
      </c>
      <c r="AH27" s="5">
        <f t="shared" si="16"/>
        <v>3.1232504399711702</v>
      </c>
      <c r="AI27">
        <f t="shared" si="17"/>
        <v>1.4028000000000003</v>
      </c>
      <c r="AJ27">
        <f t="shared" si="6"/>
        <v>121.72514095862594</v>
      </c>
      <c r="AK27">
        <f t="shared" si="18"/>
        <v>1.7075602773676051</v>
      </c>
      <c r="AL27">
        <f t="shared" si="2"/>
        <v>2.2172514095862597</v>
      </c>
    </row>
    <row r="28" spans="1:38" x14ac:dyDescent="0.25">
      <c r="A28">
        <v>24</v>
      </c>
      <c r="B28" s="4" t="s">
        <v>90</v>
      </c>
      <c r="C28" s="7" t="s">
        <v>201</v>
      </c>
      <c r="D28" s="4" t="s">
        <v>92</v>
      </c>
      <c r="E28" s="4">
        <v>16.649999999999999</v>
      </c>
      <c r="F28" s="17">
        <f>E28*H1</f>
        <v>18.648</v>
      </c>
      <c r="G28" s="5">
        <f t="shared" si="0"/>
        <v>41.354605079048234</v>
      </c>
      <c r="H28" s="5">
        <f t="shared" si="1"/>
        <v>0.79472943402084006</v>
      </c>
      <c r="I28">
        <v>41.781092703256</v>
      </c>
      <c r="J28">
        <v>39.856370676887899</v>
      </c>
      <c r="K28">
        <v>41.137761860980802</v>
      </c>
      <c r="L28">
        <v>40.625302494333098</v>
      </c>
      <c r="M28">
        <v>40.9134484237157</v>
      </c>
      <c r="N28">
        <v>41.794485469222899</v>
      </c>
      <c r="O28">
        <v>41.2225570481719</v>
      </c>
      <c r="P28">
        <v>42.346846551317597</v>
      </c>
      <c r="Q28">
        <v>42.489586630457097</v>
      </c>
      <c r="R28">
        <v>41.378598932139397</v>
      </c>
      <c r="T28" s="14">
        <v>2500</v>
      </c>
      <c r="U28" s="14">
        <v>120000</v>
      </c>
      <c r="V28" s="5">
        <f t="shared" si="3"/>
        <v>1.9850210437943159</v>
      </c>
      <c r="W28" s="5">
        <f t="shared" si="4"/>
        <v>3.8147012833000371E-2</v>
      </c>
      <c r="X28" s="5">
        <f t="shared" si="5"/>
        <v>1.2063144648395354E-2</v>
      </c>
      <c r="Y28" s="5">
        <f t="shared" si="7"/>
        <v>2.005492449756288</v>
      </c>
      <c r="Z28" s="5">
        <f t="shared" si="8"/>
        <v>1.913105792490619</v>
      </c>
      <c r="AA28" s="5">
        <f t="shared" si="9"/>
        <v>1.9746125693270786</v>
      </c>
      <c r="AB28" s="5">
        <f t="shared" si="10"/>
        <v>1.9500145197279888</v>
      </c>
      <c r="AC28" s="5">
        <f t="shared" si="11"/>
        <v>1.9638455243383537</v>
      </c>
      <c r="AD28" s="5">
        <f t="shared" si="12"/>
        <v>2.0061353025226993</v>
      </c>
      <c r="AE28" s="5">
        <f t="shared" si="13"/>
        <v>1.9786827383122512</v>
      </c>
      <c r="AF28" s="5">
        <f t="shared" si="14"/>
        <v>2.0326486344632446</v>
      </c>
      <c r="AG28" s="5">
        <f t="shared" si="15"/>
        <v>2.0395001582619408</v>
      </c>
      <c r="AH28" s="5">
        <f t="shared" si="16"/>
        <v>1.9861727487426912</v>
      </c>
      <c r="AI28">
        <f t="shared" si="17"/>
        <v>0.89510400000000001</v>
      </c>
      <c r="AJ28">
        <f>((V28-AI28)/AI28)*100</f>
        <v>121.76429150068773</v>
      </c>
      <c r="AK28">
        <f t="shared" si="18"/>
        <v>1.089917043794316</v>
      </c>
      <c r="AL28">
        <f t="shared" si="2"/>
        <v>2.217642915006877</v>
      </c>
    </row>
    <row r="29" spans="1:38" x14ac:dyDescent="0.25">
      <c r="A29">
        <v>25</v>
      </c>
      <c r="B29" s="4" t="s">
        <v>93</v>
      </c>
      <c r="C29" s="7" t="s">
        <v>202</v>
      </c>
      <c r="D29" s="4" t="s">
        <v>95</v>
      </c>
      <c r="E29" s="4">
        <v>0.5</v>
      </c>
      <c r="F29" s="17">
        <f>E29*H1</f>
        <v>0.56000000000000005</v>
      </c>
      <c r="G29" s="5">
        <f t="shared" si="0"/>
        <v>1.2413519620177318</v>
      </c>
      <c r="H29" s="5">
        <f t="shared" si="1"/>
        <v>2.2642505262120482E-2</v>
      </c>
      <c r="I29">
        <v>1.2504744081035399</v>
      </c>
      <c r="J29">
        <v>1.1982807296887199</v>
      </c>
      <c r="K29">
        <v>1.23264676430539</v>
      </c>
      <c r="L29">
        <v>1.2215052653293701</v>
      </c>
      <c r="M29">
        <v>1.23291489244889</v>
      </c>
      <c r="N29">
        <v>1.25947765662683</v>
      </c>
      <c r="O29">
        <v>1.23223647414835</v>
      </c>
      <c r="P29">
        <v>1.2709101961211799</v>
      </c>
      <c r="Q29">
        <v>1.27029853510088</v>
      </c>
      <c r="R29">
        <v>1.2447746983041701</v>
      </c>
      <c r="T29" s="14">
        <v>1550</v>
      </c>
      <c r="U29" s="14">
        <v>390000</v>
      </c>
      <c r="V29" s="5">
        <f t="shared" si="3"/>
        <v>0.31234017108833251</v>
      </c>
      <c r="W29" s="5">
        <f t="shared" si="4"/>
        <v>5.6971464853077429E-3</v>
      </c>
      <c r="X29" s="5">
        <f t="shared" si="5"/>
        <v>1.8015959057195473E-3</v>
      </c>
      <c r="Y29" s="5">
        <f t="shared" si="7"/>
        <v>0.31463549623250359</v>
      </c>
      <c r="Z29" s="5">
        <f t="shared" si="8"/>
        <v>0.30150289327651658</v>
      </c>
      <c r="AA29" s="5">
        <f t="shared" si="9"/>
        <v>0.31014983101877558</v>
      </c>
      <c r="AB29" s="5">
        <f t="shared" si="10"/>
        <v>0.30734648611513182</v>
      </c>
      <c r="AC29" s="5">
        <f t="shared" si="11"/>
        <v>0.31021729551939814</v>
      </c>
      <c r="AD29" s="5">
        <f t="shared" si="12"/>
        <v>0.31690082973191203</v>
      </c>
      <c r="AE29" s="5">
        <f t="shared" si="13"/>
        <v>0.31004659672119772</v>
      </c>
      <c r="AF29" s="5">
        <f t="shared" si="14"/>
        <v>0.31977740418532913</v>
      </c>
      <c r="AG29" s="5">
        <f t="shared" si="15"/>
        <v>0.31962350238022147</v>
      </c>
      <c r="AH29" s="5">
        <f t="shared" si="16"/>
        <v>0.31320137570233952</v>
      </c>
      <c r="AI29">
        <f t="shared" si="17"/>
        <v>0.14090322580645162</v>
      </c>
      <c r="AJ29">
        <f t="shared" si="6"/>
        <v>121.66999321745209</v>
      </c>
      <c r="AK29">
        <f t="shared" si="18"/>
        <v>0.17143694528188089</v>
      </c>
      <c r="AL29">
        <f t="shared" ref="AL29:AL30" si="19">V29/AI29</f>
        <v>2.2166999321745209</v>
      </c>
    </row>
    <row r="30" spans="1:38" x14ac:dyDescent="0.25">
      <c r="A30">
        <v>26</v>
      </c>
      <c r="B30" s="4" t="s">
        <v>96</v>
      </c>
      <c r="C30" s="7" t="s">
        <v>203</v>
      </c>
      <c r="D30" s="4" t="s">
        <v>98</v>
      </c>
      <c r="E30" s="4">
        <v>3.03</v>
      </c>
      <c r="F30" s="17">
        <f>E30*H1</f>
        <v>3.3936000000000002</v>
      </c>
      <c r="G30" s="5">
        <f t="shared" si="0"/>
        <v>7.5232043428693798</v>
      </c>
      <c r="H30" s="5">
        <f t="shared" si="1"/>
        <v>0.14302566820014995</v>
      </c>
      <c r="I30">
        <v>7.5791730584643204</v>
      </c>
      <c r="J30">
        <v>7.2595290357525499</v>
      </c>
      <c r="K30">
        <v>7.4621960869192101</v>
      </c>
      <c r="L30">
        <v>7.4034129199224603</v>
      </c>
      <c r="M30">
        <v>7.4514695486000297</v>
      </c>
      <c r="N30">
        <v>7.6415821621425497</v>
      </c>
      <c r="O30">
        <v>7.4668424182455597</v>
      </c>
      <c r="P30">
        <v>7.7216121241623696</v>
      </c>
      <c r="Q30">
        <v>7.6996405532427801</v>
      </c>
      <c r="R30">
        <v>7.5465855212419797</v>
      </c>
      <c r="T30" s="14">
        <v>9240</v>
      </c>
      <c r="U30" s="15">
        <v>66000</v>
      </c>
      <c r="V30" s="5">
        <f t="shared" si="3"/>
        <v>5.3737173877638447E-2</v>
      </c>
      <c r="W30" s="5">
        <f t="shared" si="4"/>
        <v>1.0216119157153551E-3</v>
      </c>
      <c r="X30" s="5">
        <f t="shared" si="5"/>
        <v>3.2306205384284884E-4</v>
      </c>
      <c r="Y30" s="5">
        <f t="shared" si="7"/>
        <v>5.4136950417602289E-2</v>
      </c>
      <c r="Z30" s="5">
        <f t="shared" si="8"/>
        <v>5.1853778826803934E-2</v>
      </c>
      <c r="AA30" s="5">
        <f t="shared" si="9"/>
        <v>5.3301400620851501E-2</v>
      </c>
      <c r="AB30" s="5">
        <f t="shared" si="10"/>
        <v>5.2881520856588995E-2</v>
      </c>
      <c r="AC30" s="5">
        <f t="shared" si="11"/>
        <v>5.3224782490000219E-2</v>
      </c>
      <c r="AD30" s="5">
        <f t="shared" si="12"/>
        <v>5.4582729729589635E-2</v>
      </c>
      <c r="AE30" s="5">
        <f t="shared" si="13"/>
        <v>5.3334588701753997E-2</v>
      </c>
      <c r="AF30" s="5">
        <f t="shared" si="14"/>
        <v>5.5154372315445496E-2</v>
      </c>
      <c r="AG30" s="5">
        <f t="shared" si="15"/>
        <v>5.4997432523162713E-2</v>
      </c>
      <c r="AH30" s="5">
        <f t="shared" si="16"/>
        <v>5.3904182294585573E-2</v>
      </c>
      <c r="AI30">
        <f t="shared" si="17"/>
        <v>2.4240000000000001E-2</v>
      </c>
      <c r="AJ30">
        <f t="shared" si="6"/>
        <v>121.68801104636321</v>
      </c>
      <c r="AK30">
        <f t="shared" si="18"/>
        <v>2.9497173877638446E-2</v>
      </c>
      <c r="AL30">
        <f t="shared" si="19"/>
        <v>2.2168801104636322</v>
      </c>
    </row>
    <row r="31" spans="1:38" x14ac:dyDescent="0.25"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 spans="1:38" x14ac:dyDescent="0.25">
      <c r="A32" s="5"/>
      <c r="B32" s="5"/>
      <c r="C32" s="5"/>
      <c r="D32" s="5"/>
      <c r="E32" s="5"/>
      <c r="F32" s="5"/>
      <c r="G32" s="5"/>
      <c r="T32" s="5"/>
      <c r="U32" s="5" t="s">
        <v>103</v>
      </c>
      <c r="V32" s="5">
        <f>SUM(V5:V30)</f>
        <v>10369.997757054087</v>
      </c>
      <c r="W32" s="5"/>
      <c r="X32" s="5"/>
      <c r="Y32" s="5">
        <f t="shared" ref="Y32:AH32" si="20">SUM(Y5:Y30)</f>
        <v>10369.997757054092</v>
      </c>
      <c r="Z32" s="5">
        <f t="shared" si="20"/>
        <v>10369.99775705408</v>
      </c>
      <c r="AA32" s="5">
        <f t="shared" si="20"/>
        <v>10369.99775705409</v>
      </c>
      <c r="AB32" s="5">
        <f t="shared" si="20"/>
        <v>10369.997757054069</v>
      </c>
      <c r="AC32" s="5">
        <f t="shared" si="20"/>
        <v>10369.997757054087</v>
      </c>
      <c r="AD32" s="5">
        <f t="shared" si="20"/>
        <v>10369.997757054105</v>
      </c>
      <c r="AE32" s="5">
        <f t="shared" si="20"/>
        <v>10369.9977570541</v>
      </c>
      <c r="AF32" s="5">
        <f t="shared" si="20"/>
        <v>10369.997757054109</v>
      </c>
      <c r="AG32" s="5">
        <f t="shared" si="20"/>
        <v>10369.997757054092</v>
      </c>
      <c r="AH32" s="5">
        <f t="shared" si="20"/>
        <v>10369.997757054067</v>
      </c>
      <c r="AI32" s="5">
        <f>SUM(AI5:AI30)</f>
        <v>10369.997757054085</v>
      </c>
    </row>
    <row r="62" spans="2:2" x14ac:dyDescent="0.25">
      <c r="B62" s="5"/>
    </row>
  </sheetData>
  <mergeCells count="2">
    <mergeCell ref="G2:R2"/>
    <mergeCell ref="V2:AH2"/>
  </mergeCells>
  <conditionalFormatting sqref="G35:H6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5:H6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>&amp;R_x000D_&amp;1#&amp;"Calibri"&amp;10&amp;K000000 Classification: Confidential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76AFB-7038-4FD5-9D49-C549B194CB0B}">
  <dimension ref="A1:AL32"/>
  <sheetViews>
    <sheetView zoomScale="80" zoomScaleNormal="80" workbookViewId="0">
      <selection activeCell="F1" sqref="F1"/>
    </sheetView>
  </sheetViews>
  <sheetFormatPr defaultRowHeight="15" x14ac:dyDescent="0.25"/>
  <cols>
    <col min="9" max="18" width="11.5703125" customWidth="1"/>
  </cols>
  <sheetData>
    <row r="1" spans="1:38" x14ac:dyDescent="0.25">
      <c r="A1" t="s">
        <v>0</v>
      </c>
      <c r="B1">
        <v>600</v>
      </c>
      <c r="E1" t="s">
        <v>1</v>
      </c>
      <c r="F1">
        <v>1.36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32" t="s">
        <v>5</v>
      </c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S2" s="5"/>
      <c r="T2" s="31" t="s">
        <v>6</v>
      </c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15</v>
      </c>
      <c r="U3" s="5" t="s">
        <v>16</v>
      </c>
      <c r="V3" s="10" t="s">
        <v>13</v>
      </c>
      <c r="W3" s="10" t="s">
        <v>14</v>
      </c>
      <c r="X3" s="10" t="s">
        <v>17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178</v>
      </c>
      <c r="AJ3" t="s">
        <v>19</v>
      </c>
      <c r="AK3" t="s">
        <v>179</v>
      </c>
      <c r="AL3" t="s">
        <v>180</v>
      </c>
    </row>
    <row r="4" spans="1:38" ht="15.75" thickBot="1" x14ac:dyDescent="0.3">
      <c r="B4" t="s">
        <v>20</v>
      </c>
      <c r="C4" t="s">
        <v>181</v>
      </c>
      <c r="F4" s="17"/>
      <c r="G4" s="5" t="e">
        <f>AVERAGE(I4:R4)</f>
        <v>#DIV/0!</v>
      </c>
      <c r="H4" s="5" t="e">
        <f>STDEV(I4:R4)</f>
        <v>#DIV/0!</v>
      </c>
      <c r="T4" s="5" t="s">
        <v>21</v>
      </c>
      <c r="U4" s="5" t="s">
        <v>22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23</v>
      </c>
      <c r="C5" s="5" t="s">
        <v>24</v>
      </c>
      <c r="D5" t="s">
        <v>25</v>
      </c>
      <c r="E5">
        <v>120</v>
      </c>
      <c r="F5" s="17">
        <f>E5*F1</f>
        <v>163.20000000000002</v>
      </c>
      <c r="G5" s="5" t="e">
        <f t="shared" ref="G5:G30" si="0">AVERAGE(I5:R5)</f>
        <v>#DIV/0!</v>
      </c>
      <c r="H5" s="5" t="e">
        <f t="shared" ref="H5:H30" si="1">STDEV(I5:R5)</f>
        <v>#DIV/0!</v>
      </c>
      <c r="T5" s="12">
        <v>16</v>
      </c>
      <c r="U5" s="12">
        <v>588000</v>
      </c>
      <c r="V5" s="5">
        <f>AVERAGE(Y5:AH5)</f>
        <v>0</v>
      </c>
      <c r="W5" s="5">
        <f>STDEV(Y5:AH5)</f>
        <v>0</v>
      </c>
      <c r="X5" s="5">
        <f>W5/SQRT(COUNT(Y5:AH5))</f>
        <v>0</v>
      </c>
      <c r="Y5" s="5">
        <f>I5/T5*U5/1000*1.1</f>
        <v>0</v>
      </c>
      <c r="Z5" s="5">
        <f>J5/T5*U5/1000*1.1</f>
        <v>0</v>
      </c>
      <c r="AA5" s="5">
        <f>K5/T5*U5/1000*1.1</f>
        <v>0</v>
      </c>
      <c r="AB5" s="5">
        <f>L5/T5*U5/1000*1.1</f>
        <v>0</v>
      </c>
      <c r="AC5" s="5">
        <f>M5/T5*U5/1000*1.1</f>
        <v>0</v>
      </c>
      <c r="AD5" s="5">
        <f>N5/T5*U5/1000*1.1</f>
        <v>0</v>
      </c>
      <c r="AE5" s="5">
        <f>O5/T5*U5/1000*1.1</f>
        <v>0</v>
      </c>
      <c r="AF5" s="5">
        <f>P5/T5*U5/1000*1.1</f>
        <v>0</v>
      </c>
      <c r="AG5" s="5">
        <f>Q5/T5*U5/1000*1.1</f>
        <v>0</v>
      </c>
      <c r="AH5" s="5">
        <f>R5/T5*U5/1000*1.1</f>
        <v>0</v>
      </c>
      <c r="AI5">
        <f>F5/T5*U5/1000*1.1</f>
        <v>6597.3600000000015</v>
      </c>
      <c r="AJ5">
        <f>((V5-AI5)/AI5)*100</f>
        <v>-100</v>
      </c>
      <c r="AK5">
        <f>V5-AI5</f>
        <v>-6597.3600000000015</v>
      </c>
      <c r="AL5">
        <f>V5/AI5</f>
        <v>0</v>
      </c>
    </row>
    <row r="6" spans="1:38" x14ac:dyDescent="0.25">
      <c r="A6">
        <v>2</v>
      </c>
      <c r="B6" t="s">
        <v>26</v>
      </c>
      <c r="C6" s="5" t="s">
        <v>27</v>
      </c>
      <c r="D6" t="s">
        <v>28</v>
      </c>
      <c r="E6">
        <v>1241.24</v>
      </c>
      <c r="F6" s="17">
        <f>E6*H1</f>
        <v>1390.1888000000001</v>
      </c>
      <c r="G6" s="5" t="e">
        <f t="shared" si="0"/>
        <v>#DIV/0!</v>
      </c>
      <c r="H6" s="5" t="e">
        <f t="shared" si="1"/>
        <v>#DIV/0!</v>
      </c>
      <c r="T6" s="13">
        <v>540</v>
      </c>
      <c r="U6" s="13">
        <v>45000</v>
      </c>
      <c r="V6" s="5">
        <f t="shared" ref="V6:V30" si="2">AVERAGE(Y6:AH6)</f>
        <v>0</v>
      </c>
      <c r="W6" s="5">
        <f t="shared" ref="W6:W30" si="3">STDEV(Y6:AH6)</f>
        <v>0</v>
      </c>
      <c r="X6" s="5">
        <f t="shared" ref="X6:X30" si="4">W6/SQRT(COUNT(Y6:AH6))</f>
        <v>0</v>
      </c>
      <c r="Y6" s="5">
        <f>I6/T6*U6/1000</f>
        <v>0</v>
      </c>
      <c r="Z6" s="5">
        <f>J6/T6*U6/1000</f>
        <v>0</v>
      </c>
      <c r="AA6" s="5">
        <f>K6/T6*U6/1000</f>
        <v>0</v>
      </c>
      <c r="AB6" s="5">
        <f>L6/T6*U6/1000</f>
        <v>0</v>
      </c>
      <c r="AC6" s="5">
        <f>M6/T6*U6/1000</f>
        <v>0</v>
      </c>
      <c r="AD6" s="5">
        <f>N6/T6*U6/1000</f>
        <v>0</v>
      </c>
      <c r="AE6" s="5">
        <f>O6/T6*U6/1000</f>
        <v>0</v>
      </c>
      <c r="AF6" s="5">
        <f>P6/T6*U6/1000</f>
        <v>0</v>
      </c>
      <c r="AG6" s="5">
        <f>Q6/T6*U6/1000</f>
        <v>0</v>
      </c>
      <c r="AH6" s="5">
        <f>R6/T6*U6/1000</f>
        <v>0</v>
      </c>
      <c r="AI6">
        <f>F6/T6*U6/1000</f>
        <v>115.84906666666669</v>
      </c>
      <c r="AJ6">
        <f t="shared" ref="AJ6:AJ30" si="5">((V6-AI6)/AI6)*100</f>
        <v>-100</v>
      </c>
      <c r="AK6">
        <f>V6-AI6</f>
        <v>-115.84906666666669</v>
      </c>
      <c r="AL6">
        <f t="shared" ref="AL6:AL30" si="6">V6/AI6</f>
        <v>0</v>
      </c>
    </row>
    <row r="7" spans="1:38" x14ac:dyDescent="0.25">
      <c r="A7">
        <v>3</v>
      </c>
      <c r="B7" t="s">
        <v>29</v>
      </c>
      <c r="C7" s="5" t="s">
        <v>30</v>
      </c>
      <c r="D7" t="s">
        <v>31</v>
      </c>
      <c r="E7">
        <v>166.35</v>
      </c>
      <c r="F7" s="17">
        <f>E7*H1</f>
        <v>186.31200000000001</v>
      </c>
      <c r="G7" s="5" t="e">
        <f t="shared" si="0"/>
        <v>#DIV/0!</v>
      </c>
      <c r="H7" s="5" t="e">
        <f t="shared" si="1"/>
        <v>#DIV/0!</v>
      </c>
      <c r="T7" s="13">
        <v>50</v>
      </c>
      <c r="U7" s="13">
        <v>180000</v>
      </c>
      <c r="V7" s="5">
        <f t="shared" si="2"/>
        <v>0</v>
      </c>
      <c r="W7" s="5">
        <f t="shared" si="3"/>
        <v>0</v>
      </c>
      <c r="X7" s="5">
        <f t="shared" si="4"/>
        <v>0</v>
      </c>
      <c r="Y7" s="5">
        <f t="shared" ref="Y7:Y30" si="7">I7/T7*U7/1000</f>
        <v>0</v>
      </c>
      <c r="Z7" s="5">
        <f t="shared" ref="Z7:Z30" si="8">J7/T7*U7/1000</f>
        <v>0</v>
      </c>
      <c r="AA7" s="5">
        <f t="shared" ref="AA7:AA30" si="9">K7/T7*U7/1000</f>
        <v>0</v>
      </c>
      <c r="AB7" s="5">
        <f t="shared" ref="AB7:AB30" si="10">L7/T7*U7/1000</f>
        <v>0</v>
      </c>
      <c r="AC7" s="5">
        <f t="shared" ref="AC7:AC30" si="11">M7/T7*U7/1000</f>
        <v>0</v>
      </c>
      <c r="AD7" s="5">
        <f t="shared" ref="AD7:AD30" si="12">N7/T7*U7/1000</f>
        <v>0</v>
      </c>
      <c r="AE7" s="5">
        <f t="shared" ref="AE7:AE30" si="13">O7/T7*U7/1000</f>
        <v>0</v>
      </c>
      <c r="AF7" s="5">
        <f t="shared" ref="AF7:AF30" si="14">P7/T7*U7/1000</f>
        <v>0</v>
      </c>
      <c r="AG7" s="5">
        <f t="shared" ref="AG7:AG30" si="15">Q7/T7*U7/1000</f>
        <v>0</v>
      </c>
      <c r="AH7" s="5">
        <f t="shared" ref="AH7:AH30" si="16">R7/T7*U7/1000</f>
        <v>0</v>
      </c>
      <c r="AI7">
        <f t="shared" ref="AI7:AI30" si="17">F7/T7*U7/1000</f>
        <v>670.72320000000002</v>
      </c>
      <c r="AJ7">
        <f t="shared" si="5"/>
        <v>-100</v>
      </c>
      <c r="AK7">
        <f t="shared" ref="AK7:AK30" si="18">V7-AI7</f>
        <v>-670.72320000000002</v>
      </c>
      <c r="AL7">
        <f t="shared" si="6"/>
        <v>0</v>
      </c>
    </row>
    <row r="8" spans="1:38" x14ac:dyDescent="0.25">
      <c r="A8">
        <v>4</v>
      </c>
      <c r="B8" t="s">
        <v>32</v>
      </c>
      <c r="C8" s="6" t="s">
        <v>33</v>
      </c>
      <c r="D8" t="s">
        <v>34</v>
      </c>
      <c r="E8">
        <v>50.2</v>
      </c>
      <c r="F8" s="17">
        <f>E8*H1</f>
        <v>56.224000000000011</v>
      </c>
      <c r="G8" s="5" t="e">
        <f t="shared" si="0"/>
        <v>#DIV/0!</v>
      </c>
      <c r="H8" s="5" t="e">
        <f t="shared" si="1"/>
        <v>#DIV/0!</v>
      </c>
      <c r="T8" s="14">
        <v>65</v>
      </c>
      <c r="U8" s="14">
        <v>70000</v>
      </c>
      <c r="V8" s="5">
        <f t="shared" si="2"/>
        <v>0</v>
      </c>
      <c r="W8" s="5">
        <f t="shared" si="3"/>
        <v>0</v>
      </c>
      <c r="X8" s="5">
        <f t="shared" si="4"/>
        <v>0</v>
      </c>
      <c r="Y8" s="5">
        <f t="shared" si="7"/>
        <v>0</v>
      </c>
      <c r="Z8" s="5">
        <f t="shared" si="8"/>
        <v>0</v>
      </c>
      <c r="AA8" s="5">
        <f t="shared" si="9"/>
        <v>0</v>
      </c>
      <c r="AB8" s="5">
        <f t="shared" si="10"/>
        <v>0</v>
      </c>
      <c r="AC8" s="5">
        <f t="shared" si="11"/>
        <v>0</v>
      </c>
      <c r="AD8" s="5">
        <f t="shared" si="12"/>
        <v>0</v>
      </c>
      <c r="AE8" s="5">
        <f t="shared" si="13"/>
        <v>0</v>
      </c>
      <c r="AF8" s="5">
        <f t="shared" si="14"/>
        <v>0</v>
      </c>
      <c r="AG8" s="5">
        <f t="shared" si="15"/>
        <v>0</v>
      </c>
      <c r="AH8" s="5">
        <f t="shared" si="16"/>
        <v>0</v>
      </c>
      <c r="AI8">
        <f t="shared" si="17"/>
        <v>60.548923076923096</v>
      </c>
      <c r="AJ8">
        <f t="shared" si="5"/>
        <v>-100</v>
      </c>
      <c r="AK8">
        <f t="shared" si="18"/>
        <v>-60.548923076923096</v>
      </c>
      <c r="AL8">
        <f t="shared" si="6"/>
        <v>0</v>
      </c>
    </row>
    <row r="9" spans="1:38" x14ac:dyDescent="0.25">
      <c r="A9">
        <v>5</v>
      </c>
      <c r="B9" t="s">
        <v>35</v>
      </c>
      <c r="C9" s="6" t="s">
        <v>36</v>
      </c>
      <c r="D9" t="s">
        <v>37</v>
      </c>
      <c r="E9">
        <v>29.91</v>
      </c>
      <c r="F9" s="17">
        <f>E9*H1</f>
        <v>33.499200000000002</v>
      </c>
      <c r="G9" s="5" t="e">
        <f t="shared" si="0"/>
        <v>#DIV/0!</v>
      </c>
      <c r="H9" s="5" t="e">
        <f t="shared" si="1"/>
        <v>#DIV/0!</v>
      </c>
      <c r="T9" s="14">
        <v>22</v>
      </c>
      <c r="U9" s="14">
        <v>160000</v>
      </c>
      <c r="V9" s="5">
        <f t="shared" si="2"/>
        <v>0</v>
      </c>
      <c r="W9" s="5">
        <f t="shared" si="3"/>
        <v>0</v>
      </c>
      <c r="X9" s="5">
        <f t="shared" si="4"/>
        <v>0</v>
      </c>
      <c r="Y9" s="5">
        <f t="shared" si="7"/>
        <v>0</v>
      </c>
      <c r="Z9" s="5">
        <f t="shared" si="8"/>
        <v>0</v>
      </c>
      <c r="AA9" s="5">
        <f t="shared" si="9"/>
        <v>0</v>
      </c>
      <c r="AB9" s="5">
        <f t="shared" si="10"/>
        <v>0</v>
      </c>
      <c r="AC9" s="5">
        <f t="shared" si="11"/>
        <v>0</v>
      </c>
      <c r="AD9" s="5">
        <f t="shared" si="12"/>
        <v>0</v>
      </c>
      <c r="AE9" s="5">
        <f t="shared" si="13"/>
        <v>0</v>
      </c>
      <c r="AF9" s="5">
        <f t="shared" si="14"/>
        <v>0</v>
      </c>
      <c r="AG9" s="5">
        <f t="shared" si="15"/>
        <v>0</v>
      </c>
      <c r="AH9" s="5">
        <f t="shared" si="16"/>
        <v>0</v>
      </c>
      <c r="AI9">
        <f t="shared" si="17"/>
        <v>243.63054545454546</v>
      </c>
      <c r="AJ9">
        <f t="shared" si="5"/>
        <v>-100</v>
      </c>
      <c r="AK9">
        <f t="shared" si="18"/>
        <v>-243.63054545454546</v>
      </c>
      <c r="AL9">
        <f t="shared" si="6"/>
        <v>0</v>
      </c>
    </row>
    <row r="10" spans="1:38" x14ac:dyDescent="0.25">
      <c r="A10">
        <v>6</v>
      </c>
      <c r="B10" t="s">
        <v>38</v>
      </c>
      <c r="C10" s="6" t="s">
        <v>39</v>
      </c>
      <c r="D10" t="s">
        <v>40</v>
      </c>
      <c r="E10">
        <v>128.58000000000001</v>
      </c>
      <c r="F10" s="17">
        <f>E10*H1</f>
        <v>144.00960000000003</v>
      </c>
      <c r="G10" s="5" t="e">
        <f t="shared" si="0"/>
        <v>#DIV/0!</v>
      </c>
      <c r="H10" s="5" t="e">
        <f t="shared" si="1"/>
        <v>#DIV/0!</v>
      </c>
      <c r="T10" s="14">
        <v>69</v>
      </c>
      <c r="U10" s="14">
        <v>160000</v>
      </c>
      <c r="V10" s="5">
        <f t="shared" si="2"/>
        <v>0</v>
      </c>
      <c r="W10" s="5">
        <f t="shared" si="3"/>
        <v>0</v>
      </c>
      <c r="X10" s="5">
        <f t="shared" si="4"/>
        <v>0</v>
      </c>
      <c r="Y10" s="5">
        <f t="shared" si="7"/>
        <v>0</v>
      </c>
      <c r="Z10" s="5">
        <f t="shared" si="8"/>
        <v>0</v>
      </c>
      <c r="AA10" s="5">
        <f t="shared" si="9"/>
        <v>0</v>
      </c>
      <c r="AB10" s="5">
        <f t="shared" si="10"/>
        <v>0</v>
      </c>
      <c r="AC10" s="5">
        <f t="shared" si="11"/>
        <v>0</v>
      </c>
      <c r="AD10" s="5">
        <f t="shared" si="12"/>
        <v>0</v>
      </c>
      <c r="AE10" s="5">
        <f t="shared" si="13"/>
        <v>0</v>
      </c>
      <c r="AF10" s="5">
        <f t="shared" si="14"/>
        <v>0</v>
      </c>
      <c r="AG10" s="5">
        <f t="shared" si="15"/>
        <v>0</v>
      </c>
      <c r="AH10" s="5">
        <f t="shared" si="16"/>
        <v>0</v>
      </c>
      <c r="AI10">
        <f t="shared" si="17"/>
        <v>333.93530434782616</v>
      </c>
      <c r="AJ10">
        <f t="shared" si="5"/>
        <v>-100</v>
      </c>
      <c r="AK10">
        <f t="shared" si="18"/>
        <v>-333.93530434782616</v>
      </c>
      <c r="AL10">
        <f t="shared" si="6"/>
        <v>0</v>
      </c>
    </row>
    <row r="11" spans="1:38" x14ac:dyDescent="0.25">
      <c r="A11">
        <v>7</v>
      </c>
      <c r="B11" s="3" t="s">
        <v>41</v>
      </c>
      <c r="C11" s="9" t="s">
        <v>33</v>
      </c>
      <c r="D11" s="3" t="s">
        <v>42</v>
      </c>
      <c r="E11" s="3">
        <v>50.2</v>
      </c>
      <c r="F11" s="17">
        <f>E11*H1</f>
        <v>56.224000000000011</v>
      </c>
      <c r="G11" s="5"/>
      <c r="H11" s="5"/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I11">
        <v>0</v>
      </c>
      <c r="AJ11"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43</v>
      </c>
      <c r="C12" s="6" t="s">
        <v>44</v>
      </c>
      <c r="D12" t="s">
        <v>45</v>
      </c>
      <c r="E12">
        <v>13.35</v>
      </c>
      <c r="F12" s="17">
        <f>E12*H1</f>
        <v>14.952000000000002</v>
      </c>
      <c r="G12" s="5" t="e">
        <f t="shared" si="0"/>
        <v>#DIV/0!</v>
      </c>
      <c r="H12" s="5" t="e">
        <f t="shared" si="1"/>
        <v>#DIV/0!</v>
      </c>
      <c r="T12" s="14">
        <v>81</v>
      </c>
      <c r="U12" s="14">
        <v>66000</v>
      </c>
      <c r="V12" s="5">
        <f t="shared" si="2"/>
        <v>0</v>
      </c>
      <c r="W12" s="5">
        <f t="shared" si="3"/>
        <v>0</v>
      </c>
      <c r="X12" s="5">
        <f t="shared" si="4"/>
        <v>0</v>
      </c>
      <c r="Y12" s="5">
        <f t="shared" si="7"/>
        <v>0</v>
      </c>
      <c r="Z12" s="5">
        <f t="shared" si="8"/>
        <v>0</v>
      </c>
      <c r="AA12" s="5">
        <f t="shared" si="9"/>
        <v>0</v>
      </c>
      <c r="AB12" s="5">
        <f t="shared" si="10"/>
        <v>0</v>
      </c>
      <c r="AC12" s="5">
        <f t="shared" si="11"/>
        <v>0</v>
      </c>
      <c r="AD12" s="5">
        <f t="shared" si="12"/>
        <v>0</v>
      </c>
      <c r="AE12" s="5">
        <f t="shared" si="13"/>
        <v>0</v>
      </c>
      <c r="AF12" s="5">
        <f t="shared" si="14"/>
        <v>0</v>
      </c>
      <c r="AG12" s="5">
        <f t="shared" si="15"/>
        <v>0</v>
      </c>
      <c r="AH12" s="5">
        <f t="shared" si="16"/>
        <v>0</v>
      </c>
      <c r="AI12">
        <f t="shared" si="17"/>
        <v>12.183111111111113</v>
      </c>
      <c r="AJ12">
        <f t="shared" si="5"/>
        <v>-100</v>
      </c>
      <c r="AK12">
        <f t="shared" si="18"/>
        <v>-12.183111111111113</v>
      </c>
      <c r="AL12">
        <f t="shared" si="6"/>
        <v>0</v>
      </c>
    </row>
    <row r="13" spans="1:38" x14ac:dyDescent="0.25">
      <c r="A13">
        <v>9</v>
      </c>
      <c r="B13" s="3" t="s">
        <v>46</v>
      </c>
      <c r="C13" s="9" t="s">
        <v>39</v>
      </c>
      <c r="D13" s="3" t="s">
        <v>47</v>
      </c>
      <c r="E13" s="3">
        <v>128.57</v>
      </c>
      <c r="F13" s="17">
        <f>E13*H1</f>
        <v>143.9984</v>
      </c>
      <c r="G13" s="5"/>
      <c r="H13" s="5"/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I13">
        <v>0</v>
      </c>
      <c r="AJ13"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48</v>
      </c>
      <c r="C14" s="6" t="s">
        <v>49</v>
      </c>
      <c r="D14" t="s">
        <v>50</v>
      </c>
      <c r="E14">
        <v>446.19</v>
      </c>
      <c r="F14" s="17">
        <f>E14*H1</f>
        <v>499.73280000000005</v>
      </c>
      <c r="G14" s="5" t="e">
        <f t="shared" si="0"/>
        <v>#DIV/0!</v>
      </c>
      <c r="H14" s="5" t="e">
        <f t="shared" si="1"/>
        <v>#DIV/0!</v>
      </c>
      <c r="T14" s="14">
        <v>615</v>
      </c>
      <c r="U14" s="14">
        <v>96000</v>
      </c>
      <c r="V14" s="5">
        <f t="shared" si="2"/>
        <v>0</v>
      </c>
      <c r="W14" s="5">
        <f t="shared" si="3"/>
        <v>0</v>
      </c>
      <c r="X14" s="5">
        <f t="shared" si="4"/>
        <v>0</v>
      </c>
      <c r="Y14" s="5">
        <f t="shared" si="7"/>
        <v>0</v>
      </c>
      <c r="Z14" s="5">
        <f t="shared" si="8"/>
        <v>0</v>
      </c>
      <c r="AA14" s="5">
        <f t="shared" si="9"/>
        <v>0</v>
      </c>
      <c r="AB14" s="5">
        <f t="shared" si="10"/>
        <v>0</v>
      </c>
      <c r="AC14" s="5">
        <f t="shared" si="11"/>
        <v>0</v>
      </c>
      <c r="AD14" s="5">
        <f t="shared" si="12"/>
        <v>0</v>
      </c>
      <c r="AE14" s="5">
        <f t="shared" si="13"/>
        <v>0</v>
      </c>
      <c r="AF14" s="5">
        <f t="shared" si="14"/>
        <v>0</v>
      </c>
      <c r="AG14" s="5">
        <f t="shared" si="15"/>
        <v>0</v>
      </c>
      <c r="AH14" s="5">
        <f t="shared" si="16"/>
        <v>0</v>
      </c>
      <c r="AI14">
        <f t="shared" si="17"/>
        <v>78.007071219512198</v>
      </c>
      <c r="AJ14">
        <f t="shared" si="5"/>
        <v>-100</v>
      </c>
      <c r="AK14">
        <f t="shared" si="18"/>
        <v>-78.007071219512198</v>
      </c>
      <c r="AL14">
        <f t="shared" si="6"/>
        <v>0</v>
      </c>
    </row>
    <row r="15" spans="1:38" x14ac:dyDescent="0.25">
      <c r="A15">
        <v>11</v>
      </c>
      <c r="B15" s="4" t="s">
        <v>51</v>
      </c>
      <c r="C15" s="7" t="s">
        <v>52</v>
      </c>
      <c r="D15" s="4" t="s">
        <v>53</v>
      </c>
      <c r="E15" s="4">
        <v>8.01</v>
      </c>
      <c r="F15" s="17">
        <f>E15*H1</f>
        <v>8.9712000000000014</v>
      </c>
      <c r="G15" s="5" t="e">
        <f t="shared" si="0"/>
        <v>#DIV/0!</v>
      </c>
      <c r="H15" s="5" t="e">
        <f t="shared" si="1"/>
        <v>#DIV/0!</v>
      </c>
      <c r="T15" s="14">
        <v>546</v>
      </c>
      <c r="U15" s="14">
        <v>210000</v>
      </c>
      <c r="V15" s="5">
        <f t="shared" si="2"/>
        <v>0</v>
      </c>
      <c r="W15" s="5">
        <f t="shared" si="3"/>
        <v>0</v>
      </c>
      <c r="X15" s="5">
        <f t="shared" si="4"/>
        <v>0</v>
      </c>
      <c r="Y15" s="5">
        <f t="shared" si="7"/>
        <v>0</v>
      </c>
      <c r="Z15" s="5">
        <f t="shared" si="8"/>
        <v>0</v>
      </c>
      <c r="AA15" s="5">
        <f t="shared" si="9"/>
        <v>0</v>
      </c>
      <c r="AB15" s="5">
        <f t="shared" si="10"/>
        <v>0</v>
      </c>
      <c r="AC15" s="5">
        <f t="shared" si="11"/>
        <v>0</v>
      </c>
      <c r="AD15" s="5">
        <f t="shared" si="12"/>
        <v>0</v>
      </c>
      <c r="AE15" s="5">
        <f t="shared" si="13"/>
        <v>0</v>
      </c>
      <c r="AF15" s="5">
        <f t="shared" si="14"/>
        <v>0</v>
      </c>
      <c r="AG15" s="5">
        <f t="shared" si="15"/>
        <v>0</v>
      </c>
      <c r="AH15" s="5">
        <f t="shared" si="16"/>
        <v>0</v>
      </c>
      <c r="AI15">
        <f t="shared" si="17"/>
        <v>3.4504615384615396</v>
      </c>
      <c r="AJ15">
        <f t="shared" si="5"/>
        <v>-100</v>
      </c>
      <c r="AK15">
        <f t="shared" si="18"/>
        <v>-3.4504615384615396</v>
      </c>
      <c r="AL15">
        <f t="shared" si="6"/>
        <v>0</v>
      </c>
    </row>
    <row r="16" spans="1:38" x14ac:dyDescent="0.25">
      <c r="A16">
        <v>12</v>
      </c>
      <c r="B16" s="3" t="s">
        <v>54</v>
      </c>
      <c r="C16" s="9" t="s">
        <v>55</v>
      </c>
      <c r="D16" s="3" t="s">
        <v>56</v>
      </c>
      <c r="E16" s="3">
        <v>150</v>
      </c>
      <c r="F16" s="17">
        <f>E16*H1</f>
        <v>168.00000000000003</v>
      </c>
      <c r="G16" s="5"/>
      <c r="H16" s="5"/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I16">
        <v>0</v>
      </c>
      <c r="AJ16"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57</v>
      </c>
      <c r="C17" s="8" t="s">
        <v>58</v>
      </c>
      <c r="D17" s="2" t="s">
        <v>59</v>
      </c>
      <c r="E17" s="2">
        <v>1572.6</v>
      </c>
      <c r="F17" s="17">
        <f>E17*H1</f>
        <v>1761.3120000000001</v>
      </c>
      <c r="G17" s="5" t="e">
        <f t="shared" si="0"/>
        <v>#DIV/0!</v>
      </c>
      <c r="H17" s="5" t="e">
        <f t="shared" si="1"/>
        <v>#DIV/0!</v>
      </c>
      <c r="T17" s="14">
        <v>292</v>
      </c>
      <c r="U17" s="14">
        <v>100000</v>
      </c>
      <c r="V17" s="5">
        <f t="shared" si="2"/>
        <v>0</v>
      </c>
      <c r="W17" s="5">
        <f t="shared" si="3"/>
        <v>0</v>
      </c>
      <c r="X17" s="5">
        <f t="shared" si="4"/>
        <v>0</v>
      </c>
      <c r="Y17" s="5">
        <f t="shared" si="7"/>
        <v>0</v>
      </c>
      <c r="Z17" s="5">
        <f t="shared" si="8"/>
        <v>0</v>
      </c>
      <c r="AA17" s="5">
        <f t="shared" si="9"/>
        <v>0</v>
      </c>
      <c r="AB17" s="5">
        <f t="shared" si="10"/>
        <v>0</v>
      </c>
      <c r="AC17" s="5">
        <f t="shared" si="11"/>
        <v>0</v>
      </c>
      <c r="AD17" s="5">
        <f t="shared" si="12"/>
        <v>0</v>
      </c>
      <c r="AE17" s="5">
        <f t="shared" si="13"/>
        <v>0</v>
      </c>
      <c r="AF17" s="5">
        <f t="shared" si="14"/>
        <v>0</v>
      </c>
      <c r="AG17" s="5">
        <f t="shared" si="15"/>
        <v>0</v>
      </c>
      <c r="AH17" s="5">
        <f t="shared" si="16"/>
        <v>0</v>
      </c>
      <c r="AI17">
        <f t="shared" si="17"/>
        <v>603.1890410958905</v>
      </c>
      <c r="AJ17">
        <f t="shared" si="5"/>
        <v>-100</v>
      </c>
      <c r="AK17">
        <f t="shared" si="18"/>
        <v>-603.1890410958905</v>
      </c>
      <c r="AL17">
        <f t="shared" si="6"/>
        <v>0</v>
      </c>
    </row>
    <row r="18" spans="1:38" x14ac:dyDescent="0.25">
      <c r="A18">
        <v>14</v>
      </c>
      <c r="B18" s="2" t="s">
        <v>60</v>
      </c>
      <c r="C18" s="8" t="s">
        <v>61</v>
      </c>
      <c r="D18" s="2" t="s">
        <v>62</v>
      </c>
      <c r="E18" s="2">
        <v>171.47</v>
      </c>
      <c r="F18" s="17">
        <f>E18*H1</f>
        <v>192.04640000000001</v>
      </c>
      <c r="G18" s="5" t="e">
        <f t="shared" si="0"/>
        <v>#DIV/0!</v>
      </c>
      <c r="H18" s="5" t="e">
        <f t="shared" si="1"/>
        <v>#DIV/0!</v>
      </c>
      <c r="T18" s="14">
        <v>200</v>
      </c>
      <c r="U18" s="14">
        <v>47000</v>
      </c>
      <c r="V18" s="5">
        <f t="shared" si="2"/>
        <v>0</v>
      </c>
      <c r="W18" s="5">
        <f t="shared" si="3"/>
        <v>0</v>
      </c>
      <c r="X18" s="5">
        <f t="shared" si="4"/>
        <v>0</v>
      </c>
      <c r="Y18" s="5">
        <f t="shared" si="7"/>
        <v>0</v>
      </c>
      <c r="Z18" s="5">
        <f t="shared" si="8"/>
        <v>0</v>
      </c>
      <c r="AA18" s="5">
        <f t="shared" si="9"/>
        <v>0</v>
      </c>
      <c r="AB18" s="5">
        <f t="shared" si="10"/>
        <v>0</v>
      </c>
      <c r="AC18" s="5">
        <f t="shared" si="11"/>
        <v>0</v>
      </c>
      <c r="AD18" s="5">
        <f t="shared" si="12"/>
        <v>0</v>
      </c>
      <c r="AE18" s="5">
        <f t="shared" si="13"/>
        <v>0</v>
      </c>
      <c r="AF18" s="5">
        <f t="shared" si="14"/>
        <v>0</v>
      </c>
      <c r="AG18" s="5">
        <f t="shared" si="15"/>
        <v>0</v>
      </c>
      <c r="AH18" s="5">
        <f t="shared" si="16"/>
        <v>0</v>
      </c>
      <c r="AI18">
        <f t="shared" si="17"/>
        <v>45.130904000000001</v>
      </c>
      <c r="AJ18">
        <f t="shared" si="5"/>
        <v>-100</v>
      </c>
      <c r="AK18">
        <f t="shared" si="18"/>
        <v>-45.130904000000001</v>
      </c>
      <c r="AL18">
        <f t="shared" si="6"/>
        <v>0</v>
      </c>
    </row>
    <row r="19" spans="1:38" x14ac:dyDescent="0.25">
      <c r="A19">
        <v>15</v>
      </c>
      <c r="B19" s="2" t="s">
        <v>63</v>
      </c>
      <c r="C19" s="8" t="s">
        <v>64</v>
      </c>
      <c r="D19" s="2" t="s">
        <v>65</v>
      </c>
      <c r="E19" s="2">
        <v>43.68</v>
      </c>
      <c r="F19" s="17">
        <f>E19*H1</f>
        <v>48.921600000000005</v>
      </c>
      <c r="G19" s="5" t="e">
        <f t="shared" si="0"/>
        <v>#DIV/0!</v>
      </c>
      <c r="H19" s="5" t="e">
        <f t="shared" si="1"/>
        <v>#DIV/0!</v>
      </c>
      <c r="T19" s="14">
        <v>437</v>
      </c>
      <c r="U19" s="14">
        <v>300000</v>
      </c>
      <c r="V19" s="5">
        <f t="shared" si="2"/>
        <v>0</v>
      </c>
      <c r="W19" s="5">
        <f t="shared" si="3"/>
        <v>0</v>
      </c>
      <c r="X19" s="5">
        <f t="shared" si="4"/>
        <v>0</v>
      </c>
      <c r="Y19" s="5">
        <f t="shared" si="7"/>
        <v>0</v>
      </c>
      <c r="Z19" s="5">
        <f t="shared" si="8"/>
        <v>0</v>
      </c>
      <c r="AA19" s="5">
        <f t="shared" si="9"/>
        <v>0</v>
      </c>
      <c r="AB19" s="5">
        <f t="shared" si="10"/>
        <v>0</v>
      </c>
      <c r="AC19" s="5">
        <f t="shared" si="11"/>
        <v>0</v>
      </c>
      <c r="AD19" s="5">
        <f t="shared" si="12"/>
        <v>0</v>
      </c>
      <c r="AE19" s="5">
        <f t="shared" si="13"/>
        <v>0</v>
      </c>
      <c r="AF19" s="5">
        <f t="shared" si="14"/>
        <v>0</v>
      </c>
      <c r="AG19" s="5">
        <f t="shared" si="15"/>
        <v>0</v>
      </c>
      <c r="AH19" s="5">
        <f t="shared" si="16"/>
        <v>0</v>
      </c>
      <c r="AI19">
        <f t="shared" si="17"/>
        <v>33.584622425629298</v>
      </c>
      <c r="AJ19">
        <f t="shared" si="5"/>
        <v>-100</v>
      </c>
      <c r="AK19">
        <f t="shared" si="18"/>
        <v>-33.584622425629298</v>
      </c>
      <c r="AL19">
        <f t="shared" si="6"/>
        <v>0</v>
      </c>
    </row>
    <row r="20" spans="1:38" x14ac:dyDescent="0.25">
      <c r="A20">
        <v>16</v>
      </c>
      <c r="B20" s="2" t="s">
        <v>66</v>
      </c>
      <c r="C20" s="8" t="s">
        <v>67</v>
      </c>
      <c r="D20" s="2" t="s">
        <v>68</v>
      </c>
      <c r="E20" s="2">
        <v>99.19</v>
      </c>
      <c r="F20" s="17">
        <f>E20*H1</f>
        <v>111.09280000000001</v>
      </c>
      <c r="G20" s="5" t="e">
        <f t="shared" si="0"/>
        <v>#DIV/0!</v>
      </c>
      <c r="H20" s="5" t="e">
        <f t="shared" si="1"/>
        <v>#DIV/0!</v>
      </c>
      <c r="T20" s="14">
        <v>97</v>
      </c>
      <c r="U20" s="14">
        <v>105000</v>
      </c>
      <c r="V20" s="5">
        <f t="shared" si="2"/>
        <v>0</v>
      </c>
      <c r="W20" s="5">
        <f t="shared" si="3"/>
        <v>0</v>
      </c>
      <c r="X20" s="5">
        <f t="shared" si="4"/>
        <v>0</v>
      </c>
      <c r="Y20" s="5">
        <f t="shared" si="7"/>
        <v>0</v>
      </c>
      <c r="Z20" s="5">
        <f t="shared" si="8"/>
        <v>0</v>
      </c>
      <c r="AA20" s="5">
        <f t="shared" si="9"/>
        <v>0</v>
      </c>
      <c r="AB20" s="5">
        <f t="shared" si="10"/>
        <v>0</v>
      </c>
      <c r="AC20" s="5">
        <f t="shared" si="11"/>
        <v>0</v>
      </c>
      <c r="AD20" s="5">
        <f t="shared" si="12"/>
        <v>0</v>
      </c>
      <c r="AE20" s="5">
        <f t="shared" si="13"/>
        <v>0</v>
      </c>
      <c r="AF20" s="5">
        <f t="shared" si="14"/>
        <v>0</v>
      </c>
      <c r="AG20" s="5">
        <f t="shared" si="15"/>
        <v>0</v>
      </c>
      <c r="AH20" s="5">
        <f t="shared" si="16"/>
        <v>0</v>
      </c>
      <c r="AI20">
        <f t="shared" si="17"/>
        <v>120.25509278350515</v>
      </c>
      <c r="AJ20">
        <f t="shared" si="5"/>
        <v>-100</v>
      </c>
      <c r="AK20">
        <f t="shared" si="18"/>
        <v>-120.25509278350515</v>
      </c>
      <c r="AL20">
        <f t="shared" si="6"/>
        <v>0</v>
      </c>
    </row>
    <row r="21" spans="1:38" x14ac:dyDescent="0.25">
      <c r="A21">
        <v>17</v>
      </c>
      <c r="B21" s="2" t="s">
        <v>69</v>
      </c>
      <c r="C21" s="8" t="s">
        <v>70</v>
      </c>
      <c r="D21" s="2" t="s">
        <v>71</v>
      </c>
      <c r="E21" s="2">
        <v>300.29000000000002</v>
      </c>
      <c r="F21" s="17">
        <f>E21*H1</f>
        <v>336.32480000000004</v>
      </c>
      <c r="G21" s="5" t="e">
        <f t="shared" si="0"/>
        <v>#DIV/0!</v>
      </c>
      <c r="H21" s="5" t="e">
        <f t="shared" si="1"/>
        <v>#DIV/0!</v>
      </c>
      <c r="T21" s="14">
        <v>1629</v>
      </c>
      <c r="U21" s="14">
        <v>90000</v>
      </c>
      <c r="V21" s="5">
        <f t="shared" si="2"/>
        <v>0</v>
      </c>
      <c r="W21" s="5">
        <f t="shared" si="3"/>
        <v>0</v>
      </c>
      <c r="X21" s="5">
        <f t="shared" si="4"/>
        <v>0</v>
      </c>
      <c r="Y21" s="5">
        <f t="shared" si="7"/>
        <v>0</v>
      </c>
      <c r="Z21" s="5">
        <f t="shared" si="8"/>
        <v>0</v>
      </c>
      <c r="AA21" s="5">
        <f t="shared" si="9"/>
        <v>0</v>
      </c>
      <c r="AB21" s="5">
        <f t="shared" si="10"/>
        <v>0</v>
      </c>
      <c r="AC21" s="5">
        <f t="shared" si="11"/>
        <v>0</v>
      </c>
      <c r="AD21" s="5">
        <f t="shared" si="12"/>
        <v>0</v>
      </c>
      <c r="AE21" s="5">
        <f t="shared" si="13"/>
        <v>0</v>
      </c>
      <c r="AF21" s="5">
        <f t="shared" si="14"/>
        <v>0</v>
      </c>
      <c r="AG21" s="5">
        <f t="shared" si="15"/>
        <v>0</v>
      </c>
      <c r="AH21" s="5">
        <f t="shared" si="16"/>
        <v>0</v>
      </c>
      <c r="AI21">
        <f t="shared" si="17"/>
        <v>18.581480662983427</v>
      </c>
      <c r="AJ21">
        <f t="shared" si="5"/>
        <v>-100</v>
      </c>
      <c r="AK21">
        <f t="shared" si="18"/>
        <v>-18.581480662983427</v>
      </c>
      <c r="AL21">
        <f t="shared" si="6"/>
        <v>0</v>
      </c>
    </row>
    <row r="22" spans="1:38" x14ac:dyDescent="0.25">
      <c r="A22">
        <v>18</v>
      </c>
      <c r="B22" s="2" t="s">
        <v>72</v>
      </c>
      <c r="C22" s="8" t="s">
        <v>73</v>
      </c>
      <c r="D22" s="2" t="s">
        <v>74</v>
      </c>
      <c r="E22" s="2">
        <v>82.37</v>
      </c>
      <c r="F22" s="17">
        <f>E22*H1</f>
        <v>92.254400000000018</v>
      </c>
      <c r="G22" s="5" t="e">
        <f t="shared" si="0"/>
        <v>#DIV/0!</v>
      </c>
      <c r="H22" s="5" t="e">
        <f t="shared" si="1"/>
        <v>#DIV/0!</v>
      </c>
      <c r="T22" s="14">
        <v>54</v>
      </c>
      <c r="U22" s="14">
        <v>90000</v>
      </c>
      <c r="V22" s="5">
        <f t="shared" si="2"/>
        <v>0</v>
      </c>
      <c r="W22" s="5">
        <f t="shared" si="3"/>
        <v>0</v>
      </c>
      <c r="X22" s="5">
        <f t="shared" si="4"/>
        <v>0</v>
      </c>
      <c r="Y22" s="5">
        <f t="shared" si="7"/>
        <v>0</v>
      </c>
      <c r="Z22" s="5">
        <f t="shared" si="8"/>
        <v>0</v>
      </c>
      <c r="AA22" s="5">
        <f t="shared" si="9"/>
        <v>0</v>
      </c>
      <c r="AB22" s="5">
        <f t="shared" si="10"/>
        <v>0</v>
      </c>
      <c r="AC22" s="5">
        <f t="shared" si="11"/>
        <v>0</v>
      </c>
      <c r="AD22" s="5">
        <f t="shared" si="12"/>
        <v>0</v>
      </c>
      <c r="AE22" s="5">
        <f t="shared" si="13"/>
        <v>0</v>
      </c>
      <c r="AF22" s="5">
        <f t="shared" si="14"/>
        <v>0</v>
      </c>
      <c r="AG22" s="5">
        <f t="shared" si="15"/>
        <v>0</v>
      </c>
      <c r="AH22" s="5">
        <f t="shared" si="16"/>
        <v>0</v>
      </c>
      <c r="AI22">
        <f t="shared" si="17"/>
        <v>153.75733333333335</v>
      </c>
      <c r="AJ22">
        <f t="shared" si="5"/>
        <v>-100</v>
      </c>
      <c r="AK22">
        <f t="shared" si="18"/>
        <v>-153.75733333333335</v>
      </c>
      <c r="AL22">
        <f t="shared" si="6"/>
        <v>0</v>
      </c>
    </row>
    <row r="23" spans="1:38" x14ac:dyDescent="0.25">
      <c r="A23">
        <v>19</v>
      </c>
      <c r="B23" s="2" t="s">
        <v>75</v>
      </c>
      <c r="C23" s="8" t="s">
        <v>76</v>
      </c>
      <c r="D23" s="2" t="s">
        <v>77</v>
      </c>
      <c r="E23" s="2">
        <v>74.84</v>
      </c>
      <c r="F23" s="17">
        <f>E23*H1</f>
        <v>83.820800000000006</v>
      </c>
      <c r="G23" s="5" t="e">
        <f t="shared" si="0"/>
        <v>#DIV/0!</v>
      </c>
      <c r="H23" s="5" t="e">
        <f t="shared" si="1"/>
        <v>#DIV/0!</v>
      </c>
      <c r="T23" s="14">
        <v>18</v>
      </c>
      <c r="U23" s="14">
        <v>270000</v>
      </c>
      <c r="V23" s="5">
        <f t="shared" si="2"/>
        <v>0</v>
      </c>
      <c r="W23" s="5">
        <f t="shared" si="3"/>
        <v>0</v>
      </c>
      <c r="X23" s="5">
        <f t="shared" si="4"/>
        <v>0</v>
      </c>
      <c r="Y23" s="5">
        <f t="shared" si="7"/>
        <v>0</v>
      </c>
      <c r="Z23" s="5">
        <f t="shared" si="8"/>
        <v>0</v>
      </c>
      <c r="AA23" s="5">
        <f t="shared" si="9"/>
        <v>0</v>
      </c>
      <c r="AB23" s="5">
        <f t="shared" si="10"/>
        <v>0</v>
      </c>
      <c r="AC23" s="5">
        <f t="shared" si="11"/>
        <v>0</v>
      </c>
      <c r="AD23" s="5">
        <f t="shared" si="12"/>
        <v>0</v>
      </c>
      <c r="AE23" s="5">
        <f t="shared" si="13"/>
        <v>0</v>
      </c>
      <c r="AF23" s="5">
        <f t="shared" si="14"/>
        <v>0</v>
      </c>
      <c r="AG23" s="5">
        <f t="shared" si="15"/>
        <v>0</v>
      </c>
      <c r="AH23" s="5">
        <f t="shared" si="16"/>
        <v>0</v>
      </c>
      <c r="AI23">
        <f t="shared" si="17"/>
        <v>1257.3119999999999</v>
      </c>
      <c r="AJ23">
        <f t="shared" si="5"/>
        <v>-100</v>
      </c>
      <c r="AK23">
        <f t="shared" si="18"/>
        <v>-1257.3119999999999</v>
      </c>
      <c r="AL23">
        <f t="shared" si="6"/>
        <v>0</v>
      </c>
    </row>
    <row r="24" spans="1:38" x14ac:dyDescent="0.25">
      <c r="A24">
        <v>20</v>
      </c>
      <c r="B24" s="4" t="s">
        <v>78</v>
      </c>
      <c r="C24" s="7" t="s">
        <v>79</v>
      </c>
      <c r="D24" s="4" t="s">
        <v>80</v>
      </c>
      <c r="E24" s="4">
        <v>3.22</v>
      </c>
      <c r="F24" s="17">
        <f>E24*H1</f>
        <v>3.6064000000000007</v>
      </c>
      <c r="G24" s="5" t="e">
        <f t="shared" si="0"/>
        <v>#DIV/0!</v>
      </c>
      <c r="H24" s="5" t="e">
        <f t="shared" si="1"/>
        <v>#DIV/0!</v>
      </c>
      <c r="T24" s="14">
        <v>65</v>
      </c>
      <c r="U24" s="14">
        <v>70000</v>
      </c>
      <c r="V24" s="5">
        <f t="shared" si="2"/>
        <v>0</v>
      </c>
      <c r="W24" s="5">
        <f t="shared" si="3"/>
        <v>0</v>
      </c>
      <c r="X24" s="5">
        <f t="shared" si="4"/>
        <v>0</v>
      </c>
      <c r="Y24" s="5">
        <f t="shared" si="7"/>
        <v>0</v>
      </c>
      <c r="Z24" s="5">
        <f t="shared" si="8"/>
        <v>0</v>
      </c>
      <c r="AA24" s="5">
        <f t="shared" si="9"/>
        <v>0</v>
      </c>
      <c r="AB24" s="5">
        <f t="shared" si="10"/>
        <v>0</v>
      </c>
      <c r="AC24" s="5">
        <f t="shared" si="11"/>
        <v>0</v>
      </c>
      <c r="AD24" s="5">
        <f t="shared" si="12"/>
        <v>0</v>
      </c>
      <c r="AE24" s="5">
        <f t="shared" si="13"/>
        <v>0</v>
      </c>
      <c r="AF24" s="5">
        <f t="shared" si="14"/>
        <v>0</v>
      </c>
      <c r="AG24" s="5">
        <f t="shared" si="15"/>
        <v>0</v>
      </c>
      <c r="AH24" s="5">
        <f t="shared" si="16"/>
        <v>0</v>
      </c>
      <c r="AI24">
        <f t="shared" si="17"/>
        <v>3.8838153846153856</v>
      </c>
      <c r="AJ24">
        <f t="shared" si="5"/>
        <v>-100</v>
      </c>
      <c r="AK24">
        <f t="shared" si="18"/>
        <v>-3.8838153846153856</v>
      </c>
      <c r="AL24">
        <f t="shared" si="6"/>
        <v>0</v>
      </c>
    </row>
    <row r="25" spans="1:38" x14ac:dyDescent="0.25">
      <c r="A25">
        <v>21</v>
      </c>
      <c r="B25" s="4" t="s">
        <v>81</v>
      </c>
      <c r="C25" s="7" t="s">
        <v>82</v>
      </c>
      <c r="D25" s="4" t="s">
        <v>83</v>
      </c>
      <c r="E25" s="4">
        <v>1.92</v>
      </c>
      <c r="F25" s="17">
        <f>E25*H1</f>
        <v>2.1504000000000003</v>
      </c>
      <c r="G25" s="5" t="e">
        <f t="shared" si="0"/>
        <v>#DIV/0!</v>
      </c>
      <c r="H25" s="5" t="e">
        <f t="shared" si="1"/>
        <v>#DIV/0!</v>
      </c>
      <c r="T25" s="14">
        <v>22</v>
      </c>
      <c r="U25" s="14">
        <v>160000</v>
      </c>
      <c r="V25" s="5">
        <f t="shared" si="2"/>
        <v>0</v>
      </c>
      <c r="W25" s="5">
        <f t="shared" si="3"/>
        <v>0</v>
      </c>
      <c r="X25" s="5">
        <f t="shared" si="4"/>
        <v>0</v>
      </c>
      <c r="Y25" s="5">
        <f t="shared" si="7"/>
        <v>0</v>
      </c>
      <c r="Z25" s="5">
        <f t="shared" si="8"/>
        <v>0</v>
      </c>
      <c r="AA25" s="5">
        <f t="shared" si="9"/>
        <v>0</v>
      </c>
      <c r="AB25" s="5">
        <f t="shared" si="10"/>
        <v>0</v>
      </c>
      <c r="AC25" s="5">
        <f t="shared" si="11"/>
        <v>0</v>
      </c>
      <c r="AD25" s="5">
        <f t="shared" si="12"/>
        <v>0</v>
      </c>
      <c r="AE25" s="5">
        <f t="shared" si="13"/>
        <v>0</v>
      </c>
      <c r="AF25" s="5">
        <f t="shared" si="14"/>
        <v>0</v>
      </c>
      <c r="AG25" s="5">
        <f t="shared" si="15"/>
        <v>0</v>
      </c>
      <c r="AH25" s="5">
        <f t="shared" si="16"/>
        <v>0</v>
      </c>
      <c r="AI25">
        <f t="shared" si="17"/>
        <v>15.639272727272729</v>
      </c>
      <c r="AJ25">
        <f t="shared" si="5"/>
        <v>-100</v>
      </c>
      <c r="AK25">
        <f t="shared" si="18"/>
        <v>-15.639272727272729</v>
      </c>
      <c r="AL25">
        <f t="shared" si="6"/>
        <v>0</v>
      </c>
    </row>
    <row r="26" spans="1:38" x14ac:dyDescent="0.25">
      <c r="A26">
        <v>22</v>
      </c>
      <c r="B26" s="4" t="s">
        <v>84</v>
      </c>
      <c r="C26" s="7" t="s">
        <v>85</v>
      </c>
      <c r="D26" s="4" t="s">
        <v>86</v>
      </c>
      <c r="E26" s="4">
        <v>3.46</v>
      </c>
      <c r="F26" s="17">
        <f>E26*H1</f>
        <v>3.8752000000000004</v>
      </c>
      <c r="G26" s="5" t="e">
        <f t="shared" si="0"/>
        <v>#DIV/0!</v>
      </c>
      <c r="H26" s="5" t="e">
        <f t="shared" si="1"/>
        <v>#DIV/0!</v>
      </c>
      <c r="T26" s="14">
        <v>400</v>
      </c>
      <c r="U26" s="14">
        <v>53000</v>
      </c>
      <c r="V26" s="5">
        <f t="shared" si="2"/>
        <v>0</v>
      </c>
      <c r="W26" s="5">
        <f t="shared" si="3"/>
        <v>0</v>
      </c>
      <c r="X26" s="5">
        <f t="shared" si="4"/>
        <v>0</v>
      </c>
      <c r="Y26" s="5">
        <f t="shared" si="7"/>
        <v>0</v>
      </c>
      <c r="Z26" s="5">
        <f t="shared" si="8"/>
        <v>0</v>
      </c>
      <c r="AA26" s="5">
        <f t="shared" si="9"/>
        <v>0</v>
      </c>
      <c r="AB26" s="5">
        <f t="shared" si="10"/>
        <v>0</v>
      </c>
      <c r="AC26" s="5">
        <f t="shared" si="11"/>
        <v>0</v>
      </c>
      <c r="AD26" s="5">
        <f t="shared" si="12"/>
        <v>0</v>
      </c>
      <c r="AE26" s="5">
        <f t="shared" si="13"/>
        <v>0</v>
      </c>
      <c r="AF26" s="5">
        <f t="shared" si="14"/>
        <v>0</v>
      </c>
      <c r="AG26" s="5">
        <f t="shared" si="15"/>
        <v>0</v>
      </c>
      <c r="AH26" s="5">
        <f t="shared" si="16"/>
        <v>0</v>
      </c>
      <c r="AI26">
        <f t="shared" si="17"/>
        <v>0.51346400000000003</v>
      </c>
      <c r="AJ26">
        <f t="shared" si="5"/>
        <v>-100</v>
      </c>
      <c r="AK26">
        <f t="shared" si="18"/>
        <v>-0.51346400000000003</v>
      </c>
      <c r="AL26">
        <f t="shared" si="6"/>
        <v>0</v>
      </c>
    </row>
    <row r="27" spans="1:38" x14ac:dyDescent="0.25">
      <c r="A27">
        <v>23</v>
      </c>
      <c r="B27" s="4" t="s">
        <v>87</v>
      </c>
      <c r="C27" s="7" t="s">
        <v>88</v>
      </c>
      <c r="D27" s="4" t="s">
        <v>89</v>
      </c>
      <c r="E27" s="4">
        <v>1.67</v>
      </c>
      <c r="F27" s="17">
        <f>E27*H1</f>
        <v>1.8704000000000001</v>
      </c>
      <c r="G27" s="5" t="e">
        <f t="shared" si="0"/>
        <v>#DIV/0!</v>
      </c>
      <c r="H27" s="5" t="e">
        <f t="shared" si="1"/>
        <v>#DIV/0!</v>
      </c>
      <c r="T27" s="14">
        <v>640</v>
      </c>
      <c r="U27" s="14">
        <v>480000</v>
      </c>
      <c r="V27" s="5">
        <f t="shared" si="2"/>
        <v>0</v>
      </c>
      <c r="W27" s="5">
        <f t="shared" si="3"/>
        <v>0</v>
      </c>
      <c r="X27" s="5">
        <f t="shared" si="4"/>
        <v>0</v>
      </c>
      <c r="Y27" s="5">
        <f t="shared" si="7"/>
        <v>0</v>
      </c>
      <c r="Z27" s="5">
        <f t="shared" si="8"/>
        <v>0</v>
      </c>
      <c r="AA27" s="5">
        <f t="shared" si="9"/>
        <v>0</v>
      </c>
      <c r="AB27" s="5">
        <f t="shared" si="10"/>
        <v>0</v>
      </c>
      <c r="AC27" s="5">
        <f t="shared" si="11"/>
        <v>0</v>
      </c>
      <c r="AD27" s="5">
        <f t="shared" si="12"/>
        <v>0</v>
      </c>
      <c r="AE27" s="5">
        <f t="shared" si="13"/>
        <v>0</v>
      </c>
      <c r="AF27" s="5">
        <f t="shared" si="14"/>
        <v>0</v>
      </c>
      <c r="AG27" s="5">
        <f t="shared" si="15"/>
        <v>0</v>
      </c>
      <c r="AH27" s="5">
        <f t="shared" si="16"/>
        <v>0</v>
      </c>
      <c r="AI27">
        <f t="shared" si="17"/>
        <v>1.4028000000000003</v>
      </c>
      <c r="AJ27">
        <f t="shared" si="5"/>
        <v>-100</v>
      </c>
      <c r="AK27">
        <f t="shared" si="18"/>
        <v>-1.4028000000000003</v>
      </c>
      <c r="AL27">
        <f t="shared" si="6"/>
        <v>0</v>
      </c>
    </row>
    <row r="28" spans="1:38" x14ac:dyDescent="0.25">
      <c r="A28">
        <v>24</v>
      </c>
      <c r="B28" s="4" t="s">
        <v>90</v>
      </c>
      <c r="C28" s="7" t="s">
        <v>91</v>
      </c>
      <c r="D28" s="4" t="s">
        <v>92</v>
      </c>
      <c r="E28" s="4">
        <v>16.649999999999999</v>
      </c>
      <c r="F28" s="17">
        <f>E28*H1</f>
        <v>18.648</v>
      </c>
      <c r="G28" s="5" t="e">
        <f t="shared" si="0"/>
        <v>#DIV/0!</v>
      </c>
      <c r="H28" s="5" t="e">
        <f t="shared" si="1"/>
        <v>#DIV/0!</v>
      </c>
      <c r="T28" s="14">
        <v>2500</v>
      </c>
      <c r="U28" s="14">
        <v>120000</v>
      </c>
      <c r="V28" s="5">
        <f t="shared" si="2"/>
        <v>0</v>
      </c>
      <c r="W28" s="5">
        <f t="shared" si="3"/>
        <v>0</v>
      </c>
      <c r="X28" s="5">
        <f t="shared" si="4"/>
        <v>0</v>
      </c>
      <c r="Y28" s="5">
        <f t="shared" si="7"/>
        <v>0</v>
      </c>
      <c r="Z28" s="5">
        <f t="shared" si="8"/>
        <v>0</v>
      </c>
      <c r="AA28" s="5">
        <f t="shared" si="9"/>
        <v>0</v>
      </c>
      <c r="AB28" s="5">
        <f t="shared" si="10"/>
        <v>0</v>
      </c>
      <c r="AC28" s="5">
        <f t="shared" si="11"/>
        <v>0</v>
      </c>
      <c r="AD28" s="5">
        <f t="shared" si="12"/>
        <v>0</v>
      </c>
      <c r="AE28" s="5">
        <f t="shared" si="13"/>
        <v>0</v>
      </c>
      <c r="AF28" s="5">
        <f t="shared" si="14"/>
        <v>0</v>
      </c>
      <c r="AG28" s="5">
        <f t="shared" si="15"/>
        <v>0</v>
      </c>
      <c r="AH28" s="5">
        <f t="shared" si="16"/>
        <v>0</v>
      </c>
      <c r="AI28">
        <f t="shared" si="17"/>
        <v>0.89510400000000001</v>
      </c>
      <c r="AJ28">
        <f t="shared" si="5"/>
        <v>-100</v>
      </c>
      <c r="AK28">
        <f t="shared" si="18"/>
        <v>-0.89510400000000001</v>
      </c>
      <c r="AL28">
        <f t="shared" si="6"/>
        <v>0</v>
      </c>
    </row>
    <row r="29" spans="1:38" x14ac:dyDescent="0.25">
      <c r="A29">
        <v>25</v>
      </c>
      <c r="B29" s="4" t="s">
        <v>93</v>
      </c>
      <c r="C29" s="7" t="s">
        <v>94</v>
      </c>
      <c r="D29" s="4" t="s">
        <v>95</v>
      </c>
      <c r="E29" s="4">
        <v>0.5</v>
      </c>
      <c r="F29" s="17">
        <f>E29*H1</f>
        <v>0.56000000000000005</v>
      </c>
      <c r="G29" s="5" t="e">
        <f t="shared" si="0"/>
        <v>#DIV/0!</v>
      </c>
      <c r="H29" s="5" t="e">
        <f t="shared" si="1"/>
        <v>#DIV/0!</v>
      </c>
      <c r="T29" s="14">
        <v>1550</v>
      </c>
      <c r="U29" s="14">
        <v>390000</v>
      </c>
      <c r="V29" s="5">
        <f t="shared" si="2"/>
        <v>0</v>
      </c>
      <c r="W29" s="5">
        <f t="shared" si="3"/>
        <v>0</v>
      </c>
      <c r="X29" s="5">
        <f t="shared" si="4"/>
        <v>0</v>
      </c>
      <c r="Y29" s="5">
        <f t="shared" si="7"/>
        <v>0</v>
      </c>
      <c r="Z29" s="5">
        <f t="shared" si="8"/>
        <v>0</v>
      </c>
      <c r="AA29" s="5">
        <f t="shared" si="9"/>
        <v>0</v>
      </c>
      <c r="AB29" s="5">
        <f t="shared" si="10"/>
        <v>0</v>
      </c>
      <c r="AC29" s="5">
        <f t="shared" si="11"/>
        <v>0</v>
      </c>
      <c r="AD29" s="5">
        <f t="shared" si="12"/>
        <v>0</v>
      </c>
      <c r="AE29" s="5">
        <f t="shared" si="13"/>
        <v>0</v>
      </c>
      <c r="AF29" s="5">
        <f t="shared" si="14"/>
        <v>0</v>
      </c>
      <c r="AG29" s="5">
        <f t="shared" si="15"/>
        <v>0</v>
      </c>
      <c r="AH29" s="5">
        <f t="shared" si="16"/>
        <v>0</v>
      </c>
      <c r="AI29">
        <f t="shared" si="17"/>
        <v>0.14090322580645162</v>
      </c>
      <c r="AJ29">
        <f t="shared" si="5"/>
        <v>-100</v>
      </c>
      <c r="AK29">
        <f t="shared" si="18"/>
        <v>-0.14090322580645162</v>
      </c>
      <c r="AL29">
        <f t="shared" si="6"/>
        <v>0</v>
      </c>
    </row>
    <row r="30" spans="1:38" x14ac:dyDescent="0.25">
      <c r="A30">
        <v>26</v>
      </c>
      <c r="B30" s="4" t="s">
        <v>96</v>
      </c>
      <c r="C30" s="7" t="s">
        <v>97</v>
      </c>
      <c r="D30" s="4" t="s">
        <v>98</v>
      </c>
      <c r="E30" s="4">
        <v>3.03</v>
      </c>
      <c r="F30" s="17">
        <f>E30*H1</f>
        <v>3.3936000000000002</v>
      </c>
      <c r="G30" s="5" t="e">
        <f t="shared" si="0"/>
        <v>#DIV/0!</v>
      </c>
      <c r="H30" s="5" t="e">
        <f t="shared" si="1"/>
        <v>#DIV/0!</v>
      </c>
      <c r="T30" s="14">
        <v>9240</v>
      </c>
      <c r="U30" s="15">
        <v>66000</v>
      </c>
      <c r="V30" s="5">
        <f t="shared" si="2"/>
        <v>0</v>
      </c>
      <c r="W30" s="5">
        <f t="shared" si="3"/>
        <v>0</v>
      </c>
      <c r="X30" s="5">
        <f t="shared" si="4"/>
        <v>0</v>
      </c>
      <c r="Y30" s="5">
        <f t="shared" si="7"/>
        <v>0</v>
      </c>
      <c r="Z30" s="5">
        <f t="shared" si="8"/>
        <v>0</v>
      </c>
      <c r="AA30" s="5">
        <f t="shared" si="9"/>
        <v>0</v>
      </c>
      <c r="AB30" s="5">
        <f t="shared" si="10"/>
        <v>0</v>
      </c>
      <c r="AC30" s="5">
        <f t="shared" si="11"/>
        <v>0</v>
      </c>
      <c r="AD30" s="5">
        <f t="shared" si="12"/>
        <v>0</v>
      </c>
      <c r="AE30" s="5">
        <f t="shared" si="13"/>
        <v>0</v>
      </c>
      <c r="AF30" s="5">
        <f t="shared" si="14"/>
        <v>0</v>
      </c>
      <c r="AG30" s="5">
        <f t="shared" si="15"/>
        <v>0</v>
      </c>
      <c r="AH30" s="5">
        <f t="shared" si="16"/>
        <v>0</v>
      </c>
      <c r="AI30">
        <f t="shared" si="17"/>
        <v>2.4240000000000001E-2</v>
      </c>
      <c r="AJ30">
        <f t="shared" si="5"/>
        <v>-100</v>
      </c>
      <c r="AK30">
        <f t="shared" si="18"/>
        <v>-2.4240000000000001E-2</v>
      </c>
      <c r="AL30">
        <f t="shared" si="6"/>
        <v>0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103</v>
      </c>
      <c r="U32" s="5">
        <f>SUM(V5:V30)</f>
        <v>0</v>
      </c>
      <c r="V32" s="5"/>
      <c r="W32" s="5"/>
      <c r="Y32" s="5">
        <f t="shared" ref="Y32:AI32" si="19">SUM(Y5:Y30)</f>
        <v>0</v>
      </c>
      <c r="Z32" s="5">
        <f t="shared" si="19"/>
        <v>0</v>
      </c>
      <c r="AA32" s="5">
        <f t="shared" si="19"/>
        <v>0</v>
      </c>
      <c r="AB32" s="5">
        <f t="shared" si="19"/>
        <v>0</v>
      </c>
      <c r="AC32" s="5">
        <f t="shared" si="19"/>
        <v>0</v>
      </c>
      <c r="AD32" s="5">
        <f t="shared" si="19"/>
        <v>0</v>
      </c>
      <c r="AE32" s="5">
        <f t="shared" si="19"/>
        <v>0</v>
      </c>
      <c r="AF32" s="5">
        <f t="shared" si="19"/>
        <v>0</v>
      </c>
      <c r="AG32" s="5">
        <f t="shared" si="19"/>
        <v>0</v>
      </c>
      <c r="AH32" s="5">
        <f t="shared" si="19"/>
        <v>0</v>
      </c>
      <c r="AI32" s="5">
        <f t="shared" si="19"/>
        <v>10369.997757054085</v>
      </c>
    </row>
  </sheetData>
  <mergeCells count="2">
    <mergeCell ref="F2:Q2"/>
    <mergeCell ref="T2:AG2"/>
  </mergeCells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>&amp;R_x000D_&amp;1#&amp;"Calibri"&amp;10&amp;K000000 Classification: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6DBB3-4374-468D-BB98-62F94B649045}">
  <dimension ref="A1:AL32"/>
  <sheetViews>
    <sheetView zoomScale="80" zoomScaleNormal="80" workbookViewId="0">
      <selection activeCell="F1" sqref="F1"/>
    </sheetView>
  </sheetViews>
  <sheetFormatPr defaultRowHeight="15" x14ac:dyDescent="0.25"/>
  <cols>
    <col min="2" max="2" width="12.85546875" customWidth="1"/>
    <col min="3" max="3" width="48.28515625" customWidth="1"/>
    <col min="4" max="4" width="32" customWidth="1"/>
    <col min="9" max="18" width="11.7109375" customWidth="1"/>
  </cols>
  <sheetData>
    <row r="1" spans="1:38" x14ac:dyDescent="0.25">
      <c r="A1" t="s">
        <v>0</v>
      </c>
      <c r="B1">
        <v>150</v>
      </c>
      <c r="E1" t="s">
        <v>1</v>
      </c>
      <c r="F1">
        <v>1.36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32" t="s">
        <v>5</v>
      </c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S2" s="5"/>
      <c r="T2" s="5"/>
      <c r="U2" s="31" t="s">
        <v>6</v>
      </c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15</v>
      </c>
      <c r="U3" s="5" t="s">
        <v>16</v>
      </c>
      <c r="V3" s="10" t="s">
        <v>13</v>
      </c>
      <c r="W3" s="10" t="s">
        <v>14</v>
      </c>
      <c r="X3" s="10" t="s">
        <v>17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178</v>
      </c>
      <c r="AJ3" t="s">
        <v>19</v>
      </c>
      <c r="AK3" t="s">
        <v>179</v>
      </c>
      <c r="AL3" t="s">
        <v>180</v>
      </c>
    </row>
    <row r="4" spans="1:38" ht="15.75" thickBot="1" x14ac:dyDescent="0.3">
      <c r="B4" t="s">
        <v>20</v>
      </c>
      <c r="C4" t="s">
        <v>181</v>
      </c>
      <c r="F4" s="17"/>
      <c r="G4" s="5">
        <f>AVERAGE(I4:R4)</f>
        <v>22.45384004820507</v>
      </c>
      <c r="H4" s="5">
        <f>STDEV(I4:R4)</f>
        <v>4.1056663245469943E-3</v>
      </c>
      <c r="I4">
        <v>22.454383577260899</v>
      </c>
      <c r="J4">
        <v>22.457882694478698</v>
      </c>
      <c r="K4">
        <v>22.456670413919699</v>
      </c>
      <c r="L4">
        <v>22.4555415442676</v>
      </c>
      <c r="M4">
        <v>22.451649045498399</v>
      </c>
      <c r="N4">
        <v>22.444018927685001</v>
      </c>
      <c r="O4">
        <v>22.4567982095415</v>
      </c>
      <c r="P4">
        <v>22.456878744638399</v>
      </c>
      <c r="Q4">
        <v>22.452524353351201</v>
      </c>
      <c r="R4">
        <v>22.452052971409302</v>
      </c>
      <c r="T4" s="5" t="s">
        <v>21</v>
      </c>
      <c r="U4" s="5" t="s">
        <v>22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23</v>
      </c>
      <c r="C5" s="5" t="s">
        <v>24</v>
      </c>
      <c r="D5" t="s">
        <v>25</v>
      </c>
      <c r="E5">
        <v>120</v>
      </c>
      <c r="F5" s="17">
        <f>E5*F1</f>
        <v>163.20000000000002</v>
      </c>
      <c r="G5" s="5">
        <f t="shared" ref="G5:G30" si="0">AVERAGE(I5:R5)</f>
        <v>212.36429522807711</v>
      </c>
      <c r="H5" s="5">
        <f t="shared" ref="H5:H30" si="1">STDEV(I5:R5)</f>
        <v>0.35794224131706437</v>
      </c>
      <c r="I5">
        <v>212.89748069629701</v>
      </c>
      <c r="J5">
        <v>212.37227949160601</v>
      </c>
      <c r="K5">
        <v>212.556047671149</v>
      </c>
      <c r="L5">
        <v>212.36200581458499</v>
      </c>
      <c r="M5">
        <v>212.39107530701099</v>
      </c>
      <c r="N5">
        <v>211.84780420247799</v>
      </c>
      <c r="O5">
        <v>212.49445831545901</v>
      </c>
      <c r="P5">
        <v>212.18091259843001</v>
      </c>
      <c r="Q5">
        <v>212.76859630676401</v>
      </c>
      <c r="R5">
        <v>211.772291876992</v>
      </c>
      <c r="T5" s="12">
        <v>16</v>
      </c>
      <c r="U5" s="12">
        <v>588000</v>
      </c>
      <c r="V5" s="5">
        <f>AVERAGE(Y5:AH5)</f>
        <v>8584.8266345950196</v>
      </c>
      <c r="W5" s="5">
        <f>STDEV(Y5:AH5)</f>
        <v>14.469815105242294</v>
      </c>
      <c r="X5" s="5">
        <f>W5/SQRT(COUNT(Y5:AH5))</f>
        <v>4.5757573054074667</v>
      </c>
      <c r="Y5" s="5">
        <f>I5/T5*U5/1000*1.1</f>
        <v>8606.3806571478071</v>
      </c>
      <c r="Z5" s="5">
        <f>J5/T5*U5/1000*1.1</f>
        <v>8585.1493984481731</v>
      </c>
      <c r="AA5" s="5">
        <f>K5/T5*U5/1000*1.1</f>
        <v>8592.5782271061998</v>
      </c>
      <c r="AB5" s="5">
        <f>L5/T5*U5/1000*1.1</f>
        <v>8584.7340850545988</v>
      </c>
      <c r="AC5" s="5">
        <f>M5/T5*U5/1000*1.1</f>
        <v>8585.9092192859207</v>
      </c>
      <c r="AD5" s="5">
        <f>N5/T5*U5/1000*1.1</f>
        <v>8563.9474848851733</v>
      </c>
      <c r="AE5" s="5">
        <f>O5/T5*U5/1000*1.1</f>
        <v>8590.0884774024307</v>
      </c>
      <c r="AF5" s="5">
        <f>P5/T5*U5/1000*1.1</f>
        <v>8577.4133917915351</v>
      </c>
      <c r="AG5" s="5">
        <f>Q5/T5*U5/1000*1.1</f>
        <v>8601.1705057009367</v>
      </c>
      <c r="AH5" s="5">
        <f>R5/T5*U5/1000*1.1</f>
        <v>8560.8948991274028</v>
      </c>
      <c r="AI5">
        <f>F5/T5*U5/1000*1.1</f>
        <v>6597.3600000000015</v>
      </c>
      <c r="AJ5">
        <f>((V5-AI5)/AI5)*100</f>
        <v>30.125180899557058</v>
      </c>
      <c r="AK5">
        <f>V5-AI5</f>
        <v>1987.4666345950181</v>
      </c>
      <c r="AL5">
        <f>V5/AI5</f>
        <v>1.3012518089955707</v>
      </c>
    </row>
    <row r="6" spans="1:38" x14ac:dyDescent="0.25">
      <c r="A6">
        <v>2</v>
      </c>
      <c r="B6" t="s">
        <v>26</v>
      </c>
      <c r="C6" s="5" t="s">
        <v>27</v>
      </c>
      <c r="D6" t="s">
        <v>28</v>
      </c>
      <c r="E6">
        <v>1241.24</v>
      </c>
      <c r="F6" s="17">
        <f>E6*H1</f>
        <v>1390.1888000000001</v>
      </c>
      <c r="G6" s="5">
        <f t="shared" si="0"/>
        <v>1018.3482222954632</v>
      </c>
      <c r="H6" s="5">
        <f t="shared" si="1"/>
        <v>46.144903782190013</v>
      </c>
      <c r="I6">
        <v>950.447733525795</v>
      </c>
      <c r="J6">
        <v>1072.0578687684199</v>
      </c>
      <c r="K6">
        <v>983.117487399266</v>
      </c>
      <c r="L6">
        <v>1102.03663065256</v>
      </c>
      <c r="M6">
        <v>1028.5709466912499</v>
      </c>
      <c r="N6">
        <v>1005.87222936603</v>
      </c>
      <c r="O6">
        <v>1003.2705206204899</v>
      </c>
      <c r="P6">
        <v>996.63054797271002</v>
      </c>
      <c r="Q6">
        <v>985.71463324712101</v>
      </c>
      <c r="R6">
        <v>1055.7636247109899</v>
      </c>
      <c r="T6" s="13">
        <v>540</v>
      </c>
      <c r="U6" s="13">
        <v>45000</v>
      </c>
      <c r="V6" s="5">
        <f t="shared" ref="V6:V30" si="2">AVERAGE(Y6:AH6)</f>
        <v>84.862351857955275</v>
      </c>
      <c r="W6" s="5">
        <f t="shared" ref="W6:W30" si="3">STDEV(Y6:AH6)</f>
        <v>3.8454086485158325</v>
      </c>
      <c r="X6" s="5">
        <f t="shared" ref="X6:X30" si="4">W6/SQRT(COUNT(Y6:AH6))</f>
        <v>1.2160249863419896</v>
      </c>
      <c r="Y6" s="5">
        <f>I6/T6*U6/1000</f>
        <v>79.203977793816264</v>
      </c>
      <c r="Z6" s="5">
        <f>J6/T6*U6/1000</f>
        <v>89.338155730701644</v>
      </c>
      <c r="AA6" s="5">
        <f>K6/T6*U6/1000</f>
        <v>81.926457283272157</v>
      </c>
      <c r="AB6" s="5">
        <f>L6/T6*U6/1000</f>
        <v>91.836385887713348</v>
      </c>
      <c r="AC6" s="5">
        <f>M6/T6*U6/1000</f>
        <v>85.714245557604158</v>
      </c>
      <c r="AD6" s="5">
        <f>N6/T6*U6/1000</f>
        <v>83.822685780502511</v>
      </c>
      <c r="AE6" s="5">
        <f>O6/T6*U6/1000</f>
        <v>83.605876718374162</v>
      </c>
      <c r="AF6" s="5">
        <f>P6/T6*U6/1000</f>
        <v>83.052545664392511</v>
      </c>
      <c r="AG6" s="5">
        <f>Q6/T6*U6/1000</f>
        <v>82.142886103926756</v>
      </c>
      <c r="AH6" s="5">
        <f>R6/T6*U6/1000</f>
        <v>87.980302059249155</v>
      </c>
      <c r="AI6">
        <f>F6/T6*U6/1000</f>
        <v>115.84906666666669</v>
      </c>
      <c r="AJ6">
        <f t="shared" ref="AJ6:AJ30" si="5">((V6-AI6)/AI6)*100</f>
        <v>-26.747487658117869</v>
      </c>
      <c r="AK6">
        <f>V6-AI6</f>
        <v>-30.986714808711412</v>
      </c>
      <c r="AL6">
        <f t="shared" ref="AL6:AL30" si="6">V6/AI6</f>
        <v>0.73252512341882137</v>
      </c>
    </row>
    <row r="7" spans="1:38" x14ac:dyDescent="0.25">
      <c r="A7">
        <v>3</v>
      </c>
      <c r="B7" t="s">
        <v>29</v>
      </c>
      <c r="C7" s="5" t="s">
        <v>30</v>
      </c>
      <c r="D7" t="s">
        <v>31</v>
      </c>
      <c r="E7">
        <v>166.35</v>
      </c>
      <c r="F7" s="17">
        <f>E7*H1</f>
        <v>186.31200000000001</v>
      </c>
      <c r="G7" s="5">
        <f t="shared" si="0"/>
        <v>91.844820655035662</v>
      </c>
      <c r="H7" s="5">
        <f t="shared" si="1"/>
        <v>0.74266867280601567</v>
      </c>
      <c r="I7">
        <v>93.172201037527003</v>
      </c>
      <c r="J7">
        <v>91.791577071606298</v>
      </c>
      <c r="K7">
        <v>91.317890095898406</v>
      </c>
      <c r="L7">
        <v>91.3832044369708</v>
      </c>
      <c r="M7">
        <v>91.918347577101997</v>
      </c>
      <c r="N7">
        <v>92.085714476775195</v>
      </c>
      <c r="O7">
        <v>90.313112239231302</v>
      </c>
      <c r="P7">
        <v>92.079173414106606</v>
      </c>
      <c r="Q7">
        <v>92.2142179078608</v>
      </c>
      <c r="R7">
        <v>92.172768293278295</v>
      </c>
      <c r="T7" s="13">
        <v>50</v>
      </c>
      <c r="U7" s="13">
        <v>180000</v>
      </c>
      <c r="V7" s="5">
        <f t="shared" si="2"/>
        <v>330.64135435812841</v>
      </c>
      <c r="W7" s="5">
        <f t="shared" si="3"/>
        <v>2.6736072221016483</v>
      </c>
      <c r="X7" s="5">
        <f t="shared" si="4"/>
        <v>0.84546883905168801</v>
      </c>
      <c r="Y7" s="5">
        <f t="shared" ref="Y7:Y30" si="7">I7/T7*U7/1000</f>
        <v>335.4199237350972</v>
      </c>
      <c r="Z7" s="5">
        <f t="shared" ref="Z7:Z30" si="8">J7/T7*U7/1000</f>
        <v>330.44967745778268</v>
      </c>
      <c r="AA7" s="5">
        <f t="shared" ref="AA7:AA30" si="9">K7/T7*U7/1000</f>
        <v>328.74440434523427</v>
      </c>
      <c r="AB7" s="5">
        <f t="shared" ref="AB7:AB30" si="10">L7/T7*U7/1000</f>
        <v>328.97953597309487</v>
      </c>
      <c r="AC7" s="5">
        <f t="shared" ref="AC7:AC30" si="11">M7/T7*U7/1000</f>
        <v>330.9060512775672</v>
      </c>
      <c r="AD7" s="5">
        <f t="shared" ref="AD7:AD30" si="12">N7/T7*U7/1000</f>
        <v>331.50857211639067</v>
      </c>
      <c r="AE7" s="5">
        <f t="shared" ref="AE7:AE30" si="13">O7/T7*U7/1000</f>
        <v>325.1272040612327</v>
      </c>
      <c r="AF7" s="5">
        <f t="shared" ref="AF7:AF30" si="14">P7/T7*U7/1000</f>
        <v>331.48502429078377</v>
      </c>
      <c r="AG7" s="5">
        <f t="shared" ref="AG7:AG30" si="15">Q7/T7*U7/1000</f>
        <v>331.97118446829887</v>
      </c>
      <c r="AH7" s="5">
        <f t="shared" ref="AH7:AH30" si="16">R7/T7*U7/1000</f>
        <v>331.82196585580186</v>
      </c>
      <c r="AI7">
        <f t="shared" ref="AI7:AI30" si="17">F7/T7*U7/1000</f>
        <v>670.72320000000002</v>
      </c>
      <c r="AJ7">
        <f t="shared" si="5"/>
        <v>-50.703754640046981</v>
      </c>
      <c r="AK7">
        <f t="shared" ref="AK7:AK30" si="18">V7-AI7</f>
        <v>-340.08184564187161</v>
      </c>
      <c r="AL7">
        <f t="shared" si="6"/>
        <v>0.49296245359953017</v>
      </c>
    </row>
    <row r="8" spans="1:38" x14ac:dyDescent="0.25">
      <c r="A8">
        <v>4</v>
      </c>
      <c r="B8" t="s">
        <v>32</v>
      </c>
      <c r="C8" s="6" t="s">
        <v>33</v>
      </c>
      <c r="D8" t="s">
        <v>34</v>
      </c>
      <c r="E8">
        <v>50.2</v>
      </c>
      <c r="F8" s="17">
        <f>E8*H1</f>
        <v>56.224000000000011</v>
      </c>
      <c r="G8" s="5">
        <f t="shared" si="0"/>
        <v>198.71030833810852</v>
      </c>
      <c r="H8" s="5">
        <f t="shared" si="1"/>
        <v>4.5028275837192426</v>
      </c>
      <c r="I8">
        <v>189.610355173502</v>
      </c>
      <c r="J8">
        <v>200.96521626272599</v>
      </c>
      <c r="K8">
        <v>195.89396322996899</v>
      </c>
      <c r="L8">
        <v>197.43975266989199</v>
      </c>
      <c r="M8">
        <v>200.02048723089001</v>
      </c>
      <c r="N8">
        <v>197.85359414450599</v>
      </c>
      <c r="O8">
        <v>202.99144549046099</v>
      </c>
      <c r="P8">
        <v>199.64619701024401</v>
      </c>
      <c r="Q8">
        <v>196.363927003746</v>
      </c>
      <c r="R8">
        <v>206.31814516514899</v>
      </c>
      <c r="T8" s="14">
        <v>65</v>
      </c>
      <c r="U8" s="14">
        <v>70000</v>
      </c>
      <c r="V8" s="5">
        <f t="shared" si="2"/>
        <v>213.99571667180916</v>
      </c>
      <c r="W8" s="5">
        <f t="shared" si="3"/>
        <v>4.8491989363130275</v>
      </c>
      <c r="X8" s="5">
        <f t="shared" si="4"/>
        <v>1.5334513466014954</v>
      </c>
      <c r="Y8" s="5">
        <f t="shared" si="7"/>
        <v>204.19576710992524</v>
      </c>
      <c r="Z8" s="5">
        <f t="shared" si="8"/>
        <v>216.42407905216643</v>
      </c>
      <c r="AA8" s="5">
        <f t="shared" si="9"/>
        <v>210.96272963227432</v>
      </c>
      <c r="AB8" s="5">
        <f t="shared" si="10"/>
        <v>212.62742595219137</v>
      </c>
      <c r="AC8" s="5">
        <f t="shared" si="11"/>
        <v>215.40667855634311</v>
      </c>
      <c r="AD8" s="5">
        <f t="shared" si="12"/>
        <v>213.07310138639107</v>
      </c>
      <c r="AE8" s="5">
        <f t="shared" si="13"/>
        <v>218.60617206665029</v>
      </c>
      <c r="AF8" s="5">
        <f t="shared" si="14"/>
        <v>215.00359678026277</v>
      </c>
      <c r="AG8" s="5">
        <f t="shared" si="15"/>
        <v>211.4688444655726</v>
      </c>
      <c r="AH8" s="5">
        <f t="shared" si="16"/>
        <v>222.18877171631431</v>
      </c>
      <c r="AI8">
        <f t="shared" si="17"/>
        <v>60.548923076923096</v>
      </c>
      <c r="AJ8">
        <f t="shared" si="5"/>
        <v>253.42613179088724</v>
      </c>
      <c r="AK8">
        <f t="shared" si="18"/>
        <v>153.44679359488606</v>
      </c>
      <c r="AL8">
        <f t="shared" si="6"/>
        <v>3.5342613179088724</v>
      </c>
    </row>
    <row r="9" spans="1:38" x14ac:dyDescent="0.25">
      <c r="A9">
        <v>5</v>
      </c>
      <c r="B9" t="s">
        <v>35</v>
      </c>
      <c r="C9" s="6" t="s">
        <v>36</v>
      </c>
      <c r="D9" t="s">
        <v>37</v>
      </c>
      <c r="E9">
        <v>29.91</v>
      </c>
      <c r="F9" s="17">
        <f>E9*H1</f>
        <v>33.499200000000002</v>
      </c>
      <c r="G9" s="5">
        <f t="shared" si="0"/>
        <v>33.864709984725195</v>
      </c>
      <c r="H9" s="5">
        <f t="shared" si="1"/>
        <v>0.74764515587412828</v>
      </c>
      <c r="I9">
        <v>34.057375786388697</v>
      </c>
      <c r="J9">
        <v>33.2996916959099</v>
      </c>
      <c r="K9">
        <v>35.188586089095203</v>
      </c>
      <c r="L9">
        <v>33.679541997182703</v>
      </c>
      <c r="M9">
        <v>34.433936807617698</v>
      </c>
      <c r="N9">
        <v>34.783714916203799</v>
      </c>
      <c r="O9">
        <v>33.774866013927301</v>
      </c>
      <c r="P9">
        <v>33.254376248343398</v>
      </c>
      <c r="Q9">
        <v>32.832362597748897</v>
      </c>
      <c r="R9">
        <v>33.342647694834397</v>
      </c>
      <c r="T9" s="14">
        <v>22</v>
      </c>
      <c r="U9" s="14">
        <v>160000</v>
      </c>
      <c r="V9" s="5">
        <f t="shared" si="2"/>
        <v>246.28879988891055</v>
      </c>
      <c r="W9" s="5">
        <f t="shared" si="3"/>
        <v>5.4374193154482118</v>
      </c>
      <c r="X9" s="5">
        <f t="shared" si="4"/>
        <v>1.7194629630209921</v>
      </c>
      <c r="Y9" s="5">
        <f t="shared" si="7"/>
        <v>247.69000571919051</v>
      </c>
      <c r="Z9" s="5">
        <f t="shared" si="8"/>
        <v>242.17957597025381</v>
      </c>
      <c r="AA9" s="5">
        <f t="shared" si="9"/>
        <v>255.91698973887424</v>
      </c>
      <c r="AB9" s="5">
        <f t="shared" si="10"/>
        <v>244.94212361587418</v>
      </c>
      <c r="AC9" s="5">
        <f t="shared" si="11"/>
        <v>250.42863132812872</v>
      </c>
      <c r="AD9" s="5">
        <f t="shared" si="12"/>
        <v>252.9724721178458</v>
      </c>
      <c r="AE9" s="5">
        <f t="shared" si="13"/>
        <v>245.63538919219855</v>
      </c>
      <c r="AF9" s="5">
        <f t="shared" si="14"/>
        <v>241.85000907886106</v>
      </c>
      <c r="AG9" s="5">
        <f t="shared" si="15"/>
        <v>238.78081889271925</v>
      </c>
      <c r="AH9" s="5">
        <f t="shared" si="16"/>
        <v>242.49198323515927</v>
      </c>
      <c r="AI9">
        <f t="shared" si="17"/>
        <v>243.63054545454546</v>
      </c>
      <c r="AJ9">
        <f t="shared" si="5"/>
        <v>1.0911006374038783</v>
      </c>
      <c r="AK9">
        <f t="shared" si="18"/>
        <v>2.6582544343650909</v>
      </c>
      <c r="AL9">
        <f t="shared" si="6"/>
        <v>1.0109110063740387</v>
      </c>
    </row>
    <row r="10" spans="1:38" x14ac:dyDescent="0.25">
      <c r="A10">
        <v>6</v>
      </c>
      <c r="B10" t="s">
        <v>38</v>
      </c>
      <c r="C10" s="6" t="s">
        <v>39</v>
      </c>
      <c r="D10" t="s">
        <v>40</v>
      </c>
      <c r="E10">
        <v>128.58000000000001</v>
      </c>
      <c r="F10" s="17">
        <f>E10*H1</f>
        <v>144.00960000000003</v>
      </c>
      <c r="G10" s="5">
        <f t="shared" si="0"/>
        <v>118.10530118697208</v>
      </c>
      <c r="H10" s="5">
        <f t="shared" si="1"/>
        <v>2.6571635528449122</v>
      </c>
      <c r="I10">
        <v>114.22723675798601</v>
      </c>
      <c r="J10">
        <v>115.802414685842</v>
      </c>
      <c r="K10">
        <v>119.33708125858099</v>
      </c>
      <c r="L10">
        <v>119.767603008721</v>
      </c>
      <c r="M10">
        <v>117.985775526032</v>
      </c>
      <c r="N10">
        <v>119.532029481465</v>
      </c>
      <c r="O10">
        <v>118.03243695364699</v>
      </c>
      <c r="P10">
        <v>122.92526907506701</v>
      </c>
      <c r="Q10">
        <v>114.507438284513</v>
      </c>
      <c r="R10">
        <v>118.93572683786699</v>
      </c>
      <c r="T10" s="14">
        <v>69</v>
      </c>
      <c r="U10" s="14">
        <v>160000</v>
      </c>
      <c r="V10" s="5">
        <f t="shared" si="2"/>
        <v>273.86736507123965</v>
      </c>
      <c r="W10" s="5">
        <f t="shared" si="3"/>
        <v>6.1615386732635713</v>
      </c>
      <c r="X10" s="5">
        <f t="shared" si="4"/>
        <v>1.9484496098724906</v>
      </c>
      <c r="Y10" s="5">
        <f t="shared" si="7"/>
        <v>264.87475190257624</v>
      </c>
      <c r="Z10" s="5">
        <f t="shared" si="8"/>
        <v>268.52733840195248</v>
      </c>
      <c r="AA10" s="5">
        <f t="shared" si="9"/>
        <v>276.72366668656463</v>
      </c>
      <c r="AB10" s="5">
        <f t="shared" si="10"/>
        <v>277.72197799123705</v>
      </c>
      <c r="AC10" s="5">
        <f t="shared" si="11"/>
        <v>273.59020411833512</v>
      </c>
      <c r="AD10" s="5">
        <f t="shared" si="12"/>
        <v>277.17572053673041</v>
      </c>
      <c r="AE10" s="5">
        <f t="shared" si="13"/>
        <v>273.69840453019594</v>
      </c>
      <c r="AF10" s="5">
        <f t="shared" si="14"/>
        <v>285.04410220305397</v>
      </c>
      <c r="AG10" s="5">
        <f t="shared" si="15"/>
        <v>265.52449457278374</v>
      </c>
      <c r="AH10" s="5">
        <f t="shared" si="16"/>
        <v>275.79298976896695</v>
      </c>
      <c r="AI10">
        <f>F10/T10*U10/1000</f>
        <v>333.93530434782616</v>
      </c>
      <c r="AJ10">
        <f t="shared" si="5"/>
        <v>-17.987897204789075</v>
      </c>
      <c r="AK10">
        <f t="shared" si="18"/>
        <v>-60.067939276586515</v>
      </c>
      <c r="AL10">
        <f t="shared" si="6"/>
        <v>0.82012102795210928</v>
      </c>
    </row>
    <row r="11" spans="1:38" x14ac:dyDescent="0.25">
      <c r="A11">
        <v>7</v>
      </c>
      <c r="B11" s="3" t="s">
        <v>41</v>
      </c>
      <c r="C11" s="9" t="s">
        <v>33</v>
      </c>
      <c r="D11" s="3" t="s">
        <v>42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I11"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43</v>
      </c>
      <c r="C12" s="6" t="s">
        <v>44</v>
      </c>
      <c r="D12" t="s">
        <v>45</v>
      </c>
      <c r="E12">
        <v>13.35</v>
      </c>
      <c r="F12" s="17">
        <f>E12*H1</f>
        <v>14.952000000000002</v>
      </c>
      <c r="G12" s="5">
        <f t="shared" si="0"/>
        <v>62.178885866690074</v>
      </c>
      <c r="H12" s="5">
        <f t="shared" si="1"/>
        <v>4.0531014270452896</v>
      </c>
      <c r="I12">
        <v>64.390579827631498</v>
      </c>
      <c r="J12">
        <v>63.655400861917002</v>
      </c>
      <c r="K12">
        <v>62.198074298879902</v>
      </c>
      <c r="L12">
        <v>56.981509356990003</v>
      </c>
      <c r="M12">
        <v>57.260694494820697</v>
      </c>
      <c r="N12">
        <v>56.322669984877599</v>
      </c>
      <c r="O12">
        <v>63.212333652759398</v>
      </c>
      <c r="P12">
        <v>65.586843525672194</v>
      </c>
      <c r="Q12">
        <v>68.539695343332099</v>
      </c>
      <c r="R12">
        <v>63.641057320020302</v>
      </c>
      <c r="T12" s="14">
        <v>81</v>
      </c>
      <c r="U12" s="14">
        <v>66000</v>
      </c>
      <c r="V12" s="5">
        <f t="shared" si="2"/>
        <v>50.664277372858578</v>
      </c>
      <c r="W12" s="5">
        <f t="shared" si="3"/>
        <v>3.3025270887035689</v>
      </c>
      <c r="X12" s="5">
        <f t="shared" si="4"/>
        <v>1.0443507634708211</v>
      </c>
      <c r="Y12" s="5">
        <f t="shared" si="7"/>
        <v>52.46639837807011</v>
      </c>
      <c r="Z12" s="5">
        <f t="shared" si="8"/>
        <v>51.867363665265707</v>
      </c>
      <c r="AA12" s="5">
        <f t="shared" si="9"/>
        <v>50.67991239167992</v>
      </c>
      <c r="AB12" s="5">
        <f t="shared" si="10"/>
        <v>46.429377994584449</v>
      </c>
      <c r="AC12" s="5">
        <f t="shared" si="11"/>
        <v>46.656862180965014</v>
      </c>
      <c r="AD12" s="5">
        <f t="shared" si="12"/>
        <v>45.892545913603968</v>
      </c>
      <c r="AE12" s="5">
        <f t="shared" si="13"/>
        <v>51.506345939285431</v>
      </c>
      <c r="AF12" s="5">
        <f t="shared" si="14"/>
        <v>53.441131761658831</v>
      </c>
      <c r="AG12" s="5">
        <f t="shared" si="15"/>
        <v>55.847159168640964</v>
      </c>
      <c r="AH12" s="5">
        <f t="shared" si="16"/>
        <v>51.855676334831351</v>
      </c>
      <c r="AI12">
        <f t="shared" si="17"/>
        <v>12.183111111111113</v>
      </c>
      <c r="AJ12">
        <f t="shared" si="5"/>
        <v>315.85664704848887</v>
      </c>
      <c r="AK12">
        <f t="shared" si="18"/>
        <v>38.481166261747461</v>
      </c>
      <c r="AL12">
        <f t="shared" si="6"/>
        <v>4.1585664704848888</v>
      </c>
    </row>
    <row r="13" spans="1:38" x14ac:dyDescent="0.25">
      <c r="A13">
        <v>9</v>
      </c>
      <c r="B13" s="3" t="s">
        <v>46</v>
      </c>
      <c r="C13" s="9" t="s">
        <v>39</v>
      </c>
      <c r="D13" s="3" t="s">
        <v>47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I13"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48</v>
      </c>
      <c r="C14" s="6" t="s">
        <v>49</v>
      </c>
      <c r="D14" t="s">
        <v>50</v>
      </c>
      <c r="E14">
        <v>446.19</v>
      </c>
      <c r="F14" s="17">
        <f>E14*H1</f>
        <v>499.73280000000005</v>
      </c>
      <c r="G14" s="5">
        <f t="shared" si="0"/>
        <v>1215.0117979552192</v>
      </c>
      <c r="H14" s="5">
        <f t="shared" si="1"/>
        <v>45.734640098510646</v>
      </c>
      <c r="I14" s="1">
        <v>1145.7888707227801</v>
      </c>
      <c r="J14" s="1">
        <v>1265.17849790828</v>
      </c>
      <c r="K14" s="1">
        <v>1156.7387257426999</v>
      </c>
      <c r="L14" s="1">
        <v>1214.61538941604</v>
      </c>
      <c r="M14" s="1">
        <v>1205.4668848762401</v>
      </c>
      <c r="N14">
        <v>1226.7782833712399</v>
      </c>
      <c r="O14" s="1">
        <v>1228.5162835793001</v>
      </c>
      <c r="P14" s="1">
        <v>1250.26458919378</v>
      </c>
      <c r="Q14" s="1">
        <v>1173.1217085481201</v>
      </c>
      <c r="R14" s="1">
        <v>1283.6487461937099</v>
      </c>
      <c r="T14" s="14">
        <v>615</v>
      </c>
      <c r="U14" s="14">
        <v>96000</v>
      </c>
      <c r="V14" s="5">
        <f t="shared" si="2"/>
        <v>189.66037821740005</v>
      </c>
      <c r="W14" s="5">
        <f t="shared" si="3"/>
        <v>7.1390657714748338</v>
      </c>
      <c r="X14" s="5">
        <f t="shared" si="4"/>
        <v>2.2575708203607601</v>
      </c>
      <c r="Y14" s="5">
        <f t="shared" si="7"/>
        <v>178.85484811282419</v>
      </c>
      <c r="Z14" s="5">
        <f t="shared" si="8"/>
        <v>197.49127772226808</v>
      </c>
      <c r="AA14" s="5">
        <f t="shared" si="9"/>
        <v>180.56409377447022</v>
      </c>
      <c r="AB14" s="5">
        <f t="shared" si="10"/>
        <v>189.59849981128431</v>
      </c>
      <c r="AC14" s="5">
        <f t="shared" si="11"/>
        <v>188.17044056604723</v>
      </c>
      <c r="AD14" s="5">
        <f t="shared" si="12"/>
        <v>191.49709789209598</v>
      </c>
      <c r="AE14" s="5">
        <f t="shared" si="13"/>
        <v>191.76839548554929</v>
      </c>
      <c r="AF14" s="5">
        <f t="shared" si="14"/>
        <v>195.16325294732175</v>
      </c>
      <c r="AG14" s="5">
        <f t="shared" si="15"/>
        <v>183.12143743190165</v>
      </c>
      <c r="AH14" s="5">
        <f t="shared" si="16"/>
        <v>200.37443843023763</v>
      </c>
      <c r="AI14">
        <f t="shared" si="17"/>
        <v>78.007071219512198</v>
      </c>
      <c r="AJ14">
        <f t="shared" si="5"/>
        <v>143.1322894865454</v>
      </c>
      <c r="AK14">
        <f t="shared" si="18"/>
        <v>111.65330699788785</v>
      </c>
      <c r="AL14">
        <f t="shared" si="6"/>
        <v>2.4313228948654539</v>
      </c>
    </row>
    <row r="15" spans="1:38" x14ac:dyDescent="0.25">
      <c r="A15">
        <v>11</v>
      </c>
      <c r="B15" s="4" t="s">
        <v>51</v>
      </c>
      <c r="C15" s="7" t="s">
        <v>52</v>
      </c>
      <c r="D15" s="4" t="s">
        <v>53</v>
      </c>
      <c r="E15" s="4">
        <v>8.01</v>
      </c>
      <c r="F15" s="17">
        <f>E15*H1</f>
        <v>8.9712000000000014</v>
      </c>
      <c r="G15" s="5">
        <f t="shared" si="0"/>
        <v>18.717656262725846</v>
      </c>
      <c r="H15" s="5">
        <f t="shared" si="1"/>
        <v>0.5216987577834683</v>
      </c>
      <c r="I15">
        <v>19.517058422306501</v>
      </c>
      <c r="J15">
        <v>19.306974140949201</v>
      </c>
      <c r="K15">
        <v>19.066106304665801</v>
      </c>
      <c r="L15">
        <v>18.735882810998199</v>
      </c>
      <c r="M15">
        <v>17.995050020805198</v>
      </c>
      <c r="N15">
        <v>17.911106833152999</v>
      </c>
      <c r="O15">
        <v>18.924849397422399</v>
      </c>
      <c r="P15">
        <v>18.435331518980501</v>
      </c>
      <c r="Q15">
        <v>18.773825343641001</v>
      </c>
      <c r="R15">
        <v>18.510377834336701</v>
      </c>
      <c r="T15" s="14">
        <v>546</v>
      </c>
      <c r="U15" s="14">
        <v>210000</v>
      </c>
      <c r="V15" s="5">
        <f t="shared" si="2"/>
        <v>7.1990985625868662</v>
      </c>
      <c r="W15" s="5">
        <f t="shared" si="3"/>
        <v>0.20065336837825687</v>
      </c>
      <c r="X15" s="5">
        <f t="shared" si="4"/>
        <v>6.3452166426009801E-2</v>
      </c>
      <c r="Y15" s="5">
        <f t="shared" si="7"/>
        <v>7.5065609316563462</v>
      </c>
      <c r="Z15" s="5">
        <f t="shared" si="8"/>
        <v>7.4257592849804626</v>
      </c>
      <c r="AA15" s="5">
        <f t="shared" si="9"/>
        <v>7.3331178094868461</v>
      </c>
      <c r="AB15" s="5">
        <f t="shared" si="10"/>
        <v>7.2061087734608451</v>
      </c>
      <c r="AC15" s="5">
        <f t="shared" si="11"/>
        <v>6.9211730849250763</v>
      </c>
      <c r="AD15" s="5">
        <f t="shared" si="12"/>
        <v>6.8888872435203847</v>
      </c>
      <c r="AE15" s="5">
        <f t="shared" si="13"/>
        <v>7.2787882297778452</v>
      </c>
      <c r="AF15" s="5">
        <f t="shared" si="14"/>
        <v>7.0905121226848085</v>
      </c>
      <c r="AG15" s="5">
        <f t="shared" si="15"/>
        <v>7.2207020552465382</v>
      </c>
      <c r="AH15" s="5">
        <f t="shared" si="16"/>
        <v>7.1193760901295002</v>
      </c>
      <c r="AI15">
        <f t="shared" si="17"/>
        <v>3.4504615384615396</v>
      </c>
      <c r="AJ15">
        <f t="shared" si="5"/>
        <v>108.64161163195388</v>
      </c>
      <c r="AK15">
        <f t="shared" si="18"/>
        <v>3.7486370241253266</v>
      </c>
      <c r="AL15">
        <f t="shared" si="6"/>
        <v>2.0864161163195387</v>
      </c>
    </row>
    <row r="16" spans="1:38" x14ac:dyDescent="0.25">
      <c r="A16">
        <v>12</v>
      </c>
      <c r="B16" s="3" t="s">
        <v>54</v>
      </c>
      <c r="C16" s="9" t="s">
        <v>55</v>
      </c>
      <c r="D16" s="3" t="s">
        <v>56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I16"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57</v>
      </c>
      <c r="C17" s="8" t="s">
        <v>58</v>
      </c>
      <c r="D17" s="2" t="s">
        <v>59</v>
      </c>
      <c r="E17" s="2">
        <v>1572.6</v>
      </c>
      <c r="F17" s="17">
        <f>E17*H1</f>
        <v>1761.3120000000001</v>
      </c>
      <c r="G17" s="5">
        <f t="shared" si="0"/>
        <v>77.548720726832869</v>
      </c>
      <c r="H17" s="5">
        <f t="shared" si="1"/>
        <v>12.655690922754145</v>
      </c>
      <c r="I17">
        <v>77.275355121110593</v>
      </c>
      <c r="J17">
        <v>66.276808730969904</v>
      </c>
      <c r="K17">
        <v>68.1021117840898</v>
      </c>
      <c r="L17">
        <v>82.621525522691798</v>
      </c>
      <c r="M17">
        <v>74.997896838791306</v>
      </c>
      <c r="N17">
        <v>106.01917167476699</v>
      </c>
      <c r="O17">
        <v>73.688890474827303</v>
      </c>
      <c r="P17">
        <v>62.222429308500303</v>
      </c>
      <c r="Q17">
        <v>88.862443824754706</v>
      </c>
      <c r="R17">
        <v>75.420573987825904</v>
      </c>
      <c r="T17" s="14">
        <v>292</v>
      </c>
      <c r="U17" s="14">
        <v>100000</v>
      </c>
      <c r="V17" s="5">
        <f t="shared" si="2"/>
        <v>26.557781070833169</v>
      </c>
      <c r="W17" s="5">
        <f t="shared" si="3"/>
        <v>4.3341407269706256</v>
      </c>
      <c r="X17" s="5">
        <f t="shared" si="4"/>
        <v>1.3705756396925148</v>
      </c>
      <c r="Y17" s="5">
        <f t="shared" si="7"/>
        <v>26.464162712709104</v>
      </c>
      <c r="Z17" s="5">
        <f t="shared" si="8"/>
        <v>22.697537236633529</v>
      </c>
      <c r="AA17" s="5">
        <f t="shared" si="9"/>
        <v>23.322641021948563</v>
      </c>
      <c r="AB17" s="5">
        <f t="shared" si="10"/>
        <v>28.295042987223216</v>
      </c>
      <c r="AC17" s="5">
        <f t="shared" si="11"/>
        <v>25.684211246161404</v>
      </c>
      <c r="AD17" s="5">
        <f t="shared" si="12"/>
        <v>36.307935505057188</v>
      </c>
      <c r="AE17" s="5">
        <f t="shared" si="13"/>
        <v>25.235921395488802</v>
      </c>
      <c r="AF17" s="5">
        <f t="shared" si="14"/>
        <v>21.309051133048047</v>
      </c>
      <c r="AG17" s="5">
        <f t="shared" si="15"/>
        <v>30.432343775600931</v>
      </c>
      <c r="AH17" s="5">
        <f t="shared" si="16"/>
        <v>25.828963694460928</v>
      </c>
      <c r="AI17">
        <f t="shared" si="17"/>
        <v>603.1890410958905</v>
      </c>
      <c r="AJ17">
        <f t="shared" si="5"/>
        <v>-95.597104844182482</v>
      </c>
      <c r="AK17">
        <f t="shared" si="18"/>
        <v>-576.63126002505737</v>
      </c>
      <c r="AL17">
        <f t="shared" si="6"/>
        <v>4.4028951558175294E-2</v>
      </c>
    </row>
    <row r="18" spans="1:38" x14ac:dyDescent="0.25">
      <c r="A18">
        <v>14</v>
      </c>
      <c r="B18" s="2" t="s">
        <v>60</v>
      </c>
      <c r="C18" s="8" t="s">
        <v>61</v>
      </c>
      <c r="D18" s="2" t="s">
        <v>62</v>
      </c>
      <c r="E18" s="2">
        <v>171.47</v>
      </c>
      <c r="F18" s="17">
        <f>E18*H1</f>
        <v>192.04640000000001</v>
      </c>
      <c r="G18" s="5">
        <f t="shared" si="0"/>
        <v>86.234025495179111</v>
      </c>
      <c r="H18" s="5">
        <f t="shared" si="1"/>
        <v>4.0383846315339111</v>
      </c>
      <c r="I18">
        <v>77.7483858207504</v>
      </c>
      <c r="J18">
        <v>87.306403252747899</v>
      </c>
      <c r="K18">
        <v>82.875891096893696</v>
      </c>
      <c r="L18">
        <v>90.5836471594111</v>
      </c>
      <c r="M18">
        <v>88.330709934946498</v>
      </c>
      <c r="N18">
        <v>88.852336234792801</v>
      </c>
      <c r="O18">
        <v>83.187379967708097</v>
      </c>
      <c r="P18">
        <v>85.249775143468398</v>
      </c>
      <c r="Q18">
        <v>87.450333264199102</v>
      </c>
      <c r="R18">
        <v>90.755393076873105</v>
      </c>
      <c r="T18" s="14">
        <v>200</v>
      </c>
      <c r="U18" s="14">
        <v>47000</v>
      </c>
      <c r="V18" s="5">
        <f t="shared" si="2"/>
        <v>20.264995991367094</v>
      </c>
      <c r="W18" s="5">
        <f t="shared" si="3"/>
        <v>0.94902038841046898</v>
      </c>
      <c r="X18" s="5">
        <f t="shared" si="4"/>
        <v>0.30010659733147443</v>
      </c>
      <c r="Y18" s="5">
        <f t="shared" si="7"/>
        <v>18.270870667876345</v>
      </c>
      <c r="Z18" s="5">
        <f t="shared" si="8"/>
        <v>20.517004764395754</v>
      </c>
      <c r="AA18" s="5">
        <f t="shared" si="9"/>
        <v>19.475834407770016</v>
      </c>
      <c r="AB18" s="5">
        <f t="shared" si="10"/>
        <v>21.287157082461608</v>
      </c>
      <c r="AC18" s="5">
        <f t="shared" si="11"/>
        <v>20.757716834712426</v>
      </c>
      <c r="AD18" s="5">
        <f t="shared" si="12"/>
        <v>20.880299015176309</v>
      </c>
      <c r="AE18" s="5">
        <f t="shared" si="13"/>
        <v>19.549034292411402</v>
      </c>
      <c r="AF18" s="5">
        <f t="shared" si="14"/>
        <v>20.033697158715071</v>
      </c>
      <c r="AG18" s="5">
        <f t="shared" si="15"/>
        <v>20.550828317086786</v>
      </c>
      <c r="AH18" s="5">
        <f t="shared" si="16"/>
        <v>21.327517373065181</v>
      </c>
      <c r="AI18">
        <f t="shared" si="17"/>
        <v>45.130904000000001</v>
      </c>
      <c r="AJ18">
        <f t="shared" si="5"/>
        <v>-55.097296541263404</v>
      </c>
      <c r="AK18">
        <f t="shared" si="18"/>
        <v>-24.865908008632907</v>
      </c>
      <c r="AL18">
        <f t="shared" si="6"/>
        <v>0.44902703458736598</v>
      </c>
    </row>
    <row r="19" spans="1:38" x14ac:dyDescent="0.25">
      <c r="A19">
        <v>15</v>
      </c>
      <c r="B19" s="2" t="s">
        <v>63</v>
      </c>
      <c r="C19" s="8" t="s">
        <v>64</v>
      </c>
      <c r="D19" s="2" t="s">
        <v>65</v>
      </c>
      <c r="E19" s="2">
        <v>43.68</v>
      </c>
      <c r="F19" s="17">
        <f>E19*H1</f>
        <v>48.921600000000005</v>
      </c>
      <c r="G19" s="5">
        <f t="shared" si="0"/>
        <v>26.164713942585543</v>
      </c>
      <c r="H19" s="5">
        <f t="shared" si="1"/>
        <v>3.9978298655645466</v>
      </c>
      <c r="I19">
        <v>31.712591654465101</v>
      </c>
      <c r="J19">
        <v>23.564978443193901</v>
      </c>
      <c r="K19">
        <v>23.780564851504401</v>
      </c>
      <c r="L19">
        <v>23.459549569970399</v>
      </c>
      <c r="M19">
        <v>26.980020482437599</v>
      </c>
      <c r="N19">
        <v>34.272640379744203</v>
      </c>
      <c r="O19">
        <v>22.129307970312698</v>
      </c>
      <c r="P19">
        <v>23.192009326577399</v>
      </c>
      <c r="Q19">
        <v>25.341276746646201</v>
      </c>
      <c r="R19">
        <v>27.214200001003501</v>
      </c>
      <c r="T19" s="14">
        <v>437</v>
      </c>
      <c r="U19" s="14">
        <v>300000</v>
      </c>
      <c r="V19" s="5">
        <f t="shared" si="2"/>
        <v>17.962046184841331</v>
      </c>
      <c r="W19" s="5">
        <f t="shared" si="3"/>
        <v>2.7445056285340343</v>
      </c>
      <c r="X19" s="5">
        <f t="shared" si="4"/>
        <v>0.86788888373195527</v>
      </c>
      <c r="Y19" s="5">
        <f t="shared" si="7"/>
        <v>21.770657886360482</v>
      </c>
      <c r="Z19" s="5">
        <f t="shared" si="8"/>
        <v>16.177330739034716</v>
      </c>
      <c r="AA19" s="5">
        <f t="shared" si="9"/>
        <v>16.3253305616735</v>
      </c>
      <c r="AB19" s="5">
        <f t="shared" si="10"/>
        <v>16.104953938194782</v>
      </c>
      <c r="AC19" s="5">
        <f t="shared" si="11"/>
        <v>18.521753191604759</v>
      </c>
      <c r="AD19" s="5">
        <f t="shared" si="12"/>
        <v>23.528128407147051</v>
      </c>
      <c r="AE19" s="5">
        <f t="shared" si="13"/>
        <v>15.191744602045331</v>
      </c>
      <c r="AF19" s="5">
        <f t="shared" si="14"/>
        <v>15.921287867215606</v>
      </c>
      <c r="AG19" s="5">
        <f t="shared" si="15"/>
        <v>17.396757491976796</v>
      </c>
      <c r="AH19" s="5">
        <f t="shared" si="16"/>
        <v>18.682517163160298</v>
      </c>
      <c r="AI19">
        <f t="shared" si="17"/>
        <v>33.584622425629298</v>
      </c>
      <c r="AJ19">
        <f t="shared" si="5"/>
        <v>-46.517051889992288</v>
      </c>
      <c r="AK19">
        <f t="shared" si="18"/>
        <v>-15.622576240787968</v>
      </c>
      <c r="AL19">
        <f t="shared" si="6"/>
        <v>0.53482948110007711</v>
      </c>
    </row>
    <row r="20" spans="1:38" x14ac:dyDescent="0.25">
      <c r="A20">
        <v>16</v>
      </c>
      <c r="B20" s="2" t="s">
        <v>66</v>
      </c>
      <c r="C20" s="8" t="s">
        <v>67</v>
      </c>
      <c r="D20" s="2" t="s">
        <v>68</v>
      </c>
      <c r="E20" s="2">
        <v>99.19</v>
      </c>
      <c r="F20" s="17">
        <f>E20*H1</f>
        <v>111.09280000000001</v>
      </c>
      <c r="G20" s="5">
        <f t="shared" si="0"/>
        <v>28.745221043581427</v>
      </c>
      <c r="H20" s="5">
        <f t="shared" si="1"/>
        <v>0.44171058944345165</v>
      </c>
      <c r="I20">
        <v>28.891136164777901</v>
      </c>
      <c r="J20">
        <v>29.197084697564001</v>
      </c>
      <c r="K20">
        <v>29.602674345022798</v>
      </c>
      <c r="L20">
        <v>28.551895739403701</v>
      </c>
      <c r="M20">
        <v>28.285694747003099</v>
      </c>
      <c r="N20">
        <v>28.266751067276498</v>
      </c>
      <c r="O20">
        <v>28.589099888000799</v>
      </c>
      <c r="P20">
        <v>29.124296499579401</v>
      </c>
      <c r="Q20">
        <v>28.461766794786399</v>
      </c>
      <c r="R20">
        <v>28.481810492399699</v>
      </c>
      <c r="T20" s="14">
        <v>97</v>
      </c>
      <c r="U20" s="14">
        <v>105000</v>
      </c>
      <c r="V20" s="5">
        <f t="shared" si="2"/>
        <v>31.115960923464435</v>
      </c>
      <c r="W20" s="5">
        <f t="shared" si="3"/>
        <v>0.47814032877899487</v>
      </c>
      <c r="X20" s="5">
        <f t="shared" si="4"/>
        <v>0.15120124801233795</v>
      </c>
      <c r="Y20" s="5">
        <f t="shared" si="7"/>
        <v>31.273910281460616</v>
      </c>
      <c r="Z20" s="5">
        <f t="shared" si="8"/>
        <v>31.605091682930105</v>
      </c>
      <c r="AA20" s="5">
        <f t="shared" si="9"/>
        <v>32.044132022962827</v>
      </c>
      <c r="AB20" s="5">
        <f t="shared" si="10"/>
        <v>30.906691264302978</v>
      </c>
      <c r="AC20" s="5">
        <f t="shared" si="11"/>
        <v>30.618535550879642</v>
      </c>
      <c r="AD20" s="5">
        <f t="shared" si="12"/>
        <v>30.598029505814768</v>
      </c>
      <c r="AE20" s="5">
        <f t="shared" si="13"/>
        <v>30.946963796289523</v>
      </c>
      <c r="AF20" s="5">
        <f t="shared" si="14"/>
        <v>31.526300334596261</v>
      </c>
      <c r="AG20" s="5">
        <f t="shared" si="15"/>
        <v>30.809129004665689</v>
      </c>
      <c r="AH20" s="5">
        <f t="shared" si="16"/>
        <v>30.830825790741947</v>
      </c>
      <c r="AI20">
        <f t="shared" si="17"/>
        <v>120.25509278350515</v>
      </c>
      <c r="AJ20">
        <f t="shared" si="5"/>
        <v>-74.125036866852383</v>
      </c>
      <c r="AK20">
        <f t="shared" si="18"/>
        <v>-89.13913186004072</v>
      </c>
      <c r="AL20">
        <f t="shared" si="6"/>
        <v>0.25874963133147633</v>
      </c>
    </row>
    <row r="21" spans="1:38" x14ac:dyDescent="0.25">
      <c r="A21">
        <v>17</v>
      </c>
      <c r="B21" s="2" t="s">
        <v>69</v>
      </c>
      <c r="C21" s="8" t="s">
        <v>70</v>
      </c>
      <c r="D21" s="2" t="s">
        <v>71</v>
      </c>
      <c r="E21" s="2">
        <v>300.29000000000002</v>
      </c>
      <c r="F21" s="17">
        <f>E21*H1</f>
        <v>336.32480000000004</v>
      </c>
      <c r="G21" s="5">
        <f t="shared" si="0"/>
        <v>264.47222011317592</v>
      </c>
      <c r="H21" s="5">
        <f t="shared" si="1"/>
        <v>33.258005547626894</v>
      </c>
      <c r="I21">
        <v>289.13722454382003</v>
      </c>
      <c r="J21">
        <v>217.111669033308</v>
      </c>
      <c r="K21">
        <v>283.93179141685999</v>
      </c>
      <c r="L21">
        <v>232.01188343765699</v>
      </c>
      <c r="M21">
        <v>293.028369334557</v>
      </c>
      <c r="N21">
        <v>288.81428682540701</v>
      </c>
      <c r="O21">
        <v>212.225121890135</v>
      </c>
      <c r="P21">
        <v>255.19344421436</v>
      </c>
      <c r="Q21">
        <v>271.38674985885501</v>
      </c>
      <c r="R21">
        <v>301.88166057680002</v>
      </c>
      <c r="T21" s="14">
        <v>1629</v>
      </c>
      <c r="U21" s="14">
        <v>90000</v>
      </c>
      <c r="V21" s="5">
        <f t="shared" si="2"/>
        <v>14.611724868131267</v>
      </c>
      <c r="W21" s="5">
        <f t="shared" si="3"/>
        <v>1.8374588700346359</v>
      </c>
      <c r="X21" s="5">
        <f t="shared" si="4"/>
        <v>0.5810555136188762</v>
      </c>
      <c r="Y21" s="5">
        <f t="shared" si="7"/>
        <v>15.974432295238676</v>
      </c>
      <c r="Z21" s="5">
        <f t="shared" si="8"/>
        <v>11.995119836094366</v>
      </c>
      <c r="AA21" s="5">
        <f t="shared" si="9"/>
        <v>15.686839304798896</v>
      </c>
      <c r="AB21" s="5">
        <f t="shared" si="10"/>
        <v>12.81833610152801</v>
      </c>
      <c r="AC21" s="5">
        <f t="shared" si="11"/>
        <v>16.189412670417511</v>
      </c>
      <c r="AD21" s="5">
        <f t="shared" si="12"/>
        <v>15.95659043234293</v>
      </c>
      <c r="AE21" s="5">
        <f t="shared" si="13"/>
        <v>11.725144855808564</v>
      </c>
      <c r="AF21" s="5">
        <f t="shared" si="14"/>
        <v>14.099085315710498</v>
      </c>
      <c r="AG21" s="5">
        <f t="shared" si="15"/>
        <v>14.993743086124587</v>
      </c>
      <c r="AH21" s="5">
        <f t="shared" si="16"/>
        <v>16.678544783248618</v>
      </c>
      <c r="AI21">
        <f t="shared" si="17"/>
        <v>18.581480662983427</v>
      </c>
      <c r="AJ21">
        <f t="shared" si="5"/>
        <v>-21.364044485219079</v>
      </c>
      <c r="AK21">
        <f t="shared" si="18"/>
        <v>-3.9697557948521602</v>
      </c>
      <c r="AL21">
        <f t="shared" si="6"/>
        <v>0.7863595551478092</v>
      </c>
    </row>
    <row r="22" spans="1:38" x14ac:dyDescent="0.25">
      <c r="A22">
        <v>18</v>
      </c>
      <c r="B22" s="2" t="s">
        <v>72</v>
      </c>
      <c r="C22" s="8" t="s">
        <v>73</v>
      </c>
      <c r="D22" s="2" t="s">
        <v>74</v>
      </c>
      <c r="E22" s="2">
        <v>82.37</v>
      </c>
      <c r="F22" s="17">
        <f>E22*H1</f>
        <v>92.254400000000018</v>
      </c>
      <c r="G22" s="5">
        <f t="shared" si="0"/>
        <v>27.376865992729485</v>
      </c>
      <c r="H22" s="5">
        <f t="shared" si="1"/>
        <v>0.40814910690860901</v>
      </c>
      <c r="I22">
        <v>27.589283674662202</v>
      </c>
      <c r="J22">
        <v>26.960008208192999</v>
      </c>
      <c r="K22">
        <v>27.0460059192012</v>
      </c>
      <c r="L22">
        <v>26.957755965309701</v>
      </c>
      <c r="M22">
        <v>27.077376615569499</v>
      </c>
      <c r="N22">
        <v>27.842190319193399</v>
      </c>
      <c r="O22">
        <v>28.0693817182879</v>
      </c>
      <c r="P22">
        <v>27.5653909514388</v>
      </c>
      <c r="Q22">
        <v>27.621874346132099</v>
      </c>
      <c r="R22">
        <v>27.039392209307</v>
      </c>
      <c r="T22" s="14">
        <v>54</v>
      </c>
      <c r="U22" s="14">
        <v>90000</v>
      </c>
      <c r="V22" s="5">
        <f t="shared" si="2"/>
        <v>45.628109987882468</v>
      </c>
      <c r="W22" s="5">
        <f t="shared" si="3"/>
        <v>0.68024851151434884</v>
      </c>
      <c r="X22" s="5">
        <f t="shared" si="4"/>
        <v>0.21511346713246177</v>
      </c>
      <c r="Y22" s="5">
        <f t="shared" si="7"/>
        <v>45.982139457770337</v>
      </c>
      <c r="Z22" s="5">
        <f t="shared" si="8"/>
        <v>44.933347013654995</v>
      </c>
      <c r="AA22" s="5">
        <f t="shared" si="9"/>
        <v>45.076676532001997</v>
      </c>
      <c r="AB22" s="5">
        <f t="shared" si="10"/>
        <v>44.929593275516169</v>
      </c>
      <c r="AC22" s="5">
        <f t="shared" si="11"/>
        <v>45.128961025949167</v>
      </c>
      <c r="AD22" s="5">
        <f t="shared" si="12"/>
        <v>46.403650531989001</v>
      </c>
      <c r="AE22" s="5">
        <f t="shared" si="13"/>
        <v>46.782302863813165</v>
      </c>
      <c r="AF22" s="5">
        <f t="shared" si="14"/>
        <v>45.942318252397996</v>
      </c>
      <c r="AG22" s="5">
        <f t="shared" si="15"/>
        <v>46.0364572435535</v>
      </c>
      <c r="AH22" s="5">
        <f t="shared" si="16"/>
        <v>45.065653682178329</v>
      </c>
      <c r="AI22">
        <f t="shared" si="17"/>
        <v>153.75733333333335</v>
      </c>
      <c r="AJ22">
        <f t="shared" si="5"/>
        <v>-70.324595907913903</v>
      </c>
      <c r="AK22">
        <f t="shared" si="18"/>
        <v>-108.12922334545088</v>
      </c>
      <c r="AL22">
        <f t="shared" si="6"/>
        <v>0.296754040920861</v>
      </c>
    </row>
    <row r="23" spans="1:38" x14ac:dyDescent="0.25">
      <c r="A23">
        <v>19</v>
      </c>
      <c r="B23" s="2" t="s">
        <v>75</v>
      </c>
      <c r="C23" s="8" t="s">
        <v>76</v>
      </c>
      <c r="D23" s="2" t="s">
        <v>77</v>
      </c>
      <c r="E23" s="2">
        <v>74.84</v>
      </c>
      <c r="F23" s="17">
        <f>E23*H1</f>
        <v>83.820800000000006</v>
      </c>
      <c r="G23" s="5">
        <f t="shared" si="0"/>
        <v>12.32639170501221</v>
      </c>
      <c r="H23" s="5">
        <f t="shared" si="1"/>
        <v>2.8583170581286173E-2</v>
      </c>
      <c r="I23">
        <v>12.309195615943899</v>
      </c>
      <c r="J23">
        <v>12.318488224313001</v>
      </c>
      <c r="K23">
        <v>12.314531167973</v>
      </c>
      <c r="L23">
        <v>12.304226000934101</v>
      </c>
      <c r="M23">
        <v>12.297162223439001</v>
      </c>
      <c r="N23">
        <v>12.3075651901284</v>
      </c>
      <c r="O23">
        <v>12.383967350355</v>
      </c>
      <c r="P23">
        <v>12.3529264580848</v>
      </c>
      <c r="Q23">
        <v>12.358769964907401</v>
      </c>
      <c r="R23">
        <v>12.3170848540435</v>
      </c>
      <c r="T23" s="14">
        <v>18</v>
      </c>
      <c r="U23" s="14">
        <v>270000</v>
      </c>
      <c r="V23" s="5">
        <f t="shared" si="2"/>
        <v>184.89587557518314</v>
      </c>
      <c r="W23" s="5">
        <f t="shared" si="3"/>
        <v>0.42874755871929476</v>
      </c>
      <c r="X23" s="5">
        <f t="shared" si="4"/>
        <v>0.13558188267897561</v>
      </c>
      <c r="Y23" s="5">
        <f t="shared" si="7"/>
        <v>184.63793423915845</v>
      </c>
      <c r="Z23" s="5">
        <f t="shared" si="8"/>
        <v>184.77732336469501</v>
      </c>
      <c r="AA23" s="5">
        <f t="shared" si="9"/>
        <v>184.71796751959499</v>
      </c>
      <c r="AB23" s="5">
        <f t="shared" si="10"/>
        <v>184.56339001401153</v>
      </c>
      <c r="AC23" s="5">
        <f t="shared" si="11"/>
        <v>184.457433351585</v>
      </c>
      <c r="AD23" s="5">
        <f t="shared" si="12"/>
        <v>184.61347785192601</v>
      </c>
      <c r="AE23" s="5">
        <f t="shared" si="13"/>
        <v>185.75951025532501</v>
      </c>
      <c r="AF23" s="5">
        <f t="shared" si="14"/>
        <v>185.29389687127201</v>
      </c>
      <c r="AG23" s="5">
        <f t="shared" si="15"/>
        <v>185.38154947361099</v>
      </c>
      <c r="AH23" s="5">
        <f t="shared" si="16"/>
        <v>184.75627281065249</v>
      </c>
      <c r="AI23">
        <f t="shared" si="17"/>
        <v>1257.3119999999999</v>
      </c>
      <c r="AJ23">
        <f t="shared" si="5"/>
        <v>-85.294352111871731</v>
      </c>
      <c r="AK23">
        <f t="shared" si="18"/>
        <v>-1072.4161244248166</v>
      </c>
      <c r="AL23">
        <f t="shared" si="6"/>
        <v>0.14705647888128257</v>
      </c>
    </row>
    <row r="24" spans="1:38" x14ac:dyDescent="0.25">
      <c r="A24">
        <v>20</v>
      </c>
      <c r="B24" s="4" t="s">
        <v>78</v>
      </c>
      <c r="C24" s="7" t="s">
        <v>79</v>
      </c>
      <c r="D24" s="4" t="s">
        <v>80</v>
      </c>
      <c r="E24" s="4">
        <v>3.22</v>
      </c>
      <c r="F24" s="17">
        <f>E24*H1</f>
        <v>3.6064000000000007</v>
      </c>
      <c r="G24" s="5">
        <f t="shared" si="0"/>
        <v>7.5351431792732653</v>
      </c>
      <c r="H24" s="5">
        <f t="shared" si="1"/>
        <v>0.21887505316393449</v>
      </c>
      <c r="I24">
        <v>7.8780527369480096</v>
      </c>
      <c r="J24">
        <v>7.7756115493536901</v>
      </c>
      <c r="K24">
        <v>7.6823793930662196</v>
      </c>
      <c r="L24">
        <v>7.5599468891100896</v>
      </c>
      <c r="M24">
        <v>7.2253970335159101</v>
      </c>
      <c r="N24">
        <v>7.1999965904019296</v>
      </c>
      <c r="O24">
        <v>7.5965645740679602</v>
      </c>
      <c r="P24">
        <v>7.4330507822597296</v>
      </c>
      <c r="Q24">
        <v>7.5655985236162797</v>
      </c>
      <c r="R24">
        <v>7.4348337203928496</v>
      </c>
      <c r="T24" s="14">
        <v>65</v>
      </c>
      <c r="U24" s="14">
        <v>70000</v>
      </c>
      <c r="V24" s="5">
        <f t="shared" si="2"/>
        <v>8.1147695776789028</v>
      </c>
      <c r="W24" s="5">
        <f t="shared" si="3"/>
        <v>0.23571159571500627</v>
      </c>
      <c r="X24" s="5">
        <f t="shared" si="4"/>
        <v>7.4538551337220496E-2</v>
      </c>
      <c r="Y24" s="5">
        <f t="shared" si="7"/>
        <v>8.4840567936363183</v>
      </c>
      <c r="Z24" s="5">
        <f t="shared" si="8"/>
        <v>8.3737355146885886</v>
      </c>
      <c r="AA24" s="5">
        <f t="shared" si="9"/>
        <v>8.2733316540713133</v>
      </c>
      <c r="AB24" s="5">
        <f t="shared" si="10"/>
        <v>8.1414812651954822</v>
      </c>
      <c r="AC24" s="5">
        <f t="shared" si="11"/>
        <v>7.7811968053248268</v>
      </c>
      <c r="AD24" s="5">
        <f t="shared" si="12"/>
        <v>7.7538424819713088</v>
      </c>
      <c r="AE24" s="5">
        <f t="shared" si="13"/>
        <v>8.1809156951501105</v>
      </c>
      <c r="AF24" s="5">
        <f t="shared" si="14"/>
        <v>8.0048239193566317</v>
      </c>
      <c r="AG24" s="5">
        <f t="shared" si="15"/>
        <v>8.1475676408175328</v>
      </c>
      <c r="AH24" s="5">
        <f t="shared" si="16"/>
        <v>8.0067440065769144</v>
      </c>
      <c r="AI24">
        <f t="shared" si="17"/>
        <v>3.8838153846153856</v>
      </c>
      <c r="AJ24">
        <f t="shared" si="5"/>
        <v>108.93808726911229</v>
      </c>
      <c r="AK24">
        <f t="shared" si="18"/>
        <v>4.2309541930635177</v>
      </c>
      <c r="AL24">
        <f t="shared" si="6"/>
        <v>2.0893808726911227</v>
      </c>
    </row>
    <row r="25" spans="1:38" x14ac:dyDescent="0.25">
      <c r="A25">
        <v>21</v>
      </c>
      <c r="B25" s="4" t="s">
        <v>81</v>
      </c>
      <c r="C25" s="7" t="s">
        <v>82</v>
      </c>
      <c r="D25" s="4" t="s">
        <v>83</v>
      </c>
      <c r="E25" s="4">
        <v>1.92</v>
      </c>
      <c r="F25" s="17">
        <f>E25*H1</f>
        <v>2.1504000000000003</v>
      </c>
      <c r="G25" s="5">
        <f t="shared" si="0"/>
        <v>4.4863746128669222</v>
      </c>
      <c r="H25" s="5">
        <f t="shared" si="1"/>
        <v>0.13104440293106442</v>
      </c>
      <c r="I25">
        <v>4.6820946163031802</v>
      </c>
      <c r="J25">
        <v>4.6295487945057401</v>
      </c>
      <c r="K25">
        <v>4.5813048665782903</v>
      </c>
      <c r="L25">
        <v>4.4884388747523198</v>
      </c>
      <c r="M25">
        <v>4.2891211562304896</v>
      </c>
      <c r="N25">
        <v>4.2946267596396499</v>
      </c>
      <c r="O25">
        <v>4.5424334826046202</v>
      </c>
      <c r="P25">
        <v>4.4267973075731604</v>
      </c>
      <c r="Q25">
        <v>4.5060657855784401</v>
      </c>
      <c r="R25">
        <v>4.4233144849033303</v>
      </c>
      <c r="T25" s="14">
        <v>22</v>
      </c>
      <c r="U25" s="14">
        <v>160000</v>
      </c>
      <c r="V25" s="5">
        <f t="shared" si="2"/>
        <v>32.628179002668517</v>
      </c>
      <c r="W25" s="5">
        <f t="shared" si="3"/>
        <v>0.95305020313501265</v>
      </c>
      <c r="X25" s="5">
        <f t="shared" si="4"/>
        <v>0.30138093663927862</v>
      </c>
      <c r="Y25" s="5">
        <f t="shared" si="7"/>
        <v>34.05159720947767</v>
      </c>
      <c r="Z25" s="5">
        <f t="shared" si="8"/>
        <v>33.669445778223562</v>
      </c>
      <c r="AA25" s="5">
        <f t="shared" si="9"/>
        <v>33.318580847842107</v>
      </c>
      <c r="AB25" s="5">
        <f t="shared" si="10"/>
        <v>32.643191816380508</v>
      </c>
      <c r="AC25" s="5">
        <f t="shared" si="11"/>
        <v>31.193608408949018</v>
      </c>
      <c r="AD25" s="5">
        <f t="shared" si="12"/>
        <v>31.233649161015634</v>
      </c>
      <c r="AE25" s="5">
        <f t="shared" si="13"/>
        <v>33.035879873488142</v>
      </c>
      <c r="AF25" s="5">
        <f t="shared" si="14"/>
        <v>32.194889509622982</v>
      </c>
      <c r="AG25" s="5">
        <f t="shared" si="15"/>
        <v>32.771387531479569</v>
      </c>
      <c r="AH25" s="5">
        <f t="shared" si="16"/>
        <v>32.169559890206038</v>
      </c>
      <c r="AI25">
        <f t="shared" si="17"/>
        <v>15.639272727272729</v>
      </c>
      <c r="AJ25">
        <f t="shared" si="5"/>
        <v>108.62977180370726</v>
      </c>
      <c r="AK25">
        <f t="shared" si="18"/>
        <v>16.988906275395788</v>
      </c>
      <c r="AL25">
        <f t="shared" si="6"/>
        <v>2.0862977180370725</v>
      </c>
    </row>
    <row r="26" spans="1:38" x14ac:dyDescent="0.25">
      <c r="A26">
        <v>22</v>
      </c>
      <c r="B26" s="4" t="s">
        <v>84</v>
      </c>
      <c r="C26" s="7" t="s">
        <v>85</v>
      </c>
      <c r="D26" s="4" t="s">
        <v>86</v>
      </c>
      <c r="E26" s="4">
        <v>3.46</v>
      </c>
      <c r="F26" s="17">
        <f>E26*H1</f>
        <v>3.8752000000000004</v>
      </c>
      <c r="G26" s="5">
        <f t="shared" si="0"/>
        <v>8.0818754793479037</v>
      </c>
      <c r="H26" s="5">
        <f t="shared" si="1"/>
        <v>0.23750588000514472</v>
      </c>
      <c r="I26">
        <v>8.4710377815341893</v>
      </c>
      <c r="J26">
        <v>8.3077084216027703</v>
      </c>
      <c r="K26">
        <v>8.2550268612460709</v>
      </c>
      <c r="L26">
        <v>8.0877207483467899</v>
      </c>
      <c r="M26">
        <v>7.7475665270407399</v>
      </c>
      <c r="N26">
        <v>7.7195445293365097</v>
      </c>
      <c r="O26">
        <v>8.1592851599444298</v>
      </c>
      <c r="P26">
        <v>7.9653602936550696</v>
      </c>
      <c r="Q26">
        <v>8.1266015316122697</v>
      </c>
      <c r="R26">
        <v>7.9789029391601902</v>
      </c>
      <c r="T26" s="14">
        <v>400</v>
      </c>
      <c r="U26" s="14">
        <v>53000</v>
      </c>
      <c r="V26" s="5">
        <f t="shared" si="2"/>
        <v>1.0708485010135971</v>
      </c>
      <c r="W26" s="5">
        <f t="shared" si="3"/>
        <v>3.146952910068164E-2</v>
      </c>
      <c r="X26" s="5">
        <f t="shared" si="4"/>
        <v>9.9515388851104253E-3</v>
      </c>
      <c r="Y26" s="5">
        <f t="shared" si="7"/>
        <v>1.1224125060532801</v>
      </c>
      <c r="Z26" s="5">
        <f t="shared" si="8"/>
        <v>1.100771365862367</v>
      </c>
      <c r="AA26" s="5">
        <f t="shared" si="9"/>
        <v>1.0937910591151043</v>
      </c>
      <c r="AB26" s="5">
        <f t="shared" si="10"/>
        <v>1.0716229991559496</v>
      </c>
      <c r="AC26" s="5">
        <f t="shared" si="11"/>
        <v>1.0265525648328981</v>
      </c>
      <c r="AD26" s="5">
        <f t="shared" si="12"/>
        <v>1.0228396501370876</v>
      </c>
      <c r="AE26" s="5">
        <f t="shared" si="13"/>
        <v>1.0811052836926369</v>
      </c>
      <c r="AF26" s="5">
        <f t="shared" si="14"/>
        <v>1.0554102389092967</v>
      </c>
      <c r="AG26" s="5">
        <f t="shared" si="15"/>
        <v>1.0767747029386256</v>
      </c>
      <c r="AH26" s="5">
        <f t="shared" si="16"/>
        <v>1.0572046394387253</v>
      </c>
      <c r="AI26">
        <f t="shared" si="17"/>
        <v>0.51346400000000003</v>
      </c>
      <c r="AJ26">
        <f t="shared" si="5"/>
        <v>108.55376443403959</v>
      </c>
      <c r="AK26">
        <f t="shared" si="18"/>
        <v>0.55738450101359704</v>
      </c>
      <c r="AL26">
        <f t="shared" si="6"/>
        <v>2.0855376443403957</v>
      </c>
    </row>
    <row r="27" spans="1:38" x14ac:dyDescent="0.25">
      <c r="A27">
        <v>23</v>
      </c>
      <c r="B27" s="4" t="s">
        <v>87</v>
      </c>
      <c r="C27" s="7" t="s">
        <v>88</v>
      </c>
      <c r="D27" s="4" t="s">
        <v>89</v>
      </c>
      <c r="E27" s="4">
        <v>1.67</v>
      </c>
      <c r="F27" s="17">
        <f>E27*H1</f>
        <v>1.8704000000000001</v>
      </c>
      <c r="G27" s="5">
        <f t="shared" si="0"/>
        <v>3.9045759277418823</v>
      </c>
      <c r="H27" s="5">
        <f t="shared" si="1"/>
        <v>0.11159909161067098</v>
      </c>
      <c r="I27">
        <v>4.0816166715361799</v>
      </c>
      <c r="J27">
        <v>4.0264431330534904</v>
      </c>
      <c r="K27">
        <v>3.9753628714250899</v>
      </c>
      <c r="L27">
        <v>3.9209190339209701</v>
      </c>
      <c r="M27">
        <v>3.7462726479297799</v>
      </c>
      <c r="N27">
        <v>3.7344509081017701</v>
      </c>
      <c r="O27">
        <v>3.9442017227063499</v>
      </c>
      <c r="P27">
        <v>3.8547946459364599</v>
      </c>
      <c r="Q27">
        <v>3.9076770204100302</v>
      </c>
      <c r="R27">
        <v>3.8540206223987101</v>
      </c>
      <c r="T27" s="14">
        <v>640</v>
      </c>
      <c r="U27" s="14">
        <v>480000</v>
      </c>
      <c r="V27" s="5">
        <f t="shared" si="2"/>
        <v>2.9284319458064121</v>
      </c>
      <c r="W27" s="5">
        <f t="shared" si="3"/>
        <v>8.3699318708003317E-2</v>
      </c>
      <c r="X27" s="5">
        <f t="shared" si="4"/>
        <v>2.6468048572163217E-2</v>
      </c>
      <c r="Y27" s="5">
        <f t="shared" si="7"/>
        <v>3.0612125036521354</v>
      </c>
      <c r="Z27" s="5">
        <f t="shared" si="8"/>
        <v>3.0198323497901178</v>
      </c>
      <c r="AA27" s="5">
        <f t="shared" si="9"/>
        <v>2.9815221535688172</v>
      </c>
      <c r="AB27" s="5">
        <f t="shared" si="10"/>
        <v>2.940689275440727</v>
      </c>
      <c r="AC27" s="5">
        <f t="shared" si="11"/>
        <v>2.8097044859473348</v>
      </c>
      <c r="AD27" s="5">
        <f t="shared" si="12"/>
        <v>2.8008381810763274</v>
      </c>
      <c r="AE27" s="5">
        <f t="shared" si="13"/>
        <v>2.9581512920297621</v>
      </c>
      <c r="AF27" s="5">
        <f t="shared" si="14"/>
        <v>2.8910959844523449</v>
      </c>
      <c r="AG27" s="5">
        <f t="shared" si="15"/>
        <v>2.9307577653075225</v>
      </c>
      <c r="AH27" s="5">
        <f t="shared" si="16"/>
        <v>2.8905154667990325</v>
      </c>
      <c r="AI27">
        <f t="shared" si="17"/>
        <v>1.4028000000000003</v>
      </c>
      <c r="AJ27">
        <f t="shared" si="5"/>
        <v>108.75619801870626</v>
      </c>
      <c r="AK27">
        <f t="shared" si="18"/>
        <v>1.5256319458064118</v>
      </c>
      <c r="AL27">
        <f t="shared" si="6"/>
        <v>2.0875619801870626</v>
      </c>
    </row>
    <row r="28" spans="1:38" x14ac:dyDescent="0.25">
      <c r="A28">
        <v>24</v>
      </c>
      <c r="B28" s="4" t="s">
        <v>90</v>
      </c>
      <c r="C28" s="7" t="s">
        <v>91</v>
      </c>
      <c r="D28" s="4" t="s">
        <v>92</v>
      </c>
      <c r="E28" s="4">
        <v>16.649999999999999</v>
      </c>
      <c r="F28" s="17">
        <f>E28*H1</f>
        <v>18.648</v>
      </c>
      <c r="G28" s="5">
        <f t="shared" si="0"/>
        <v>38.923807573963771</v>
      </c>
      <c r="H28" s="5">
        <f t="shared" si="1"/>
        <v>1.0868398053378219</v>
      </c>
      <c r="I28">
        <v>40.6610218182255</v>
      </c>
      <c r="J28">
        <v>40.075277169870901</v>
      </c>
      <c r="K28">
        <v>39.600523836845902</v>
      </c>
      <c r="L28">
        <v>39.055369395347803</v>
      </c>
      <c r="M28">
        <v>37.383224467190999</v>
      </c>
      <c r="N28">
        <v>37.284763532616303</v>
      </c>
      <c r="O28">
        <v>39.313183857687001</v>
      </c>
      <c r="P28">
        <v>38.375083839978402</v>
      </c>
      <c r="Q28">
        <v>39.087805981122003</v>
      </c>
      <c r="R28">
        <v>38.401821840752902</v>
      </c>
      <c r="T28" s="14">
        <v>2500</v>
      </c>
      <c r="U28" s="14">
        <v>120000</v>
      </c>
      <c r="V28" s="5">
        <f t="shared" si="2"/>
        <v>1.868342763550261</v>
      </c>
      <c r="W28" s="5">
        <f t="shared" si="3"/>
        <v>5.2168310656215466E-2</v>
      </c>
      <c r="X28" s="5">
        <f t="shared" si="4"/>
        <v>1.6497068335687416E-2</v>
      </c>
      <c r="Y28" s="5">
        <f t="shared" si="7"/>
        <v>1.9517290472748241</v>
      </c>
      <c r="Z28" s="5">
        <f t="shared" si="8"/>
        <v>1.923613304153803</v>
      </c>
      <c r="AA28" s="5">
        <f t="shared" si="9"/>
        <v>1.9008251441686035</v>
      </c>
      <c r="AB28" s="5">
        <f t="shared" si="10"/>
        <v>1.8746577309766947</v>
      </c>
      <c r="AC28" s="5">
        <f t="shared" si="11"/>
        <v>1.794394774425168</v>
      </c>
      <c r="AD28" s="5">
        <f t="shared" si="12"/>
        <v>1.7896686495655825</v>
      </c>
      <c r="AE28" s="5">
        <f t="shared" si="13"/>
        <v>1.8870328251689761</v>
      </c>
      <c r="AF28" s="5">
        <f t="shared" si="14"/>
        <v>1.8420040243189633</v>
      </c>
      <c r="AG28" s="5">
        <f t="shared" si="15"/>
        <v>1.8762146870938561</v>
      </c>
      <c r="AH28" s="5">
        <f t="shared" si="16"/>
        <v>1.8432874483561392</v>
      </c>
      <c r="AI28">
        <f t="shared" si="17"/>
        <v>0.89510400000000001</v>
      </c>
      <c r="AJ28">
        <f t="shared" si="5"/>
        <v>108.72912684450755</v>
      </c>
      <c r="AK28">
        <f t="shared" si="18"/>
        <v>0.97323876355026095</v>
      </c>
      <c r="AL28">
        <f t="shared" si="6"/>
        <v>2.0872912684450755</v>
      </c>
    </row>
    <row r="29" spans="1:38" x14ac:dyDescent="0.25">
      <c r="A29">
        <v>25</v>
      </c>
      <c r="B29" s="4" t="s">
        <v>93</v>
      </c>
      <c r="C29" s="7" t="s">
        <v>94</v>
      </c>
      <c r="D29" s="4" t="s">
        <v>95</v>
      </c>
      <c r="E29" s="4">
        <v>0.5</v>
      </c>
      <c r="F29" s="17">
        <f>E29*H1</f>
        <v>0.56000000000000005</v>
      </c>
      <c r="G29" s="5">
        <f t="shared" si="0"/>
        <v>1.1688806700732091</v>
      </c>
      <c r="H29" s="5">
        <f t="shared" si="1"/>
        <v>3.2600553527125327E-2</v>
      </c>
      <c r="I29">
        <v>1.2195437249852801</v>
      </c>
      <c r="J29">
        <v>1.20383160654923</v>
      </c>
      <c r="K29">
        <v>1.1886850651154099</v>
      </c>
      <c r="L29">
        <v>1.17139948958192</v>
      </c>
      <c r="M29">
        <v>1.1218832701049199</v>
      </c>
      <c r="N29">
        <v>1.1198663033189</v>
      </c>
      <c r="O29">
        <v>1.18373520859848</v>
      </c>
      <c r="P29">
        <v>1.15404074342362</v>
      </c>
      <c r="Q29">
        <v>1.17420148825749</v>
      </c>
      <c r="R29">
        <v>1.1516198007968399</v>
      </c>
      <c r="T29" s="14">
        <v>1550</v>
      </c>
      <c r="U29" s="14">
        <v>390000</v>
      </c>
      <c r="V29" s="5">
        <f t="shared" si="2"/>
        <v>0.29410545892164619</v>
      </c>
      <c r="W29" s="5">
        <f t="shared" si="3"/>
        <v>8.202719919728289E-3</v>
      </c>
      <c r="X29" s="5">
        <f t="shared" si="4"/>
        <v>2.5939277954774927E-3</v>
      </c>
      <c r="Y29" s="5">
        <f t="shared" si="7"/>
        <v>0.30685293725436075</v>
      </c>
      <c r="Z29" s="5">
        <f t="shared" si="8"/>
        <v>0.30289956551883851</v>
      </c>
      <c r="AA29" s="5">
        <f t="shared" si="9"/>
        <v>0.29908850025484507</v>
      </c>
      <c r="AB29" s="5">
        <f t="shared" si="10"/>
        <v>0.2947392264109347</v>
      </c>
      <c r="AC29" s="5">
        <f t="shared" si="11"/>
        <v>0.28228030667156057</v>
      </c>
      <c r="AD29" s="5">
        <f t="shared" si="12"/>
        <v>0.28177281180281999</v>
      </c>
      <c r="AE29" s="5">
        <f t="shared" si="13"/>
        <v>0.29784305248606918</v>
      </c>
      <c r="AF29" s="5">
        <f t="shared" si="14"/>
        <v>0.29037154189368497</v>
      </c>
      <c r="AG29" s="5">
        <f t="shared" si="15"/>
        <v>0.29544424543252973</v>
      </c>
      <c r="AH29" s="5">
        <f t="shared" si="16"/>
        <v>0.28976240149081783</v>
      </c>
      <c r="AI29">
        <f t="shared" si="17"/>
        <v>0.14090322580645162</v>
      </c>
      <c r="AJ29">
        <f t="shared" si="5"/>
        <v>108.72869108450163</v>
      </c>
      <c r="AK29">
        <f t="shared" si="18"/>
        <v>0.15320223311519457</v>
      </c>
      <c r="AL29">
        <f t="shared" si="6"/>
        <v>2.0872869108450165</v>
      </c>
    </row>
    <row r="30" spans="1:38" x14ac:dyDescent="0.25">
      <c r="A30">
        <v>26</v>
      </c>
      <c r="B30" s="4" t="s">
        <v>96</v>
      </c>
      <c r="C30" s="7" t="s">
        <v>97</v>
      </c>
      <c r="D30" s="4" t="s">
        <v>98</v>
      </c>
      <c r="E30" s="4">
        <v>3.03</v>
      </c>
      <c r="F30" s="17">
        <f>E30*H1</f>
        <v>3.3936000000000002</v>
      </c>
      <c r="G30" s="5">
        <f t="shared" si="0"/>
        <v>7.0852049581769876</v>
      </c>
      <c r="H30" s="5">
        <f t="shared" si="1"/>
        <v>0.20123757658816707</v>
      </c>
      <c r="I30">
        <v>7.4056759290664198</v>
      </c>
      <c r="J30">
        <v>7.2910326825885097</v>
      </c>
      <c r="K30">
        <v>7.2236578769572901</v>
      </c>
      <c r="L30">
        <v>7.0964632529652896</v>
      </c>
      <c r="M30">
        <v>6.7885833094979597</v>
      </c>
      <c r="N30">
        <v>6.78537955545674</v>
      </c>
      <c r="O30">
        <v>7.16146832863455</v>
      </c>
      <c r="P30">
        <v>6.9941566854198296</v>
      </c>
      <c r="Q30">
        <v>7.1076919720408096</v>
      </c>
      <c r="R30">
        <v>6.9979399891424698</v>
      </c>
      <c r="T30" s="14">
        <v>9240</v>
      </c>
      <c r="U30" s="15">
        <v>66000</v>
      </c>
      <c r="V30" s="5">
        <f t="shared" si="2"/>
        <v>5.0608606844121329E-2</v>
      </c>
      <c r="W30" s="5">
        <f t="shared" si="3"/>
        <v>1.4374112613440486E-3</v>
      </c>
      <c r="X30" s="5">
        <f t="shared" si="4"/>
        <v>4.5454935202227364E-4</v>
      </c>
      <c r="Y30" s="5">
        <f t="shared" si="7"/>
        <v>5.2897685207617277E-2</v>
      </c>
      <c r="Z30" s="5">
        <f t="shared" si="8"/>
        <v>5.2078804875632205E-2</v>
      </c>
      <c r="AA30" s="5">
        <f t="shared" si="9"/>
        <v>5.1597556263980646E-2</v>
      </c>
      <c r="AB30" s="5">
        <f t="shared" si="10"/>
        <v>5.0689023235466361E-2</v>
      </c>
      <c r="AC30" s="5">
        <f t="shared" si="11"/>
        <v>4.8489880782128285E-2</v>
      </c>
      <c r="AD30" s="5">
        <f t="shared" si="12"/>
        <v>4.8466996824691001E-2</v>
      </c>
      <c r="AE30" s="5">
        <f t="shared" si="13"/>
        <v>5.1153345204532498E-2</v>
      </c>
      <c r="AF30" s="5">
        <f t="shared" si="14"/>
        <v>4.9958262038713071E-2</v>
      </c>
      <c r="AG30" s="5">
        <f t="shared" si="15"/>
        <v>5.0769228371720071E-2</v>
      </c>
      <c r="AH30" s="5">
        <f t="shared" si="16"/>
        <v>4.9985285636731921E-2</v>
      </c>
      <c r="AI30">
        <f t="shared" si="17"/>
        <v>2.4240000000000001E-2</v>
      </c>
      <c r="AJ30">
        <f t="shared" si="5"/>
        <v>108.78138137013748</v>
      </c>
      <c r="AK30">
        <f t="shared" si="18"/>
        <v>2.6368606844121328E-2</v>
      </c>
      <c r="AL30">
        <f t="shared" si="6"/>
        <v>2.0878138137013749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B32" s="5"/>
      <c r="C32" s="5"/>
      <c r="D32" s="5"/>
      <c r="E32" s="5"/>
      <c r="F32" s="5"/>
      <c r="G32" s="5"/>
      <c r="S32" s="5"/>
      <c r="T32" s="5" t="s">
        <v>103</v>
      </c>
      <c r="U32" s="5">
        <f>SUM(V5:V30)</f>
        <v>10369.997757054087</v>
      </c>
      <c r="V32" s="5"/>
      <c r="W32" s="5"/>
      <c r="X32" s="5"/>
      <c r="Y32" s="5">
        <f t="shared" ref="Y32:AF32" si="19">SUM(Y5:Y30)</f>
        <v>10369.997757054094</v>
      </c>
      <c r="Z32" s="5">
        <f t="shared" si="19"/>
        <v>10369.997757054096</v>
      </c>
      <c r="AA32" s="5">
        <f t="shared" si="19"/>
        <v>10369.997757054092</v>
      </c>
      <c r="AB32" s="5">
        <f t="shared" si="19"/>
        <v>10369.997757054067</v>
      </c>
      <c r="AC32" s="5">
        <f t="shared" si="19"/>
        <v>10369.99775705408</v>
      </c>
      <c r="AD32" s="5">
        <f t="shared" si="19"/>
        <v>10369.9977570541</v>
      </c>
      <c r="AE32" s="5">
        <f t="shared" si="19"/>
        <v>10369.9977570541</v>
      </c>
      <c r="AF32" s="5">
        <f t="shared" si="19"/>
        <v>10369.9977570541</v>
      </c>
      <c r="AG32" s="5">
        <f>SUM(AG5:AG30)</f>
        <v>10369.997757054092</v>
      </c>
      <c r="AH32" s="5">
        <f>SUM(AH5:AH30)</f>
        <v>10369.997757054107</v>
      </c>
      <c r="AI32" s="5">
        <f>SUM(AI5:AI30)</f>
        <v>10369.997757054085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>&amp;R_x000D_&amp;1#&amp;"Calibri"&amp;10&amp;K000000 Classification: Confidential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3DA0-01BD-4331-B3C4-1435599A6A17}">
  <dimension ref="A1:AL32"/>
  <sheetViews>
    <sheetView zoomScale="80" zoomScaleNormal="80" workbookViewId="0">
      <selection activeCell="F1" sqref="F1"/>
    </sheetView>
  </sheetViews>
  <sheetFormatPr defaultRowHeight="15" x14ac:dyDescent="0.25"/>
  <cols>
    <col min="9" max="18" width="11.7109375" customWidth="1"/>
  </cols>
  <sheetData>
    <row r="1" spans="1:38" x14ac:dyDescent="0.25">
      <c r="A1" t="s">
        <v>0</v>
      </c>
      <c r="B1">
        <v>160</v>
      </c>
      <c r="E1" t="s">
        <v>1</v>
      </c>
      <c r="F1">
        <v>1.36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32" t="s">
        <v>5</v>
      </c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S2" s="5"/>
      <c r="T2" s="5"/>
      <c r="U2" s="31" t="s">
        <v>6</v>
      </c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15</v>
      </c>
      <c r="U3" s="5" t="s">
        <v>16</v>
      </c>
      <c r="V3" s="10" t="s">
        <v>13</v>
      </c>
      <c r="W3" s="10" t="s">
        <v>14</v>
      </c>
      <c r="X3" s="10" t="s">
        <v>17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178</v>
      </c>
      <c r="AJ3" t="s">
        <v>19</v>
      </c>
      <c r="AK3" t="s">
        <v>179</v>
      </c>
      <c r="AL3" t="s">
        <v>180</v>
      </c>
    </row>
    <row r="4" spans="1:38" ht="15.75" thickBot="1" x14ac:dyDescent="0.3">
      <c r="B4" t="s">
        <v>20</v>
      </c>
      <c r="C4" t="s">
        <v>181</v>
      </c>
      <c r="F4" s="17"/>
      <c r="G4" s="5">
        <f>AVERAGE(I4:R4)</f>
        <v>23.92779137879479</v>
      </c>
      <c r="H4" s="5">
        <f>STDEV(I4:R4)</f>
        <v>3.0226688136578412E-3</v>
      </c>
      <c r="I4">
        <v>23.929897589980801</v>
      </c>
      <c r="J4">
        <v>23.9282408718529</v>
      </c>
      <c r="K4">
        <v>23.9307608109571</v>
      </c>
      <c r="L4">
        <v>23.930964248320301</v>
      </c>
      <c r="M4">
        <v>23.9307734463165</v>
      </c>
      <c r="N4">
        <v>23.926381693488398</v>
      </c>
      <c r="O4">
        <v>23.929141863882901</v>
      </c>
      <c r="P4">
        <v>23.923347993998998</v>
      </c>
      <c r="Q4">
        <v>23.923702457147598</v>
      </c>
      <c r="R4">
        <v>23.924702812002401</v>
      </c>
      <c r="T4" s="5" t="s">
        <v>21</v>
      </c>
      <c r="U4" s="5" t="s">
        <v>22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23</v>
      </c>
      <c r="C5" s="5" t="s">
        <v>24</v>
      </c>
      <c r="D5" t="s">
        <v>25</v>
      </c>
      <c r="E5">
        <v>120</v>
      </c>
      <c r="F5" s="17">
        <f>E5*F1</f>
        <v>163.20000000000002</v>
      </c>
      <c r="G5" s="5">
        <f t="shared" ref="G5:G30" si="0">AVERAGE(I5:R5)</f>
        <v>209.34782166521981</v>
      </c>
      <c r="H5" s="5">
        <f t="shared" ref="H5:H30" si="1">STDEV(I5:R5)</f>
        <v>0.33949092883017179</v>
      </c>
      <c r="I5">
        <v>209.51872768441399</v>
      </c>
      <c r="J5">
        <v>209.22002832195099</v>
      </c>
      <c r="K5">
        <v>209.456858315815</v>
      </c>
      <c r="L5">
        <v>209.90718907450201</v>
      </c>
      <c r="M5">
        <v>209.74265260585599</v>
      </c>
      <c r="N5">
        <v>208.83890819972601</v>
      </c>
      <c r="O5">
        <v>209.45687078192401</v>
      </c>
      <c r="P5">
        <v>208.98182129064801</v>
      </c>
      <c r="Q5">
        <v>209.332933381998</v>
      </c>
      <c r="R5">
        <v>209.02222699536401</v>
      </c>
      <c r="T5" s="12">
        <v>16</v>
      </c>
      <c r="U5" s="12">
        <v>588000</v>
      </c>
      <c r="V5" s="5">
        <f>AVERAGE(Y5:AH5)</f>
        <v>8462.8856908165126</v>
      </c>
      <c r="W5" s="5">
        <f>STDEV(Y5:AH5)</f>
        <v>13.723920797959922</v>
      </c>
      <c r="X5" s="5">
        <f>W5/SQRT(COUNT(Y5:AH5))</f>
        <v>4.339884814930886</v>
      </c>
      <c r="Y5" s="5">
        <f>I5/T5*U5/1000*1.1</f>
        <v>8469.7945666424348</v>
      </c>
      <c r="Z5" s="5">
        <f>J5/T5*U5/1000*1.1</f>
        <v>8457.7196449148705</v>
      </c>
      <c r="AA5" s="5">
        <f>K5/T5*U5/1000*1.1</f>
        <v>8467.293497416822</v>
      </c>
      <c r="AB5" s="5">
        <f>L5/T5*U5/1000*1.1</f>
        <v>8485.4981183367454</v>
      </c>
      <c r="AC5" s="5">
        <f>M5/T5*U5/1000*1.1</f>
        <v>8478.8467315917296</v>
      </c>
      <c r="AD5" s="5">
        <f>N5/T5*U5/1000*1.1</f>
        <v>8442.3128639739243</v>
      </c>
      <c r="AE5" s="5">
        <f>O5/T5*U5/1000*1.1</f>
        <v>8467.2940013592797</v>
      </c>
      <c r="AF5" s="5">
        <f>P5/T5*U5/1000*1.1</f>
        <v>8448.0901256744455</v>
      </c>
      <c r="AG5" s="5">
        <f>Q5/T5*U5/1000*1.1</f>
        <v>8462.2838319672701</v>
      </c>
      <c r="AH5" s="5">
        <f>R5/T5*U5/1000*1.1</f>
        <v>8449.7235262875911</v>
      </c>
      <c r="AI5">
        <f>F5/T5*U5/1000*1.1</f>
        <v>6597.3600000000015</v>
      </c>
      <c r="AJ5">
        <f>((V5-AI5)/AI5)*100</f>
        <v>28.276851510551353</v>
      </c>
      <c r="AK5">
        <f>V5-AI5</f>
        <v>1865.5256908165111</v>
      </c>
      <c r="AL5">
        <f>V5/AI5</f>
        <v>1.2827685151055135</v>
      </c>
    </row>
    <row r="6" spans="1:38" x14ac:dyDescent="0.25">
      <c r="A6">
        <v>2</v>
      </c>
      <c r="B6" t="s">
        <v>26</v>
      </c>
      <c r="C6" s="5" t="s">
        <v>27</v>
      </c>
      <c r="D6" t="s">
        <v>28</v>
      </c>
      <c r="E6">
        <v>1241.24</v>
      </c>
      <c r="F6" s="17">
        <f>E6*H1</f>
        <v>1390.1888000000001</v>
      </c>
      <c r="G6" s="5">
        <f t="shared" si="0"/>
        <v>1085.302847207689</v>
      </c>
      <c r="H6" s="5">
        <f t="shared" si="1"/>
        <v>34.765686951696097</v>
      </c>
      <c r="I6">
        <v>1140.23778554302</v>
      </c>
      <c r="J6">
        <v>1103.64462467561</v>
      </c>
      <c r="K6" s="1">
        <v>1087.3359474977301</v>
      </c>
      <c r="L6">
        <v>1106.7390085311099</v>
      </c>
      <c r="M6">
        <v>1058.32708123767</v>
      </c>
      <c r="N6" s="1">
        <v>1058.99889839299</v>
      </c>
      <c r="O6" s="1">
        <v>1074.1301039361099</v>
      </c>
      <c r="P6" s="1">
        <v>1086.26106447853</v>
      </c>
      <c r="Q6" s="1">
        <v>1018.86839979476</v>
      </c>
      <c r="R6" s="1">
        <v>1118.4855579893599</v>
      </c>
      <c r="T6" s="13">
        <v>540</v>
      </c>
      <c r="U6" s="13">
        <v>45000</v>
      </c>
      <c r="V6" s="5">
        <f t="shared" ref="V6:V30" si="2">AVERAGE(Y6:AH6)</f>
        <v>90.441903933974089</v>
      </c>
      <c r="W6" s="5">
        <f t="shared" ref="W6:W30" si="3">STDEV(Y6:AH6)</f>
        <v>2.8971405793080081</v>
      </c>
      <c r="X6" s="5">
        <f t="shared" ref="X6:X30" si="4">W6/SQRT(COUNT(Y6:AH6))</f>
        <v>0.91615629323129899</v>
      </c>
      <c r="Y6" s="5">
        <f>I6/T6*U6/1000</f>
        <v>95.019815461918327</v>
      </c>
      <c r="Z6" s="5">
        <f>J6/T6*U6/1000</f>
        <v>91.97038538963416</v>
      </c>
      <c r="AA6" s="5">
        <f>K6/T6*U6/1000</f>
        <v>90.611328958144171</v>
      </c>
      <c r="AB6" s="5">
        <f>L6/T6*U6/1000</f>
        <v>92.228250710925835</v>
      </c>
      <c r="AC6" s="5">
        <f>M6/T6*U6/1000</f>
        <v>88.193923436472502</v>
      </c>
      <c r="AD6" s="5">
        <f>N6/T6*U6/1000</f>
        <v>88.249908199415827</v>
      </c>
      <c r="AE6" s="5">
        <f>O6/T6*U6/1000</f>
        <v>89.510841994675829</v>
      </c>
      <c r="AF6" s="5">
        <f>P6/T6*U6/1000</f>
        <v>90.521755373210837</v>
      </c>
      <c r="AG6" s="5">
        <f>Q6/T6*U6/1000</f>
        <v>84.905699982896664</v>
      </c>
      <c r="AH6" s="5">
        <f>R6/T6*U6/1000</f>
        <v>93.207129832446668</v>
      </c>
      <c r="AI6">
        <f>F6/T6*U6/1000</f>
        <v>115.84906666666669</v>
      </c>
      <c r="AJ6">
        <f t="shared" ref="AJ6:AJ30" si="5">((V6-AI6)/AI6)*100</f>
        <v>-21.931262343094055</v>
      </c>
      <c r="AK6">
        <f>V6-AI6</f>
        <v>-25.407162732692598</v>
      </c>
      <c r="AL6">
        <f t="shared" ref="AL6:AL30" si="6">V6/AI6</f>
        <v>0.7806873765690594</v>
      </c>
    </row>
    <row r="7" spans="1:38" x14ac:dyDescent="0.25">
      <c r="A7">
        <v>3</v>
      </c>
      <c r="B7" t="s">
        <v>29</v>
      </c>
      <c r="C7" s="5" t="s">
        <v>30</v>
      </c>
      <c r="D7" t="s">
        <v>31</v>
      </c>
      <c r="E7">
        <v>166.35</v>
      </c>
      <c r="F7" s="17">
        <f>E7*H1</f>
        <v>186.31200000000001</v>
      </c>
      <c r="G7" s="5">
        <f t="shared" si="0"/>
        <v>92.61826896319522</v>
      </c>
      <c r="H7" s="5">
        <f t="shared" si="1"/>
        <v>0.55671496139466459</v>
      </c>
      <c r="I7">
        <v>92.176136153597596</v>
      </c>
      <c r="J7">
        <v>92.097842734365202</v>
      </c>
      <c r="K7">
        <v>92.739826916670907</v>
      </c>
      <c r="L7">
        <v>92.005700767180798</v>
      </c>
      <c r="M7">
        <v>92.975588839167997</v>
      </c>
      <c r="N7">
        <v>93.537370665011593</v>
      </c>
      <c r="O7">
        <v>92.161114898995905</v>
      </c>
      <c r="P7">
        <v>92.817016668386302</v>
      </c>
      <c r="Q7">
        <v>93.391596771015301</v>
      </c>
      <c r="R7">
        <v>92.280495217560599</v>
      </c>
      <c r="T7" s="13">
        <v>50</v>
      </c>
      <c r="U7" s="13">
        <v>180000</v>
      </c>
      <c r="V7" s="5">
        <f t="shared" si="2"/>
        <v>333.4257682675028</v>
      </c>
      <c r="W7" s="5">
        <f t="shared" si="3"/>
        <v>2.0041738610207966</v>
      </c>
      <c r="X7" s="5">
        <f t="shared" si="4"/>
        <v>0.63377542277994714</v>
      </c>
      <c r="Y7" s="5">
        <f t="shared" ref="Y7:Y30" si="7">I7/T7*U7/1000</f>
        <v>331.83409015295138</v>
      </c>
      <c r="Z7" s="5">
        <f t="shared" ref="Z7:Z30" si="8">J7/T7*U7/1000</f>
        <v>331.5522338437147</v>
      </c>
      <c r="AA7" s="5">
        <f t="shared" ref="AA7:AA30" si="9">K7/T7*U7/1000</f>
        <v>333.86337690001528</v>
      </c>
      <c r="AB7" s="5">
        <f t="shared" ref="AB7:AB30" si="10">L7/T7*U7/1000</f>
        <v>331.22052276185087</v>
      </c>
      <c r="AC7" s="5">
        <f t="shared" ref="AC7:AC30" si="11">M7/T7*U7/1000</f>
        <v>334.71211982100482</v>
      </c>
      <c r="AD7" s="5">
        <f t="shared" ref="AD7:AD30" si="12">N7/T7*U7/1000</f>
        <v>336.73453439404176</v>
      </c>
      <c r="AE7" s="5">
        <f t="shared" ref="AE7:AE30" si="13">O7/T7*U7/1000</f>
        <v>331.78001363638526</v>
      </c>
      <c r="AF7" s="5">
        <f t="shared" ref="AF7:AF30" si="14">P7/T7*U7/1000</f>
        <v>334.14126000619069</v>
      </c>
      <c r="AG7" s="5">
        <f t="shared" ref="AG7:AG30" si="15">Q7/T7*U7/1000</f>
        <v>336.20974837565507</v>
      </c>
      <c r="AH7" s="5">
        <f t="shared" ref="AH7:AH30" si="16">R7/T7*U7/1000</f>
        <v>332.20978278321815</v>
      </c>
      <c r="AI7">
        <f t="shared" ref="AI7:AI30" si="17">F7/T7*U7/1000</f>
        <v>670.72320000000002</v>
      </c>
      <c r="AJ7">
        <f t="shared" si="5"/>
        <v>-50.28861857357807</v>
      </c>
      <c r="AK7">
        <f t="shared" ref="AK7:AK30" si="18">V7-AI7</f>
        <v>-337.29743173249722</v>
      </c>
      <c r="AL7">
        <f t="shared" si="6"/>
        <v>0.49711381426421924</v>
      </c>
    </row>
    <row r="8" spans="1:38" x14ac:dyDescent="0.25">
      <c r="A8">
        <v>4</v>
      </c>
      <c r="B8" t="s">
        <v>32</v>
      </c>
      <c r="C8" s="6" t="s">
        <v>33</v>
      </c>
      <c r="D8" t="s">
        <v>34</v>
      </c>
      <c r="E8">
        <v>50.2</v>
      </c>
      <c r="F8" s="17">
        <f>E8*H1</f>
        <v>56.224000000000011</v>
      </c>
      <c r="G8" s="5">
        <f t="shared" si="0"/>
        <v>238.86118664929259</v>
      </c>
      <c r="H8" s="5">
        <f t="shared" si="1"/>
        <v>7.1085574159934053</v>
      </c>
      <c r="I8">
        <v>231.20369628417501</v>
      </c>
      <c r="J8">
        <v>235.820694954027</v>
      </c>
      <c r="K8">
        <v>242.363350797474</v>
      </c>
      <c r="L8">
        <v>225.970437534301</v>
      </c>
      <c r="M8">
        <v>237.87756968746001</v>
      </c>
      <c r="N8">
        <v>244.964294481639</v>
      </c>
      <c r="O8">
        <v>247.60724507471201</v>
      </c>
      <c r="P8">
        <v>236.38464027335601</v>
      </c>
      <c r="Q8">
        <v>238.21998254320599</v>
      </c>
      <c r="R8">
        <v>248.19995486257599</v>
      </c>
      <c r="T8" s="14">
        <v>65</v>
      </c>
      <c r="U8" s="14">
        <v>70000</v>
      </c>
      <c r="V8" s="5">
        <f t="shared" si="2"/>
        <v>257.23512408385363</v>
      </c>
      <c r="W8" s="5">
        <f t="shared" si="3"/>
        <v>7.6553695249159874</v>
      </c>
      <c r="X8" s="5">
        <f t="shared" si="4"/>
        <v>2.4208404028975643</v>
      </c>
      <c r="Y8" s="5">
        <f t="shared" si="7"/>
        <v>248.98859599834233</v>
      </c>
      <c r="Z8" s="5">
        <f t="shared" si="8"/>
        <v>253.96074841202906</v>
      </c>
      <c r="AA8" s="5">
        <f t="shared" si="9"/>
        <v>261.00668547420275</v>
      </c>
      <c r="AB8" s="5">
        <f t="shared" si="10"/>
        <v>243.35277888309338</v>
      </c>
      <c r="AC8" s="5">
        <f t="shared" si="11"/>
        <v>256.17584427880308</v>
      </c>
      <c r="AD8" s="5">
        <f t="shared" si="12"/>
        <v>263.80770174945741</v>
      </c>
      <c r="AE8" s="5">
        <f t="shared" si="13"/>
        <v>266.65395623430527</v>
      </c>
      <c r="AF8" s="5">
        <f t="shared" si="14"/>
        <v>254.56807414053725</v>
      </c>
      <c r="AG8" s="5">
        <f t="shared" si="15"/>
        <v>256.5445965849911</v>
      </c>
      <c r="AH8" s="5">
        <f t="shared" si="16"/>
        <v>267.29225908277419</v>
      </c>
      <c r="AI8">
        <f t="shared" si="17"/>
        <v>60.548923076923096</v>
      </c>
      <c r="AJ8">
        <f t="shared" si="5"/>
        <v>324.83847938476907</v>
      </c>
      <c r="AK8">
        <f t="shared" si="18"/>
        <v>196.68620100693053</v>
      </c>
      <c r="AL8">
        <f t="shared" si="6"/>
        <v>4.2483847938476913</v>
      </c>
    </row>
    <row r="9" spans="1:38" x14ac:dyDescent="0.25">
      <c r="A9">
        <v>5</v>
      </c>
      <c r="B9" t="s">
        <v>35</v>
      </c>
      <c r="C9" s="6" t="s">
        <v>36</v>
      </c>
      <c r="D9" t="s">
        <v>37</v>
      </c>
      <c r="E9">
        <v>29.91</v>
      </c>
      <c r="F9" s="17">
        <f>E9*H1</f>
        <v>33.499200000000002</v>
      </c>
      <c r="G9" s="5">
        <f t="shared" si="0"/>
        <v>36.518846436240871</v>
      </c>
      <c r="H9" s="5">
        <f t="shared" si="1"/>
        <v>0.63356359999024825</v>
      </c>
      <c r="I9">
        <v>36.375479721371597</v>
      </c>
      <c r="J9">
        <v>37.579038252867697</v>
      </c>
      <c r="K9">
        <v>36.5684893946515</v>
      </c>
      <c r="L9">
        <v>36.812391051810899</v>
      </c>
      <c r="M9">
        <v>36.172533400704303</v>
      </c>
      <c r="N9">
        <v>36.409375749333798</v>
      </c>
      <c r="O9">
        <v>35.802687853375197</v>
      </c>
      <c r="P9">
        <v>36.843595926778903</v>
      </c>
      <c r="Q9">
        <v>35.433812600615703</v>
      </c>
      <c r="R9">
        <v>37.191060410899098</v>
      </c>
      <c r="T9" s="14">
        <v>22</v>
      </c>
      <c r="U9" s="14">
        <v>160000</v>
      </c>
      <c r="V9" s="5">
        <f t="shared" si="2"/>
        <v>265.59161044538814</v>
      </c>
      <c r="W9" s="5">
        <f t="shared" si="3"/>
        <v>4.6077352726563383</v>
      </c>
      <c r="X9" s="5">
        <f t="shared" si="4"/>
        <v>1.4570938316690993</v>
      </c>
      <c r="Y9" s="5">
        <f t="shared" si="7"/>
        <v>264.54894342815709</v>
      </c>
      <c r="Z9" s="5">
        <f t="shared" si="8"/>
        <v>273.30209638449236</v>
      </c>
      <c r="AA9" s="5">
        <f t="shared" si="9"/>
        <v>265.95265014291999</v>
      </c>
      <c r="AB9" s="5">
        <f t="shared" si="10"/>
        <v>267.72648037680653</v>
      </c>
      <c r="AC9" s="5">
        <f t="shared" si="11"/>
        <v>263.07297018694038</v>
      </c>
      <c r="AD9" s="5">
        <f t="shared" si="12"/>
        <v>264.79545999515494</v>
      </c>
      <c r="AE9" s="5">
        <f t="shared" si="13"/>
        <v>260.38318438818328</v>
      </c>
      <c r="AF9" s="5">
        <f t="shared" si="14"/>
        <v>267.95342492202838</v>
      </c>
      <c r="AG9" s="5">
        <f t="shared" si="15"/>
        <v>257.70045527720515</v>
      </c>
      <c r="AH9" s="5">
        <f t="shared" si="16"/>
        <v>270.48043935199343</v>
      </c>
      <c r="AI9">
        <f t="shared" si="17"/>
        <v>243.63054545454546</v>
      </c>
      <c r="AJ9">
        <f t="shared" si="5"/>
        <v>9.0140852206645796</v>
      </c>
      <c r="AK9">
        <f t="shared" si="18"/>
        <v>21.961064990842686</v>
      </c>
      <c r="AL9">
        <f t="shared" si="6"/>
        <v>1.0901408522066458</v>
      </c>
    </row>
    <row r="10" spans="1:38" x14ac:dyDescent="0.25">
      <c r="A10">
        <v>6</v>
      </c>
      <c r="B10" t="s">
        <v>38</v>
      </c>
      <c r="C10" s="6" t="s">
        <v>39</v>
      </c>
      <c r="D10" t="s">
        <v>40</v>
      </c>
      <c r="E10">
        <v>128.58000000000001</v>
      </c>
      <c r="F10" s="17">
        <f>E10*H1</f>
        <v>144.00960000000003</v>
      </c>
      <c r="G10" s="5">
        <f t="shared" si="0"/>
        <v>131.99315767952331</v>
      </c>
      <c r="H10" s="5">
        <f t="shared" si="1"/>
        <v>2.7841653704937994</v>
      </c>
      <c r="I10">
        <v>131.80281242288899</v>
      </c>
      <c r="J10">
        <v>130.56588452944899</v>
      </c>
      <c r="K10">
        <v>129.961143786561</v>
      </c>
      <c r="L10">
        <v>131.19742927421899</v>
      </c>
      <c r="M10">
        <v>135.069724318955</v>
      </c>
      <c r="N10">
        <v>131.14662338668401</v>
      </c>
      <c r="O10">
        <v>128.953446966548</v>
      </c>
      <c r="P10">
        <v>133.85583706037099</v>
      </c>
      <c r="Q10">
        <v>137.82958128265901</v>
      </c>
      <c r="R10">
        <v>129.54909376689801</v>
      </c>
      <c r="T10" s="14">
        <v>69</v>
      </c>
      <c r="U10" s="14">
        <v>160000</v>
      </c>
      <c r="V10" s="5">
        <f t="shared" si="2"/>
        <v>306.0710902713584</v>
      </c>
      <c r="W10" s="5">
        <f t="shared" si="3"/>
        <v>6.4560356417247622</v>
      </c>
      <c r="X10" s="5">
        <f t="shared" si="4"/>
        <v>2.0415777283077041</v>
      </c>
      <c r="Y10" s="5">
        <f t="shared" si="7"/>
        <v>305.62970996611944</v>
      </c>
      <c r="Z10" s="5">
        <f t="shared" si="8"/>
        <v>302.76147137263536</v>
      </c>
      <c r="AA10" s="5">
        <f t="shared" si="9"/>
        <v>301.35917399782261</v>
      </c>
      <c r="AB10" s="5">
        <f t="shared" si="10"/>
        <v>304.22592295471071</v>
      </c>
      <c r="AC10" s="5">
        <f t="shared" si="11"/>
        <v>313.2051578410551</v>
      </c>
      <c r="AD10" s="5">
        <f t="shared" si="12"/>
        <v>304.10811220100641</v>
      </c>
      <c r="AE10" s="5">
        <f t="shared" si="13"/>
        <v>299.02248571953157</v>
      </c>
      <c r="AF10" s="5">
        <f t="shared" si="14"/>
        <v>310.39034680665736</v>
      </c>
      <c r="AG10" s="5">
        <f t="shared" si="15"/>
        <v>319.60482616268757</v>
      </c>
      <c r="AH10" s="5">
        <f t="shared" si="16"/>
        <v>300.40369569135771</v>
      </c>
      <c r="AI10">
        <f>F10/T10*U10/1000</f>
        <v>333.93530434782616</v>
      </c>
      <c r="AJ10">
        <f t="shared" si="5"/>
        <v>-8.3441953317533812</v>
      </c>
      <c r="AK10">
        <f t="shared" si="18"/>
        <v>-27.864214076467761</v>
      </c>
      <c r="AL10">
        <f t="shared" si="6"/>
        <v>0.91655804668246621</v>
      </c>
    </row>
    <row r="11" spans="1:38" x14ac:dyDescent="0.25">
      <c r="A11">
        <v>7</v>
      </c>
      <c r="B11" s="3" t="s">
        <v>41</v>
      </c>
      <c r="C11" s="9" t="s">
        <v>33</v>
      </c>
      <c r="D11" s="3" t="s">
        <v>42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I11"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43</v>
      </c>
      <c r="C12" s="6" t="s">
        <v>44</v>
      </c>
      <c r="D12" t="s">
        <v>45</v>
      </c>
      <c r="E12">
        <v>13.35</v>
      </c>
      <c r="F12" s="17">
        <f>E12*H1</f>
        <v>14.952000000000002</v>
      </c>
      <c r="G12" s="5">
        <f t="shared" si="0"/>
        <v>69.762254639211562</v>
      </c>
      <c r="H12" s="5">
        <f t="shared" si="1"/>
        <v>3.3011485361052064</v>
      </c>
      <c r="I12">
        <v>62.8138730385541</v>
      </c>
      <c r="J12">
        <v>71.748622693901893</v>
      </c>
      <c r="K12">
        <v>68.285754520289004</v>
      </c>
      <c r="L12">
        <v>69.095255965492697</v>
      </c>
      <c r="M12">
        <v>70.532869935180003</v>
      </c>
      <c r="N12">
        <v>72.119416182611403</v>
      </c>
      <c r="O12">
        <v>69.170335955253904</v>
      </c>
      <c r="P12">
        <v>67.124927448298294</v>
      </c>
      <c r="Q12">
        <v>71.987083114539701</v>
      </c>
      <c r="R12">
        <v>74.744407537994604</v>
      </c>
      <c r="T12" s="14">
        <v>81</v>
      </c>
      <c r="U12" s="14">
        <v>66000</v>
      </c>
      <c r="V12" s="5">
        <f t="shared" si="2"/>
        <v>56.843318594913136</v>
      </c>
      <c r="W12" s="5">
        <f t="shared" si="3"/>
        <v>2.6898247331227623</v>
      </c>
      <c r="X12" s="5">
        <f t="shared" si="4"/>
        <v>0.8505972663322483</v>
      </c>
      <c r="Y12" s="5">
        <f t="shared" si="7"/>
        <v>51.181674327710745</v>
      </c>
      <c r="Z12" s="5">
        <f t="shared" si="8"/>
        <v>58.461840713549691</v>
      </c>
      <c r="AA12" s="5">
        <f t="shared" si="9"/>
        <v>55.640244423939194</v>
      </c>
      <c r="AB12" s="5">
        <f t="shared" si="10"/>
        <v>56.299838194105163</v>
      </c>
      <c r="AC12" s="5">
        <f t="shared" si="11"/>
        <v>57.471227354591115</v>
      </c>
      <c r="AD12" s="5">
        <f t="shared" si="12"/>
        <v>58.763968741387067</v>
      </c>
      <c r="AE12" s="5">
        <f t="shared" si="13"/>
        <v>56.361014482058735</v>
      </c>
      <c r="AF12" s="5">
        <f t="shared" si="14"/>
        <v>54.694385328243058</v>
      </c>
      <c r="AG12" s="5">
        <f t="shared" si="15"/>
        <v>58.656141797032355</v>
      </c>
      <c r="AH12" s="5">
        <f t="shared" si="16"/>
        <v>60.902850586514127</v>
      </c>
      <c r="AI12">
        <f t="shared" si="17"/>
        <v>12.183111111111113</v>
      </c>
      <c r="AJ12">
        <f t="shared" si="5"/>
        <v>366.57473675235133</v>
      </c>
      <c r="AK12">
        <f t="shared" si="18"/>
        <v>44.660207483802026</v>
      </c>
      <c r="AL12">
        <f t="shared" si="6"/>
        <v>4.6657473675235126</v>
      </c>
    </row>
    <row r="13" spans="1:38" x14ac:dyDescent="0.25">
      <c r="A13">
        <v>9</v>
      </c>
      <c r="B13" s="3" t="s">
        <v>46</v>
      </c>
      <c r="C13" s="9" t="s">
        <v>39</v>
      </c>
      <c r="D13" s="3" t="s">
        <v>47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I13"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48</v>
      </c>
      <c r="C14" s="6" t="s">
        <v>49</v>
      </c>
      <c r="D14" t="s">
        <v>50</v>
      </c>
      <c r="E14">
        <v>446.19</v>
      </c>
      <c r="F14" s="17">
        <f>E14*H1</f>
        <v>499.73280000000005</v>
      </c>
      <c r="G14" s="5">
        <f t="shared" si="0"/>
        <v>1295.019243232156</v>
      </c>
      <c r="H14" s="5">
        <f t="shared" si="1"/>
        <v>52.227291165633204</v>
      </c>
      <c r="I14" s="1">
        <v>1345.0155601517099</v>
      </c>
      <c r="J14" s="1">
        <v>1317.7885330700301</v>
      </c>
      <c r="K14" s="1">
        <v>1274.5658313911599</v>
      </c>
      <c r="L14" s="1">
        <v>1279.9959861920399</v>
      </c>
      <c r="M14" s="1">
        <v>1226.1198523370001</v>
      </c>
      <c r="N14" s="1">
        <v>1395.0719545612401</v>
      </c>
      <c r="O14" s="1">
        <v>1289.0988679249399</v>
      </c>
      <c r="P14" s="1">
        <v>1326.5095955222801</v>
      </c>
      <c r="Q14" s="1">
        <v>1229.52552872093</v>
      </c>
      <c r="R14" s="1">
        <v>1266.5007224502299</v>
      </c>
      <c r="T14" s="14">
        <v>615</v>
      </c>
      <c r="U14" s="14">
        <v>96000</v>
      </c>
      <c r="V14" s="5">
        <f t="shared" si="2"/>
        <v>202.14934528501948</v>
      </c>
      <c r="W14" s="5">
        <f t="shared" si="3"/>
        <v>8.1525527673183511</v>
      </c>
      <c r="X14" s="5">
        <f t="shared" si="4"/>
        <v>2.5780635489434718</v>
      </c>
      <c r="Y14" s="5">
        <f t="shared" si="7"/>
        <v>209.95364841392546</v>
      </c>
      <c r="Z14" s="5">
        <f t="shared" si="8"/>
        <v>205.70357589385833</v>
      </c>
      <c r="AA14" s="5">
        <f t="shared" si="9"/>
        <v>198.95661758301031</v>
      </c>
      <c r="AB14" s="5">
        <f t="shared" si="10"/>
        <v>199.80425150314767</v>
      </c>
      <c r="AC14" s="5">
        <f t="shared" si="11"/>
        <v>191.39431841358049</v>
      </c>
      <c r="AD14" s="5">
        <f t="shared" si="12"/>
        <v>217.76732949248623</v>
      </c>
      <c r="AE14" s="5">
        <f t="shared" si="13"/>
        <v>201.22518913950282</v>
      </c>
      <c r="AF14" s="5">
        <f t="shared" si="14"/>
        <v>207.06491247177055</v>
      </c>
      <c r="AG14" s="5">
        <f t="shared" si="15"/>
        <v>191.9259361905842</v>
      </c>
      <c r="AH14" s="5">
        <f t="shared" si="16"/>
        <v>197.69767374832855</v>
      </c>
      <c r="AI14">
        <f t="shared" si="17"/>
        <v>78.007071219512198</v>
      </c>
      <c r="AJ14">
        <f t="shared" si="5"/>
        <v>159.14233430988639</v>
      </c>
      <c r="AK14">
        <f t="shared" si="18"/>
        <v>124.14227406550728</v>
      </c>
      <c r="AL14">
        <f t="shared" si="6"/>
        <v>2.5914233430988638</v>
      </c>
    </row>
    <row r="15" spans="1:38" x14ac:dyDescent="0.25">
      <c r="A15">
        <v>11</v>
      </c>
      <c r="B15" s="4" t="s">
        <v>51</v>
      </c>
      <c r="C15" s="7" t="s">
        <v>52</v>
      </c>
      <c r="D15" s="4" t="s">
        <v>53</v>
      </c>
      <c r="E15" s="4">
        <v>8.01</v>
      </c>
      <c r="F15" s="17">
        <f>E15*H1</f>
        <v>8.9712000000000014</v>
      </c>
      <c r="G15" s="5">
        <f t="shared" si="0"/>
        <v>17.933046003148121</v>
      </c>
      <c r="H15" s="5">
        <f t="shared" si="1"/>
        <v>0.26868718771223588</v>
      </c>
      <c r="I15">
        <v>18.2381584136097</v>
      </c>
      <c r="J15">
        <v>17.852311533799099</v>
      </c>
      <c r="K15">
        <v>18.3550313110951</v>
      </c>
      <c r="L15">
        <v>17.780674375826798</v>
      </c>
      <c r="M15">
        <v>17.851782423970999</v>
      </c>
      <c r="N15">
        <v>17.644607597657998</v>
      </c>
      <c r="O15">
        <v>18.230697029463101</v>
      </c>
      <c r="P15">
        <v>17.634613622825999</v>
      </c>
      <c r="Q15">
        <v>18.063319519683802</v>
      </c>
      <c r="R15">
        <v>17.679264203548598</v>
      </c>
      <c r="T15" s="14">
        <v>546</v>
      </c>
      <c r="U15" s="14">
        <v>210000</v>
      </c>
      <c r="V15" s="5">
        <f t="shared" si="2"/>
        <v>6.897325385826198</v>
      </c>
      <c r="W15" s="5">
        <f t="shared" si="3"/>
        <v>0.10334122604316763</v>
      </c>
      <c r="X15" s="5">
        <f t="shared" si="4"/>
        <v>3.2679365049071971E-2</v>
      </c>
      <c r="Y15" s="5">
        <f t="shared" si="7"/>
        <v>7.0146763129268086</v>
      </c>
      <c r="Z15" s="5">
        <f t="shared" si="8"/>
        <v>6.8662736668458084</v>
      </c>
      <c r="AA15" s="5">
        <f t="shared" si="9"/>
        <v>7.0596274273442683</v>
      </c>
      <c r="AB15" s="5">
        <f t="shared" si="10"/>
        <v>6.8387209137795368</v>
      </c>
      <c r="AC15" s="5">
        <f t="shared" si="11"/>
        <v>6.8660701630657686</v>
      </c>
      <c r="AD15" s="5">
        <f t="shared" si="12"/>
        <v>6.7863875375607696</v>
      </c>
      <c r="AE15" s="5">
        <f t="shared" si="13"/>
        <v>7.0118065497935005</v>
      </c>
      <c r="AF15" s="5">
        <f t="shared" si="14"/>
        <v>6.7825437010869214</v>
      </c>
      <c r="AG15" s="5">
        <f t="shared" si="15"/>
        <v>6.9474305844937696</v>
      </c>
      <c r="AH15" s="5">
        <f t="shared" si="16"/>
        <v>6.7997170013648454</v>
      </c>
      <c r="AI15">
        <f t="shared" si="17"/>
        <v>3.4504615384615396</v>
      </c>
      <c r="AJ15">
        <f t="shared" si="5"/>
        <v>99.895733047397329</v>
      </c>
      <c r="AK15">
        <f t="shared" si="18"/>
        <v>3.4468638473646585</v>
      </c>
      <c r="AL15">
        <f t="shared" si="6"/>
        <v>1.9989573304739732</v>
      </c>
    </row>
    <row r="16" spans="1:38" x14ac:dyDescent="0.25">
      <c r="A16">
        <v>12</v>
      </c>
      <c r="B16" s="3" t="s">
        <v>54</v>
      </c>
      <c r="C16" s="9" t="s">
        <v>55</v>
      </c>
      <c r="D16" s="3" t="s">
        <v>56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I16"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57</v>
      </c>
      <c r="C17" s="8" t="s">
        <v>58</v>
      </c>
      <c r="D17" s="2" t="s">
        <v>59</v>
      </c>
      <c r="E17" s="2">
        <v>1572.6</v>
      </c>
      <c r="F17" s="17">
        <f>E17*H1</f>
        <v>1761.3120000000001</v>
      </c>
      <c r="G17" s="5">
        <f t="shared" si="0"/>
        <v>74.305293701293138</v>
      </c>
      <c r="H17" s="5">
        <f t="shared" si="1"/>
        <v>7.4073035306547439</v>
      </c>
      <c r="I17">
        <v>66.355044025551393</v>
      </c>
      <c r="J17">
        <v>74.951884797222604</v>
      </c>
      <c r="K17">
        <v>73.042072543821604</v>
      </c>
      <c r="L17">
        <v>75.039525016077206</v>
      </c>
      <c r="M17">
        <v>62.166432239035203</v>
      </c>
      <c r="N17">
        <v>68.430151959531401</v>
      </c>
      <c r="O17">
        <v>76.116751363883495</v>
      </c>
      <c r="P17">
        <v>87.820746310504802</v>
      </c>
      <c r="Q17">
        <v>81.130950414965596</v>
      </c>
      <c r="R17">
        <v>77.999378342338105</v>
      </c>
      <c r="T17" s="14">
        <v>292</v>
      </c>
      <c r="U17" s="14">
        <v>100000</v>
      </c>
      <c r="V17" s="5">
        <f t="shared" si="2"/>
        <v>25.44701839085381</v>
      </c>
      <c r="W17" s="5">
        <f t="shared" si="3"/>
        <v>2.5367477844708031</v>
      </c>
      <c r="X17" s="5">
        <f t="shared" si="4"/>
        <v>0.80219008483136511</v>
      </c>
      <c r="Y17" s="5">
        <f t="shared" si="7"/>
        <v>22.724330145736779</v>
      </c>
      <c r="Z17" s="5">
        <f t="shared" si="8"/>
        <v>25.66845369767897</v>
      </c>
      <c r="AA17" s="5">
        <f t="shared" si="9"/>
        <v>25.014408405418358</v>
      </c>
      <c r="AB17" s="5">
        <f t="shared" si="10"/>
        <v>25.69846747125932</v>
      </c>
      <c r="AC17" s="5">
        <f t="shared" si="11"/>
        <v>21.289874054464111</v>
      </c>
      <c r="AD17" s="5">
        <f t="shared" si="12"/>
        <v>23.434983547784725</v>
      </c>
      <c r="AE17" s="5">
        <f t="shared" si="13"/>
        <v>26.06738060406969</v>
      </c>
      <c r="AF17" s="5">
        <f t="shared" si="14"/>
        <v>30.075598051542741</v>
      </c>
      <c r="AG17" s="5">
        <f t="shared" si="15"/>
        <v>27.784572059919725</v>
      </c>
      <c r="AH17" s="5">
        <f t="shared" si="16"/>
        <v>26.712115870663734</v>
      </c>
      <c r="AI17">
        <f t="shared" si="17"/>
        <v>603.1890410958905</v>
      </c>
      <c r="AJ17">
        <f t="shared" si="5"/>
        <v>-95.781253196407391</v>
      </c>
      <c r="AK17">
        <f t="shared" si="18"/>
        <v>-577.74202270503667</v>
      </c>
      <c r="AL17">
        <f t="shared" si="6"/>
        <v>4.2187468035926122E-2</v>
      </c>
    </row>
    <row r="18" spans="1:38" x14ac:dyDescent="0.25">
      <c r="A18">
        <v>14</v>
      </c>
      <c r="B18" s="2" t="s">
        <v>60</v>
      </c>
      <c r="C18" s="8" t="s">
        <v>61</v>
      </c>
      <c r="D18" s="2" t="s">
        <v>62</v>
      </c>
      <c r="E18" s="2">
        <v>171.47</v>
      </c>
      <c r="F18" s="17">
        <f>E18*H1</f>
        <v>192.04640000000001</v>
      </c>
      <c r="G18" s="5">
        <f t="shared" si="0"/>
        <v>94.890871172577789</v>
      </c>
      <c r="H18" s="5">
        <f t="shared" si="1"/>
        <v>3.3849993867896941</v>
      </c>
      <c r="I18">
        <v>101.52608715180401</v>
      </c>
      <c r="J18">
        <v>95.2843167529619</v>
      </c>
      <c r="K18">
        <v>92.911514500937898</v>
      </c>
      <c r="L18">
        <v>99.034275493703404</v>
      </c>
      <c r="M18">
        <v>92.307542998954005</v>
      </c>
      <c r="N18">
        <v>94.715658045565505</v>
      </c>
      <c r="O18">
        <v>91.540500987457307</v>
      </c>
      <c r="P18">
        <v>95.729377272911904</v>
      </c>
      <c r="Q18">
        <v>90.528380641683995</v>
      </c>
      <c r="R18">
        <v>95.331057879797996</v>
      </c>
      <c r="T18" s="14">
        <v>200</v>
      </c>
      <c r="U18" s="14">
        <v>47000</v>
      </c>
      <c r="V18" s="5">
        <f t="shared" si="2"/>
        <v>22.29935472555578</v>
      </c>
      <c r="W18" s="5">
        <f t="shared" si="3"/>
        <v>0.79547485589557787</v>
      </c>
      <c r="X18" s="5">
        <f t="shared" si="4"/>
        <v>0.25155123660242468</v>
      </c>
      <c r="Y18" s="5">
        <f t="shared" si="7"/>
        <v>23.858630480673938</v>
      </c>
      <c r="Z18" s="5">
        <f t="shared" si="8"/>
        <v>22.391814436946046</v>
      </c>
      <c r="AA18" s="5">
        <f t="shared" si="9"/>
        <v>21.834205907720406</v>
      </c>
      <c r="AB18" s="5">
        <f t="shared" si="10"/>
        <v>23.273054741020299</v>
      </c>
      <c r="AC18" s="5">
        <f t="shared" si="11"/>
        <v>21.692272604754191</v>
      </c>
      <c r="AD18" s="5">
        <f t="shared" si="12"/>
        <v>22.258179640707894</v>
      </c>
      <c r="AE18" s="5">
        <f t="shared" si="13"/>
        <v>21.512017732052467</v>
      </c>
      <c r="AF18" s="5">
        <f t="shared" si="14"/>
        <v>22.496403659134298</v>
      </c>
      <c r="AG18" s="5">
        <f t="shared" si="15"/>
        <v>21.274169450795736</v>
      </c>
      <c r="AH18" s="5">
        <f t="shared" si="16"/>
        <v>22.402798601752529</v>
      </c>
      <c r="AI18">
        <f t="shared" si="17"/>
        <v>45.130904000000001</v>
      </c>
      <c r="AJ18">
        <f t="shared" si="5"/>
        <v>-50.589612108022962</v>
      </c>
      <c r="AK18">
        <f t="shared" si="18"/>
        <v>-22.831549274444221</v>
      </c>
      <c r="AL18">
        <f t="shared" si="6"/>
        <v>0.49410387891977037</v>
      </c>
    </row>
    <row r="19" spans="1:38" x14ac:dyDescent="0.25">
      <c r="A19">
        <v>15</v>
      </c>
      <c r="B19" s="2" t="s">
        <v>63</v>
      </c>
      <c r="C19" s="8" t="s">
        <v>64</v>
      </c>
      <c r="D19" s="2" t="s">
        <v>65</v>
      </c>
      <c r="E19" s="2">
        <v>43.68</v>
      </c>
      <c r="F19" s="17">
        <f>E19*H1</f>
        <v>48.921600000000005</v>
      </c>
      <c r="G19" s="5">
        <f t="shared" si="0"/>
        <v>28.923931743697164</v>
      </c>
      <c r="H19" s="5">
        <f t="shared" si="1"/>
        <v>6.132881425309872</v>
      </c>
      <c r="I19">
        <v>23.535567646543701</v>
      </c>
      <c r="J19">
        <v>24.309181309140801</v>
      </c>
      <c r="K19">
        <v>25.361379653700801</v>
      </c>
      <c r="L19">
        <v>23.629907195089601</v>
      </c>
      <c r="M19">
        <v>21.939428953837801</v>
      </c>
      <c r="N19">
        <v>32.962396709967102</v>
      </c>
      <c r="O19">
        <v>27.993437826120399</v>
      </c>
      <c r="P19">
        <v>34.217075658231302</v>
      </c>
      <c r="Q19">
        <v>36.822344193207698</v>
      </c>
      <c r="R19">
        <v>38.468598291132402</v>
      </c>
      <c r="T19" s="14">
        <v>437</v>
      </c>
      <c r="U19" s="14">
        <v>300000</v>
      </c>
      <c r="V19" s="5">
        <f t="shared" si="2"/>
        <v>19.856246048304691</v>
      </c>
      <c r="W19" s="5">
        <f t="shared" si="3"/>
        <v>4.2102160814484311</v>
      </c>
      <c r="X19" s="5">
        <f t="shared" si="4"/>
        <v>1.3313872258846027</v>
      </c>
      <c r="Y19" s="5">
        <f t="shared" si="7"/>
        <v>16.157140260785152</v>
      </c>
      <c r="Z19" s="5">
        <f t="shared" si="8"/>
        <v>16.688225155016568</v>
      </c>
      <c r="AA19" s="5">
        <f t="shared" si="9"/>
        <v>17.410558114668742</v>
      </c>
      <c r="AB19" s="5">
        <f t="shared" si="10"/>
        <v>16.221904252921924</v>
      </c>
      <c r="AC19" s="5">
        <f t="shared" si="11"/>
        <v>15.061392874488192</v>
      </c>
      <c r="AD19" s="5">
        <f t="shared" si="12"/>
        <v>22.628647626979703</v>
      </c>
      <c r="AE19" s="5">
        <f t="shared" si="13"/>
        <v>19.217463038526592</v>
      </c>
      <c r="AF19" s="5">
        <f t="shared" si="14"/>
        <v>23.489983289403639</v>
      </c>
      <c r="AG19" s="5">
        <f t="shared" si="15"/>
        <v>25.278497157808488</v>
      </c>
      <c r="AH19" s="5">
        <f t="shared" si="16"/>
        <v>26.408648712447874</v>
      </c>
      <c r="AI19">
        <f t="shared" si="17"/>
        <v>33.584622425629298</v>
      </c>
      <c r="AJ19">
        <f t="shared" si="5"/>
        <v>-40.876971023643627</v>
      </c>
      <c r="AK19">
        <f t="shared" si="18"/>
        <v>-13.728376377324608</v>
      </c>
      <c r="AL19">
        <f t="shared" si="6"/>
        <v>0.59123028976356373</v>
      </c>
    </row>
    <row r="20" spans="1:38" x14ac:dyDescent="0.25">
      <c r="A20">
        <v>16</v>
      </c>
      <c r="B20" s="2" t="s">
        <v>66</v>
      </c>
      <c r="C20" s="8" t="s">
        <v>67</v>
      </c>
      <c r="D20" s="2" t="s">
        <v>68</v>
      </c>
      <c r="E20" s="2">
        <v>99.19</v>
      </c>
      <c r="F20" s="17">
        <f>E20*H1</f>
        <v>111.09280000000001</v>
      </c>
      <c r="G20" s="5">
        <f t="shared" si="0"/>
        <v>28.619486400094253</v>
      </c>
      <c r="H20" s="5">
        <f t="shared" si="1"/>
        <v>0.63437261067312389</v>
      </c>
      <c r="I20">
        <v>29.848957247410901</v>
      </c>
      <c r="J20">
        <v>28.268938600118702</v>
      </c>
      <c r="K20">
        <v>29.203994947950001</v>
      </c>
      <c r="L20">
        <v>28.2427342010476</v>
      </c>
      <c r="M20">
        <v>29.050994159298401</v>
      </c>
      <c r="N20">
        <v>29.133337448134199</v>
      </c>
      <c r="O20">
        <v>28.131469579007899</v>
      </c>
      <c r="P20">
        <v>28.050983053206501</v>
      </c>
      <c r="Q20">
        <v>28.041265626785499</v>
      </c>
      <c r="R20">
        <v>28.222189137982799</v>
      </c>
      <c r="T20" s="14">
        <v>97</v>
      </c>
      <c r="U20" s="14">
        <v>105000</v>
      </c>
      <c r="V20" s="5">
        <f t="shared" si="2"/>
        <v>30.979856412473158</v>
      </c>
      <c r="W20" s="5">
        <f t="shared" si="3"/>
        <v>0.68669200124410379</v>
      </c>
      <c r="X20" s="5">
        <f t="shared" si="4"/>
        <v>0.21715107749505463</v>
      </c>
      <c r="Y20" s="5">
        <f t="shared" si="7"/>
        <v>32.310726917300464</v>
      </c>
      <c r="Z20" s="5">
        <f t="shared" si="8"/>
        <v>30.60039745373674</v>
      </c>
      <c r="AA20" s="5">
        <f t="shared" si="9"/>
        <v>31.61257185087371</v>
      </c>
      <c r="AB20" s="5">
        <f t="shared" si="10"/>
        <v>30.572031867113381</v>
      </c>
      <c r="AC20" s="5">
        <f t="shared" si="11"/>
        <v>31.446952440477649</v>
      </c>
      <c r="AD20" s="5">
        <f t="shared" si="12"/>
        <v>31.536086928392692</v>
      </c>
      <c r="AE20" s="5">
        <f t="shared" si="13"/>
        <v>30.451590781400306</v>
      </c>
      <c r="AF20" s="5">
        <f t="shared" si="14"/>
        <v>30.364466191615286</v>
      </c>
      <c r="AG20" s="5">
        <f t="shared" si="15"/>
        <v>30.353947327963681</v>
      </c>
      <c r="AH20" s="5">
        <f t="shared" si="16"/>
        <v>30.54979236585767</v>
      </c>
      <c r="AI20">
        <f t="shared" si="17"/>
        <v>120.25509278350515</v>
      </c>
      <c r="AJ20">
        <f t="shared" si="5"/>
        <v>-74.238216698027017</v>
      </c>
      <c r="AK20">
        <f t="shared" si="18"/>
        <v>-89.275236371031994</v>
      </c>
      <c r="AL20">
        <f t="shared" si="6"/>
        <v>0.2576178330197299</v>
      </c>
    </row>
    <row r="21" spans="1:38" x14ac:dyDescent="0.25">
      <c r="A21">
        <v>17</v>
      </c>
      <c r="B21" s="2" t="s">
        <v>69</v>
      </c>
      <c r="C21" s="8" t="s">
        <v>70</v>
      </c>
      <c r="D21" s="2" t="s">
        <v>71</v>
      </c>
      <c r="E21" s="2">
        <v>300.29000000000002</v>
      </c>
      <c r="F21" s="17">
        <f>E21*H1</f>
        <v>336.32480000000004</v>
      </c>
      <c r="G21" s="5">
        <f t="shared" si="0"/>
        <v>248.69376815875438</v>
      </c>
      <c r="H21" s="5">
        <f t="shared" si="1"/>
        <v>29.093946499144682</v>
      </c>
      <c r="I21">
        <v>256.74908335097098</v>
      </c>
      <c r="J21">
        <v>298.41203909262299</v>
      </c>
      <c r="K21">
        <v>256.58310892046097</v>
      </c>
      <c r="L21">
        <v>228.83839750274899</v>
      </c>
      <c r="M21">
        <v>250.481166130079</v>
      </c>
      <c r="N21">
        <v>230.04363701590799</v>
      </c>
      <c r="O21">
        <v>213.13802828542001</v>
      </c>
      <c r="P21">
        <v>283.55861382534999</v>
      </c>
      <c r="Q21">
        <v>260.97622406580098</v>
      </c>
      <c r="R21">
        <v>208.15738339818199</v>
      </c>
      <c r="T21" s="14">
        <v>1629</v>
      </c>
      <c r="U21" s="14">
        <v>90000</v>
      </c>
      <c r="V21" s="5">
        <f t="shared" si="2"/>
        <v>13.739987191091405</v>
      </c>
      <c r="W21" s="5">
        <f t="shared" si="3"/>
        <v>1.6074003590687542</v>
      </c>
      <c r="X21" s="5">
        <f t="shared" si="4"/>
        <v>0.50830462464297521</v>
      </c>
      <c r="Y21" s="5">
        <f t="shared" si="7"/>
        <v>14.185032229335413</v>
      </c>
      <c r="Z21" s="5">
        <f t="shared" si="8"/>
        <v>16.486852988542704</v>
      </c>
      <c r="AA21" s="5">
        <f t="shared" si="9"/>
        <v>14.175862371296185</v>
      </c>
      <c r="AB21" s="5">
        <f t="shared" si="10"/>
        <v>12.643005386892209</v>
      </c>
      <c r="AC21" s="5">
        <f t="shared" si="11"/>
        <v>13.838738460225361</v>
      </c>
      <c r="AD21" s="5">
        <f t="shared" si="12"/>
        <v>12.709593205298782</v>
      </c>
      <c r="AE21" s="5">
        <f t="shared" si="13"/>
        <v>11.775581673227624</v>
      </c>
      <c r="AF21" s="5">
        <f t="shared" si="14"/>
        <v>15.666221758306628</v>
      </c>
      <c r="AG21" s="5">
        <f t="shared" si="15"/>
        <v>14.418575915237623</v>
      </c>
      <c r="AH21" s="5">
        <f t="shared" si="16"/>
        <v>11.500407922551492</v>
      </c>
      <c r="AI21">
        <f t="shared" si="17"/>
        <v>18.581480662983427</v>
      </c>
      <c r="AJ21">
        <f t="shared" si="5"/>
        <v>-26.055477277098088</v>
      </c>
      <c r="AK21">
        <f t="shared" si="18"/>
        <v>-4.8414934718920222</v>
      </c>
      <c r="AL21">
        <f t="shared" si="6"/>
        <v>0.73944522722901906</v>
      </c>
    </row>
    <row r="22" spans="1:38" x14ac:dyDescent="0.25">
      <c r="A22">
        <v>18</v>
      </c>
      <c r="B22" s="2" t="s">
        <v>72</v>
      </c>
      <c r="C22" s="8" t="s">
        <v>73</v>
      </c>
      <c r="D22" s="2" t="s">
        <v>74</v>
      </c>
      <c r="E22" s="2">
        <v>82.37</v>
      </c>
      <c r="F22" s="17">
        <f>E22*H1</f>
        <v>92.254400000000018</v>
      </c>
      <c r="G22" s="5">
        <f t="shared" si="0"/>
        <v>27.271453528973019</v>
      </c>
      <c r="H22" s="5">
        <f t="shared" si="1"/>
        <v>0.372137446719564</v>
      </c>
      <c r="I22">
        <v>27.469363567433799</v>
      </c>
      <c r="J22">
        <v>27.254279724606299</v>
      </c>
      <c r="K22">
        <v>27.1620249821149</v>
      </c>
      <c r="L22">
        <v>27.035118052508899</v>
      </c>
      <c r="M22">
        <v>27.529734087097101</v>
      </c>
      <c r="N22">
        <v>27.1458790726419</v>
      </c>
      <c r="O22">
        <v>28.164819607102999</v>
      </c>
      <c r="P22">
        <v>26.930793355828602</v>
      </c>
      <c r="Q22">
        <v>27.0706506668256</v>
      </c>
      <c r="R22">
        <v>26.951872173570099</v>
      </c>
      <c r="T22" s="14">
        <v>54</v>
      </c>
      <c r="U22" s="14">
        <v>90000</v>
      </c>
      <c r="V22" s="5">
        <f t="shared" si="2"/>
        <v>45.452422548288368</v>
      </c>
      <c r="W22" s="5">
        <f t="shared" si="3"/>
        <v>0.62022907786594073</v>
      </c>
      <c r="X22" s="5">
        <f t="shared" si="4"/>
        <v>0.19613365571222985</v>
      </c>
      <c r="Y22" s="5">
        <f t="shared" si="7"/>
        <v>45.782272612389669</v>
      </c>
      <c r="Z22" s="5">
        <f t="shared" si="8"/>
        <v>45.423799541010503</v>
      </c>
      <c r="AA22" s="5">
        <f t="shared" si="9"/>
        <v>45.270041636858174</v>
      </c>
      <c r="AB22" s="5">
        <f t="shared" si="10"/>
        <v>45.058530087514832</v>
      </c>
      <c r="AC22" s="5">
        <f t="shared" si="11"/>
        <v>45.882890145161838</v>
      </c>
      <c r="AD22" s="5">
        <f t="shared" si="12"/>
        <v>45.243131787736502</v>
      </c>
      <c r="AE22" s="5">
        <f t="shared" si="13"/>
        <v>46.941366011838333</v>
      </c>
      <c r="AF22" s="5">
        <f t="shared" si="14"/>
        <v>44.884655593047668</v>
      </c>
      <c r="AG22" s="5">
        <f t="shared" si="15"/>
        <v>45.117751111376002</v>
      </c>
      <c r="AH22" s="5">
        <f t="shared" si="16"/>
        <v>44.919786955950165</v>
      </c>
      <c r="AI22">
        <f t="shared" si="17"/>
        <v>153.75733333333335</v>
      </c>
      <c r="AJ22">
        <f t="shared" si="5"/>
        <v>-70.438858711375261</v>
      </c>
      <c r="AK22">
        <f t="shared" si="18"/>
        <v>-108.30491078504498</v>
      </c>
      <c r="AL22">
        <f t="shared" si="6"/>
        <v>0.29561141288624737</v>
      </c>
    </row>
    <row r="23" spans="1:38" x14ac:dyDescent="0.25">
      <c r="A23">
        <v>19</v>
      </c>
      <c r="B23" s="2" t="s">
        <v>75</v>
      </c>
      <c r="C23" s="8" t="s">
        <v>76</v>
      </c>
      <c r="D23" s="2" t="s">
        <v>77</v>
      </c>
      <c r="E23" s="2">
        <v>74.84</v>
      </c>
      <c r="F23" s="17">
        <f>E23*H1</f>
        <v>83.820800000000006</v>
      </c>
      <c r="G23" s="5">
        <f t="shared" si="0"/>
        <v>12.38121800085163</v>
      </c>
      <c r="H23" s="5">
        <f t="shared" si="1"/>
        <v>9.4384803712076568E-2</v>
      </c>
      <c r="I23">
        <v>12.357019555240599</v>
      </c>
      <c r="J23">
        <v>12.3771351541934</v>
      </c>
      <c r="K23">
        <v>12.4612980948796</v>
      </c>
      <c r="L23">
        <v>12.3078652741656</v>
      </c>
      <c r="M23">
        <v>12.408216828514201</v>
      </c>
      <c r="N23">
        <v>12.3150460515256</v>
      </c>
      <c r="O23">
        <v>12.602141448789</v>
      </c>
      <c r="P23">
        <v>12.3010873912206</v>
      </c>
      <c r="Q23">
        <v>12.3872270893376</v>
      </c>
      <c r="R23">
        <v>12.295143120650099</v>
      </c>
      <c r="T23" s="14">
        <v>18</v>
      </c>
      <c r="U23" s="14">
        <v>270000</v>
      </c>
      <c r="V23" s="5">
        <f t="shared" si="2"/>
        <v>185.71827001277447</v>
      </c>
      <c r="W23" s="5">
        <f t="shared" si="3"/>
        <v>1.4157720556811526</v>
      </c>
      <c r="X23" s="5">
        <f t="shared" si="4"/>
        <v>0.44770643435711716</v>
      </c>
      <c r="Y23" s="5">
        <f t="shared" si="7"/>
        <v>185.35529332860898</v>
      </c>
      <c r="Z23" s="5">
        <f t="shared" si="8"/>
        <v>185.65702731290099</v>
      </c>
      <c r="AA23" s="5">
        <f t="shared" si="9"/>
        <v>186.91947142319401</v>
      </c>
      <c r="AB23" s="5">
        <f t="shared" si="10"/>
        <v>184.61797911248399</v>
      </c>
      <c r="AC23" s="5">
        <f t="shared" si="11"/>
        <v>186.123252427713</v>
      </c>
      <c r="AD23" s="5">
        <f t="shared" si="12"/>
        <v>184.72569077288401</v>
      </c>
      <c r="AE23" s="5">
        <f t="shared" si="13"/>
        <v>189.03212173183502</v>
      </c>
      <c r="AF23" s="5">
        <f t="shared" si="14"/>
        <v>184.51631086830901</v>
      </c>
      <c r="AG23" s="5">
        <f t="shared" si="15"/>
        <v>185.80840634006398</v>
      </c>
      <c r="AH23" s="5">
        <f t="shared" si="16"/>
        <v>184.42714680975149</v>
      </c>
      <c r="AI23">
        <f t="shared" si="17"/>
        <v>1257.3119999999999</v>
      </c>
      <c r="AJ23">
        <f t="shared" si="5"/>
        <v>-85.228943172993311</v>
      </c>
      <c r="AK23">
        <f t="shared" si="18"/>
        <v>-1071.5937299872255</v>
      </c>
      <c r="AL23">
        <f t="shared" si="6"/>
        <v>0.14771056827006701</v>
      </c>
    </row>
    <row r="24" spans="1:38" x14ac:dyDescent="0.25">
      <c r="A24">
        <v>20</v>
      </c>
      <c r="B24" s="4" t="s">
        <v>78</v>
      </c>
      <c r="C24" s="7" t="s">
        <v>79</v>
      </c>
      <c r="D24" s="4" t="s">
        <v>80</v>
      </c>
      <c r="E24" s="4">
        <v>3.22</v>
      </c>
      <c r="F24" s="17">
        <f>E24*H1</f>
        <v>3.6064000000000007</v>
      </c>
      <c r="G24" s="5">
        <f t="shared" si="0"/>
        <v>7.2078691317595487</v>
      </c>
      <c r="H24" s="5">
        <f t="shared" si="1"/>
        <v>0.10503305422018397</v>
      </c>
      <c r="I24">
        <v>7.3204885830890802</v>
      </c>
      <c r="J24">
        <v>7.18179090845614</v>
      </c>
      <c r="K24">
        <v>7.3822139608725399</v>
      </c>
      <c r="L24">
        <v>7.1566907552831998</v>
      </c>
      <c r="M24">
        <v>7.1491686234415601</v>
      </c>
      <c r="N24">
        <v>7.0890317794907203</v>
      </c>
      <c r="O24">
        <v>7.3266805606518703</v>
      </c>
      <c r="P24">
        <v>7.0890722493097602</v>
      </c>
      <c r="Q24">
        <v>7.24919682525646</v>
      </c>
      <c r="R24">
        <v>7.1343570717441596</v>
      </c>
      <c r="T24" s="14">
        <v>65</v>
      </c>
      <c r="U24" s="14">
        <v>70000</v>
      </c>
      <c r="V24" s="5">
        <f t="shared" si="2"/>
        <v>7.7623206034333618</v>
      </c>
      <c r="W24" s="5">
        <f t="shared" si="3"/>
        <v>0.11311251992942889</v>
      </c>
      <c r="X24" s="5">
        <f t="shared" si="4"/>
        <v>3.5769319485818352E-2</v>
      </c>
      <c r="Y24" s="5">
        <f t="shared" si="7"/>
        <v>7.8836030894805482</v>
      </c>
      <c r="Z24" s="5">
        <f t="shared" si="8"/>
        <v>7.7342363629527666</v>
      </c>
      <c r="AA24" s="5">
        <f t="shared" si="9"/>
        <v>7.9500765732473502</v>
      </c>
      <c r="AB24" s="5">
        <f t="shared" si="10"/>
        <v>7.7072054287665228</v>
      </c>
      <c r="AC24" s="5">
        <f t="shared" si="11"/>
        <v>7.6991046713986035</v>
      </c>
      <c r="AD24" s="5">
        <f t="shared" si="12"/>
        <v>7.6343419163746216</v>
      </c>
      <c r="AE24" s="5">
        <f t="shared" si="13"/>
        <v>7.8902713730097069</v>
      </c>
      <c r="AF24" s="5">
        <f t="shared" si="14"/>
        <v>7.6343854992566644</v>
      </c>
      <c r="AG24" s="5">
        <f t="shared" si="15"/>
        <v>7.8068273502761878</v>
      </c>
      <c r="AH24" s="5">
        <f t="shared" si="16"/>
        <v>7.6831537695706338</v>
      </c>
      <c r="AI24">
        <f t="shared" si="17"/>
        <v>3.8838153846153856</v>
      </c>
      <c r="AJ24">
        <f t="shared" si="5"/>
        <v>99.863274505311352</v>
      </c>
      <c r="AK24">
        <f t="shared" si="18"/>
        <v>3.8785052188179763</v>
      </c>
      <c r="AL24">
        <f t="shared" si="6"/>
        <v>1.9986327450531134</v>
      </c>
    </row>
    <row r="25" spans="1:38" x14ac:dyDescent="0.25">
      <c r="A25">
        <v>21</v>
      </c>
      <c r="B25" s="4" t="s">
        <v>81</v>
      </c>
      <c r="C25" s="7" t="s">
        <v>82</v>
      </c>
      <c r="D25" s="4" t="s">
        <v>83</v>
      </c>
      <c r="E25" s="4">
        <v>1.92</v>
      </c>
      <c r="F25" s="17">
        <f>E25*H1</f>
        <v>2.1504000000000003</v>
      </c>
      <c r="G25" s="5">
        <f t="shared" si="0"/>
        <v>4.2969807776987885</v>
      </c>
      <c r="H25" s="5">
        <f t="shared" si="1"/>
        <v>6.3249933754419688E-2</v>
      </c>
      <c r="I25">
        <v>4.3615857827567801</v>
      </c>
      <c r="J25">
        <v>4.2801262526397004</v>
      </c>
      <c r="K25">
        <v>4.3960874149215803</v>
      </c>
      <c r="L25">
        <v>4.2764849414138197</v>
      </c>
      <c r="M25">
        <v>4.2775387027774796</v>
      </c>
      <c r="N25">
        <v>4.2152659526556198</v>
      </c>
      <c r="O25">
        <v>4.3759718713151097</v>
      </c>
      <c r="P25">
        <v>4.23618691653021</v>
      </c>
      <c r="Q25">
        <v>4.316342467138</v>
      </c>
      <c r="R25">
        <v>4.2342174748395802</v>
      </c>
      <c r="T25" s="14">
        <v>22</v>
      </c>
      <c r="U25" s="14">
        <v>160000</v>
      </c>
      <c r="V25" s="5">
        <f t="shared" si="2"/>
        <v>31.250769292354825</v>
      </c>
      <c r="W25" s="5">
        <f t="shared" si="3"/>
        <v>0.45999951821396129</v>
      </c>
      <c r="X25" s="5">
        <f t="shared" si="4"/>
        <v>0.14546462001362273</v>
      </c>
      <c r="Y25" s="5">
        <f t="shared" si="7"/>
        <v>31.720623874594764</v>
      </c>
      <c r="Z25" s="5">
        <f t="shared" si="8"/>
        <v>31.128190928288731</v>
      </c>
      <c r="AA25" s="5">
        <f t="shared" si="9"/>
        <v>31.97154483579331</v>
      </c>
      <c r="AB25" s="5">
        <f t="shared" si="10"/>
        <v>31.101708664827779</v>
      </c>
      <c r="AC25" s="5">
        <f t="shared" si="11"/>
        <v>31.109372383836217</v>
      </c>
      <c r="AD25" s="5">
        <f t="shared" si="12"/>
        <v>30.656479655677234</v>
      </c>
      <c r="AE25" s="5">
        <f t="shared" si="13"/>
        <v>31.825249973200798</v>
      </c>
      <c r="AF25" s="5">
        <f t="shared" si="14"/>
        <v>30.808632120219709</v>
      </c>
      <c r="AG25" s="5">
        <f t="shared" si="15"/>
        <v>31.391581579185456</v>
      </c>
      <c r="AH25" s="5">
        <f t="shared" si="16"/>
        <v>30.794308907924218</v>
      </c>
      <c r="AI25">
        <f t="shared" si="17"/>
        <v>15.639272727272729</v>
      </c>
      <c r="AJ25">
        <f t="shared" si="5"/>
        <v>99.822394796260596</v>
      </c>
      <c r="AK25">
        <f t="shared" si="18"/>
        <v>15.611496565082096</v>
      </c>
      <c r="AL25">
        <f t="shared" si="6"/>
        <v>1.9982239479626061</v>
      </c>
    </row>
    <row r="26" spans="1:38" x14ac:dyDescent="0.25">
      <c r="A26">
        <v>22</v>
      </c>
      <c r="B26" s="4" t="s">
        <v>84</v>
      </c>
      <c r="C26" s="7" t="s">
        <v>85</v>
      </c>
      <c r="D26" s="4" t="s">
        <v>86</v>
      </c>
      <c r="E26" s="4">
        <v>3.46</v>
      </c>
      <c r="F26" s="17">
        <f>E26*H1</f>
        <v>3.8752000000000004</v>
      </c>
      <c r="G26" s="5">
        <f t="shared" si="0"/>
        <v>7.7439136379928488</v>
      </c>
      <c r="H26" s="5">
        <f t="shared" si="1"/>
        <v>0.11771692747461923</v>
      </c>
      <c r="I26">
        <v>7.8934492896159396</v>
      </c>
      <c r="J26">
        <v>7.7003174103334997</v>
      </c>
      <c r="K26">
        <v>7.9252944968593502</v>
      </c>
      <c r="L26">
        <v>7.6767622051821096</v>
      </c>
      <c r="M26">
        <v>7.6973978069580999</v>
      </c>
      <c r="N26">
        <v>7.6107997364497102</v>
      </c>
      <c r="O26">
        <v>7.8706994418733798</v>
      </c>
      <c r="P26">
        <v>7.6152005682393096</v>
      </c>
      <c r="Q26">
        <v>7.7945199314901199</v>
      </c>
      <c r="R26">
        <v>7.6546954929269697</v>
      </c>
      <c r="T26" s="14">
        <v>400</v>
      </c>
      <c r="U26" s="14">
        <v>53000</v>
      </c>
      <c r="V26" s="5">
        <f t="shared" si="2"/>
        <v>1.0260685570340524</v>
      </c>
      <c r="W26" s="5">
        <f t="shared" si="3"/>
        <v>1.5597492890387105E-2</v>
      </c>
      <c r="X26" s="5">
        <f t="shared" si="4"/>
        <v>4.9323603321906268E-3</v>
      </c>
      <c r="Y26" s="5">
        <f t="shared" si="7"/>
        <v>1.0458820308741119</v>
      </c>
      <c r="Z26" s="5">
        <f t="shared" si="8"/>
        <v>1.0202920568691887</v>
      </c>
      <c r="AA26" s="5">
        <f t="shared" si="9"/>
        <v>1.050101520833864</v>
      </c>
      <c r="AB26" s="5">
        <f t="shared" si="10"/>
        <v>1.0171709921866294</v>
      </c>
      <c r="AC26" s="5">
        <f t="shared" si="11"/>
        <v>1.0199052094219483</v>
      </c>
      <c r="AD26" s="5">
        <f t="shared" si="12"/>
        <v>1.0084309650795864</v>
      </c>
      <c r="AE26" s="5">
        <f t="shared" si="13"/>
        <v>1.0428676760482229</v>
      </c>
      <c r="AF26" s="5">
        <f t="shared" si="14"/>
        <v>1.0090140752917085</v>
      </c>
      <c r="AG26" s="5">
        <f t="shared" si="15"/>
        <v>1.0327738909224409</v>
      </c>
      <c r="AH26" s="5">
        <f t="shared" si="16"/>
        <v>1.0142471528128234</v>
      </c>
      <c r="AI26">
        <f t="shared" si="17"/>
        <v>0.51346400000000003</v>
      </c>
      <c r="AJ26">
        <f t="shared" si="5"/>
        <v>99.832618651755993</v>
      </c>
      <c r="AK26">
        <f t="shared" si="18"/>
        <v>0.51260455703405239</v>
      </c>
      <c r="AL26">
        <f t="shared" si="6"/>
        <v>1.9983261865175599</v>
      </c>
    </row>
    <row r="27" spans="1:38" x14ac:dyDescent="0.25">
      <c r="A27">
        <v>23</v>
      </c>
      <c r="B27" s="4" t="s">
        <v>87</v>
      </c>
      <c r="C27" s="7" t="s">
        <v>88</v>
      </c>
      <c r="D27" s="4" t="s">
        <v>89</v>
      </c>
      <c r="E27" s="4">
        <v>1.67</v>
      </c>
      <c r="F27" s="17">
        <f>E27*H1</f>
        <v>1.8704000000000001</v>
      </c>
      <c r="G27" s="5">
        <f t="shared" si="0"/>
        <v>3.7385428809153205</v>
      </c>
      <c r="H27" s="5">
        <f t="shared" si="1"/>
        <v>5.5292206148812618E-2</v>
      </c>
      <c r="I27">
        <v>3.8051501476694298</v>
      </c>
      <c r="J27">
        <v>3.7233062153979</v>
      </c>
      <c r="K27">
        <v>3.8298635828136698</v>
      </c>
      <c r="L27">
        <v>3.7139437902903398</v>
      </c>
      <c r="M27">
        <v>3.7165937460474598</v>
      </c>
      <c r="N27">
        <v>3.6694388715045001</v>
      </c>
      <c r="O27">
        <v>3.7916570041165301</v>
      </c>
      <c r="P27">
        <v>3.68002393424455</v>
      </c>
      <c r="Q27">
        <v>3.7606275564921501</v>
      </c>
      <c r="R27">
        <v>3.6948239605766702</v>
      </c>
      <c r="T27" s="14">
        <v>640</v>
      </c>
      <c r="U27" s="14">
        <v>480000</v>
      </c>
      <c r="V27" s="5">
        <f t="shared" si="2"/>
        <v>2.8039071606864896</v>
      </c>
      <c r="W27" s="5">
        <f t="shared" si="3"/>
        <v>4.14691546116095E-2</v>
      </c>
      <c r="X27" s="5">
        <f t="shared" si="4"/>
        <v>1.3113698121436123E-2</v>
      </c>
      <c r="Y27" s="5">
        <f t="shared" si="7"/>
        <v>2.8538626107520728</v>
      </c>
      <c r="Z27" s="5">
        <f t="shared" si="8"/>
        <v>2.7924796615484251</v>
      </c>
      <c r="AA27" s="5">
        <f t="shared" si="9"/>
        <v>2.8723976871102521</v>
      </c>
      <c r="AB27" s="5">
        <f t="shared" si="10"/>
        <v>2.7854578427177548</v>
      </c>
      <c r="AC27" s="5">
        <f t="shared" si="11"/>
        <v>2.7874453095355949</v>
      </c>
      <c r="AD27" s="5">
        <f t="shared" si="12"/>
        <v>2.7520791536283751</v>
      </c>
      <c r="AE27" s="5">
        <f t="shared" si="13"/>
        <v>2.8437427530873975</v>
      </c>
      <c r="AF27" s="5">
        <f t="shared" si="14"/>
        <v>2.7600179506834124</v>
      </c>
      <c r="AG27" s="5">
        <f t="shared" si="15"/>
        <v>2.8204706673691127</v>
      </c>
      <c r="AH27" s="5">
        <f t="shared" si="16"/>
        <v>2.7711179704325026</v>
      </c>
      <c r="AI27">
        <f t="shared" si="17"/>
        <v>1.4028000000000003</v>
      </c>
      <c r="AJ27">
        <f t="shared" si="5"/>
        <v>99.879324257662461</v>
      </c>
      <c r="AK27">
        <f t="shared" si="18"/>
        <v>1.4011071606864893</v>
      </c>
      <c r="AL27">
        <f t="shared" si="6"/>
        <v>1.9987932425766246</v>
      </c>
    </row>
    <row r="28" spans="1:38" x14ac:dyDescent="0.25">
      <c r="A28">
        <v>24</v>
      </c>
      <c r="B28" s="4" t="s">
        <v>90</v>
      </c>
      <c r="C28" s="7" t="s">
        <v>91</v>
      </c>
      <c r="D28" s="4" t="s">
        <v>92</v>
      </c>
      <c r="E28" s="4">
        <v>16.649999999999999</v>
      </c>
      <c r="F28" s="17">
        <f>E28*H1</f>
        <v>18.648</v>
      </c>
      <c r="G28" s="5">
        <f t="shared" si="0"/>
        <v>37.296633260844203</v>
      </c>
      <c r="H28" s="5">
        <f t="shared" si="1"/>
        <v>0.56122674553487095</v>
      </c>
      <c r="I28">
        <v>37.913437500174702</v>
      </c>
      <c r="J28">
        <v>37.068570763423402</v>
      </c>
      <c r="K28">
        <v>38.247448588970101</v>
      </c>
      <c r="L28">
        <v>37.064165660573501</v>
      </c>
      <c r="M28">
        <v>37.081497525981703</v>
      </c>
      <c r="N28">
        <v>36.648044250401497</v>
      </c>
      <c r="O28">
        <v>37.904298707533698</v>
      </c>
      <c r="P28">
        <v>36.663846859588602</v>
      </c>
      <c r="Q28">
        <v>37.490649964852501</v>
      </c>
      <c r="R28">
        <v>36.884372786942301</v>
      </c>
      <c r="T28" s="14">
        <v>2500</v>
      </c>
      <c r="U28" s="14">
        <v>120000</v>
      </c>
      <c r="V28" s="5">
        <f t="shared" si="2"/>
        <v>1.7902383965205213</v>
      </c>
      <c r="W28" s="5">
        <f t="shared" si="3"/>
        <v>2.6938883785673814E-2</v>
      </c>
      <c r="X28" s="5">
        <f t="shared" si="4"/>
        <v>8.5188230385308469E-3</v>
      </c>
      <c r="Y28" s="5">
        <f t="shared" si="7"/>
        <v>1.8198450000083857</v>
      </c>
      <c r="Z28" s="5">
        <f t="shared" si="8"/>
        <v>1.7792913966443231</v>
      </c>
      <c r="AA28" s="5">
        <f t="shared" si="9"/>
        <v>1.8358775322705649</v>
      </c>
      <c r="AB28" s="5">
        <f t="shared" si="10"/>
        <v>1.779079951707528</v>
      </c>
      <c r="AC28" s="5">
        <f t="shared" si="11"/>
        <v>1.7799118812471217</v>
      </c>
      <c r="AD28" s="5">
        <f t="shared" si="12"/>
        <v>1.7591061240192718</v>
      </c>
      <c r="AE28" s="5">
        <f t="shared" si="13"/>
        <v>1.8194063379616174</v>
      </c>
      <c r="AF28" s="5">
        <f t="shared" si="14"/>
        <v>1.759864649260253</v>
      </c>
      <c r="AG28" s="5">
        <f t="shared" si="15"/>
        <v>1.79955119831292</v>
      </c>
      <c r="AH28" s="5">
        <f t="shared" si="16"/>
        <v>1.7704498937732305</v>
      </c>
      <c r="AI28">
        <f t="shared" si="17"/>
        <v>0.89510400000000001</v>
      </c>
      <c r="AJ28">
        <f t="shared" si="5"/>
        <v>100.00339586467287</v>
      </c>
      <c r="AK28">
        <f t="shared" si="18"/>
        <v>0.89513439652052129</v>
      </c>
      <c r="AL28">
        <f t="shared" si="6"/>
        <v>2.0000339586467284</v>
      </c>
    </row>
    <row r="29" spans="1:38" x14ac:dyDescent="0.25">
      <c r="A29">
        <v>25</v>
      </c>
      <c r="B29" s="4" t="s">
        <v>93</v>
      </c>
      <c r="C29" s="7" t="s">
        <v>94</v>
      </c>
      <c r="D29" s="4" t="s">
        <v>95</v>
      </c>
      <c r="E29" s="4">
        <v>0.5</v>
      </c>
      <c r="F29" s="17">
        <f>E29*H1</f>
        <v>0.56000000000000005</v>
      </c>
      <c r="G29" s="5">
        <f t="shared" si="0"/>
        <v>1.1195157009700338</v>
      </c>
      <c r="H29" s="5">
        <f t="shared" si="1"/>
        <v>1.5754267409585725E-2</v>
      </c>
      <c r="I29">
        <v>1.13560538343404</v>
      </c>
      <c r="J29">
        <v>1.1135816078941101</v>
      </c>
      <c r="K29">
        <v>1.14464936204423</v>
      </c>
      <c r="L29">
        <v>1.10917726585292</v>
      </c>
      <c r="M29">
        <v>1.11298703590007</v>
      </c>
      <c r="N29">
        <v>1.1018593530451599</v>
      </c>
      <c r="O29">
        <v>1.1400386536862701</v>
      </c>
      <c r="P29">
        <v>1.1033641495108799</v>
      </c>
      <c r="Q29">
        <v>1.12564960597766</v>
      </c>
      <c r="R29">
        <v>1.1082445923549999</v>
      </c>
      <c r="T29" s="14">
        <v>1550</v>
      </c>
      <c r="U29" s="14">
        <v>390000</v>
      </c>
      <c r="V29" s="5">
        <f t="shared" si="2"/>
        <v>0.28168459572794402</v>
      </c>
      <c r="W29" s="5">
        <f t="shared" si="3"/>
        <v>3.9639769611215687E-3</v>
      </c>
      <c r="X29" s="5">
        <f t="shared" si="4"/>
        <v>1.2535195789576876E-3</v>
      </c>
      <c r="Y29" s="5">
        <f t="shared" si="7"/>
        <v>0.28573296744469395</v>
      </c>
      <c r="Z29" s="5">
        <f t="shared" si="8"/>
        <v>0.28019150134109866</v>
      </c>
      <c r="AA29" s="5">
        <f t="shared" si="9"/>
        <v>0.28800854915951596</v>
      </c>
      <c r="AB29" s="5">
        <f t="shared" si="10"/>
        <v>0.27908331205331538</v>
      </c>
      <c r="AC29" s="5">
        <f t="shared" si="11"/>
        <v>0.28004189935550144</v>
      </c>
      <c r="AD29" s="5">
        <f t="shared" si="12"/>
        <v>0.27724203076620152</v>
      </c>
      <c r="AE29" s="5">
        <f t="shared" si="13"/>
        <v>0.28684843544364214</v>
      </c>
      <c r="AF29" s="5">
        <f t="shared" si="14"/>
        <v>0.2776206569737053</v>
      </c>
      <c r="AG29" s="5">
        <f t="shared" si="15"/>
        <v>0.28322796537502409</v>
      </c>
      <c r="AH29" s="5">
        <f t="shared" si="16"/>
        <v>0.27884863936674192</v>
      </c>
      <c r="AI29">
        <f t="shared" si="17"/>
        <v>0.14090322580645162</v>
      </c>
      <c r="AJ29">
        <f t="shared" si="5"/>
        <v>99.913518030363193</v>
      </c>
      <c r="AK29">
        <f t="shared" si="18"/>
        <v>0.1407813699214924</v>
      </c>
      <c r="AL29">
        <f t="shared" si="6"/>
        <v>1.9991351803036319</v>
      </c>
    </row>
    <row r="30" spans="1:38" x14ac:dyDescent="0.25">
      <c r="A30">
        <v>26</v>
      </c>
      <c r="B30" s="4" t="s">
        <v>96</v>
      </c>
      <c r="C30" s="7" t="s">
        <v>97</v>
      </c>
      <c r="D30" s="4" t="s">
        <v>98</v>
      </c>
      <c r="E30" s="4">
        <v>3.03</v>
      </c>
      <c r="F30" s="17">
        <f>E30*H1</f>
        <v>3.3936000000000002</v>
      </c>
      <c r="G30" s="5">
        <f t="shared" si="0"/>
        <v>6.781044849886368</v>
      </c>
      <c r="H30" s="5">
        <f t="shared" si="1"/>
        <v>9.4820515899339403E-2</v>
      </c>
      <c r="I30">
        <v>6.8685122266537801</v>
      </c>
      <c r="J30">
        <v>6.7527556557914901</v>
      </c>
      <c r="K30">
        <v>6.9199649992964796</v>
      </c>
      <c r="L30">
        <v>6.7470630439523704</v>
      </c>
      <c r="M30">
        <v>6.7535446691127898</v>
      </c>
      <c r="N30">
        <v>6.6496380067432002</v>
      </c>
      <c r="O30">
        <v>6.9097600135842301</v>
      </c>
      <c r="P30">
        <v>6.68559736089182</v>
      </c>
      <c r="Q30">
        <v>6.8233363317501103</v>
      </c>
      <c r="R30">
        <v>6.7002761910874096</v>
      </c>
      <c r="T30" s="14">
        <v>9240</v>
      </c>
      <c r="U30" s="15">
        <v>66000</v>
      </c>
      <c r="V30" s="5">
        <f t="shared" si="2"/>
        <v>4.8436034642045489E-2</v>
      </c>
      <c r="W30" s="5">
        <f t="shared" si="3"/>
        <v>6.772893992809968E-4</v>
      </c>
      <c r="X30" s="5">
        <f t="shared" si="4"/>
        <v>2.1417771368151576E-4</v>
      </c>
      <c r="Y30" s="5">
        <f t="shared" si="7"/>
        <v>4.9060801618955575E-2</v>
      </c>
      <c r="Z30" s="5">
        <f t="shared" si="8"/>
        <v>4.8233968969939214E-2</v>
      </c>
      <c r="AA30" s="5">
        <f t="shared" si="9"/>
        <v>4.9428321423546286E-2</v>
      </c>
      <c r="AB30" s="5">
        <f t="shared" si="10"/>
        <v>4.8193307456802642E-2</v>
      </c>
      <c r="AC30" s="5">
        <f t="shared" si="11"/>
        <v>4.8239604779377075E-2</v>
      </c>
      <c r="AD30" s="5">
        <f t="shared" si="12"/>
        <v>4.7497414333880002E-2</v>
      </c>
      <c r="AE30" s="5">
        <f t="shared" si="13"/>
        <v>4.9355428668458788E-2</v>
      </c>
      <c r="AF30" s="5">
        <f t="shared" si="14"/>
        <v>4.7754266863513001E-2</v>
      </c>
      <c r="AG30" s="5">
        <f t="shared" si="15"/>
        <v>4.8738116655357933E-2</v>
      </c>
      <c r="AH30" s="5">
        <f t="shared" si="16"/>
        <v>4.7859115650624354E-2</v>
      </c>
      <c r="AI30">
        <f t="shared" si="17"/>
        <v>2.4240000000000001E-2</v>
      </c>
      <c r="AJ30">
        <f t="shared" si="5"/>
        <v>99.818624760913721</v>
      </c>
      <c r="AK30">
        <f t="shared" si="18"/>
        <v>2.4196034642045488E-2</v>
      </c>
      <c r="AL30">
        <f t="shared" si="6"/>
        <v>1.9981862476091372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103</v>
      </c>
      <c r="U32" s="5">
        <f>SUM(V5:V30)</f>
        <v>10369.99775705409</v>
      </c>
      <c r="V32" s="5"/>
      <c r="W32" s="5"/>
      <c r="X32" s="5"/>
      <c r="Y32" s="5">
        <f t="shared" ref="Y32:AI32" si="19">SUM(Y5:Y30)</f>
        <v>10369.99775705409</v>
      </c>
      <c r="Z32" s="5">
        <f t="shared" si="19"/>
        <v>10369.997757054076</v>
      </c>
      <c r="AA32" s="5">
        <f t="shared" si="19"/>
        <v>10369.997757054089</v>
      </c>
      <c r="AB32" s="5">
        <f t="shared" si="19"/>
        <v>10369.99775705409</v>
      </c>
      <c r="AC32" s="5">
        <f t="shared" si="19"/>
        <v>10369.997757054101</v>
      </c>
      <c r="AD32" s="5">
        <f t="shared" si="19"/>
        <v>10369.997757054098</v>
      </c>
      <c r="AE32" s="5">
        <f t="shared" si="19"/>
        <v>10369.997757054089</v>
      </c>
      <c r="AF32" s="5">
        <f t="shared" si="19"/>
        <v>10369.997757054078</v>
      </c>
      <c r="AG32" s="5">
        <f t="shared" si="19"/>
        <v>10369.997757054076</v>
      </c>
      <c r="AH32" s="5">
        <f t="shared" si="19"/>
        <v>10369.99775705409</v>
      </c>
      <c r="AI32" s="5">
        <f t="shared" si="19"/>
        <v>10369.997757054085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>&amp;R_x000D_&amp;1#&amp;"Calibri"&amp;10&amp;K000000 Classification: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28BEB-9998-4F18-832C-E9A811631ACA}">
  <dimension ref="A1:AL32"/>
  <sheetViews>
    <sheetView zoomScale="80" zoomScaleNormal="80" workbookViewId="0">
      <selection activeCell="F1" sqref="F1"/>
    </sheetView>
  </sheetViews>
  <sheetFormatPr defaultRowHeight="15" x14ac:dyDescent="0.25"/>
  <cols>
    <col min="9" max="18" width="11.7109375" customWidth="1"/>
  </cols>
  <sheetData>
    <row r="1" spans="1:38" x14ac:dyDescent="0.25">
      <c r="A1" t="s">
        <v>0</v>
      </c>
      <c r="B1">
        <v>170</v>
      </c>
      <c r="E1" t="s">
        <v>1</v>
      </c>
      <c r="F1">
        <v>1.36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32" t="s">
        <v>5</v>
      </c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S2" s="5"/>
      <c r="T2" s="5"/>
      <c r="U2" s="31" t="s">
        <v>6</v>
      </c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15</v>
      </c>
      <c r="U3" s="5" t="s">
        <v>16</v>
      </c>
      <c r="V3" s="10" t="s">
        <v>13</v>
      </c>
      <c r="W3" s="10" t="s">
        <v>14</v>
      </c>
      <c r="X3" s="10" t="s">
        <v>17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178</v>
      </c>
      <c r="AJ3" t="s">
        <v>19</v>
      </c>
      <c r="AK3" t="s">
        <v>179</v>
      </c>
      <c r="AL3" t="s">
        <v>180</v>
      </c>
    </row>
    <row r="4" spans="1:38" ht="15.75" thickBot="1" x14ac:dyDescent="0.3">
      <c r="B4" t="s">
        <v>20</v>
      </c>
      <c r="C4" t="s">
        <v>181</v>
      </c>
      <c r="F4" s="17"/>
      <c r="G4" s="5">
        <f>AVERAGE(I4:R4)</f>
        <v>25.301801862345908</v>
      </c>
      <c r="H4" s="5">
        <f>STDEV(I4:R4)</f>
        <v>2.3806914933349205E-3</v>
      </c>
      <c r="I4">
        <v>25.299988325577001</v>
      </c>
      <c r="J4">
        <v>25.304503156003499</v>
      </c>
      <c r="K4">
        <v>25.300324482616901</v>
      </c>
      <c r="L4">
        <v>25.3054140059171</v>
      </c>
      <c r="M4">
        <v>25.303583305025001</v>
      </c>
      <c r="N4">
        <v>25.303309516768199</v>
      </c>
      <c r="O4">
        <v>25.3019125018604</v>
      </c>
      <c r="P4">
        <v>25.298742897579299</v>
      </c>
      <c r="Q4">
        <v>25.301656633623999</v>
      </c>
      <c r="R4">
        <v>25.298583798487702</v>
      </c>
      <c r="T4" s="5" t="s">
        <v>21</v>
      </c>
      <c r="U4" s="5" t="s">
        <v>22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23</v>
      </c>
      <c r="C5" s="5" t="s">
        <v>24</v>
      </c>
      <c r="D5" t="s">
        <v>25</v>
      </c>
      <c r="E5">
        <v>120</v>
      </c>
      <c r="F5" s="17">
        <f>E5*F1</f>
        <v>163.20000000000002</v>
      </c>
      <c r="G5" s="5">
        <f t="shared" ref="G5:G30" si="0">AVERAGE(I5:R5)</f>
        <v>206.43116814547315</v>
      </c>
      <c r="H5" s="5">
        <f t="shared" ref="H5:H30" si="1">STDEV(I5:R5)</f>
        <v>0.43784153159543931</v>
      </c>
      <c r="I5">
        <v>205.71643617849199</v>
      </c>
      <c r="J5">
        <v>206.10410575405601</v>
      </c>
      <c r="K5">
        <v>206.50814668623801</v>
      </c>
      <c r="L5">
        <v>206.332046300863</v>
      </c>
      <c r="M5">
        <v>206.903576156203</v>
      </c>
      <c r="N5">
        <v>206.96831094670901</v>
      </c>
      <c r="O5">
        <v>206.83626120363701</v>
      </c>
      <c r="P5">
        <v>206.71804710850401</v>
      </c>
      <c r="Q5">
        <v>206.36775308934901</v>
      </c>
      <c r="R5">
        <v>205.85699803068101</v>
      </c>
      <c r="T5" s="12">
        <v>16</v>
      </c>
      <c r="U5" s="12">
        <v>588000</v>
      </c>
      <c r="V5" s="5">
        <f>AVERAGE(Y5:AH5)</f>
        <v>8344.9799722807547</v>
      </c>
      <c r="W5" s="5">
        <f>STDEV(Y5:AH5)</f>
        <v>17.699743914745767</v>
      </c>
      <c r="X5" s="5">
        <f>W5/SQRT(COUNT(Y5:AH5))</f>
        <v>5.5971504772301754</v>
      </c>
      <c r="Y5" s="5">
        <f>I5/T5*U5/1000*1.1</f>
        <v>8316.08693251554</v>
      </c>
      <c r="Z5" s="5">
        <f>J5/T5*U5/1000*1.1</f>
        <v>8331.7584751077138</v>
      </c>
      <c r="AA5" s="5">
        <f>K5/T5*U5/1000*1.1</f>
        <v>8348.0918297911721</v>
      </c>
      <c r="AB5" s="5">
        <f>L5/T5*U5/1000*1.1</f>
        <v>8340.9729717123882</v>
      </c>
      <c r="AC5" s="5">
        <f>M5/T5*U5/1000*1.1</f>
        <v>8364.077066114507</v>
      </c>
      <c r="AD5" s="5">
        <f>N5/T5*U5/1000*1.1</f>
        <v>8366.6939700207131</v>
      </c>
      <c r="AE5" s="5">
        <f>O5/T5*U5/1000*1.1</f>
        <v>8361.3558591570272</v>
      </c>
      <c r="AF5" s="5">
        <f>P5/T5*U5/1000*1.1</f>
        <v>8356.5770543612762</v>
      </c>
      <c r="AG5" s="5">
        <f>Q5/T5*U5/1000*1.1</f>
        <v>8342.4164186369344</v>
      </c>
      <c r="AH5" s="5">
        <f>R5/T5*U5/1000*1.1</f>
        <v>8321.7691453902808</v>
      </c>
      <c r="AI5">
        <f>F5/T5*U5/1000*1.1</f>
        <v>6597.3600000000015</v>
      </c>
      <c r="AJ5">
        <f>((V5-AI5)/AI5)*100</f>
        <v>26.489686363647774</v>
      </c>
      <c r="AK5">
        <f>V5-AI5</f>
        <v>1747.6199722807532</v>
      </c>
      <c r="AL5">
        <f>V5/AI5</f>
        <v>1.2648968636364777</v>
      </c>
    </row>
    <row r="6" spans="1:38" x14ac:dyDescent="0.25">
      <c r="A6">
        <v>2</v>
      </c>
      <c r="B6" t="s">
        <v>26</v>
      </c>
      <c r="C6" s="5" t="s">
        <v>27</v>
      </c>
      <c r="D6" t="s">
        <v>28</v>
      </c>
      <c r="E6">
        <v>1241.24</v>
      </c>
      <c r="F6" s="17">
        <f>E6*H1</f>
        <v>1390.1888000000001</v>
      </c>
      <c r="G6" s="5">
        <f t="shared" si="0"/>
        <v>1199.6092186919759</v>
      </c>
      <c r="H6" s="5">
        <f t="shared" si="1"/>
        <v>51.849709254662798</v>
      </c>
      <c r="I6" s="1">
        <v>1184.5835211179899</v>
      </c>
      <c r="J6" s="1">
        <v>1261.3753027547</v>
      </c>
      <c r="K6" s="1">
        <v>1237.8810729658101</v>
      </c>
      <c r="L6" s="1">
        <v>1260.8498150079099</v>
      </c>
      <c r="M6" s="1">
        <v>1175.6793337475599</v>
      </c>
      <c r="N6" s="1">
        <v>1221.0156757991799</v>
      </c>
      <c r="O6" s="1">
        <v>1085.6321224630501</v>
      </c>
      <c r="P6" s="1">
        <v>1194.7201144329799</v>
      </c>
      <c r="Q6" s="1">
        <v>1170.0761849292001</v>
      </c>
      <c r="R6" s="1">
        <v>1204.27904370138</v>
      </c>
      <c r="T6" s="13">
        <v>540</v>
      </c>
      <c r="U6" s="13">
        <v>45000</v>
      </c>
      <c r="V6" s="5">
        <f t="shared" ref="V6:V30" si="2">AVERAGE(Y6:AH6)</f>
        <v>99.967434890998021</v>
      </c>
      <c r="W6" s="5">
        <f t="shared" ref="W6:W30" si="3">STDEV(Y6:AH6)</f>
        <v>4.3208091045552353</v>
      </c>
      <c r="X6" s="5">
        <f t="shared" ref="X6:X30" si="4">W6/SQRT(COUNT(Y6:AH6))</f>
        <v>1.3663598105187158</v>
      </c>
      <c r="Y6" s="5">
        <f>I6/T6*U6/1000</f>
        <v>98.715293426499159</v>
      </c>
      <c r="Z6" s="5">
        <f>J6/T6*U6/1000</f>
        <v>105.11460856289168</v>
      </c>
      <c r="AA6" s="5">
        <f>K6/T6*U6/1000</f>
        <v>103.15675608048417</v>
      </c>
      <c r="AB6" s="5">
        <f>L6/T6*U6/1000</f>
        <v>105.07081791732584</v>
      </c>
      <c r="AC6" s="5">
        <f>M6/T6*U6/1000</f>
        <v>97.973277812296658</v>
      </c>
      <c r="AD6" s="5">
        <f>N6/T6*U6/1000</f>
        <v>101.75130631659833</v>
      </c>
      <c r="AE6" s="5">
        <f>O6/T6*U6/1000</f>
        <v>90.469343538587509</v>
      </c>
      <c r="AF6" s="5">
        <f>P6/T6*U6/1000</f>
        <v>99.560009536081665</v>
      </c>
      <c r="AG6" s="5">
        <f>Q6/T6*U6/1000</f>
        <v>97.506348744100023</v>
      </c>
      <c r="AH6" s="5">
        <f>R6/T6*U6/1000</f>
        <v>100.35658697511502</v>
      </c>
      <c r="AI6">
        <f>F6/T6*U6/1000</f>
        <v>115.84906666666669</v>
      </c>
      <c r="AJ6">
        <f t="shared" ref="AJ6:AJ30" si="5">((V6-AI6)/AI6)*100</f>
        <v>-13.708899201894301</v>
      </c>
      <c r="AK6">
        <f>V6-AI6</f>
        <v>-15.881631775668666</v>
      </c>
      <c r="AL6">
        <f t="shared" ref="AL6:AL30" si="6">V6/AI6</f>
        <v>0.86291100798105702</v>
      </c>
    </row>
    <row r="7" spans="1:38" x14ac:dyDescent="0.25">
      <c r="A7">
        <v>3</v>
      </c>
      <c r="B7" t="s">
        <v>29</v>
      </c>
      <c r="C7" s="5" t="s">
        <v>30</v>
      </c>
      <c r="D7" t="s">
        <v>31</v>
      </c>
      <c r="E7">
        <v>166.35</v>
      </c>
      <c r="F7" s="17">
        <f>E7*H1</f>
        <v>186.31200000000001</v>
      </c>
      <c r="G7" s="5">
        <f t="shared" si="0"/>
        <v>93.143450798753562</v>
      </c>
      <c r="H7" s="5">
        <f t="shared" si="1"/>
        <v>0.96559592743311251</v>
      </c>
      <c r="I7">
        <v>93.369577305520394</v>
      </c>
      <c r="J7">
        <v>94.809911513403904</v>
      </c>
      <c r="K7">
        <v>93.184550341321398</v>
      </c>
      <c r="L7">
        <v>93.230785083244299</v>
      </c>
      <c r="M7">
        <v>91.6330143135838</v>
      </c>
      <c r="N7">
        <v>92.804701278810597</v>
      </c>
      <c r="O7">
        <v>92.949069586180102</v>
      </c>
      <c r="P7">
        <v>91.831055908226602</v>
      </c>
      <c r="Q7">
        <v>93.307696398032604</v>
      </c>
      <c r="R7">
        <v>94.314146259211796</v>
      </c>
      <c r="T7" s="13">
        <v>50</v>
      </c>
      <c r="U7" s="13">
        <v>180000</v>
      </c>
      <c r="V7" s="5">
        <f t="shared" si="2"/>
        <v>335.31642287551279</v>
      </c>
      <c r="W7" s="5">
        <f t="shared" si="3"/>
        <v>3.4761453387591943</v>
      </c>
      <c r="X7" s="5">
        <f t="shared" si="4"/>
        <v>1.0992536748256643</v>
      </c>
      <c r="Y7" s="5">
        <f t="shared" ref="Y7:Y30" si="7">I7/T7*U7/1000</f>
        <v>336.1304782998734</v>
      </c>
      <c r="Z7" s="5">
        <f t="shared" ref="Z7:Z30" si="8">J7/T7*U7/1000</f>
        <v>341.31568144825405</v>
      </c>
      <c r="AA7" s="5">
        <f t="shared" ref="AA7:AA30" si="9">K7/T7*U7/1000</f>
        <v>335.46438122875702</v>
      </c>
      <c r="AB7" s="5">
        <f t="shared" ref="AB7:AB30" si="10">L7/T7*U7/1000</f>
        <v>335.63082629967948</v>
      </c>
      <c r="AC7" s="5">
        <f t="shared" ref="AC7:AC30" si="11">M7/T7*U7/1000</f>
        <v>329.87885152890175</v>
      </c>
      <c r="AD7" s="5">
        <f t="shared" ref="AD7:AD30" si="12">N7/T7*U7/1000</f>
        <v>334.09692460371815</v>
      </c>
      <c r="AE7" s="5">
        <f t="shared" ref="AE7:AE30" si="13">O7/T7*U7/1000</f>
        <v>334.61665051024841</v>
      </c>
      <c r="AF7" s="5">
        <f t="shared" ref="AF7:AF30" si="14">P7/T7*U7/1000</f>
        <v>330.59180126961576</v>
      </c>
      <c r="AG7" s="5">
        <f t="shared" ref="AG7:AG30" si="15">Q7/T7*U7/1000</f>
        <v>335.90770703291736</v>
      </c>
      <c r="AH7" s="5">
        <f t="shared" ref="AH7:AH30" si="16">R7/T7*U7/1000</f>
        <v>339.53092653316247</v>
      </c>
      <c r="AI7">
        <f t="shared" ref="AI7:AI30" si="17">F7/T7*U7/1000</f>
        <v>670.72320000000002</v>
      </c>
      <c r="AJ7">
        <f t="shared" si="5"/>
        <v>-50.006735583991613</v>
      </c>
      <c r="AK7">
        <f t="shared" ref="AK7:AK30" si="18">V7-AI7</f>
        <v>-335.40677712448723</v>
      </c>
      <c r="AL7">
        <f t="shared" si="6"/>
        <v>0.49993264416008387</v>
      </c>
    </row>
    <row r="8" spans="1:38" x14ac:dyDescent="0.25">
      <c r="A8">
        <v>4</v>
      </c>
      <c r="B8" t="s">
        <v>32</v>
      </c>
      <c r="C8" s="6" t="s">
        <v>33</v>
      </c>
      <c r="D8" t="s">
        <v>34</v>
      </c>
      <c r="E8">
        <v>50.2</v>
      </c>
      <c r="F8" s="17">
        <f>E8*H1</f>
        <v>56.224000000000011</v>
      </c>
      <c r="G8" s="5">
        <f t="shared" si="0"/>
        <v>269.00021430040391</v>
      </c>
      <c r="H8" s="5">
        <f t="shared" si="1"/>
        <v>3.6427891453295902</v>
      </c>
      <c r="I8">
        <v>270.81011355256197</v>
      </c>
      <c r="J8">
        <v>271.39126335835499</v>
      </c>
      <c r="K8">
        <v>267.72499454318802</v>
      </c>
      <c r="L8">
        <v>275.810199077959</v>
      </c>
      <c r="M8">
        <v>265.64501025028397</v>
      </c>
      <c r="N8">
        <v>266.92084350645001</v>
      </c>
      <c r="O8">
        <v>264.07057038284302</v>
      </c>
      <c r="P8">
        <v>268.44200768400702</v>
      </c>
      <c r="Q8">
        <v>272.875032054629</v>
      </c>
      <c r="R8">
        <v>266.31210859376199</v>
      </c>
      <c r="T8" s="14">
        <v>65</v>
      </c>
      <c r="U8" s="14">
        <v>70000</v>
      </c>
      <c r="V8" s="5">
        <f t="shared" si="2"/>
        <v>289.69253847735797</v>
      </c>
      <c r="W8" s="5">
        <f t="shared" si="3"/>
        <v>3.9230036949703253</v>
      </c>
      <c r="X8" s="5">
        <f t="shared" si="4"/>
        <v>1.2405626945362667</v>
      </c>
      <c r="Y8" s="5">
        <f t="shared" si="7"/>
        <v>291.6416607489129</v>
      </c>
      <c r="Z8" s="5">
        <f t="shared" si="8"/>
        <v>292.26751438592072</v>
      </c>
      <c r="AA8" s="5">
        <f t="shared" si="9"/>
        <v>288.31922489266401</v>
      </c>
      <c r="AB8" s="5">
        <f t="shared" si="10"/>
        <v>297.02636823780199</v>
      </c>
      <c r="AC8" s="5">
        <f t="shared" si="11"/>
        <v>286.07924180799807</v>
      </c>
      <c r="AD8" s="5">
        <f t="shared" si="12"/>
        <v>287.45321608386922</v>
      </c>
      <c r="AE8" s="5">
        <f t="shared" si="13"/>
        <v>284.38369118152326</v>
      </c>
      <c r="AF8" s="5">
        <f t="shared" si="14"/>
        <v>289.09139289046914</v>
      </c>
      <c r="AG8" s="5">
        <f t="shared" si="15"/>
        <v>293.86541913575428</v>
      </c>
      <c r="AH8" s="5">
        <f t="shared" si="16"/>
        <v>286.79765540866674</v>
      </c>
      <c r="AI8">
        <f t="shared" si="17"/>
        <v>60.548923076923096</v>
      </c>
      <c r="AJ8">
        <f t="shared" si="5"/>
        <v>378.44375053429803</v>
      </c>
      <c r="AK8">
        <f t="shared" si="18"/>
        <v>229.14361540043487</v>
      </c>
      <c r="AL8">
        <f t="shared" si="6"/>
        <v>4.7844375053429804</v>
      </c>
    </row>
    <row r="9" spans="1:38" x14ac:dyDescent="0.25">
      <c r="A9">
        <v>5</v>
      </c>
      <c r="B9" t="s">
        <v>35</v>
      </c>
      <c r="C9" s="6" t="s">
        <v>36</v>
      </c>
      <c r="D9" t="s">
        <v>37</v>
      </c>
      <c r="E9">
        <v>29.91</v>
      </c>
      <c r="F9" s="17">
        <f>E9*H1</f>
        <v>33.499200000000002</v>
      </c>
      <c r="G9" s="5">
        <f t="shared" si="0"/>
        <v>39.157497060426181</v>
      </c>
      <c r="H9" s="5">
        <f t="shared" si="1"/>
        <v>0.89686204211994069</v>
      </c>
      <c r="I9">
        <v>40.391897015369103</v>
      </c>
      <c r="J9">
        <v>39.138282897451099</v>
      </c>
      <c r="K9">
        <v>38.713144433485503</v>
      </c>
      <c r="L9">
        <v>39.150616940576199</v>
      </c>
      <c r="M9">
        <v>39.519462650186298</v>
      </c>
      <c r="N9">
        <v>37.308719646938201</v>
      </c>
      <c r="O9">
        <v>39.154126240830301</v>
      </c>
      <c r="P9">
        <v>39.391029124350503</v>
      </c>
      <c r="Q9">
        <v>38.457081958558803</v>
      </c>
      <c r="R9">
        <v>40.350609696515797</v>
      </c>
      <c r="T9" s="14">
        <v>22</v>
      </c>
      <c r="U9" s="14">
        <v>160000</v>
      </c>
      <c r="V9" s="5">
        <f t="shared" si="2"/>
        <v>284.7817968030995</v>
      </c>
      <c r="W9" s="5">
        <f t="shared" si="3"/>
        <v>6.5226330335995728</v>
      </c>
      <c r="X9" s="5">
        <f t="shared" si="4"/>
        <v>2.0626376727628233</v>
      </c>
      <c r="Y9" s="5">
        <f t="shared" si="7"/>
        <v>293.7592510208662</v>
      </c>
      <c r="Z9" s="5">
        <f t="shared" si="8"/>
        <v>284.64205743600803</v>
      </c>
      <c r="AA9" s="5">
        <f t="shared" si="9"/>
        <v>281.55014133444001</v>
      </c>
      <c r="AB9" s="5">
        <f t="shared" si="10"/>
        <v>284.73175956782688</v>
      </c>
      <c r="AC9" s="5">
        <f t="shared" si="11"/>
        <v>287.41427381953673</v>
      </c>
      <c r="AD9" s="5">
        <f t="shared" si="12"/>
        <v>271.33614288682327</v>
      </c>
      <c r="AE9" s="5">
        <f t="shared" si="13"/>
        <v>284.75728175149311</v>
      </c>
      <c r="AF9" s="5">
        <f t="shared" si="14"/>
        <v>286.48021181345825</v>
      </c>
      <c r="AG9" s="5">
        <f t="shared" si="15"/>
        <v>279.68786878951852</v>
      </c>
      <c r="AH9" s="5">
        <f t="shared" si="16"/>
        <v>293.45897961102395</v>
      </c>
      <c r="AI9">
        <f t="shared" si="17"/>
        <v>243.63054545454546</v>
      </c>
      <c r="AJ9">
        <f t="shared" si="5"/>
        <v>16.890842349746205</v>
      </c>
      <c r="AK9">
        <f t="shared" si="18"/>
        <v>41.151251348554041</v>
      </c>
      <c r="AL9">
        <f t="shared" si="6"/>
        <v>1.168908423497462</v>
      </c>
    </row>
    <row r="10" spans="1:38" x14ac:dyDescent="0.25">
      <c r="A10">
        <v>6</v>
      </c>
      <c r="B10" t="s">
        <v>38</v>
      </c>
      <c r="C10" s="6" t="s">
        <v>39</v>
      </c>
      <c r="D10" t="s">
        <v>40</v>
      </c>
      <c r="E10">
        <v>128.58000000000001</v>
      </c>
      <c r="F10" s="17">
        <f>E10*H1</f>
        <v>144.00960000000003</v>
      </c>
      <c r="G10" s="5">
        <f t="shared" si="0"/>
        <v>143.54990516548722</v>
      </c>
      <c r="H10" s="5">
        <f t="shared" si="1"/>
        <v>3.0787895658967477</v>
      </c>
      <c r="I10">
        <v>150.52418906385901</v>
      </c>
      <c r="J10">
        <v>144.68004251597</v>
      </c>
      <c r="K10">
        <v>141.79922096691001</v>
      </c>
      <c r="L10">
        <v>140.351011196884</v>
      </c>
      <c r="M10">
        <v>144.92554319924801</v>
      </c>
      <c r="N10">
        <v>141.35040784380701</v>
      </c>
      <c r="O10">
        <v>144.55703556843301</v>
      </c>
      <c r="P10">
        <v>139.83526507802901</v>
      </c>
      <c r="Q10">
        <v>144.22853819509399</v>
      </c>
      <c r="R10">
        <v>143.24779802663801</v>
      </c>
      <c r="T10" s="14">
        <v>69</v>
      </c>
      <c r="U10" s="14">
        <v>160000</v>
      </c>
      <c r="V10" s="5">
        <f t="shared" si="2"/>
        <v>332.86934531127463</v>
      </c>
      <c r="W10" s="5">
        <f t="shared" si="3"/>
        <v>7.1392221817895596</v>
      </c>
      <c r="X10" s="5">
        <f t="shared" si="4"/>
        <v>2.2576202816451678</v>
      </c>
      <c r="Y10" s="5">
        <f t="shared" si="7"/>
        <v>349.0415978292383</v>
      </c>
      <c r="Z10" s="5">
        <f t="shared" si="8"/>
        <v>335.48995366022024</v>
      </c>
      <c r="AA10" s="5">
        <f t="shared" si="9"/>
        <v>328.80978774935653</v>
      </c>
      <c r="AB10" s="5">
        <f t="shared" si="10"/>
        <v>325.45162016668752</v>
      </c>
      <c r="AC10" s="5">
        <f t="shared" si="11"/>
        <v>336.05923060695193</v>
      </c>
      <c r="AD10" s="5">
        <f t="shared" si="12"/>
        <v>327.76906166679885</v>
      </c>
      <c r="AE10" s="5">
        <f t="shared" si="13"/>
        <v>335.20472015868523</v>
      </c>
      <c r="AF10" s="5">
        <f t="shared" si="14"/>
        <v>324.25568713745861</v>
      </c>
      <c r="AG10" s="5">
        <f t="shared" si="15"/>
        <v>334.4429871190585</v>
      </c>
      <c r="AH10" s="5">
        <f t="shared" si="16"/>
        <v>332.16880701829103</v>
      </c>
      <c r="AI10">
        <f>F10/T10*U10/1000</f>
        <v>333.93530434782616</v>
      </c>
      <c r="AJ10">
        <f t="shared" si="5"/>
        <v>-0.319211243217708</v>
      </c>
      <c r="AK10">
        <f t="shared" si="18"/>
        <v>-1.0659590365515328</v>
      </c>
      <c r="AL10">
        <f t="shared" si="6"/>
        <v>0.9968078875678229</v>
      </c>
    </row>
    <row r="11" spans="1:38" x14ac:dyDescent="0.25">
      <c r="A11">
        <v>7</v>
      </c>
      <c r="B11" s="3" t="s">
        <v>41</v>
      </c>
      <c r="C11" s="9" t="s">
        <v>33</v>
      </c>
      <c r="D11" s="3" t="s">
        <v>42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I11"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43</v>
      </c>
      <c r="C12" s="6" t="s">
        <v>44</v>
      </c>
      <c r="D12" t="s">
        <v>45</v>
      </c>
      <c r="E12">
        <v>13.35</v>
      </c>
      <c r="F12" s="17">
        <f>E12*H1</f>
        <v>14.952000000000002</v>
      </c>
      <c r="G12" s="5">
        <f t="shared" si="0"/>
        <v>76.881739416755934</v>
      </c>
      <c r="H12" s="5">
        <f t="shared" si="1"/>
        <v>3.4474435059203694</v>
      </c>
      <c r="I12">
        <v>73.954128081231502</v>
      </c>
      <c r="J12">
        <v>76.722781200137803</v>
      </c>
      <c r="K12">
        <v>70.957798862167493</v>
      </c>
      <c r="L12">
        <v>76.868404464777797</v>
      </c>
      <c r="M12">
        <v>80.963032330510103</v>
      </c>
      <c r="N12">
        <v>75.269076215426196</v>
      </c>
      <c r="O12">
        <v>82.060867155159698</v>
      </c>
      <c r="P12">
        <v>75.352709279961005</v>
      </c>
      <c r="Q12">
        <v>76.028263935173698</v>
      </c>
      <c r="R12">
        <v>80.640332643014105</v>
      </c>
      <c r="T12" s="14">
        <v>81</v>
      </c>
      <c r="U12" s="14">
        <v>66000</v>
      </c>
      <c r="V12" s="5">
        <f t="shared" si="2"/>
        <v>62.644380265504843</v>
      </c>
      <c r="W12" s="5">
        <f t="shared" si="3"/>
        <v>2.8090280418610436</v>
      </c>
      <c r="X12" s="5">
        <f t="shared" si="4"/>
        <v>0.8882926623563705</v>
      </c>
      <c r="Y12" s="5">
        <f t="shared" si="7"/>
        <v>60.258919177299745</v>
      </c>
      <c r="Z12" s="5">
        <f t="shared" si="8"/>
        <v>62.514858755667838</v>
      </c>
      <c r="AA12" s="5">
        <f t="shared" si="9"/>
        <v>57.817465739543877</v>
      </c>
      <c r="AB12" s="5">
        <f t="shared" si="10"/>
        <v>62.633514749078202</v>
      </c>
      <c r="AC12" s="5">
        <f t="shared" si="11"/>
        <v>65.96987819523045</v>
      </c>
      <c r="AD12" s="5">
        <f t="shared" si="12"/>
        <v>61.330358397754679</v>
      </c>
      <c r="AE12" s="5">
        <f t="shared" si="13"/>
        <v>66.864410274574581</v>
      </c>
      <c r="AF12" s="5">
        <f t="shared" si="14"/>
        <v>61.398503857746</v>
      </c>
      <c r="AG12" s="5">
        <f t="shared" si="15"/>
        <v>61.948955799030422</v>
      </c>
      <c r="AH12" s="5">
        <f t="shared" si="16"/>
        <v>65.706937709122599</v>
      </c>
      <c r="AI12">
        <f t="shared" si="17"/>
        <v>12.183111111111113</v>
      </c>
      <c r="AJ12">
        <f t="shared" si="5"/>
        <v>414.19033852833024</v>
      </c>
      <c r="AK12">
        <f t="shared" si="18"/>
        <v>50.461269154393733</v>
      </c>
      <c r="AL12">
        <f t="shared" si="6"/>
        <v>5.1419033852833023</v>
      </c>
    </row>
    <row r="13" spans="1:38" x14ac:dyDescent="0.25">
      <c r="A13">
        <v>9</v>
      </c>
      <c r="B13" s="3" t="s">
        <v>46</v>
      </c>
      <c r="C13" s="9" t="s">
        <v>39</v>
      </c>
      <c r="D13" s="3" t="s">
        <v>47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I13"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48</v>
      </c>
      <c r="C14" s="6" t="s">
        <v>49</v>
      </c>
      <c r="D14" t="s">
        <v>50</v>
      </c>
      <c r="E14">
        <v>446.19</v>
      </c>
      <c r="F14" s="17">
        <f>E14*H1</f>
        <v>499.73280000000005</v>
      </c>
      <c r="G14" s="5">
        <f t="shared" si="0"/>
        <v>1419.533839492537</v>
      </c>
      <c r="H14" s="5">
        <f t="shared" si="1"/>
        <v>30.738468852983235</v>
      </c>
      <c r="I14" s="1">
        <v>1406.0678747221</v>
      </c>
      <c r="J14" s="1">
        <v>1443.8459372320499</v>
      </c>
      <c r="K14" s="1">
        <v>1435.5394780864799</v>
      </c>
      <c r="L14" s="1">
        <v>1440.6474998262199</v>
      </c>
      <c r="M14" s="1">
        <v>1345.29143688866</v>
      </c>
      <c r="N14" s="1">
        <v>1430.1786270641101</v>
      </c>
      <c r="O14" s="1">
        <v>1408.98245106334</v>
      </c>
      <c r="P14" s="1">
        <v>1404.2373544206</v>
      </c>
      <c r="Q14" s="1">
        <v>1430.3127902040701</v>
      </c>
      <c r="R14" s="1">
        <v>1450.2349454177399</v>
      </c>
      <c r="T14" s="14">
        <v>615</v>
      </c>
      <c r="U14" s="14">
        <v>96000</v>
      </c>
      <c r="V14" s="5">
        <f t="shared" si="2"/>
        <v>221.58577006712773</v>
      </c>
      <c r="W14" s="5">
        <f t="shared" si="3"/>
        <v>4.7982000160754339</v>
      </c>
      <c r="X14" s="5">
        <f t="shared" si="4"/>
        <v>1.5173240719854901</v>
      </c>
      <c r="Y14" s="5">
        <f t="shared" si="7"/>
        <v>219.48376581027904</v>
      </c>
      <c r="Z14" s="5">
        <f t="shared" si="8"/>
        <v>225.38082922646629</v>
      </c>
      <c r="AA14" s="5">
        <f t="shared" si="9"/>
        <v>224.08421121349929</v>
      </c>
      <c r="AB14" s="5">
        <f t="shared" si="10"/>
        <v>224.88156094848313</v>
      </c>
      <c r="AC14" s="5">
        <f t="shared" si="11"/>
        <v>209.99671209969324</v>
      </c>
      <c r="AD14" s="5">
        <f t="shared" si="12"/>
        <v>223.24739544415374</v>
      </c>
      <c r="AE14" s="5">
        <f t="shared" si="13"/>
        <v>219.9387240684238</v>
      </c>
      <c r="AF14" s="5">
        <f t="shared" si="14"/>
        <v>219.19802605589851</v>
      </c>
      <c r="AG14" s="5">
        <f t="shared" si="15"/>
        <v>223.26833798307436</v>
      </c>
      <c r="AH14" s="5">
        <f t="shared" si="16"/>
        <v>226.37813782130573</v>
      </c>
      <c r="AI14">
        <f t="shared" si="17"/>
        <v>78.007071219512198</v>
      </c>
      <c r="AJ14">
        <f t="shared" si="5"/>
        <v>184.05856879767285</v>
      </c>
      <c r="AK14">
        <f t="shared" si="18"/>
        <v>143.57869884761553</v>
      </c>
      <c r="AL14">
        <f t="shared" si="6"/>
        <v>2.8405856879767288</v>
      </c>
    </row>
    <row r="15" spans="1:38" x14ac:dyDescent="0.25">
      <c r="A15">
        <v>11</v>
      </c>
      <c r="B15" s="4" t="s">
        <v>51</v>
      </c>
      <c r="C15" s="7" t="s">
        <v>52</v>
      </c>
      <c r="D15" s="4" t="s">
        <v>53</v>
      </c>
      <c r="E15" s="4">
        <v>8.01</v>
      </c>
      <c r="F15" s="17">
        <f>E15*H1</f>
        <v>8.9712000000000014</v>
      </c>
      <c r="G15" s="5">
        <f t="shared" si="0"/>
        <v>17.4490647877487</v>
      </c>
      <c r="H15" s="5">
        <f t="shared" si="1"/>
        <v>0.21986865633592281</v>
      </c>
      <c r="I15">
        <v>17.3310973200368</v>
      </c>
      <c r="J15">
        <v>17.458229534366598</v>
      </c>
      <c r="K15">
        <v>17.360176706916899</v>
      </c>
      <c r="L15">
        <v>17.7512436680238</v>
      </c>
      <c r="M15">
        <v>17.395336892096999</v>
      </c>
      <c r="N15">
        <v>17.474905769602302</v>
      </c>
      <c r="O15">
        <v>17.839154699393099</v>
      </c>
      <c r="P15">
        <v>17.0564543646</v>
      </c>
      <c r="Q15">
        <v>17.343998534147801</v>
      </c>
      <c r="R15">
        <v>17.480050388302701</v>
      </c>
      <c r="T15" s="14">
        <v>546</v>
      </c>
      <c r="U15" s="14">
        <v>210000</v>
      </c>
      <c r="V15" s="5">
        <f t="shared" si="2"/>
        <v>6.7111787645187322</v>
      </c>
      <c r="W15" s="5">
        <f t="shared" si="3"/>
        <v>8.4564867821508738E-2</v>
      </c>
      <c r="X15" s="5">
        <f t="shared" si="4"/>
        <v>2.6741759234704891E-2</v>
      </c>
      <c r="Y15" s="5">
        <f t="shared" si="7"/>
        <v>6.6658066615526161</v>
      </c>
      <c r="Z15" s="5">
        <f t="shared" si="8"/>
        <v>6.714703667064077</v>
      </c>
      <c r="AA15" s="5">
        <f t="shared" si="9"/>
        <v>6.6769910411218847</v>
      </c>
      <c r="AB15" s="5">
        <f t="shared" si="10"/>
        <v>6.8274014107783847</v>
      </c>
      <c r="AC15" s="5">
        <f t="shared" si="11"/>
        <v>6.6905141892680762</v>
      </c>
      <c r="AD15" s="5">
        <f t="shared" si="12"/>
        <v>6.7211176036931937</v>
      </c>
      <c r="AE15" s="5">
        <f t="shared" si="13"/>
        <v>6.8612133459204232</v>
      </c>
      <c r="AF15" s="5">
        <f t="shared" si="14"/>
        <v>6.5601747556153853</v>
      </c>
      <c r="AG15" s="5">
        <f t="shared" si="15"/>
        <v>6.6707686669799235</v>
      </c>
      <c r="AH15" s="5">
        <f t="shared" si="16"/>
        <v>6.7230963031933459</v>
      </c>
      <c r="AI15">
        <f t="shared" si="17"/>
        <v>3.4504615384615396</v>
      </c>
      <c r="AJ15">
        <f t="shared" si="5"/>
        <v>94.500900523326848</v>
      </c>
      <c r="AK15">
        <f t="shared" si="18"/>
        <v>3.2607172260571926</v>
      </c>
      <c r="AL15">
        <f t="shared" si="6"/>
        <v>1.9450090052332685</v>
      </c>
    </row>
    <row r="16" spans="1:38" x14ac:dyDescent="0.25">
      <c r="A16">
        <v>12</v>
      </c>
      <c r="B16" s="3" t="s">
        <v>54</v>
      </c>
      <c r="C16" s="9" t="s">
        <v>55</v>
      </c>
      <c r="D16" s="3" t="s">
        <v>56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I16"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57</v>
      </c>
      <c r="C17" s="8" t="s">
        <v>58</v>
      </c>
      <c r="D17" s="2" t="s">
        <v>59</v>
      </c>
      <c r="E17" s="2">
        <v>1572.6</v>
      </c>
      <c r="F17" s="17">
        <f>E17*H1</f>
        <v>1761.3120000000001</v>
      </c>
      <c r="G17" s="5">
        <f t="shared" si="0"/>
        <v>79.980097883075587</v>
      </c>
      <c r="H17" s="5">
        <f t="shared" si="1"/>
        <v>8.6247401197431888</v>
      </c>
      <c r="I17">
        <v>88.964766036789698</v>
      </c>
      <c r="J17">
        <v>68.031098719864602</v>
      </c>
      <c r="K17">
        <v>75.306872245279607</v>
      </c>
      <c r="L17">
        <v>70.631280850924995</v>
      </c>
      <c r="M17">
        <v>70.942547166412695</v>
      </c>
      <c r="N17">
        <v>78.767119720020801</v>
      </c>
      <c r="O17">
        <v>83.955039545432697</v>
      </c>
      <c r="P17">
        <v>86.103011709571206</v>
      </c>
      <c r="Q17">
        <v>83.381416824971296</v>
      </c>
      <c r="R17">
        <v>93.717826011488199</v>
      </c>
      <c r="T17" s="14">
        <v>292</v>
      </c>
      <c r="U17" s="14">
        <v>100000</v>
      </c>
      <c r="V17" s="5">
        <f t="shared" si="2"/>
        <v>27.390444480505334</v>
      </c>
      <c r="W17" s="5">
        <f t="shared" si="3"/>
        <v>2.9536781231997389</v>
      </c>
      <c r="X17" s="5">
        <f t="shared" si="4"/>
        <v>0.93403503443225999</v>
      </c>
      <c r="Y17" s="5">
        <f t="shared" si="7"/>
        <v>30.467385629037569</v>
      </c>
      <c r="Z17" s="5">
        <f t="shared" si="8"/>
        <v>23.298321479405683</v>
      </c>
      <c r="AA17" s="5">
        <f t="shared" si="9"/>
        <v>25.790024741534111</v>
      </c>
      <c r="AB17" s="5">
        <f t="shared" si="10"/>
        <v>24.188794811960616</v>
      </c>
      <c r="AC17" s="5">
        <f t="shared" si="11"/>
        <v>24.295392865209831</v>
      </c>
      <c r="AD17" s="5">
        <f t="shared" si="12"/>
        <v>26.975041000007121</v>
      </c>
      <c r="AE17" s="5">
        <f t="shared" si="13"/>
        <v>28.751725871723526</v>
      </c>
      <c r="AF17" s="5">
        <f t="shared" si="14"/>
        <v>29.487332777250412</v>
      </c>
      <c r="AG17" s="5">
        <f t="shared" si="15"/>
        <v>28.555279734579209</v>
      </c>
      <c r="AH17" s="5">
        <f t="shared" si="16"/>
        <v>32.095145894345272</v>
      </c>
      <c r="AI17">
        <f t="shared" si="17"/>
        <v>603.1890410958905</v>
      </c>
      <c r="AJ17">
        <f t="shared" si="5"/>
        <v>-95.459061320023039</v>
      </c>
      <c r="AK17">
        <f t="shared" si="18"/>
        <v>-575.79859661538512</v>
      </c>
      <c r="AL17">
        <f t="shared" si="6"/>
        <v>4.5409386799769469E-2</v>
      </c>
    </row>
    <row r="18" spans="1:38" x14ac:dyDescent="0.25">
      <c r="A18">
        <v>14</v>
      </c>
      <c r="B18" s="2" t="s">
        <v>60</v>
      </c>
      <c r="C18" s="8" t="s">
        <v>61</v>
      </c>
      <c r="D18" s="2" t="s">
        <v>62</v>
      </c>
      <c r="E18" s="2">
        <v>171.47</v>
      </c>
      <c r="F18" s="17">
        <f>E18*H1</f>
        <v>192.04640000000001</v>
      </c>
      <c r="G18" s="5">
        <f t="shared" si="0"/>
        <v>108.16504269949878</v>
      </c>
      <c r="H18" s="5">
        <f t="shared" si="1"/>
        <v>4.5686619270682964</v>
      </c>
      <c r="I18">
        <v>104.92413321643799</v>
      </c>
      <c r="J18">
        <v>111.62814804170699</v>
      </c>
      <c r="K18">
        <v>110.763188311394</v>
      </c>
      <c r="L18">
        <v>109.169019835667</v>
      </c>
      <c r="M18">
        <v>106.04933880633099</v>
      </c>
      <c r="N18">
        <v>111.61633655507001</v>
      </c>
      <c r="O18">
        <v>97.892370941236805</v>
      </c>
      <c r="P18">
        <v>107.380117898016</v>
      </c>
      <c r="Q18">
        <v>114.086783983649</v>
      </c>
      <c r="R18">
        <v>108.140989405479</v>
      </c>
      <c r="T18" s="14">
        <v>200</v>
      </c>
      <c r="U18" s="14">
        <v>47000</v>
      </c>
      <c r="V18" s="5">
        <f t="shared" si="2"/>
        <v>25.418785034382214</v>
      </c>
      <c r="W18" s="5">
        <f t="shared" si="3"/>
        <v>1.0736355528610502</v>
      </c>
      <c r="X18" s="5">
        <f t="shared" si="4"/>
        <v>0.33951337239750257</v>
      </c>
      <c r="Y18" s="5">
        <f t="shared" si="7"/>
        <v>24.657171305862928</v>
      </c>
      <c r="Z18" s="5">
        <f t="shared" si="8"/>
        <v>26.232614789801143</v>
      </c>
      <c r="AA18" s="5">
        <f t="shared" si="9"/>
        <v>26.029349253177593</v>
      </c>
      <c r="AB18" s="5">
        <f t="shared" si="10"/>
        <v>25.654719661381748</v>
      </c>
      <c r="AC18" s="5">
        <f t="shared" si="11"/>
        <v>24.921594619487781</v>
      </c>
      <c r="AD18" s="5">
        <f t="shared" si="12"/>
        <v>26.229839090441455</v>
      </c>
      <c r="AE18" s="5">
        <f t="shared" si="13"/>
        <v>23.004707171190649</v>
      </c>
      <c r="AF18" s="5">
        <f t="shared" si="14"/>
        <v>25.23432770603376</v>
      </c>
      <c r="AG18" s="5">
        <f t="shared" si="15"/>
        <v>26.810394236157514</v>
      </c>
      <c r="AH18" s="5">
        <f t="shared" si="16"/>
        <v>25.413132510287568</v>
      </c>
      <c r="AI18">
        <f t="shared" si="17"/>
        <v>45.130904000000001</v>
      </c>
      <c r="AJ18">
        <f t="shared" si="5"/>
        <v>-43.677651494899784</v>
      </c>
      <c r="AK18">
        <f t="shared" si="18"/>
        <v>-19.712118965617787</v>
      </c>
      <c r="AL18">
        <f t="shared" si="6"/>
        <v>0.56322348505100217</v>
      </c>
    </row>
    <row r="19" spans="1:38" x14ac:dyDescent="0.25">
      <c r="A19">
        <v>15</v>
      </c>
      <c r="B19" s="2" t="s">
        <v>63</v>
      </c>
      <c r="C19" s="8" t="s">
        <v>64</v>
      </c>
      <c r="D19" s="2" t="s">
        <v>65</v>
      </c>
      <c r="E19" s="2">
        <v>43.68</v>
      </c>
      <c r="F19" s="17">
        <f>E19*H1</f>
        <v>48.921600000000005</v>
      </c>
      <c r="G19" s="5">
        <f t="shared" si="0"/>
        <v>26.729190603910645</v>
      </c>
      <c r="H19" s="5">
        <f t="shared" si="1"/>
        <v>3.2908092759386229</v>
      </c>
      <c r="I19">
        <v>32.075796044314004</v>
      </c>
      <c r="J19">
        <v>25.383546530683699</v>
      </c>
      <c r="K19">
        <v>31.753776012388201</v>
      </c>
      <c r="L19">
        <v>28.570207393201901</v>
      </c>
      <c r="M19">
        <v>25.369350553820201</v>
      </c>
      <c r="N19">
        <v>24.466605916279999</v>
      </c>
      <c r="O19">
        <v>24.157261469333001</v>
      </c>
      <c r="P19">
        <v>25.174371409283001</v>
      </c>
      <c r="Q19">
        <v>28.134638044817098</v>
      </c>
      <c r="R19">
        <v>22.2063526649853</v>
      </c>
      <c r="T19" s="14">
        <v>437</v>
      </c>
      <c r="U19" s="14">
        <v>300000</v>
      </c>
      <c r="V19" s="5">
        <f t="shared" si="2"/>
        <v>18.349558766986711</v>
      </c>
      <c r="W19" s="5">
        <f t="shared" si="3"/>
        <v>2.2591368027038699</v>
      </c>
      <c r="X19" s="5">
        <f t="shared" si="4"/>
        <v>0.71440178424546663</v>
      </c>
      <c r="Y19" s="5">
        <f t="shared" si="7"/>
        <v>22.019997284426093</v>
      </c>
      <c r="Z19" s="5">
        <f t="shared" si="8"/>
        <v>17.425775650354943</v>
      </c>
      <c r="AA19" s="5">
        <f t="shared" si="9"/>
        <v>21.798930900952996</v>
      </c>
      <c r="AB19" s="5">
        <f t="shared" si="10"/>
        <v>19.613414686408628</v>
      </c>
      <c r="AC19" s="5">
        <f t="shared" si="11"/>
        <v>17.416030128480688</v>
      </c>
      <c r="AD19" s="5">
        <f t="shared" si="12"/>
        <v>16.796296967697941</v>
      </c>
      <c r="AE19" s="5">
        <f t="shared" si="13"/>
        <v>16.583932358809843</v>
      </c>
      <c r="AF19" s="5">
        <f t="shared" si="14"/>
        <v>17.282177168844164</v>
      </c>
      <c r="AG19" s="5">
        <f t="shared" si="15"/>
        <v>19.314396827105561</v>
      </c>
      <c r="AH19" s="5">
        <f t="shared" si="16"/>
        <v>15.244635696786247</v>
      </c>
      <c r="AI19">
        <f t="shared" si="17"/>
        <v>33.584622425629298</v>
      </c>
      <c r="AJ19">
        <f t="shared" si="5"/>
        <v>-45.363212560687636</v>
      </c>
      <c r="AK19">
        <f t="shared" si="18"/>
        <v>-15.235063658642588</v>
      </c>
      <c r="AL19">
        <f t="shared" si="6"/>
        <v>0.54636787439312362</v>
      </c>
    </row>
    <row r="20" spans="1:38" x14ac:dyDescent="0.25">
      <c r="A20">
        <v>16</v>
      </c>
      <c r="B20" s="2" t="s">
        <v>66</v>
      </c>
      <c r="C20" s="8" t="s">
        <v>67</v>
      </c>
      <c r="D20" s="2" t="s">
        <v>68</v>
      </c>
      <c r="E20" s="2">
        <v>99.19</v>
      </c>
      <c r="F20" s="17">
        <f>E20*H1</f>
        <v>111.09280000000001</v>
      </c>
      <c r="G20" s="5">
        <f t="shared" si="0"/>
        <v>28.415424103044252</v>
      </c>
      <c r="H20" s="5">
        <f t="shared" si="1"/>
        <v>0.37122875309701647</v>
      </c>
      <c r="I20">
        <v>28.0280456533267</v>
      </c>
      <c r="J20">
        <v>28.9306830034221</v>
      </c>
      <c r="K20">
        <v>28.313807936772498</v>
      </c>
      <c r="L20">
        <v>28.535063954041899</v>
      </c>
      <c r="M20">
        <v>28.837011684182301</v>
      </c>
      <c r="N20">
        <v>28.197946351532799</v>
      </c>
      <c r="O20">
        <v>28.043944370920698</v>
      </c>
      <c r="P20">
        <v>28.9391840615781</v>
      </c>
      <c r="Q20">
        <v>28.299553896216299</v>
      </c>
      <c r="R20">
        <v>28.029000118449101</v>
      </c>
      <c r="T20" s="14">
        <v>97</v>
      </c>
      <c r="U20" s="14">
        <v>105000</v>
      </c>
      <c r="V20" s="5">
        <f t="shared" si="2"/>
        <v>30.75896423525408</v>
      </c>
      <c r="W20" s="5">
        <f t="shared" si="3"/>
        <v>0.40184555747615147</v>
      </c>
      <c r="X20" s="5">
        <f t="shared" si="4"/>
        <v>0.12707472292447422</v>
      </c>
      <c r="Y20" s="5">
        <f t="shared" si="7"/>
        <v>30.339637047415501</v>
      </c>
      <c r="Z20" s="5">
        <f t="shared" si="8"/>
        <v>31.316718715044537</v>
      </c>
      <c r="AA20" s="5">
        <f t="shared" si="9"/>
        <v>30.64896735423827</v>
      </c>
      <c r="AB20" s="5">
        <f t="shared" si="10"/>
        <v>30.888471290457723</v>
      </c>
      <c r="AC20" s="5">
        <f t="shared" si="11"/>
        <v>31.215321926176717</v>
      </c>
      <c r="AD20" s="5">
        <f t="shared" si="12"/>
        <v>30.523550174339629</v>
      </c>
      <c r="AE20" s="5">
        <f t="shared" si="13"/>
        <v>30.356846999450237</v>
      </c>
      <c r="AF20" s="5">
        <f t="shared" si="14"/>
        <v>31.325920891398976</v>
      </c>
      <c r="AG20" s="5">
        <f t="shared" si="15"/>
        <v>30.633537722708361</v>
      </c>
      <c r="AH20" s="5">
        <f t="shared" si="16"/>
        <v>30.340670231310884</v>
      </c>
      <c r="AI20">
        <f t="shared" si="17"/>
        <v>120.25509278350515</v>
      </c>
      <c r="AJ20">
        <f t="shared" si="5"/>
        <v>-74.42190303688065</v>
      </c>
      <c r="AK20">
        <f t="shared" si="18"/>
        <v>-89.496128548251065</v>
      </c>
      <c r="AL20">
        <f t="shared" si="6"/>
        <v>0.25578096963119346</v>
      </c>
    </row>
    <row r="21" spans="1:38" x14ac:dyDescent="0.25">
      <c r="A21">
        <v>17</v>
      </c>
      <c r="B21" s="2" t="s">
        <v>69</v>
      </c>
      <c r="C21" s="8" t="s">
        <v>70</v>
      </c>
      <c r="D21" s="2" t="s">
        <v>71</v>
      </c>
      <c r="E21" s="2">
        <v>300.29000000000002</v>
      </c>
      <c r="F21" s="17">
        <f>E21*H1</f>
        <v>336.32480000000004</v>
      </c>
      <c r="G21" s="5">
        <f t="shared" si="0"/>
        <v>260.30503480780851</v>
      </c>
      <c r="H21" s="5">
        <f t="shared" si="1"/>
        <v>50.006221874798548</v>
      </c>
      <c r="I21">
        <v>304.62125269845399</v>
      </c>
      <c r="J21">
        <v>208.76027527237599</v>
      </c>
      <c r="K21">
        <v>281.71169684896398</v>
      </c>
      <c r="L21">
        <v>213.58237206186399</v>
      </c>
      <c r="M21">
        <v>243.78542899123099</v>
      </c>
      <c r="N21">
        <v>237.94044158717799</v>
      </c>
      <c r="O21">
        <v>213.31413917614</v>
      </c>
      <c r="P21">
        <v>355.78906328782</v>
      </c>
      <c r="Q21">
        <v>233.81153775976401</v>
      </c>
      <c r="R21">
        <v>309.734140394294</v>
      </c>
      <c r="T21" s="14">
        <v>1629</v>
      </c>
      <c r="U21" s="14">
        <v>90000</v>
      </c>
      <c r="V21" s="5">
        <f t="shared" si="2"/>
        <v>14.381493635790525</v>
      </c>
      <c r="W21" s="5">
        <f t="shared" si="3"/>
        <v>2.7627746892153793</v>
      </c>
      <c r="X21" s="5">
        <f t="shared" si="4"/>
        <v>0.87366606797844304</v>
      </c>
      <c r="Y21" s="5">
        <f t="shared" si="7"/>
        <v>16.829903464002982</v>
      </c>
      <c r="Z21" s="5">
        <f t="shared" si="8"/>
        <v>11.533716865877128</v>
      </c>
      <c r="AA21" s="5">
        <f t="shared" si="9"/>
        <v>15.5641821463516</v>
      </c>
      <c r="AB21" s="5">
        <f t="shared" si="10"/>
        <v>11.800131053141657</v>
      </c>
      <c r="AC21" s="5">
        <f t="shared" si="11"/>
        <v>13.468808231559724</v>
      </c>
      <c r="AD21" s="5">
        <f t="shared" si="12"/>
        <v>13.145880750672818</v>
      </c>
      <c r="AE21" s="5">
        <f t="shared" si="13"/>
        <v>11.785311556692816</v>
      </c>
      <c r="AF21" s="5">
        <f t="shared" si="14"/>
        <v>19.656854325293924</v>
      </c>
      <c r="AG21" s="5">
        <f t="shared" si="15"/>
        <v>12.917764517114032</v>
      </c>
      <c r="AH21" s="5">
        <f t="shared" si="16"/>
        <v>17.112383447198564</v>
      </c>
      <c r="AI21">
        <f t="shared" si="17"/>
        <v>18.581480662983427</v>
      </c>
      <c r="AJ21">
        <f t="shared" si="5"/>
        <v>-22.603080472267141</v>
      </c>
      <c r="AK21">
        <f t="shared" si="18"/>
        <v>-4.1999870271929023</v>
      </c>
      <c r="AL21">
        <f t="shared" si="6"/>
        <v>0.77396919527732855</v>
      </c>
    </row>
    <row r="22" spans="1:38" x14ac:dyDescent="0.25">
      <c r="A22">
        <v>18</v>
      </c>
      <c r="B22" s="2" t="s">
        <v>72</v>
      </c>
      <c r="C22" s="8" t="s">
        <v>73</v>
      </c>
      <c r="D22" s="2" t="s">
        <v>74</v>
      </c>
      <c r="E22" s="2">
        <v>82.37</v>
      </c>
      <c r="F22" s="17">
        <f>E22*H1</f>
        <v>92.254400000000018</v>
      </c>
      <c r="G22" s="5">
        <f t="shared" si="0"/>
        <v>27.35167240162199</v>
      </c>
      <c r="H22" s="5">
        <f t="shared" si="1"/>
        <v>0.45044329296974056</v>
      </c>
      <c r="I22">
        <v>27.509034232637699</v>
      </c>
      <c r="J22">
        <v>27.1455338722592</v>
      </c>
      <c r="K22">
        <v>28.445659495081401</v>
      </c>
      <c r="L22">
        <v>27.079292041139201</v>
      </c>
      <c r="M22">
        <v>27.0382023492404</v>
      </c>
      <c r="N22">
        <v>27.361610820233899</v>
      </c>
      <c r="O22">
        <v>26.955982246536902</v>
      </c>
      <c r="P22">
        <v>27.4888384302009</v>
      </c>
      <c r="Q22">
        <v>26.936545519211201</v>
      </c>
      <c r="R22">
        <v>27.5560250096791</v>
      </c>
      <c r="T22" s="14">
        <v>54</v>
      </c>
      <c r="U22" s="14">
        <v>90000</v>
      </c>
      <c r="V22" s="5">
        <f t="shared" si="2"/>
        <v>45.586120669369983</v>
      </c>
      <c r="W22" s="5">
        <f t="shared" si="3"/>
        <v>0.75073882161623384</v>
      </c>
      <c r="X22" s="5">
        <f t="shared" si="4"/>
        <v>0.23740446042181501</v>
      </c>
      <c r="Y22" s="5">
        <f t="shared" si="7"/>
        <v>45.848390387729502</v>
      </c>
      <c r="Z22" s="5">
        <f t="shared" si="8"/>
        <v>45.242556453765332</v>
      </c>
      <c r="AA22" s="5">
        <f t="shared" si="9"/>
        <v>47.409432491802335</v>
      </c>
      <c r="AB22" s="5">
        <f t="shared" si="10"/>
        <v>45.13215340189867</v>
      </c>
      <c r="AC22" s="5">
        <f t="shared" si="11"/>
        <v>45.063670582067338</v>
      </c>
      <c r="AD22" s="5">
        <f t="shared" si="12"/>
        <v>45.60268470038983</v>
      </c>
      <c r="AE22" s="5">
        <f t="shared" si="13"/>
        <v>44.926637077561509</v>
      </c>
      <c r="AF22" s="5">
        <f t="shared" si="14"/>
        <v>45.814730717001503</v>
      </c>
      <c r="AG22" s="5">
        <f t="shared" si="15"/>
        <v>44.894242532018666</v>
      </c>
      <c r="AH22" s="5">
        <f t="shared" si="16"/>
        <v>45.926708349465166</v>
      </c>
      <c r="AI22">
        <f t="shared" si="17"/>
        <v>153.75733333333335</v>
      </c>
      <c r="AJ22">
        <f t="shared" si="5"/>
        <v>-70.351904731241007</v>
      </c>
      <c r="AK22">
        <f t="shared" si="18"/>
        <v>-108.17121266396336</v>
      </c>
      <c r="AL22">
        <f t="shared" si="6"/>
        <v>0.29648095268758984</v>
      </c>
    </row>
    <row r="23" spans="1:38" x14ac:dyDescent="0.25">
      <c r="A23">
        <v>19</v>
      </c>
      <c r="B23" s="2" t="s">
        <v>75</v>
      </c>
      <c r="C23" s="8" t="s">
        <v>76</v>
      </c>
      <c r="D23" s="2" t="s">
        <v>77</v>
      </c>
      <c r="E23" s="2">
        <v>74.84</v>
      </c>
      <c r="F23" s="17">
        <f>E23*H1</f>
        <v>83.820800000000006</v>
      </c>
      <c r="G23" s="5">
        <f t="shared" si="0"/>
        <v>12.389347527090701</v>
      </c>
      <c r="H23" s="5">
        <f t="shared" si="1"/>
        <v>6.7242439453739783E-2</v>
      </c>
      <c r="I23">
        <v>12.3064320502058</v>
      </c>
      <c r="J23">
        <v>12.4111787925776</v>
      </c>
      <c r="K23">
        <v>12.3430693455186</v>
      </c>
      <c r="L23">
        <v>12.3416265264113</v>
      </c>
      <c r="M23">
        <v>12.395777762333401</v>
      </c>
      <c r="N23">
        <v>12.4309676814662</v>
      </c>
      <c r="O23">
        <v>12.376010951400399</v>
      </c>
      <c r="P23">
        <v>12.3097807080074</v>
      </c>
      <c r="Q23">
        <v>12.5073955026077</v>
      </c>
      <c r="R23">
        <v>12.471235950378601</v>
      </c>
      <c r="T23" s="14">
        <v>18</v>
      </c>
      <c r="U23" s="14">
        <v>270000</v>
      </c>
      <c r="V23" s="5">
        <f t="shared" si="2"/>
        <v>185.84021290636051</v>
      </c>
      <c r="W23" s="5">
        <f t="shared" si="3"/>
        <v>1.0086365918060867</v>
      </c>
      <c r="X23" s="5">
        <f t="shared" si="4"/>
        <v>0.31895889614967604</v>
      </c>
      <c r="Y23" s="5">
        <f t="shared" si="7"/>
        <v>184.59648075308701</v>
      </c>
      <c r="Z23" s="5">
        <f t="shared" si="8"/>
        <v>186.16768188866399</v>
      </c>
      <c r="AA23" s="5">
        <f t="shared" si="9"/>
        <v>185.14604018277899</v>
      </c>
      <c r="AB23" s="5">
        <f t="shared" si="10"/>
        <v>185.12439789616951</v>
      </c>
      <c r="AC23" s="5">
        <f t="shared" si="11"/>
        <v>185.936666435001</v>
      </c>
      <c r="AD23" s="5">
        <f t="shared" si="12"/>
        <v>186.464515221993</v>
      </c>
      <c r="AE23" s="5">
        <f t="shared" si="13"/>
        <v>185.64016427100597</v>
      </c>
      <c r="AF23" s="5">
        <f t="shared" si="14"/>
        <v>184.64671062011104</v>
      </c>
      <c r="AG23" s="5">
        <f t="shared" si="15"/>
        <v>187.61093253911548</v>
      </c>
      <c r="AH23" s="5">
        <f t="shared" si="16"/>
        <v>187.06853925567901</v>
      </c>
      <c r="AI23">
        <f t="shared" si="17"/>
        <v>1257.3119999999999</v>
      </c>
      <c r="AJ23">
        <f t="shared" si="5"/>
        <v>-85.219244475010143</v>
      </c>
      <c r="AK23">
        <f t="shared" si="18"/>
        <v>-1071.4717870936395</v>
      </c>
      <c r="AL23">
        <f t="shared" si="6"/>
        <v>0.14780755524989861</v>
      </c>
    </row>
    <row r="24" spans="1:38" x14ac:dyDescent="0.25">
      <c r="A24">
        <v>20</v>
      </c>
      <c r="B24" s="4" t="s">
        <v>78</v>
      </c>
      <c r="C24" s="7" t="s">
        <v>79</v>
      </c>
      <c r="D24" s="4" t="s">
        <v>80</v>
      </c>
      <c r="E24" s="4">
        <v>3.22</v>
      </c>
      <c r="F24" s="17">
        <f>E24*H1</f>
        <v>3.6064000000000007</v>
      </c>
      <c r="G24" s="5">
        <f t="shared" si="0"/>
        <v>7.0031094474611466</v>
      </c>
      <c r="H24" s="5">
        <f t="shared" si="1"/>
        <v>8.4159879228064949E-2</v>
      </c>
      <c r="I24">
        <v>6.9448335123361504</v>
      </c>
      <c r="J24">
        <v>6.9784694610004303</v>
      </c>
      <c r="K24">
        <v>6.98782491816503</v>
      </c>
      <c r="L24">
        <v>7.1182218304981397</v>
      </c>
      <c r="M24">
        <v>6.9771421666451801</v>
      </c>
      <c r="N24">
        <v>7.0267666279012904</v>
      </c>
      <c r="O24">
        <v>7.1430338923530101</v>
      </c>
      <c r="P24">
        <v>6.8561872416565803</v>
      </c>
      <c r="Q24">
        <v>6.9555443071882204</v>
      </c>
      <c r="R24">
        <v>7.0430705168674397</v>
      </c>
      <c r="T24" s="14">
        <v>65</v>
      </c>
      <c r="U24" s="14">
        <v>70000</v>
      </c>
      <c r="V24" s="5">
        <f t="shared" si="2"/>
        <v>7.5418101741889272</v>
      </c>
      <c r="W24" s="5">
        <f t="shared" si="3"/>
        <v>9.0633716091762184E-2</v>
      </c>
      <c r="X24" s="5">
        <f t="shared" si="4"/>
        <v>2.8660897565502289E-2</v>
      </c>
      <c r="Y24" s="5">
        <f t="shared" si="7"/>
        <v>7.4790514748235468</v>
      </c>
      <c r="Z24" s="5">
        <f t="shared" si="8"/>
        <v>7.51527480415431</v>
      </c>
      <c r="AA24" s="5">
        <f t="shared" si="9"/>
        <v>7.5253499118700322</v>
      </c>
      <c r="AB24" s="5">
        <f t="shared" si="10"/>
        <v>7.6657773559210733</v>
      </c>
      <c r="AC24" s="5">
        <f t="shared" si="11"/>
        <v>7.5138454102332703</v>
      </c>
      <c r="AD24" s="5">
        <f t="shared" si="12"/>
        <v>7.567287137739851</v>
      </c>
      <c r="AE24" s="5">
        <f t="shared" si="13"/>
        <v>7.6924980379186261</v>
      </c>
      <c r="AF24" s="5">
        <f t="shared" si="14"/>
        <v>7.383586260245548</v>
      </c>
      <c r="AG24" s="5">
        <f t="shared" si="15"/>
        <v>7.4905861769719291</v>
      </c>
      <c r="AH24" s="5">
        <f t="shared" si="16"/>
        <v>7.5848451720110885</v>
      </c>
      <c r="AI24">
        <f t="shared" si="17"/>
        <v>3.8838153846153856</v>
      </c>
      <c r="AJ24">
        <f t="shared" si="5"/>
        <v>94.185599142112494</v>
      </c>
      <c r="AK24">
        <f t="shared" si="18"/>
        <v>3.6579947895735416</v>
      </c>
      <c r="AL24">
        <f t="shared" si="6"/>
        <v>1.9418559914211249</v>
      </c>
    </row>
    <row r="25" spans="1:38" x14ac:dyDescent="0.25">
      <c r="A25">
        <v>21</v>
      </c>
      <c r="B25" s="4" t="s">
        <v>81</v>
      </c>
      <c r="C25" s="7" t="s">
        <v>82</v>
      </c>
      <c r="D25" s="4" t="s">
        <v>83</v>
      </c>
      <c r="E25" s="4">
        <v>1.92</v>
      </c>
      <c r="F25" s="17">
        <f>E25*H1</f>
        <v>2.1504000000000003</v>
      </c>
      <c r="G25" s="5">
        <f t="shared" si="0"/>
        <v>4.1793583698874555</v>
      </c>
      <c r="H25" s="5">
        <f t="shared" si="1"/>
        <v>4.3153071847151628E-2</v>
      </c>
      <c r="I25">
        <v>4.1559158851120204</v>
      </c>
      <c r="J25">
        <v>4.1664971892761704</v>
      </c>
      <c r="K25">
        <v>4.1724513632010902</v>
      </c>
      <c r="L25">
        <v>4.2382679116406399</v>
      </c>
      <c r="M25">
        <v>4.16118811021716</v>
      </c>
      <c r="N25">
        <v>4.1917445035937204</v>
      </c>
      <c r="O25">
        <v>4.24865411296906</v>
      </c>
      <c r="P25">
        <v>4.0969048146088101</v>
      </c>
      <c r="Q25">
        <v>4.1661919800016696</v>
      </c>
      <c r="R25">
        <v>4.1957678282542101</v>
      </c>
      <c r="T25" s="14">
        <v>22</v>
      </c>
      <c r="U25" s="14">
        <v>160000</v>
      </c>
      <c r="V25" s="5">
        <f t="shared" si="2"/>
        <v>30.395333599181487</v>
      </c>
      <c r="W25" s="5">
        <f t="shared" si="3"/>
        <v>0.31384052252473904</v>
      </c>
      <c r="X25" s="5">
        <f t="shared" si="4"/>
        <v>9.9245087323555331E-2</v>
      </c>
      <c r="Y25" s="5">
        <f t="shared" si="7"/>
        <v>30.224842800814695</v>
      </c>
      <c r="Z25" s="5">
        <f t="shared" si="8"/>
        <v>30.301797740190331</v>
      </c>
      <c r="AA25" s="5">
        <f t="shared" si="9"/>
        <v>30.345100823280656</v>
      </c>
      <c r="AB25" s="5">
        <f t="shared" si="10"/>
        <v>30.823766630113742</v>
      </c>
      <c r="AC25" s="5">
        <f t="shared" si="11"/>
        <v>30.263186256124797</v>
      </c>
      <c r="AD25" s="5">
        <f t="shared" si="12"/>
        <v>30.485414571590695</v>
      </c>
      <c r="AE25" s="5">
        <f t="shared" si="13"/>
        <v>30.899302639774984</v>
      </c>
      <c r="AF25" s="5">
        <f t="shared" si="14"/>
        <v>29.795671378973164</v>
      </c>
      <c r="AG25" s="5">
        <f t="shared" si="15"/>
        <v>30.299578036375777</v>
      </c>
      <c r="AH25" s="5">
        <f t="shared" si="16"/>
        <v>30.514675114576075</v>
      </c>
      <c r="AI25">
        <f t="shared" si="17"/>
        <v>15.639272727272729</v>
      </c>
      <c r="AJ25">
        <f t="shared" si="5"/>
        <v>94.352602766343665</v>
      </c>
      <c r="AK25">
        <f t="shared" si="18"/>
        <v>14.756060871908758</v>
      </c>
      <c r="AL25">
        <f t="shared" si="6"/>
        <v>1.9435260276634365</v>
      </c>
    </row>
    <row r="26" spans="1:38" x14ac:dyDescent="0.25">
      <c r="A26">
        <v>22</v>
      </c>
      <c r="B26" s="4" t="s">
        <v>84</v>
      </c>
      <c r="C26" s="7" t="s">
        <v>85</v>
      </c>
      <c r="D26" s="4" t="s">
        <v>86</v>
      </c>
      <c r="E26" s="4">
        <v>3.46</v>
      </c>
      <c r="F26" s="17">
        <f>E26*H1</f>
        <v>3.8752000000000004</v>
      </c>
      <c r="G26" s="5">
        <f t="shared" si="0"/>
        <v>7.5408964411871624</v>
      </c>
      <c r="H26" s="5">
        <f t="shared" si="1"/>
        <v>9.2523142870374359E-2</v>
      </c>
      <c r="I26">
        <v>7.4917477514640201</v>
      </c>
      <c r="J26">
        <v>7.5152616108070296</v>
      </c>
      <c r="K26">
        <v>7.5210351612636597</v>
      </c>
      <c r="L26">
        <v>7.6581631327758801</v>
      </c>
      <c r="M26">
        <v>7.5265098530481804</v>
      </c>
      <c r="N26">
        <v>7.5578026245282102</v>
      </c>
      <c r="O26">
        <v>7.7081269892150299</v>
      </c>
      <c r="P26">
        <v>7.3717632789876903</v>
      </c>
      <c r="Q26">
        <v>7.49398391937408</v>
      </c>
      <c r="R26">
        <v>7.5645700904078401</v>
      </c>
      <c r="T26" s="14">
        <v>400</v>
      </c>
      <c r="U26" s="14">
        <v>53000</v>
      </c>
      <c r="V26" s="5">
        <f t="shared" si="2"/>
        <v>0.99916877845729901</v>
      </c>
      <c r="W26" s="5">
        <f t="shared" si="3"/>
        <v>1.2259316430324628E-2</v>
      </c>
      <c r="X26" s="5">
        <f t="shared" si="4"/>
        <v>3.8767362476550731E-3</v>
      </c>
      <c r="Y26" s="5">
        <f t="shared" si="7"/>
        <v>0.99265657706898269</v>
      </c>
      <c r="Z26" s="5">
        <f t="shared" si="8"/>
        <v>0.99577216343193142</v>
      </c>
      <c r="AA26" s="5">
        <f t="shared" si="9"/>
        <v>0.99653715886743499</v>
      </c>
      <c r="AB26" s="5">
        <f t="shared" si="10"/>
        <v>1.0147066150928041</v>
      </c>
      <c r="AC26" s="5">
        <f t="shared" si="11"/>
        <v>0.99726255552888377</v>
      </c>
      <c r="AD26" s="5">
        <f t="shared" si="12"/>
        <v>1.0014088477499878</v>
      </c>
      <c r="AE26" s="5">
        <f t="shared" si="13"/>
        <v>1.0213268260709916</v>
      </c>
      <c r="AF26" s="5">
        <f t="shared" si="14"/>
        <v>0.97675863446586897</v>
      </c>
      <c r="AG26" s="5">
        <f t="shared" si="15"/>
        <v>0.9929528693170655</v>
      </c>
      <c r="AH26" s="5">
        <f t="shared" si="16"/>
        <v>1.0023055369790388</v>
      </c>
      <c r="AI26">
        <f t="shared" si="17"/>
        <v>0.51346400000000003</v>
      </c>
      <c r="AJ26">
        <f t="shared" si="5"/>
        <v>94.593735579767795</v>
      </c>
      <c r="AK26">
        <f t="shared" si="18"/>
        <v>0.48570477845729898</v>
      </c>
      <c r="AL26">
        <f t="shared" si="6"/>
        <v>1.945937355797678</v>
      </c>
    </row>
    <row r="27" spans="1:38" x14ac:dyDescent="0.25">
      <c r="A27">
        <v>23</v>
      </c>
      <c r="B27" s="4" t="s">
        <v>87</v>
      </c>
      <c r="C27" s="7" t="s">
        <v>88</v>
      </c>
      <c r="D27" s="4" t="s">
        <v>89</v>
      </c>
      <c r="E27" s="4">
        <v>1.67</v>
      </c>
      <c r="F27" s="17">
        <f>E27*H1</f>
        <v>1.8704000000000001</v>
      </c>
      <c r="G27" s="5">
        <f t="shared" si="0"/>
        <v>3.6341782456532514</v>
      </c>
      <c r="H27" s="5">
        <f t="shared" si="1"/>
        <v>4.4580115092321529E-2</v>
      </c>
      <c r="I27">
        <v>3.6171097314421701</v>
      </c>
      <c r="J27">
        <v>3.61533572554641</v>
      </c>
      <c r="K27">
        <v>3.626503324293</v>
      </c>
      <c r="L27">
        <v>3.6914424852166499</v>
      </c>
      <c r="M27">
        <v>3.6198526770349999</v>
      </c>
      <c r="N27">
        <v>3.6424172803202599</v>
      </c>
      <c r="O27">
        <v>3.71441253653887</v>
      </c>
      <c r="P27">
        <v>3.5515024405426501</v>
      </c>
      <c r="Q27">
        <v>3.6185109277205201</v>
      </c>
      <c r="R27">
        <v>3.64469532787699</v>
      </c>
      <c r="T27" s="14">
        <v>640</v>
      </c>
      <c r="U27" s="14">
        <v>480000</v>
      </c>
      <c r="V27" s="5">
        <f t="shared" si="2"/>
        <v>2.7256336842399387</v>
      </c>
      <c r="W27" s="5">
        <f t="shared" si="3"/>
        <v>3.343508631924124E-2</v>
      </c>
      <c r="X27" s="5">
        <f t="shared" si="4"/>
        <v>1.0573102653313798E-2</v>
      </c>
      <c r="Y27" s="5">
        <f t="shared" si="7"/>
        <v>2.7128322985816276</v>
      </c>
      <c r="Z27" s="5">
        <f t="shared" si="8"/>
        <v>2.7115017941598074</v>
      </c>
      <c r="AA27" s="5">
        <f t="shared" si="9"/>
        <v>2.7198774932197503</v>
      </c>
      <c r="AB27" s="5">
        <f t="shared" si="10"/>
        <v>2.7685818639124871</v>
      </c>
      <c r="AC27" s="5">
        <f t="shared" si="11"/>
        <v>2.7148895077762498</v>
      </c>
      <c r="AD27" s="5">
        <f t="shared" si="12"/>
        <v>2.731812960240195</v>
      </c>
      <c r="AE27" s="5">
        <f t="shared" si="13"/>
        <v>2.7858094024041526</v>
      </c>
      <c r="AF27" s="5">
        <f t="shared" si="14"/>
        <v>2.663626830406987</v>
      </c>
      <c r="AG27" s="5">
        <f t="shared" si="15"/>
        <v>2.7138831957903902</v>
      </c>
      <c r="AH27" s="5">
        <f t="shared" si="16"/>
        <v>2.7335214959077425</v>
      </c>
      <c r="AI27">
        <f t="shared" si="17"/>
        <v>1.4028000000000003</v>
      </c>
      <c r="AJ27">
        <f t="shared" si="5"/>
        <v>94.299521260332071</v>
      </c>
      <c r="AK27">
        <f t="shared" si="18"/>
        <v>1.3228336842399384</v>
      </c>
      <c r="AL27">
        <f t="shared" si="6"/>
        <v>1.9429952126033205</v>
      </c>
    </row>
    <row r="28" spans="1:38" x14ac:dyDescent="0.25">
      <c r="A28">
        <v>24</v>
      </c>
      <c r="B28" s="4" t="s">
        <v>90</v>
      </c>
      <c r="C28" s="7" t="s">
        <v>91</v>
      </c>
      <c r="D28" s="4" t="s">
        <v>92</v>
      </c>
      <c r="E28" s="4">
        <v>16.649999999999999</v>
      </c>
      <c r="F28" s="17">
        <f>E28*H1</f>
        <v>18.648</v>
      </c>
      <c r="G28" s="5">
        <f t="shared" si="0"/>
        <v>36.250919569354721</v>
      </c>
      <c r="H28" s="5">
        <f t="shared" si="1"/>
        <v>0.42396827013196464</v>
      </c>
      <c r="I28">
        <v>35.9677256101604</v>
      </c>
      <c r="J28">
        <v>36.177631307320603</v>
      </c>
      <c r="K28">
        <v>36.111442845012697</v>
      </c>
      <c r="L28">
        <v>36.853487462266301</v>
      </c>
      <c r="M28">
        <v>36.091444159938199</v>
      </c>
      <c r="N28">
        <v>36.500186600674397</v>
      </c>
      <c r="O28">
        <v>36.870586666415001</v>
      </c>
      <c r="P28">
        <v>35.477628744654801</v>
      </c>
      <c r="Q28">
        <v>36.030555474553701</v>
      </c>
      <c r="R28">
        <v>36.4285068225511</v>
      </c>
      <c r="T28" s="14">
        <v>2500</v>
      </c>
      <c r="U28" s="14">
        <v>120000</v>
      </c>
      <c r="V28" s="5">
        <f t="shared" si="2"/>
        <v>1.7400441393290265</v>
      </c>
      <c r="W28" s="5">
        <f t="shared" si="3"/>
        <v>2.0350476966334352E-2</v>
      </c>
      <c r="X28" s="5">
        <f t="shared" si="4"/>
        <v>6.4353858684410292E-3</v>
      </c>
      <c r="Y28" s="5">
        <f t="shared" si="7"/>
        <v>1.7264508292876992</v>
      </c>
      <c r="Z28" s="5">
        <f t="shared" si="8"/>
        <v>1.7365263027513889</v>
      </c>
      <c r="AA28" s="5">
        <f t="shared" si="9"/>
        <v>1.7333492565606092</v>
      </c>
      <c r="AB28" s="5">
        <f t="shared" si="10"/>
        <v>1.7689673981887823</v>
      </c>
      <c r="AC28" s="5">
        <f t="shared" si="11"/>
        <v>1.7323893196770337</v>
      </c>
      <c r="AD28" s="5">
        <f t="shared" si="12"/>
        <v>1.7520089568323711</v>
      </c>
      <c r="AE28" s="5">
        <f t="shared" si="13"/>
        <v>1.7697881599879202</v>
      </c>
      <c r="AF28" s="5">
        <f t="shared" si="14"/>
        <v>1.7029261797434303</v>
      </c>
      <c r="AG28" s="5">
        <f t="shared" si="15"/>
        <v>1.7294666627785775</v>
      </c>
      <c r="AH28" s="5">
        <f t="shared" si="16"/>
        <v>1.7485683274824528</v>
      </c>
      <c r="AI28">
        <f t="shared" si="17"/>
        <v>0.89510400000000001</v>
      </c>
      <c r="AJ28">
        <f t="shared" si="5"/>
        <v>94.395750586415261</v>
      </c>
      <c r="AK28">
        <f t="shared" si="18"/>
        <v>0.84494013932902645</v>
      </c>
      <c r="AL28">
        <f t="shared" si="6"/>
        <v>1.9439575058641525</v>
      </c>
    </row>
    <row r="29" spans="1:38" x14ac:dyDescent="0.25">
      <c r="A29">
        <v>25</v>
      </c>
      <c r="B29" s="4" t="s">
        <v>93</v>
      </c>
      <c r="C29" s="7" t="s">
        <v>94</v>
      </c>
      <c r="D29" s="4" t="s">
        <v>95</v>
      </c>
      <c r="E29" s="4">
        <v>0.5</v>
      </c>
      <c r="F29" s="17">
        <f>E29*H1</f>
        <v>0.56000000000000005</v>
      </c>
      <c r="G29" s="5">
        <f t="shared" si="0"/>
        <v>1.0897356221608978</v>
      </c>
      <c r="H29" s="5">
        <f t="shared" si="1"/>
        <v>1.3618654362768818E-2</v>
      </c>
      <c r="I29">
        <v>1.0828764680371199</v>
      </c>
      <c r="J29">
        <v>1.0883905916785599</v>
      </c>
      <c r="K29">
        <v>1.0842415074029601</v>
      </c>
      <c r="L29">
        <v>1.10967836713374</v>
      </c>
      <c r="M29">
        <v>1.08407785957224</v>
      </c>
      <c r="N29">
        <v>1.09408718875814</v>
      </c>
      <c r="O29">
        <v>1.1117915630400499</v>
      </c>
      <c r="P29">
        <v>1.06491553277413</v>
      </c>
      <c r="Q29">
        <v>1.08436820298017</v>
      </c>
      <c r="R29">
        <v>1.09292894023187</v>
      </c>
      <c r="T29" s="14">
        <v>1550</v>
      </c>
      <c r="U29" s="14">
        <v>390000</v>
      </c>
      <c r="V29" s="5">
        <f t="shared" si="2"/>
        <v>0.27419154364048404</v>
      </c>
      <c r="W29" s="5">
        <f t="shared" si="3"/>
        <v>3.4266291622450586E-3</v>
      </c>
      <c r="X29" s="5">
        <f t="shared" si="4"/>
        <v>1.0835952849449037E-3</v>
      </c>
      <c r="Y29" s="5">
        <f t="shared" si="7"/>
        <v>0.27246569195772696</v>
      </c>
      <c r="Z29" s="5">
        <f t="shared" si="8"/>
        <v>0.27385311661589573</v>
      </c>
      <c r="AA29" s="5">
        <f t="shared" si="9"/>
        <v>0.27280915347558349</v>
      </c>
      <c r="AB29" s="5">
        <f t="shared" si="10"/>
        <v>0.27920939560139268</v>
      </c>
      <c r="AC29" s="5">
        <f t="shared" si="11"/>
        <v>0.27276797756978943</v>
      </c>
      <c r="AD29" s="5">
        <f t="shared" si="12"/>
        <v>0.27528645394559653</v>
      </c>
      <c r="AE29" s="5">
        <f t="shared" si="13"/>
        <v>0.27974110295846416</v>
      </c>
      <c r="AF29" s="5">
        <f t="shared" si="14"/>
        <v>0.26794648889155531</v>
      </c>
      <c r="AG29" s="5">
        <f t="shared" si="15"/>
        <v>0.27284103171759111</v>
      </c>
      <c r="AH29" s="5">
        <f t="shared" si="16"/>
        <v>0.27499502367124473</v>
      </c>
      <c r="AI29">
        <f t="shared" si="17"/>
        <v>0.14090322580645162</v>
      </c>
      <c r="AJ29">
        <f t="shared" si="5"/>
        <v>94.59564681444607</v>
      </c>
      <c r="AK29">
        <f t="shared" si="18"/>
        <v>0.13328831783403242</v>
      </c>
      <c r="AL29">
        <f t="shared" si="6"/>
        <v>1.9459564681444608</v>
      </c>
    </row>
    <row r="30" spans="1:38" x14ac:dyDescent="0.25">
      <c r="A30">
        <v>26</v>
      </c>
      <c r="B30" s="4" t="s">
        <v>96</v>
      </c>
      <c r="C30" s="7" t="s">
        <v>97</v>
      </c>
      <c r="D30" s="4" t="s">
        <v>98</v>
      </c>
      <c r="E30" s="4">
        <v>3.03</v>
      </c>
      <c r="F30" s="17">
        <f>E30*H1</f>
        <v>3.3936000000000002</v>
      </c>
      <c r="G30" s="5">
        <f t="shared" si="0"/>
        <v>6.6017938358012387</v>
      </c>
      <c r="H30" s="5">
        <f t="shared" si="1"/>
        <v>7.0668702203362785E-2</v>
      </c>
      <c r="I30">
        <v>6.55004279104672</v>
      </c>
      <c r="J30">
        <v>6.57482555347908</v>
      </c>
      <c r="K30">
        <v>6.58239609255007</v>
      </c>
      <c r="L30">
        <v>6.6953577285243702</v>
      </c>
      <c r="M30">
        <v>6.5639090725678502</v>
      </c>
      <c r="N30">
        <v>6.61320748394483</v>
      </c>
      <c r="O30">
        <v>6.7300228903523296</v>
      </c>
      <c r="P30">
        <v>6.4855556956475802</v>
      </c>
      <c r="Q30">
        <v>6.5924690966694097</v>
      </c>
      <c r="R30">
        <v>6.6301519532301496</v>
      </c>
      <c r="T30" s="14">
        <v>9240</v>
      </c>
      <c r="U30" s="15">
        <v>66000</v>
      </c>
      <c r="V30" s="5">
        <f t="shared" si="2"/>
        <v>4.7155670255723134E-2</v>
      </c>
      <c r="W30" s="5">
        <f t="shared" si="3"/>
        <v>5.0477644430973383E-4</v>
      </c>
      <c r="X30" s="5">
        <f t="shared" si="4"/>
        <v>1.5962432732198994E-4</v>
      </c>
      <c r="Y30" s="5">
        <f t="shared" si="7"/>
        <v>4.6786019936048001E-2</v>
      </c>
      <c r="Z30" s="5">
        <f t="shared" si="8"/>
        <v>4.6963039667707721E-2</v>
      </c>
      <c r="AA30" s="5">
        <f t="shared" si="9"/>
        <v>4.7017114946786218E-2</v>
      </c>
      <c r="AB30" s="5">
        <f t="shared" si="10"/>
        <v>4.7823983775174071E-2</v>
      </c>
      <c r="AC30" s="5">
        <f t="shared" si="11"/>
        <v>4.6885064804056069E-2</v>
      </c>
      <c r="AD30" s="5">
        <f t="shared" si="12"/>
        <v>4.7237196313891637E-2</v>
      </c>
      <c r="AE30" s="5">
        <f t="shared" si="13"/>
        <v>4.8071592073945214E-2</v>
      </c>
      <c r="AF30" s="5">
        <f t="shared" si="14"/>
        <v>4.6325397826054146E-2</v>
      </c>
      <c r="AG30" s="5">
        <f t="shared" si="15"/>
        <v>4.7089064976210078E-2</v>
      </c>
      <c r="AH30" s="5">
        <f t="shared" si="16"/>
        <v>4.7358228237358212E-2</v>
      </c>
      <c r="AI30">
        <f t="shared" si="17"/>
        <v>2.4240000000000001E-2</v>
      </c>
      <c r="AJ30">
        <f t="shared" si="5"/>
        <v>94.536593464204344</v>
      </c>
      <c r="AK30">
        <f t="shared" si="18"/>
        <v>2.2915670255723133E-2</v>
      </c>
      <c r="AL30">
        <f t="shared" si="6"/>
        <v>1.9453659346420433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103</v>
      </c>
      <c r="U32" s="5">
        <f>SUM(V5:V30)</f>
        <v>10369.997757054089</v>
      </c>
      <c r="V32" s="5"/>
      <c r="W32" s="5"/>
      <c r="X32" s="5"/>
      <c r="Y32" s="5">
        <f t="shared" ref="Y32:AI32" si="19">SUM(Y5:Y30)</f>
        <v>10369.997757054098</v>
      </c>
      <c r="Z32" s="5">
        <f t="shared" si="19"/>
        <v>10369.997757054096</v>
      </c>
      <c r="AA32" s="5">
        <f t="shared" si="19"/>
        <v>10369.9977570541</v>
      </c>
      <c r="AB32" s="5">
        <f t="shared" si="19"/>
        <v>10369.997757054078</v>
      </c>
      <c r="AC32" s="5">
        <f t="shared" si="19"/>
        <v>10369.997757054081</v>
      </c>
      <c r="AD32" s="5">
        <f t="shared" si="19"/>
        <v>10369.997757054074</v>
      </c>
      <c r="AE32" s="5">
        <f t="shared" si="19"/>
        <v>10369.99775705411</v>
      </c>
      <c r="AF32" s="5">
        <f t="shared" si="19"/>
        <v>10369.99775705411</v>
      </c>
      <c r="AG32" s="5">
        <f t="shared" si="19"/>
        <v>10369.997757054094</v>
      </c>
      <c r="AH32" s="5">
        <f t="shared" si="19"/>
        <v>10369.9977570541</v>
      </c>
      <c r="AI32" s="5">
        <f t="shared" si="19"/>
        <v>10369.997757054085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>&amp;R_x000D_&amp;1#&amp;"Calibri"&amp;10&amp;K000000 Classification: Confidential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AD33-07B2-41A0-BAD6-E5814F829695}">
  <dimension ref="A1:AL32"/>
  <sheetViews>
    <sheetView zoomScale="80" zoomScaleNormal="80" workbookViewId="0">
      <selection activeCell="F1" sqref="F1"/>
    </sheetView>
  </sheetViews>
  <sheetFormatPr defaultRowHeight="15" x14ac:dyDescent="0.25"/>
  <cols>
    <col min="9" max="18" width="11.7109375" customWidth="1"/>
    <col min="21" max="21" width="10.140625" customWidth="1"/>
    <col min="25" max="35" width="9.5703125" bestFit="1" customWidth="1"/>
  </cols>
  <sheetData>
    <row r="1" spans="1:38" x14ac:dyDescent="0.25">
      <c r="A1" t="s">
        <v>0</v>
      </c>
      <c r="B1">
        <v>180</v>
      </c>
      <c r="E1" t="s">
        <v>1</v>
      </c>
      <c r="F1">
        <v>1.36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32" t="s">
        <v>5</v>
      </c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S2" s="5"/>
      <c r="T2" s="5"/>
      <c r="U2" s="31" t="s">
        <v>6</v>
      </c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15</v>
      </c>
      <c r="U3" s="5" t="s">
        <v>16</v>
      </c>
      <c r="V3" s="10" t="s">
        <v>13</v>
      </c>
      <c r="W3" s="10" t="s">
        <v>14</v>
      </c>
      <c r="X3" s="10" t="s">
        <v>17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178</v>
      </c>
      <c r="AJ3" t="s">
        <v>19</v>
      </c>
      <c r="AK3" t="s">
        <v>179</v>
      </c>
      <c r="AL3" t="s">
        <v>180</v>
      </c>
    </row>
    <row r="4" spans="1:38" ht="15.75" thickBot="1" x14ac:dyDescent="0.3">
      <c r="B4" t="s">
        <v>20</v>
      </c>
      <c r="C4" t="s">
        <v>181</v>
      </c>
      <c r="F4" s="17"/>
      <c r="G4" s="5">
        <f>AVERAGE(I4:R4)</f>
        <v>26.58696523602287</v>
      </c>
      <c r="H4" s="5">
        <f>STDEV(I4:R4)</f>
        <v>7.1597226764673653E-4</v>
      </c>
      <c r="I4">
        <v>26.587712180680899</v>
      </c>
      <c r="J4">
        <v>26.5861137495165</v>
      </c>
      <c r="K4">
        <v>26.5863982799894</v>
      </c>
      <c r="L4">
        <v>26.5870405169183</v>
      </c>
      <c r="M4">
        <v>26.5870993187728</v>
      </c>
      <c r="N4">
        <v>26.5879792142883</v>
      </c>
      <c r="O4">
        <v>26.586928396586899</v>
      </c>
      <c r="P4">
        <v>26.585714826587498</v>
      </c>
      <c r="Q4">
        <v>26.587085892400999</v>
      </c>
      <c r="R4">
        <v>26.5875799844871</v>
      </c>
      <c r="T4" s="5" t="s">
        <v>21</v>
      </c>
      <c r="U4" s="5" t="s">
        <v>22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23</v>
      </c>
      <c r="C5" s="5" t="s">
        <v>24</v>
      </c>
      <c r="D5" t="s">
        <v>25</v>
      </c>
      <c r="E5">
        <v>120</v>
      </c>
      <c r="F5" s="17">
        <f>E5*F1</f>
        <v>163.20000000000002</v>
      </c>
      <c r="G5" s="5">
        <f t="shared" ref="G5:G30" si="0">AVERAGE(I5:R5)</f>
        <v>203.65821624981498</v>
      </c>
      <c r="H5" s="5">
        <f t="shared" ref="H5:H30" si="1">STDEV(I5:R5)</f>
        <v>0.34536298582341712</v>
      </c>
      <c r="I5">
        <v>204.265200361448</v>
      </c>
      <c r="J5">
        <v>203.81032127039299</v>
      </c>
      <c r="K5">
        <v>203.560592739377</v>
      </c>
      <c r="L5">
        <v>203.40830869668301</v>
      </c>
      <c r="M5">
        <v>203.67143862005901</v>
      </c>
      <c r="N5">
        <v>203.82015714830999</v>
      </c>
      <c r="O5">
        <v>203.417891379487</v>
      </c>
      <c r="P5">
        <v>204.03780316090999</v>
      </c>
      <c r="Q5">
        <v>203.53829107335</v>
      </c>
      <c r="R5">
        <v>203.05215804813301</v>
      </c>
      <c r="T5" s="12">
        <v>16</v>
      </c>
      <c r="U5" s="12">
        <v>588000</v>
      </c>
      <c r="V5" s="5">
        <f>AVERAGE(Y5:AH5)</f>
        <v>8232.8833918987712</v>
      </c>
      <c r="W5" s="5">
        <f>STDEV(Y5:AH5)</f>
        <v>13.961298701912007</v>
      </c>
      <c r="X5" s="5">
        <f>W5/SQRT(COUNT(Y5:AH5))</f>
        <v>4.414950299199413</v>
      </c>
      <c r="Y5" s="5">
        <f>I5/T5*U5/1000*1.1</f>
        <v>8257.4207246115366</v>
      </c>
      <c r="Z5" s="5">
        <f>J5/T5*U5/1000*1.1</f>
        <v>8239.0322373556373</v>
      </c>
      <c r="AA5" s="5">
        <f>K5/T5*U5/1000*1.1</f>
        <v>8228.9369614893167</v>
      </c>
      <c r="AB5" s="5">
        <f>L5/T5*U5/1000*1.1</f>
        <v>8222.7808790634117</v>
      </c>
      <c r="AC5" s="5">
        <f>M5/T5*U5/1000*1.1</f>
        <v>8233.4179062158873</v>
      </c>
      <c r="AD5" s="5">
        <f>N5/T5*U5/1000*1.1</f>
        <v>8239.4298527204319</v>
      </c>
      <c r="AE5" s="5">
        <f>O5/T5*U5/1000*1.1</f>
        <v>8223.1682590157634</v>
      </c>
      <c r="AF5" s="5">
        <f>P5/T5*U5/1000*1.1</f>
        <v>8248.2281927797885</v>
      </c>
      <c r="AG5" s="5">
        <f>Q5/T5*U5/1000*1.1</f>
        <v>8228.0354166401739</v>
      </c>
      <c r="AH5" s="5">
        <f>R5/T5*U5/1000*1.1</f>
        <v>8208.3834890957769</v>
      </c>
      <c r="AI5">
        <f>F5/T5*U5/1000*1.1</f>
        <v>6597.3600000000015</v>
      </c>
      <c r="AJ5">
        <f>((V5-AI5)/AI5)*100</f>
        <v>24.790573682484649</v>
      </c>
      <c r="AK5">
        <f>V5-AI5</f>
        <v>1635.5233918987697</v>
      </c>
      <c r="AL5">
        <f>V5/AI5</f>
        <v>1.2479057368248465</v>
      </c>
    </row>
    <row r="6" spans="1:38" x14ac:dyDescent="0.25">
      <c r="A6">
        <v>2</v>
      </c>
      <c r="B6" t="s">
        <v>26</v>
      </c>
      <c r="C6" s="5" t="s">
        <v>27</v>
      </c>
      <c r="D6" t="s">
        <v>28</v>
      </c>
      <c r="E6">
        <v>1241.24</v>
      </c>
      <c r="F6" s="17">
        <f>E6*H1</f>
        <v>1390.1888000000001</v>
      </c>
      <c r="G6" s="5">
        <f t="shared" si="0"/>
        <v>1277.9789534197303</v>
      </c>
      <c r="H6" s="5">
        <f t="shared" si="1"/>
        <v>30.477198344779104</v>
      </c>
      <c r="I6" s="1">
        <v>1265.1476587734001</v>
      </c>
      <c r="J6" s="1">
        <v>1310.4923121970801</v>
      </c>
      <c r="K6" s="1">
        <v>1319.5213240101</v>
      </c>
      <c r="L6" s="1">
        <v>1260.69132300713</v>
      </c>
      <c r="M6" s="1">
        <v>1251.0096460315301</v>
      </c>
      <c r="N6" s="1">
        <v>1295.63346205731</v>
      </c>
      <c r="O6" s="1">
        <v>1291.2720025066501</v>
      </c>
      <c r="P6" s="1">
        <v>1219.8984114617299</v>
      </c>
      <c r="Q6" s="1">
        <v>1267.68969429293</v>
      </c>
      <c r="R6" s="1">
        <v>1298.4336998594399</v>
      </c>
      <c r="T6" s="13">
        <v>540</v>
      </c>
      <c r="U6" s="13">
        <v>45000</v>
      </c>
      <c r="V6" s="5">
        <f t="shared" ref="V6:V30" si="2">AVERAGE(Y6:AH6)</f>
        <v>106.49824611831085</v>
      </c>
      <c r="W6" s="5">
        <f t="shared" ref="W6:W30" si="3">STDEV(Y6:AH6)</f>
        <v>2.5397665287315934</v>
      </c>
      <c r="X6" s="5">
        <f t="shared" ref="X6:X30" si="4">W6/SQRT(COUNT(Y6:AH6))</f>
        <v>0.80314469558513091</v>
      </c>
      <c r="Y6" s="5">
        <f>I6/T6*U6/1000</f>
        <v>105.42897156445001</v>
      </c>
      <c r="Z6" s="5">
        <f>J6/T6*U6/1000</f>
        <v>109.20769268309002</v>
      </c>
      <c r="AA6" s="5">
        <f>K6/T6*U6/1000</f>
        <v>109.960110334175</v>
      </c>
      <c r="AB6" s="19">
        <f>L6/T6*U6/1000</f>
        <v>105.05761025059415</v>
      </c>
      <c r="AC6" s="5">
        <f>M6/T6*U6/1000</f>
        <v>104.25080383596085</v>
      </c>
      <c r="AD6" s="5">
        <f>N6/T6*U6/1000</f>
        <v>107.96945517144249</v>
      </c>
      <c r="AE6" s="5">
        <f>O6/T6*U6/1000</f>
        <v>107.60600020888751</v>
      </c>
      <c r="AF6" s="5">
        <f>P6/T6*U6/1000</f>
        <v>101.65820095514415</v>
      </c>
      <c r="AG6" s="5">
        <f>Q6/T6*U6/1000</f>
        <v>105.64080785774416</v>
      </c>
      <c r="AH6" s="5">
        <f>R6/T6*U6/1000</f>
        <v>108.20280832162</v>
      </c>
      <c r="AI6">
        <f>F6/T6*U6/1000</f>
        <v>115.84906666666669</v>
      </c>
      <c r="AJ6">
        <f t="shared" ref="AJ6:AJ30" si="5">((V6-AI6)/AI6)*100</f>
        <v>-8.0715544953512843</v>
      </c>
      <c r="AK6">
        <f>V6-AI6</f>
        <v>-9.3508205483558413</v>
      </c>
      <c r="AL6">
        <f t="shared" ref="AL6:AL30" si="6">V6/AI6</f>
        <v>0.91928445504648715</v>
      </c>
    </row>
    <row r="7" spans="1:38" x14ac:dyDescent="0.25">
      <c r="A7">
        <v>3</v>
      </c>
      <c r="B7" t="s">
        <v>29</v>
      </c>
      <c r="C7" s="5" t="s">
        <v>30</v>
      </c>
      <c r="D7" t="s">
        <v>31</v>
      </c>
      <c r="E7">
        <v>166.35</v>
      </c>
      <c r="F7" s="17">
        <f>E7*H1</f>
        <v>186.31200000000001</v>
      </c>
      <c r="G7" s="5">
        <f t="shared" si="0"/>
        <v>93.138538684425313</v>
      </c>
      <c r="H7" s="5">
        <f t="shared" si="1"/>
        <v>0.60473421596855104</v>
      </c>
      <c r="I7">
        <v>92.219571244294798</v>
      </c>
      <c r="J7">
        <v>93.117396096981494</v>
      </c>
      <c r="K7">
        <v>93.931781588333394</v>
      </c>
      <c r="L7">
        <v>93.356376176402705</v>
      </c>
      <c r="M7">
        <v>93.611800265944595</v>
      </c>
      <c r="N7">
        <v>93.913200479363496</v>
      </c>
      <c r="O7">
        <v>92.423164956702905</v>
      </c>
      <c r="P7">
        <v>92.934011375540706</v>
      </c>
      <c r="Q7">
        <v>93.334282512433603</v>
      </c>
      <c r="R7">
        <v>92.543802148255594</v>
      </c>
      <c r="T7" s="13">
        <v>50</v>
      </c>
      <c r="U7" s="13">
        <v>180000</v>
      </c>
      <c r="V7" s="5">
        <f t="shared" si="2"/>
        <v>335.29873926393122</v>
      </c>
      <c r="W7" s="5">
        <f t="shared" si="3"/>
        <v>2.1770431774867927</v>
      </c>
      <c r="X7" s="5">
        <f t="shared" si="4"/>
        <v>0.68844150053884678</v>
      </c>
      <c r="Y7" s="5">
        <f t="shared" ref="Y7:Y30" si="7">I7/T7*U7/1000</f>
        <v>331.99045647946127</v>
      </c>
      <c r="Z7" s="5">
        <f t="shared" ref="Z7:Z30" si="8">J7/T7*U7/1000</f>
        <v>335.22262594913337</v>
      </c>
      <c r="AA7" s="5">
        <f t="shared" ref="AA7:AA30" si="9">K7/T7*U7/1000</f>
        <v>338.15441371800023</v>
      </c>
      <c r="AB7" s="5">
        <f t="shared" ref="AB7:AB30" si="10">L7/T7*U7/1000</f>
        <v>336.08295423504973</v>
      </c>
      <c r="AC7" s="5">
        <f t="shared" ref="AC7:AC30" si="11">M7/T7*U7/1000</f>
        <v>337.00248095740056</v>
      </c>
      <c r="AD7" s="5">
        <f t="shared" ref="AD7:AD30" si="12">N7/T7*U7/1000</f>
        <v>338.0875217257086</v>
      </c>
      <c r="AE7" s="5">
        <f t="shared" ref="AE7:AE30" si="13">O7/T7*U7/1000</f>
        <v>332.72339384413044</v>
      </c>
      <c r="AF7" s="5">
        <f t="shared" ref="AF7:AF30" si="14">P7/T7*U7/1000</f>
        <v>334.56244095194654</v>
      </c>
      <c r="AG7" s="5">
        <f t="shared" ref="AG7:AG30" si="15">Q7/T7*U7/1000</f>
        <v>336.00341704476102</v>
      </c>
      <c r="AH7" s="5">
        <f t="shared" ref="AH7:AH30" si="16">R7/T7*U7/1000</f>
        <v>333.15768773372014</v>
      </c>
      <c r="AI7">
        <f t="shared" ref="AI7:AI30" si="17">F7/T7*U7/1000</f>
        <v>670.72320000000002</v>
      </c>
      <c r="AJ7">
        <f t="shared" si="5"/>
        <v>-50.009372083158709</v>
      </c>
      <c r="AK7">
        <f t="shared" ref="AK7:AK30" si="18">V7-AI7</f>
        <v>-335.4244607360688</v>
      </c>
      <c r="AL7">
        <f t="shared" si="6"/>
        <v>0.49990627916841285</v>
      </c>
    </row>
    <row r="8" spans="1:38" x14ac:dyDescent="0.25">
      <c r="A8">
        <v>4</v>
      </c>
      <c r="B8" t="s">
        <v>32</v>
      </c>
      <c r="C8" s="6" t="s">
        <v>33</v>
      </c>
      <c r="D8" t="s">
        <v>34</v>
      </c>
      <c r="E8">
        <v>50.2</v>
      </c>
      <c r="F8" s="17">
        <f>E8*H1</f>
        <v>56.224000000000011</v>
      </c>
      <c r="G8" s="5">
        <f t="shared" si="0"/>
        <v>302.13397085077224</v>
      </c>
      <c r="H8" s="5">
        <f t="shared" si="1"/>
        <v>9.9364557304843668</v>
      </c>
      <c r="I8">
        <v>289.84835235474401</v>
      </c>
      <c r="J8">
        <v>306.47510911174402</v>
      </c>
      <c r="K8">
        <v>302.528988271213</v>
      </c>
      <c r="L8">
        <v>305.041149786576</v>
      </c>
      <c r="M8">
        <v>304.57996713924001</v>
      </c>
      <c r="N8">
        <v>284.06639721712401</v>
      </c>
      <c r="O8">
        <v>306.49454620211702</v>
      </c>
      <c r="P8">
        <v>295.35832161072102</v>
      </c>
      <c r="Q8">
        <v>308.196245156712</v>
      </c>
      <c r="R8">
        <v>318.75063165753198</v>
      </c>
      <c r="T8" s="14">
        <v>65</v>
      </c>
      <c r="U8" s="14">
        <v>70000</v>
      </c>
      <c r="V8" s="5">
        <f t="shared" si="2"/>
        <v>325.3750455316009</v>
      </c>
      <c r="W8" s="5">
        <f t="shared" si="3"/>
        <v>10.700798478983174</v>
      </c>
      <c r="X8" s="5">
        <f t="shared" si="4"/>
        <v>3.3838895976052261</v>
      </c>
      <c r="Y8" s="5">
        <f t="shared" si="7"/>
        <v>312.14437945895509</v>
      </c>
      <c r="Z8" s="5">
        <f t="shared" si="8"/>
        <v>330.0501175049551</v>
      </c>
      <c r="AA8" s="5">
        <f t="shared" si="9"/>
        <v>325.80044890746012</v>
      </c>
      <c r="AB8" s="5">
        <f t="shared" si="10"/>
        <v>328.50585361631266</v>
      </c>
      <c r="AC8" s="5">
        <f t="shared" si="11"/>
        <v>328.00919538072003</v>
      </c>
      <c r="AD8" s="5">
        <f t="shared" si="12"/>
        <v>305.91765854151816</v>
      </c>
      <c r="AE8" s="5">
        <f t="shared" si="13"/>
        <v>330.071049756126</v>
      </c>
      <c r="AF8" s="5">
        <f t="shared" si="14"/>
        <v>318.07819250385342</v>
      </c>
      <c r="AG8" s="5">
        <f t="shared" si="15"/>
        <v>331.90364863030527</v>
      </c>
      <c r="AH8" s="5">
        <f t="shared" si="16"/>
        <v>343.2699110158037</v>
      </c>
      <c r="AI8">
        <f t="shared" si="17"/>
        <v>60.548923076923096</v>
      </c>
      <c r="AJ8">
        <f t="shared" si="5"/>
        <v>437.37544616315489</v>
      </c>
      <c r="AK8">
        <f t="shared" si="18"/>
        <v>264.82612245467783</v>
      </c>
      <c r="AL8">
        <f t="shared" si="6"/>
        <v>5.373754461631548</v>
      </c>
    </row>
    <row r="9" spans="1:38" x14ac:dyDescent="0.25">
      <c r="A9">
        <v>5</v>
      </c>
      <c r="B9" t="s">
        <v>35</v>
      </c>
      <c r="C9" s="6" t="s">
        <v>36</v>
      </c>
      <c r="D9" t="s">
        <v>37</v>
      </c>
      <c r="E9">
        <v>29.91</v>
      </c>
      <c r="F9" s="17">
        <f>E9*H1</f>
        <v>33.499200000000002</v>
      </c>
      <c r="G9" s="5">
        <f t="shared" si="0"/>
        <v>41.621715581022215</v>
      </c>
      <c r="H9" s="5">
        <f t="shared" si="1"/>
        <v>0.5202607740297357</v>
      </c>
      <c r="I9">
        <v>41.309221937076998</v>
      </c>
      <c r="J9">
        <v>40.862638102629397</v>
      </c>
      <c r="K9">
        <v>42.609578695776797</v>
      </c>
      <c r="L9">
        <v>41.110654608058397</v>
      </c>
      <c r="M9">
        <v>41.375238605731298</v>
      </c>
      <c r="N9">
        <v>41.631142522338699</v>
      </c>
      <c r="O9">
        <v>41.689624734824399</v>
      </c>
      <c r="P9">
        <v>42.236311004309101</v>
      </c>
      <c r="Q9">
        <v>41.884531449523898</v>
      </c>
      <c r="R9">
        <v>41.508214149953197</v>
      </c>
      <c r="T9" s="14">
        <v>22</v>
      </c>
      <c r="U9" s="14">
        <v>160000</v>
      </c>
      <c r="V9" s="5">
        <f t="shared" si="2"/>
        <v>302.70338604379793</v>
      </c>
      <c r="W9" s="5">
        <f t="shared" si="3"/>
        <v>3.7837147202162549</v>
      </c>
      <c r="X9" s="5">
        <f t="shared" si="4"/>
        <v>1.1965156532190111</v>
      </c>
      <c r="Y9" s="5">
        <f t="shared" si="7"/>
        <v>300.43070499692362</v>
      </c>
      <c r="Z9" s="5">
        <f t="shared" si="8"/>
        <v>297.18282256457746</v>
      </c>
      <c r="AA9" s="5">
        <f t="shared" si="9"/>
        <v>309.88784506019488</v>
      </c>
      <c r="AB9" s="5">
        <f t="shared" si="10"/>
        <v>298.98657896769743</v>
      </c>
      <c r="AC9" s="5">
        <f t="shared" si="11"/>
        <v>300.91082622350029</v>
      </c>
      <c r="AD9" s="5">
        <f t="shared" si="12"/>
        <v>302.77194561700873</v>
      </c>
      <c r="AE9" s="5">
        <f t="shared" si="13"/>
        <v>303.19727079872291</v>
      </c>
      <c r="AF9" s="5">
        <f t="shared" si="14"/>
        <v>307.17317094042983</v>
      </c>
      <c r="AG9" s="5">
        <f t="shared" si="15"/>
        <v>304.61477417835562</v>
      </c>
      <c r="AH9" s="5">
        <f t="shared" si="16"/>
        <v>301.87792109056869</v>
      </c>
      <c r="AI9">
        <f t="shared" si="17"/>
        <v>243.63054545454546</v>
      </c>
      <c r="AJ9">
        <f t="shared" si="5"/>
        <v>24.246894197539689</v>
      </c>
      <c r="AK9">
        <f t="shared" si="18"/>
        <v>59.072840589252479</v>
      </c>
      <c r="AL9">
        <f t="shared" si="6"/>
        <v>1.2424689419753969</v>
      </c>
    </row>
    <row r="10" spans="1:38" x14ac:dyDescent="0.25">
      <c r="A10">
        <v>6</v>
      </c>
      <c r="B10" t="s">
        <v>38</v>
      </c>
      <c r="C10" s="6" t="s">
        <v>39</v>
      </c>
      <c r="D10" t="s">
        <v>40</v>
      </c>
      <c r="E10">
        <v>128.58000000000001</v>
      </c>
      <c r="F10" s="17">
        <f>E10*H1</f>
        <v>144.00960000000003</v>
      </c>
      <c r="G10" s="5">
        <f t="shared" si="0"/>
        <v>158.28630341299851</v>
      </c>
      <c r="H10" s="5">
        <f t="shared" si="1"/>
        <v>2.34322994172466</v>
      </c>
      <c r="I10">
        <v>157.755847216478</v>
      </c>
      <c r="J10">
        <v>158.00473766347099</v>
      </c>
      <c r="K10">
        <v>157.16169679049099</v>
      </c>
      <c r="L10">
        <v>155.33015658722701</v>
      </c>
      <c r="M10">
        <v>160.63257968207401</v>
      </c>
      <c r="N10">
        <v>160.39852893733899</v>
      </c>
      <c r="O10">
        <v>162.87098643305899</v>
      </c>
      <c r="P10">
        <v>155.81818973586999</v>
      </c>
      <c r="Q10">
        <v>157.97423960125499</v>
      </c>
      <c r="R10">
        <v>156.91607148272101</v>
      </c>
      <c r="T10" s="14">
        <v>69</v>
      </c>
      <c r="U10" s="14">
        <v>160000</v>
      </c>
      <c r="V10" s="5">
        <f t="shared" si="2"/>
        <v>367.04070356637334</v>
      </c>
      <c r="W10" s="5">
        <f t="shared" si="3"/>
        <v>5.4335766764629803</v>
      </c>
      <c r="X10" s="5">
        <f t="shared" si="4"/>
        <v>1.7182478138790831</v>
      </c>
      <c r="Y10" s="5">
        <f t="shared" si="7"/>
        <v>365.81066021212297</v>
      </c>
      <c r="Z10" s="5">
        <f t="shared" si="8"/>
        <v>366.3877974805124</v>
      </c>
      <c r="AA10" s="5">
        <f t="shared" si="9"/>
        <v>364.43292009389222</v>
      </c>
      <c r="AB10" s="5">
        <f t="shared" si="10"/>
        <v>360.18587034719303</v>
      </c>
      <c r="AC10" s="5">
        <f t="shared" si="11"/>
        <v>372.48134419031658</v>
      </c>
      <c r="AD10" s="5">
        <f t="shared" si="12"/>
        <v>371.93861782571361</v>
      </c>
      <c r="AE10" s="5">
        <f t="shared" si="13"/>
        <v>377.67185259839766</v>
      </c>
      <c r="AF10" s="5">
        <f t="shared" si="14"/>
        <v>361.31754141651015</v>
      </c>
      <c r="AG10" s="5">
        <f t="shared" si="15"/>
        <v>366.31707733624347</v>
      </c>
      <c r="AH10" s="5">
        <f t="shared" si="16"/>
        <v>363.86335416283134</v>
      </c>
      <c r="AI10">
        <f t="shared" si="17"/>
        <v>333.93530434782616</v>
      </c>
      <c r="AJ10">
        <f t="shared" si="5"/>
        <v>9.9137164557074442</v>
      </c>
      <c r="AK10">
        <f t="shared" si="18"/>
        <v>33.105399218547177</v>
      </c>
      <c r="AL10">
        <f t="shared" si="6"/>
        <v>1.0991371645570744</v>
      </c>
    </row>
    <row r="11" spans="1:38" x14ac:dyDescent="0.25">
      <c r="A11">
        <v>7</v>
      </c>
      <c r="B11" s="3" t="s">
        <v>41</v>
      </c>
      <c r="C11" s="9" t="s">
        <v>33</v>
      </c>
      <c r="D11" s="3" t="s">
        <v>42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43</v>
      </c>
      <c r="C12" s="6" t="s">
        <v>44</v>
      </c>
      <c r="D12" t="s">
        <v>45</v>
      </c>
      <c r="E12">
        <v>13.35</v>
      </c>
      <c r="F12" s="17">
        <f>E12*H1</f>
        <v>14.952000000000002</v>
      </c>
      <c r="G12" s="5">
        <f t="shared" si="0"/>
        <v>79.101466842116906</v>
      </c>
      <c r="H12" s="5">
        <f t="shared" si="1"/>
        <v>7.1165688936304523</v>
      </c>
      <c r="I12">
        <v>76.655253752469307</v>
      </c>
      <c r="J12">
        <v>66.864640042169597</v>
      </c>
      <c r="K12">
        <v>74.949308747990102</v>
      </c>
      <c r="L12">
        <v>94.039629250306902</v>
      </c>
      <c r="M12">
        <v>78.644402038781195</v>
      </c>
      <c r="N12">
        <v>85.606052769638296</v>
      </c>
      <c r="O12">
        <v>76.571766799584495</v>
      </c>
      <c r="P12">
        <v>81.559322809503996</v>
      </c>
      <c r="Q12">
        <v>79.197402464930803</v>
      </c>
      <c r="R12">
        <v>76.926889745794398</v>
      </c>
      <c r="T12" s="14">
        <v>81</v>
      </c>
      <c r="U12" s="14">
        <v>66000</v>
      </c>
      <c r="V12" s="5">
        <f t="shared" si="2"/>
        <v>64.453047056539702</v>
      </c>
      <c r="W12" s="5">
        <f t="shared" si="3"/>
        <v>5.7986857651803705</v>
      </c>
      <c r="X12" s="5">
        <f t="shared" si="4"/>
        <v>1.8337054453566268</v>
      </c>
      <c r="Y12" s="5">
        <f t="shared" si="7"/>
        <v>62.459836390900911</v>
      </c>
      <c r="Z12" s="5">
        <f t="shared" si="8"/>
        <v>54.482299293619668</v>
      </c>
      <c r="AA12" s="5">
        <f t="shared" si="9"/>
        <v>61.069807127991936</v>
      </c>
      <c r="AB12" s="5">
        <f t="shared" si="10"/>
        <v>76.624883092842666</v>
      </c>
      <c r="AC12" s="5">
        <f t="shared" si="11"/>
        <v>64.080623883451338</v>
      </c>
      <c r="AD12" s="5">
        <f t="shared" si="12"/>
        <v>69.753080034520096</v>
      </c>
      <c r="AE12" s="5">
        <f t="shared" si="13"/>
        <v>62.391809984846624</v>
      </c>
      <c r="AF12" s="5">
        <f t="shared" si="14"/>
        <v>66.455744511447705</v>
      </c>
      <c r="AG12" s="5">
        <f t="shared" si="15"/>
        <v>64.531216823276949</v>
      </c>
      <c r="AH12" s="5">
        <f t="shared" si="16"/>
        <v>62.681169422499146</v>
      </c>
      <c r="AI12">
        <f t="shared" si="17"/>
        <v>12.183111111111113</v>
      </c>
      <c r="AJ12">
        <f t="shared" si="5"/>
        <v>429.03602756900005</v>
      </c>
      <c r="AK12">
        <f t="shared" si="18"/>
        <v>52.269935945428585</v>
      </c>
      <c r="AL12">
        <f t="shared" si="6"/>
        <v>5.2903602756900012</v>
      </c>
    </row>
    <row r="13" spans="1:38" x14ac:dyDescent="0.25">
      <c r="A13">
        <v>9</v>
      </c>
      <c r="B13" s="3" t="s">
        <v>46</v>
      </c>
      <c r="C13" s="9" t="s">
        <v>39</v>
      </c>
      <c r="D13" s="3" t="s">
        <v>47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48</v>
      </c>
      <c r="C14" s="6" t="s">
        <v>49</v>
      </c>
      <c r="D14" t="s">
        <v>50</v>
      </c>
      <c r="E14">
        <v>446.19</v>
      </c>
      <c r="F14" s="17">
        <f>E14*H1</f>
        <v>499.73280000000005</v>
      </c>
      <c r="G14" s="5">
        <f t="shared" si="0"/>
        <v>1528.0353691721061</v>
      </c>
      <c r="H14" s="5">
        <f t="shared" si="1"/>
        <v>52.824219277357919</v>
      </c>
      <c r="I14" s="1">
        <v>1522.65266012762</v>
      </c>
      <c r="J14" s="1">
        <v>1544.4925578057</v>
      </c>
      <c r="K14" s="1">
        <v>1473.9218968427799</v>
      </c>
      <c r="L14" s="1">
        <v>1599.2412497775999</v>
      </c>
      <c r="M14" s="1">
        <v>1469.43553490358</v>
      </c>
      <c r="N14" s="1">
        <v>1512.6377885137299</v>
      </c>
      <c r="O14" s="1">
        <v>1509.7934945020199</v>
      </c>
      <c r="P14" s="1">
        <v>1498.7989076882</v>
      </c>
      <c r="Q14" s="1">
        <v>1513.0319114617701</v>
      </c>
      <c r="R14" s="1">
        <v>1636.34769009806</v>
      </c>
      <c r="T14" s="14">
        <v>615</v>
      </c>
      <c r="U14" s="14">
        <v>96000</v>
      </c>
      <c r="V14" s="5">
        <f t="shared" si="2"/>
        <v>238.52259421223116</v>
      </c>
      <c r="W14" s="5">
        <f t="shared" si="3"/>
        <v>8.2457317896363573</v>
      </c>
      <c r="X14" s="5">
        <f t="shared" si="4"/>
        <v>2.6075293430107283</v>
      </c>
      <c r="Y14" s="5">
        <f t="shared" si="7"/>
        <v>237.68236645894558</v>
      </c>
      <c r="Z14" s="5">
        <f t="shared" si="8"/>
        <v>241.09152121845074</v>
      </c>
      <c r="AA14" s="5">
        <f t="shared" si="9"/>
        <v>230.07561316570224</v>
      </c>
      <c r="AB14" s="5">
        <f t="shared" si="10"/>
        <v>249.63765850186928</v>
      </c>
      <c r="AC14" s="5">
        <f t="shared" si="11"/>
        <v>229.37530300933935</v>
      </c>
      <c r="AD14" s="5">
        <f t="shared" si="12"/>
        <v>236.11906942653343</v>
      </c>
      <c r="AE14" s="5">
        <f t="shared" si="13"/>
        <v>235.67508206860799</v>
      </c>
      <c r="AF14" s="5">
        <f t="shared" si="14"/>
        <v>233.95885388303608</v>
      </c>
      <c r="AG14" s="5">
        <f t="shared" si="15"/>
        <v>236.18059105744703</v>
      </c>
      <c r="AH14" s="5">
        <f t="shared" si="16"/>
        <v>255.42988333238009</v>
      </c>
      <c r="AI14">
        <f t="shared" si="17"/>
        <v>78.007071219512198</v>
      </c>
      <c r="AJ14">
        <f t="shared" si="5"/>
        <v>205.77047757763864</v>
      </c>
      <c r="AK14">
        <f t="shared" si="18"/>
        <v>160.51552299271896</v>
      </c>
      <c r="AL14">
        <f t="shared" si="6"/>
        <v>3.0577047757763864</v>
      </c>
    </row>
    <row r="15" spans="1:38" x14ac:dyDescent="0.25">
      <c r="A15">
        <v>11</v>
      </c>
      <c r="B15" s="4" t="s">
        <v>51</v>
      </c>
      <c r="C15" s="7" t="s">
        <v>52</v>
      </c>
      <c r="D15" s="4" t="s">
        <v>53</v>
      </c>
      <c r="E15" s="4">
        <v>8.01</v>
      </c>
      <c r="F15" s="17">
        <f>E15*H1</f>
        <v>8.9712000000000014</v>
      </c>
      <c r="G15" s="5">
        <f t="shared" si="0"/>
        <v>17.090941011276932</v>
      </c>
      <c r="H15" s="5">
        <f t="shared" si="1"/>
        <v>0.27959831620113462</v>
      </c>
      <c r="I15">
        <v>17.446709555073301</v>
      </c>
      <c r="J15">
        <v>17.083649296707101</v>
      </c>
      <c r="K15">
        <v>17.343630289118501</v>
      </c>
      <c r="L15">
        <v>16.831877712389499</v>
      </c>
      <c r="M15">
        <v>16.900924230932802</v>
      </c>
      <c r="N15">
        <v>17.291176380221799</v>
      </c>
      <c r="O15">
        <v>17.506719242436599</v>
      </c>
      <c r="P15">
        <v>16.8229581535468</v>
      </c>
      <c r="Q15">
        <v>16.836324406987</v>
      </c>
      <c r="R15">
        <v>16.845440845355899</v>
      </c>
      <c r="T15" s="14">
        <v>546</v>
      </c>
      <c r="U15" s="14">
        <v>210000</v>
      </c>
      <c r="V15" s="5">
        <f t="shared" si="2"/>
        <v>6.5734388504911268</v>
      </c>
      <c r="W15" s="5">
        <f t="shared" si="3"/>
        <v>0.10753781392351311</v>
      </c>
      <c r="X15" s="5">
        <f t="shared" si="4"/>
        <v>3.4006442659366955E-2</v>
      </c>
      <c r="Y15" s="5">
        <f t="shared" si="7"/>
        <v>6.7102729057974226</v>
      </c>
      <c r="Z15" s="5">
        <f t="shared" si="8"/>
        <v>6.5706343448873454</v>
      </c>
      <c r="AA15" s="5">
        <f t="shared" si="9"/>
        <v>6.6706270342763467</v>
      </c>
      <c r="AB15" s="5">
        <f t="shared" si="10"/>
        <v>6.473799120149808</v>
      </c>
      <c r="AC15" s="5">
        <f t="shared" si="11"/>
        <v>6.5003554734356932</v>
      </c>
      <c r="AD15" s="5">
        <f t="shared" si="12"/>
        <v>6.6504524539314618</v>
      </c>
      <c r="AE15" s="5">
        <f t="shared" si="13"/>
        <v>6.7333535547833074</v>
      </c>
      <c r="AF15" s="5">
        <f t="shared" si="14"/>
        <v>6.4703685205949233</v>
      </c>
      <c r="AG15" s="5">
        <f t="shared" si="15"/>
        <v>6.4755093873026928</v>
      </c>
      <c r="AH15" s="5">
        <f t="shared" si="16"/>
        <v>6.4790157097522689</v>
      </c>
      <c r="AI15">
        <f t="shared" si="17"/>
        <v>3.4504615384615396</v>
      </c>
      <c r="AJ15">
        <f t="shared" si="5"/>
        <v>90.508973284253216</v>
      </c>
      <c r="AK15">
        <f t="shared" si="18"/>
        <v>3.1229773120295872</v>
      </c>
      <c r="AL15">
        <f t="shared" si="6"/>
        <v>1.905089732842532</v>
      </c>
    </row>
    <row r="16" spans="1:38" x14ac:dyDescent="0.25">
      <c r="A16">
        <v>12</v>
      </c>
      <c r="B16" s="3" t="s">
        <v>54</v>
      </c>
      <c r="C16" s="9" t="s">
        <v>55</v>
      </c>
      <c r="D16" s="3" t="s">
        <v>56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57</v>
      </c>
      <c r="C17" s="8" t="s">
        <v>58</v>
      </c>
      <c r="D17" s="2" t="s">
        <v>59</v>
      </c>
      <c r="E17" s="2">
        <v>1572.6</v>
      </c>
      <c r="F17" s="17">
        <f>E17*H1</f>
        <v>1761.3120000000001</v>
      </c>
      <c r="G17" s="5">
        <f t="shared" si="0"/>
        <v>76.797289245622252</v>
      </c>
      <c r="H17" s="5">
        <f t="shared" si="1"/>
        <v>6.5654523844856429</v>
      </c>
      <c r="I17">
        <v>81.051158538243897</v>
      </c>
      <c r="J17">
        <v>88.977749594134806</v>
      </c>
      <c r="K17">
        <v>69.705791130339094</v>
      </c>
      <c r="L17">
        <v>66.332142156847198</v>
      </c>
      <c r="M17">
        <v>71.727903490331897</v>
      </c>
      <c r="N17">
        <v>77.684296580739897</v>
      </c>
      <c r="O17">
        <v>76.336718939279805</v>
      </c>
      <c r="P17">
        <v>82.511530064255396</v>
      </c>
      <c r="Q17">
        <v>77.901547698559</v>
      </c>
      <c r="R17">
        <v>75.744054263491805</v>
      </c>
      <c r="T17" s="14">
        <v>292</v>
      </c>
      <c r="U17" s="14">
        <v>100000</v>
      </c>
      <c r="V17" s="5">
        <f t="shared" si="2"/>
        <v>26.300441522473381</v>
      </c>
      <c r="W17" s="5">
        <f t="shared" si="3"/>
        <v>2.2484425974265898</v>
      </c>
      <c r="X17" s="5">
        <f t="shared" si="4"/>
        <v>0.71101997960130692</v>
      </c>
      <c r="Y17" s="5">
        <f t="shared" si="7"/>
        <v>27.757246074741058</v>
      </c>
      <c r="Z17" s="5">
        <f t="shared" si="8"/>
        <v>30.471832052785892</v>
      </c>
      <c r="AA17" s="5">
        <f t="shared" si="9"/>
        <v>23.871846277513388</v>
      </c>
      <c r="AB17" s="5">
        <f t="shared" si="10"/>
        <v>22.716487040016162</v>
      </c>
      <c r="AC17" s="5">
        <f t="shared" si="11"/>
        <v>24.564350510387637</v>
      </c>
      <c r="AD17" s="5">
        <f t="shared" si="12"/>
        <v>26.604211157787638</v>
      </c>
      <c r="AE17" s="5">
        <f t="shared" si="13"/>
        <v>26.142711965506784</v>
      </c>
      <c r="AF17" s="5">
        <f t="shared" si="14"/>
        <v>28.257373309676503</v>
      </c>
      <c r="AG17" s="5">
        <f t="shared" si="15"/>
        <v>26.678612225533904</v>
      </c>
      <c r="AH17" s="5">
        <f t="shared" si="16"/>
        <v>25.939744610784867</v>
      </c>
      <c r="AI17">
        <f t="shared" si="17"/>
        <v>603.1890410958905</v>
      </c>
      <c r="AJ17">
        <f t="shared" si="5"/>
        <v>-95.639768011253977</v>
      </c>
      <c r="AK17">
        <f t="shared" si="18"/>
        <v>-576.88859957341708</v>
      </c>
      <c r="AL17">
        <f t="shared" si="6"/>
        <v>4.3602319887460175E-2</v>
      </c>
    </row>
    <row r="18" spans="1:38" x14ac:dyDescent="0.25">
      <c r="A18">
        <v>14</v>
      </c>
      <c r="B18" s="2" t="s">
        <v>60</v>
      </c>
      <c r="C18" s="8" t="s">
        <v>61</v>
      </c>
      <c r="D18" s="2" t="s">
        <v>62</v>
      </c>
      <c r="E18" s="2">
        <v>171.47</v>
      </c>
      <c r="F18" s="17">
        <f>E18*H1</f>
        <v>192.04640000000001</v>
      </c>
      <c r="G18" s="5">
        <f t="shared" si="0"/>
        <v>116.4577246768735</v>
      </c>
      <c r="H18" s="5">
        <f t="shared" si="1"/>
        <v>2.2014881091339116</v>
      </c>
      <c r="I18">
        <v>113.933271202559</v>
      </c>
      <c r="J18">
        <v>117.731092988086</v>
      </c>
      <c r="K18">
        <v>117.30344423219</v>
      </c>
      <c r="L18">
        <v>116.53389966501101</v>
      </c>
      <c r="M18">
        <v>113.47610538306</v>
      </c>
      <c r="N18">
        <v>120.649200741152</v>
      </c>
      <c r="O18">
        <v>115.82283319422901</v>
      </c>
      <c r="P18">
        <v>115.183836100474</v>
      </c>
      <c r="Q18">
        <v>115.25558539479201</v>
      </c>
      <c r="R18">
        <v>118.687977867182</v>
      </c>
      <c r="T18" s="14">
        <v>200</v>
      </c>
      <c r="U18" s="14">
        <v>47000</v>
      </c>
      <c r="V18" s="5">
        <f t="shared" si="2"/>
        <v>27.367565299065273</v>
      </c>
      <c r="W18" s="5">
        <f t="shared" si="3"/>
        <v>0.51734970564646798</v>
      </c>
      <c r="X18" s="5">
        <f t="shared" si="4"/>
        <v>0.16360034166605125</v>
      </c>
      <c r="Y18" s="5">
        <f t="shared" si="7"/>
        <v>26.774318732601365</v>
      </c>
      <c r="Z18" s="5">
        <f t="shared" si="8"/>
        <v>27.66680685220021</v>
      </c>
      <c r="AA18" s="5">
        <f t="shared" si="9"/>
        <v>27.566309394564655</v>
      </c>
      <c r="AB18" s="5">
        <f t="shared" si="10"/>
        <v>27.385466421277584</v>
      </c>
      <c r="AC18" s="5">
        <f t="shared" si="11"/>
        <v>26.666884765019102</v>
      </c>
      <c r="AD18" s="5">
        <f t="shared" si="12"/>
        <v>28.352562174170718</v>
      </c>
      <c r="AE18" s="5">
        <f t="shared" si="13"/>
        <v>27.21836580064382</v>
      </c>
      <c r="AF18" s="5">
        <f t="shared" si="14"/>
        <v>27.068201483611393</v>
      </c>
      <c r="AG18" s="5">
        <f t="shared" si="15"/>
        <v>27.085062567776124</v>
      </c>
      <c r="AH18" s="5">
        <f t="shared" si="16"/>
        <v>27.891674798787768</v>
      </c>
      <c r="AI18">
        <f t="shared" si="17"/>
        <v>45.130904000000001</v>
      </c>
      <c r="AJ18">
        <f t="shared" si="5"/>
        <v>-39.359589829919486</v>
      </c>
      <c r="AK18">
        <f t="shared" si="18"/>
        <v>-17.763338700934728</v>
      </c>
      <c r="AL18">
        <f t="shared" si="6"/>
        <v>0.60640410170080516</v>
      </c>
    </row>
    <row r="19" spans="1:38" x14ac:dyDescent="0.25">
      <c r="A19">
        <v>15</v>
      </c>
      <c r="B19" s="2" t="s">
        <v>63</v>
      </c>
      <c r="C19" s="8" t="s">
        <v>64</v>
      </c>
      <c r="D19" s="2" t="s">
        <v>65</v>
      </c>
      <c r="E19" s="2">
        <v>43.68</v>
      </c>
      <c r="F19" s="17">
        <f>E19*H1</f>
        <v>48.921600000000005</v>
      </c>
      <c r="G19" s="5">
        <f t="shared" si="0"/>
        <v>24.401038448927999</v>
      </c>
      <c r="H19" s="5">
        <f t="shared" si="1"/>
        <v>1.4244224444396094</v>
      </c>
      <c r="I19">
        <v>26.383458318022502</v>
      </c>
      <c r="J19">
        <v>23.262175818658498</v>
      </c>
      <c r="K19">
        <v>24.915388523615199</v>
      </c>
      <c r="L19">
        <v>24.262688965922798</v>
      </c>
      <c r="M19">
        <v>23.941438891733899</v>
      </c>
      <c r="N19">
        <v>22.804451361058401</v>
      </c>
      <c r="O19">
        <v>22.759640801045801</v>
      </c>
      <c r="P19">
        <v>25.807655078264801</v>
      </c>
      <c r="Q19">
        <v>26.476724261053299</v>
      </c>
      <c r="R19">
        <v>23.3967624699048</v>
      </c>
      <c r="T19" s="14">
        <v>437</v>
      </c>
      <c r="U19" s="14">
        <v>300000</v>
      </c>
      <c r="V19" s="5">
        <f t="shared" si="2"/>
        <v>16.751284976380781</v>
      </c>
      <c r="W19" s="5">
        <f t="shared" si="3"/>
        <v>0.97786437833382778</v>
      </c>
      <c r="X19" s="5">
        <f t="shared" si="4"/>
        <v>0.30922786782795036</v>
      </c>
      <c r="Y19" s="5">
        <f t="shared" si="7"/>
        <v>18.1122139482992</v>
      </c>
      <c r="Z19" s="5">
        <f t="shared" si="8"/>
        <v>15.969457083747253</v>
      </c>
      <c r="AA19" s="5">
        <f t="shared" si="9"/>
        <v>17.104385714152311</v>
      </c>
      <c r="AB19" s="5">
        <f t="shared" si="10"/>
        <v>16.656308214592311</v>
      </c>
      <c r="AC19" s="5">
        <f t="shared" si="11"/>
        <v>16.435770406224645</v>
      </c>
      <c r="AD19" s="5">
        <f t="shared" si="12"/>
        <v>15.65522976731698</v>
      </c>
      <c r="AE19" s="5">
        <f t="shared" si="13"/>
        <v>15.624467369138994</v>
      </c>
      <c r="AF19" s="5">
        <f t="shared" si="14"/>
        <v>17.716925683019316</v>
      </c>
      <c r="AG19" s="5">
        <f t="shared" si="15"/>
        <v>18.176240911478235</v>
      </c>
      <c r="AH19" s="5">
        <f t="shared" si="16"/>
        <v>16.061850665838534</v>
      </c>
      <c r="AI19">
        <f t="shared" si="17"/>
        <v>33.584622425629298</v>
      </c>
      <c r="AJ19">
        <f t="shared" si="5"/>
        <v>-50.122157801609113</v>
      </c>
      <c r="AK19">
        <f t="shared" si="18"/>
        <v>-16.833337449248518</v>
      </c>
      <c r="AL19">
        <f t="shared" si="6"/>
        <v>0.49877842198390893</v>
      </c>
    </row>
    <row r="20" spans="1:38" x14ac:dyDescent="0.25">
      <c r="A20">
        <v>16</v>
      </c>
      <c r="B20" s="2" t="s">
        <v>66</v>
      </c>
      <c r="C20" s="8" t="s">
        <v>67</v>
      </c>
      <c r="D20" s="2" t="s">
        <v>68</v>
      </c>
      <c r="E20" s="2">
        <v>99.19</v>
      </c>
      <c r="F20" s="17">
        <f>E20*H1</f>
        <v>111.09280000000001</v>
      </c>
      <c r="G20" s="5">
        <f t="shared" si="0"/>
        <v>28.7784638556993</v>
      </c>
      <c r="H20" s="5">
        <f t="shared" si="1"/>
        <v>0.58209282842900245</v>
      </c>
      <c r="I20">
        <v>28.083895097768998</v>
      </c>
      <c r="J20">
        <v>29.138093236500801</v>
      </c>
      <c r="K20">
        <v>29.356909901335001</v>
      </c>
      <c r="L20">
        <v>28.248157774124302</v>
      </c>
      <c r="M20">
        <v>29.956377271465701</v>
      </c>
      <c r="N20">
        <v>28.383444480794601</v>
      </c>
      <c r="O20">
        <v>29.050268831457501</v>
      </c>
      <c r="P20">
        <v>28.517860664859199</v>
      </c>
      <c r="Q20">
        <v>28.461895006506001</v>
      </c>
      <c r="R20">
        <v>28.5877362921809</v>
      </c>
      <c r="T20" s="14">
        <v>97</v>
      </c>
      <c r="U20" s="14">
        <v>105000</v>
      </c>
      <c r="V20" s="5">
        <f t="shared" si="2"/>
        <v>31.151945410808519</v>
      </c>
      <c r="W20" s="5">
        <f t="shared" si="3"/>
        <v>0.6301004843819108</v>
      </c>
      <c r="X20" s="5">
        <f t="shared" si="4"/>
        <v>0.19925526854221912</v>
      </c>
      <c r="Y20" s="5">
        <f t="shared" si="7"/>
        <v>30.400092631605613</v>
      </c>
      <c r="Z20" s="5">
        <f t="shared" si="8"/>
        <v>31.54123494672767</v>
      </c>
      <c r="AA20" s="5">
        <f t="shared" si="9"/>
        <v>31.77809834680593</v>
      </c>
      <c r="AB20" s="5">
        <f t="shared" si="10"/>
        <v>30.577902745186098</v>
      </c>
      <c r="AC20" s="5">
        <f t="shared" si="11"/>
        <v>32.427006324782461</v>
      </c>
      <c r="AD20" s="5">
        <f t="shared" si="12"/>
        <v>30.724347118385907</v>
      </c>
      <c r="AE20" s="5">
        <f t="shared" si="13"/>
        <v>31.446167291783894</v>
      </c>
      <c r="AF20" s="5">
        <f t="shared" si="14"/>
        <v>30.869849173301198</v>
      </c>
      <c r="AG20" s="5">
        <f t="shared" si="15"/>
        <v>30.809267790547732</v>
      </c>
      <c r="AH20" s="5">
        <f t="shared" si="16"/>
        <v>30.945487738958704</v>
      </c>
      <c r="AI20">
        <f t="shared" si="17"/>
        <v>120.25509278350515</v>
      </c>
      <c r="AJ20">
        <f t="shared" si="5"/>
        <v>-74.095113404559697</v>
      </c>
      <c r="AK20">
        <f t="shared" si="18"/>
        <v>-89.103147372696625</v>
      </c>
      <c r="AL20">
        <f t="shared" si="6"/>
        <v>0.25904886595440296</v>
      </c>
    </row>
    <row r="21" spans="1:38" x14ac:dyDescent="0.25">
      <c r="A21">
        <v>17</v>
      </c>
      <c r="B21" s="2" t="s">
        <v>69</v>
      </c>
      <c r="C21" s="8" t="s">
        <v>70</v>
      </c>
      <c r="D21" s="2" t="s">
        <v>71</v>
      </c>
      <c r="E21" s="2">
        <v>300.29000000000002</v>
      </c>
      <c r="F21" s="17">
        <f>E21*H1</f>
        <v>336.32480000000004</v>
      </c>
      <c r="G21" s="5">
        <f t="shared" si="0"/>
        <v>280.57296703121068</v>
      </c>
      <c r="H21" s="5">
        <f t="shared" si="1"/>
        <v>49.430272274043041</v>
      </c>
      <c r="I21">
        <v>221.774065348292</v>
      </c>
      <c r="J21">
        <v>224.31844424999099</v>
      </c>
      <c r="K21">
        <v>357.02921997230197</v>
      </c>
      <c r="L21">
        <v>273.15147480445597</v>
      </c>
      <c r="M21">
        <v>357.85019280115398</v>
      </c>
      <c r="N21">
        <v>279.61102339971097</v>
      </c>
      <c r="O21">
        <v>308.00119938476001</v>
      </c>
      <c r="P21">
        <v>294.28787236149901</v>
      </c>
      <c r="Q21">
        <v>246.020592805262</v>
      </c>
      <c r="R21">
        <v>243.68558518468001</v>
      </c>
      <c r="T21" s="14">
        <v>1629</v>
      </c>
      <c r="U21" s="14">
        <v>90000</v>
      </c>
      <c r="V21" s="5">
        <f t="shared" si="2"/>
        <v>15.501268896751972</v>
      </c>
      <c r="W21" s="5">
        <f t="shared" si="3"/>
        <v>2.7309542692841329</v>
      </c>
      <c r="X21" s="5">
        <f t="shared" si="4"/>
        <v>0.86360356766986734</v>
      </c>
      <c r="Y21" s="5">
        <f t="shared" si="7"/>
        <v>12.252710792723313</v>
      </c>
      <c r="Z21" s="5">
        <f t="shared" si="8"/>
        <v>12.393284212706684</v>
      </c>
      <c r="AA21" s="5">
        <f t="shared" si="9"/>
        <v>19.725371269187956</v>
      </c>
      <c r="AB21" s="5">
        <f t="shared" si="10"/>
        <v>15.091241701903646</v>
      </c>
      <c r="AC21" s="5">
        <f t="shared" si="11"/>
        <v>19.770728884041656</v>
      </c>
      <c r="AD21" s="5">
        <f t="shared" si="12"/>
        <v>15.448122839763039</v>
      </c>
      <c r="AE21" s="5">
        <f t="shared" si="13"/>
        <v>17.016640849986743</v>
      </c>
      <c r="AF21" s="5">
        <f t="shared" si="14"/>
        <v>16.258998473010994</v>
      </c>
      <c r="AG21" s="5">
        <f t="shared" si="15"/>
        <v>13.592297945042098</v>
      </c>
      <c r="AH21" s="5">
        <f t="shared" si="16"/>
        <v>13.463291999153592</v>
      </c>
      <c r="AI21">
        <f t="shared" si="17"/>
        <v>18.581480662983427</v>
      </c>
      <c r="AJ21">
        <f t="shared" si="5"/>
        <v>-16.576783207420128</v>
      </c>
      <c r="AK21">
        <f t="shared" si="18"/>
        <v>-3.0802117662314554</v>
      </c>
      <c r="AL21">
        <f t="shared" si="6"/>
        <v>0.83423216792579868</v>
      </c>
    </row>
    <row r="22" spans="1:38" x14ac:dyDescent="0.25">
      <c r="A22">
        <v>18</v>
      </c>
      <c r="B22" s="2" t="s">
        <v>72</v>
      </c>
      <c r="C22" s="8" t="s">
        <v>73</v>
      </c>
      <c r="D22" s="2" t="s">
        <v>74</v>
      </c>
      <c r="E22" s="2">
        <v>82.37</v>
      </c>
      <c r="F22" s="17">
        <f>E22*H1</f>
        <v>92.254400000000018</v>
      </c>
      <c r="G22" s="5">
        <f t="shared" si="0"/>
        <v>27.451626952889445</v>
      </c>
      <c r="H22" s="5">
        <f t="shared" si="1"/>
        <v>0.37792363795650225</v>
      </c>
      <c r="I22">
        <v>27.073594663795198</v>
      </c>
      <c r="J22">
        <v>27.219538915714601</v>
      </c>
      <c r="K22">
        <v>27.753284740614301</v>
      </c>
      <c r="L22">
        <v>27.538331986117399</v>
      </c>
      <c r="M22">
        <v>28.0209779761249</v>
      </c>
      <c r="N22">
        <v>27.883134908214899</v>
      </c>
      <c r="O22">
        <v>26.9484877069122</v>
      </c>
      <c r="P22">
        <v>27.086815024031601</v>
      </c>
      <c r="Q22">
        <v>27.707717047256399</v>
      </c>
      <c r="R22">
        <v>27.2843865601129</v>
      </c>
      <c r="T22" s="14">
        <v>54</v>
      </c>
      <c r="U22" s="14">
        <v>90000</v>
      </c>
      <c r="V22" s="5">
        <f t="shared" si="2"/>
        <v>45.752711588149069</v>
      </c>
      <c r="W22" s="5">
        <f t="shared" si="3"/>
        <v>0.62987272992750354</v>
      </c>
      <c r="X22" s="5">
        <f t="shared" si="4"/>
        <v>0.19918324625990153</v>
      </c>
      <c r="Y22" s="5">
        <f t="shared" si="7"/>
        <v>45.122657772991992</v>
      </c>
      <c r="Z22" s="5">
        <f t="shared" si="8"/>
        <v>45.365898192857678</v>
      </c>
      <c r="AA22" s="5">
        <f t="shared" si="9"/>
        <v>46.255474567690499</v>
      </c>
      <c r="AB22" s="5">
        <f t="shared" si="10"/>
        <v>45.897219976862324</v>
      </c>
      <c r="AC22" s="5">
        <f t="shared" si="11"/>
        <v>46.701629960208173</v>
      </c>
      <c r="AD22" s="5">
        <f t="shared" si="12"/>
        <v>46.471891513691496</v>
      </c>
      <c r="AE22" s="5">
        <f t="shared" si="13"/>
        <v>44.914146178187003</v>
      </c>
      <c r="AF22" s="5">
        <f t="shared" si="14"/>
        <v>45.144691706719335</v>
      </c>
      <c r="AG22" s="5">
        <f t="shared" si="15"/>
        <v>46.179528412094001</v>
      </c>
      <c r="AH22" s="5">
        <f t="shared" si="16"/>
        <v>45.473977600188164</v>
      </c>
      <c r="AI22">
        <f t="shared" si="17"/>
        <v>153.75733333333335</v>
      </c>
      <c r="AJ22">
        <f t="shared" si="5"/>
        <v>-70.243558081902393</v>
      </c>
      <c r="AK22">
        <f t="shared" si="18"/>
        <v>-108.00462174518428</v>
      </c>
      <c r="AL22">
        <f t="shared" si="6"/>
        <v>0.29756441918097609</v>
      </c>
    </row>
    <row r="23" spans="1:38" x14ac:dyDescent="0.25">
      <c r="A23">
        <v>19</v>
      </c>
      <c r="B23" s="2" t="s">
        <v>75</v>
      </c>
      <c r="C23" s="8" t="s">
        <v>76</v>
      </c>
      <c r="D23" s="2" t="s">
        <v>77</v>
      </c>
      <c r="E23" s="2">
        <v>74.84</v>
      </c>
      <c r="F23" s="17">
        <f>E23*H1</f>
        <v>83.820800000000006</v>
      </c>
      <c r="G23" s="5">
        <f t="shared" si="0"/>
        <v>12.33204915585833</v>
      </c>
      <c r="H23" s="5">
        <f t="shared" si="1"/>
        <v>2.9582807582382725E-2</v>
      </c>
      <c r="I23">
        <v>12.3893916618325</v>
      </c>
      <c r="J23">
        <v>12.306102241946499</v>
      </c>
      <c r="K23">
        <v>12.347098433502</v>
      </c>
      <c r="L23">
        <v>12.342952685845001</v>
      </c>
      <c r="M23">
        <v>12.334124825068701</v>
      </c>
      <c r="N23">
        <v>12.3144829732205</v>
      </c>
      <c r="O23">
        <v>12.303964058336</v>
      </c>
      <c r="P23">
        <v>12.305042781499401</v>
      </c>
      <c r="Q23">
        <v>12.367397024658001</v>
      </c>
      <c r="R23">
        <v>12.309934872674701</v>
      </c>
      <c r="T23" s="14">
        <v>18</v>
      </c>
      <c r="U23" s="14">
        <v>270000</v>
      </c>
      <c r="V23" s="5">
        <f t="shared" si="2"/>
        <v>184.98073733787496</v>
      </c>
      <c r="W23" s="5">
        <f t="shared" si="3"/>
        <v>0.44374211373574385</v>
      </c>
      <c r="X23" s="5">
        <f t="shared" si="4"/>
        <v>0.14032357731424389</v>
      </c>
      <c r="Y23" s="5">
        <f t="shared" si="7"/>
        <v>185.84087492748748</v>
      </c>
      <c r="Z23" s="5">
        <f t="shared" si="8"/>
        <v>184.59153362919747</v>
      </c>
      <c r="AA23" s="5">
        <f t="shared" si="9"/>
        <v>185.20647650252999</v>
      </c>
      <c r="AB23" s="5">
        <f t="shared" si="10"/>
        <v>185.14429028767501</v>
      </c>
      <c r="AC23" s="5">
        <f t="shared" si="11"/>
        <v>185.01187237603051</v>
      </c>
      <c r="AD23" s="5">
        <f t="shared" si="12"/>
        <v>184.71724459830747</v>
      </c>
      <c r="AE23" s="5">
        <f t="shared" si="13"/>
        <v>184.55946087503997</v>
      </c>
      <c r="AF23" s="5">
        <f t="shared" si="14"/>
        <v>184.57564172249101</v>
      </c>
      <c r="AG23" s="5">
        <f t="shared" si="15"/>
        <v>185.51095536987003</v>
      </c>
      <c r="AH23" s="5">
        <f t="shared" si="16"/>
        <v>184.64902309012052</v>
      </c>
      <c r="AI23">
        <f t="shared" si="17"/>
        <v>1257.3119999999999</v>
      </c>
      <c r="AJ23">
        <f t="shared" si="5"/>
        <v>-85.287602652493973</v>
      </c>
      <c r="AK23">
        <f t="shared" si="18"/>
        <v>-1072.331262662125</v>
      </c>
      <c r="AL23">
        <f t="shared" si="6"/>
        <v>0.14712397347506026</v>
      </c>
    </row>
    <row r="24" spans="1:38" x14ac:dyDescent="0.25">
      <c r="A24">
        <v>20</v>
      </c>
      <c r="B24" s="4" t="s">
        <v>78</v>
      </c>
      <c r="C24" s="7" t="s">
        <v>79</v>
      </c>
      <c r="D24" s="4" t="s">
        <v>80</v>
      </c>
      <c r="E24" s="4">
        <v>3.22</v>
      </c>
      <c r="F24" s="17">
        <f>E24*H1</f>
        <v>3.6064000000000007</v>
      </c>
      <c r="G24" s="5">
        <f t="shared" si="0"/>
        <v>6.8700490044626603</v>
      </c>
      <c r="H24" s="5">
        <f t="shared" si="1"/>
        <v>0.11413141651495841</v>
      </c>
      <c r="I24">
        <v>7.0126694396511402</v>
      </c>
      <c r="J24">
        <v>6.8455944629041197</v>
      </c>
      <c r="K24">
        <v>6.9799475968992004</v>
      </c>
      <c r="L24">
        <v>6.7505656881400302</v>
      </c>
      <c r="M24">
        <v>6.7969060258472096</v>
      </c>
      <c r="N24">
        <v>6.9367096211129597</v>
      </c>
      <c r="O24">
        <v>7.0521571497834099</v>
      </c>
      <c r="P24">
        <v>6.7810218653738303</v>
      </c>
      <c r="Q24">
        <v>6.7747962290506001</v>
      </c>
      <c r="R24">
        <v>6.7701219658641003</v>
      </c>
      <c r="T24" s="14">
        <v>65</v>
      </c>
      <c r="U24" s="14">
        <v>70000</v>
      </c>
      <c r="V24" s="5">
        <f t="shared" si="2"/>
        <v>7.39851431249825</v>
      </c>
      <c r="W24" s="5">
        <f t="shared" si="3"/>
        <v>0.12291075624687857</v>
      </c>
      <c r="X24" s="5">
        <f t="shared" si="4"/>
        <v>3.8867793867390518E-2</v>
      </c>
      <c r="Y24" s="5">
        <f t="shared" si="7"/>
        <v>7.5521055503935361</v>
      </c>
      <c r="Z24" s="5">
        <f t="shared" si="8"/>
        <v>7.3721786523582828</v>
      </c>
      <c r="AA24" s="5">
        <f t="shared" si="9"/>
        <v>7.5168666428145237</v>
      </c>
      <c r="AB24" s="5">
        <f t="shared" si="10"/>
        <v>7.2698399718431101</v>
      </c>
      <c r="AC24" s="5">
        <f t="shared" si="11"/>
        <v>7.3197449509123791</v>
      </c>
      <c r="AD24" s="5">
        <f t="shared" si="12"/>
        <v>7.4703026688908807</v>
      </c>
      <c r="AE24" s="5">
        <f t="shared" si="13"/>
        <v>7.5946307766898267</v>
      </c>
      <c r="AF24" s="5">
        <f t="shared" si="14"/>
        <v>7.302638931941047</v>
      </c>
      <c r="AG24" s="5">
        <f t="shared" si="15"/>
        <v>7.2959344005160309</v>
      </c>
      <c r="AH24" s="5">
        <f t="shared" si="16"/>
        <v>7.2909005786228773</v>
      </c>
      <c r="AI24">
        <f t="shared" si="17"/>
        <v>3.8838153846153856</v>
      </c>
      <c r="AJ24">
        <f t="shared" si="5"/>
        <v>90.496034950717032</v>
      </c>
      <c r="AK24">
        <f t="shared" si="18"/>
        <v>3.5146989278828644</v>
      </c>
      <c r="AL24">
        <f t="shared" si="6"/>
        <v>1.9049603495071703</v>
      </c>
    </row>
    <row r="25" spans="1:38" x14ac:dyDescent="0.25">
      <c r="A25">
        <v>21</v>
      </c>
      <c r="B25" s="4" t="s">
        <v>81</v>
      </c>
      <c r="C25" s="7" t="s">
        <v>82</v>
      </c>
      <c r="D25" s="4" t="s">
        <v>83</v>
      </c>
      <c r="E25" s="4">
        <v>1.92</v>
      </c>
      <c r="F25" s="17">
        <f>E25*H1</f>
        <v>2.1504000000000003</v>
      </c>
      <c r="G25" s="5">
        <f t="shared" si="0"/>
        <v>4.0941702147690444</v>
      </c>
      <c r="H25" s="5">
        <f t="shared" si="1"/>
        <v>6.439817121486141E-2</v>
      </c>
      <c r="I25">
        <v>4.1706448332996704</v>
      </c>
      <c r="J25">
        <v>4.0899556953798397</v>
      </c>
      <c r="K25">
        <v>4.1567269226376302</v>
      </c>
      <c r="L25">
        <v>4.0337228280059696</v>
      </c>
      <c r="M25">
        <v>4.0521373420020899</v>
      </c>
      <c r="N25">
        <v>4.1510880772343501</v>
      </c>
      <c r="O25">
        <v>4.1842371421571203</v>
      </c>
      <c r="P25">
        <v>4.0287225533109101</v>
      </c>
      <c r="Q25">
        <v>4.0388615805413703</v>
      </c>
      <c r="R25">
        <v>4.0356051731214899</v>
      </c>
      <c r="T25" s="14">
        <v>22</v>
      </c>
      <c r="U25" s="14">
        <v>160000</v>
      </c>
      <c r="V25" s="5">
        <f t="shared" si="2"/>
        <v>29.775783380138499</v>
      </c>
      <c r="W25" s="5">
        <f t="shared" si="3"/>
        <v>0.46835033610808319</v>
      </c>
      <c r="X25" s="5">
        <f t="shared" si="4"/>
        <v>0.14810538050069433</v>
      </c>
      <c r="Y25" s="5">
        <f t="shared" si="7"/>
        <v>30.331962423997602</v>
      </c>
      <c r="Z25" s="5">
        <f t="shared" si="8"/>
        <v>29.745132330035201</v>
      </c>
      <c r="AA25" s="5">
        <f t="shared" si="9"/>
        <v>30.230741255546402</v>
      </c>
      <c r="AB25" s="5">
        <f t="shared" si="10"/>
        <v>29.336166021861597</v>
      </c>
      <c r="AC25" s="5">
        <f t="shared" si="11"/>
        <v>29.470089760015199</v>
      </c>
      <c r="AD25" s="5">
        <f t="shared" si="12"/>
        <v>30.189731470795277</v>
      </c>
      <c r="AE25" s="5">
        <f t="shared" si="13"/>
        <v>30.430815579324513</v>
      </c>
      <c r="AF25" s="5">
        <f t="shared" si="14"/>
        <v>29.29980038771571</v>
      </c>
      <c r="AG25" s="5">
        <f t="shared" si="15"/>
        <v>29.373538767573603</v>
      </c>
      <c r="AH25" s="5">
        <f t="shared" si="16"/>
        <v>29.34985580451993</v>
      </c>
      <c r="AI25">
        <f t="shared" si="17"/>
        <v>15.639272727272729</v>
      </c>
      <c r="AJ25">
        <f t="shared" si="5"/>
        <v>90.391100017161605</v>
      </c>
      <c r="AK25">
        <f t="shared" si="18"/>
        <v>14.13651065286577</v>
      </c>
      <c r="AL25">
        <f t="shared" si="6"/>
        <v>1.903911000171616</v>
      </c>
    </row>
    <row r="26" spans="1:38" x14ac:dyDescent="0.25">
      <c r="A26">
        <v>22</v>
      </c>
      <c r="B26" s="4" t="s">
        <v>84</v>
      </c>
      <c r="C26" s="7" t="s">
        <v>85</v>
      </c>
      <c r="D26" s="4" t="s">
        <v>86</v>
      </c>
      <c r="E26" s="4">
        <v>3.46</v>
      </c>
      <c r="F26" s="17">
        <f>E26*H1</f>
        <v>3.8752000000000004</v>
      </c>
      <c r="G26" s="5">
        <f t="shared" si="0"/>
        <v>7.3831210307748192</v>
      </c>
      <c r="H26" s="5">
        <f t="shared" si="1"/>
        <v>0.11206370321064103</v>
      </c>
      <c r="I26">
        <v>7.5267924209667303</v>
      </c>
      <c r="J26">
        <v>7.3474779303613698</v>
      </c>
      <c r="K26">
        <v>7.4926811879289303</v>
      </c>
      <c r="L26">
        <v>7.28389961642897</v>
      </c>
      <c r="M26">
        <v>7.3177751528291699</v>
      </c>
      <c r="N26">
        <v>7.4685044508307596</v>
      </c>
      <c r="O26">
        <v>7.5471246153992002</v>
      </c>
      <c r="P26">
        <v>7.2966154091962103</v>
      </c>
      <c r="Q26">
        <v>7.2722989861207203</v>
      </c>
      <c r="R26">
        <v>7.2780405376861399</v>
      </c>
      <c r="T26" s="14">
        <v>400</v>
      </c>
      <c r="U26" s="14">
        <v>53000</v>
      </c>
      <c r="V26" s="5">
        <f t="shared" si="2"/>
        <v>0.97826353657766363</v>
      </c>
      <c r="W26" s="5">
        <f t="shared" si="3"/>
        <v>1.4848440675409949E-2</v>
      </c>
      <c r="X26" s="5">
        <f t="shared" si="4"/>
        <v>4.695489223618436E-3</v>
      </c>
      <c r="Y26" s="5">
        <f t="shared" si="7"/>
        <v>0.9972999957780917</v>
      </c>
      <c r="Z26" s="5">
        <f t="shared" si="8"/>
        <v>0.97354082577288148</v>
      </c>
      <c r="AA26" s="5">
        <f t="shared" si="9"/>
        <v>0.99278025740058329</v>
      </c>
      <c r="AB26" s="5">
        <f t="shared" si="10"/>
        <v>0.9651166991768384</v>
      </c>
      <c r="AC26" s="5">
        <f t="shared" si="11"/>
        <v>0.96960520774986503</v>
      </c>
      <c r="AD26" s="5">
        <f t="shared" si="12"/>
        <v>0.9895768397350756</v>
      </c>
      <c r="AE26" s="5">
        <f t="shared" si="13"/>
        <v>0.99999401154039413</v>
      </c>
      <c r="AF26" s="5">
        <f t="shared" si="14"/>
        <v>0.96680154171849786</v>
      </c>
      <c r="AG26" s="5">
        <f t="shared" si="15"/>
        <v>0.96357961566099548</v>
      </c>
      <c r="AH26" s="5">
        <f t="shared" si="16"/>
        <v>0.96434037124341354</v>
      </c>
      <c r="AI26">
        <f t="shared" si="17"/>
        <v>0.51346400000000003</v>
      </c>
      <c r="AJ26">
        <f t="shared" si="5"/>
        <v>90.522322222719325</v>
      </c>
      <c r="AK26">
        <f t="shared" si="18"/>
        <v>0.4647995365776636</v>
      </c>
      <c r="AL26">
        <f t="shared" si="6"/>
        <v>1.9052232222271932</v>
      </c>
    </row>
    <row r="27" spans="1:38" x14ac:dyDescent="0.25">
      <c r="A27">
        <v>23</v>
      </c>
      <c r="B27" s="4" t="s">
        <v>87</v>
      </c>
      <c r="C27" s="7" t="s">
        <v>88</v>
      </c>
      <c r="D27" s="4" t="s">
        <v>89</v>
      </c>
      <c r="E27" s="4">
        <v>1.67</v>
      </c>
      <c r="F27" s="17">
        <f>E27*H1</f>
        <v>1.8704000000000001</v>
      </c>
      <c r="G27" s="5">
        <f t="shared" si="0"/>
        <v>3.5630828672953845</v>
      </c>
      <c r="H27" s="5">
        <f t="shared" si="1"/>
        <v>5.6552533346998723E-2</v>
      </c>
      <c r="I27">
        <v>3.62931465518239</v>
      </c>
      <c r="J27">
        <v>3.5504208564961899</v>
      </c>
      <c r="K27">
        <v>3.6164408804976902</v>
      </c>
      <c r="L27">
        <v>3.5110420811404599</v>
      </c>
      <c r="M27">
        <v>3.5195759157419602</v>
      </c>
      <c r="N27">
        <v>3.5951468110585698</v>
      </c>
      <c r="O27">
        <v>3.6589314558536401</v>
      </c>
      <c r="P27">
        <v>3.5250555696918702</v>
      </c>
      <c r="Q27">
        <v>3.5126695296661601</v>
      </c>
      <c r="R27">
        <v>3.5122309176249198</v>
      </c>
      <c r="T27" s="14">
        <v>640</v>
      </c>
      <c r="U27" s="14">
        <v>480000</v>
      </c>
      <c r="V27" s="5">
        <f t="shared" si="2"/>
        <v>2.6723121504715386</v>
      </c>
      <c r="W27" s="5">
        <f t="shared" si="3"/>
        <v>4.2414400010249126E-2</v>
      </c>
      <c r="X27" s="5">
        <f t="shared" si="4"/>
        <v>1.3412610962185628E-2</v>
      </c>
      <c r="Y27" s="5">
        <f t="shared" si="7"/>
        <v>2.7219859913867928</v>
      </c>
      <c r="Z27" s="5">
        <f t="shared" si="8"/>
        <v>2.6628156423721423</v>
      </c>
      <c r="AA27" s="5">
        <f t="shared" si="9"/>
        <v>2.7123306603732678</v>
      </c>
      <c r="AB27" s="5">
        <f t="shared" si="10"/>
        <v>2.6332815608553446</v>
      </c>
      <c r="AC27" s="5">
        <f t="shared" si="11"/>
        <v>2.6396819368064701</v>
      </c>
      <c r="AD27" s="5">
        <f t="shared" si="12"/>
        <v>2.6963601082939275</v>
      </c>
      <c r="AE27" s="5">
        <f t="shared" si="13"/>
        <v>2.7441985918902301</v>
      </c>
      <c r="AF27" s="5">
        <f t="shared" si="14"/>
        <v>2.6437916772689025</v>
      </c>
      <c r="AG27" s="5">
        <f t="shared" si="15"/>
        <v>2.63450214724962</v>
      </c>
      <c r="AH27" s="5">
        <f t="shared" si="16"/>
        <v>2.6341731882186901</v>
      </c>
      <c r="AI27">
        <f t="shared" si="17"/>
        <v>1.4028000000000003</v>
      </c>
      <c r="AJ27">
        <f t="shared" si="5"/>
        <v>90.498442434526524</v>
      </c>
      <c r="AK27">
        <f t="shared" si="18"/>
        <v>1.2695121504715383</v>
      </c>
      <c r="AL27">
        <f t="shared" si="6"/>
        <v>1.9049844243452652</v>
      </c>
    </row>
    <row r="28" spans="1:38" x14ac:dyDescent="0.25">
      <c r="A28">
        <v>24</v>
      </c>
      <c r="B28" s="4" t="s">
        <v>90</v>
      </c>
      <c r="C28" s="7" t="s">
        <v>91</v>
      </c>
      <c r="D28" s="4" t="s">
        <v>92</v>
      </c>
      <c r="E28" s="4">
        <v>16.649999999999999</v>
      </c>
      <c r="F28" s="17">
        <f>E28*H1</f>
        <v>18.648</v>
      </c>
      <c r="G28" s="5">
        <f t="shared" si="0"/>
        <v>35.494746910935106</v>
      </c>
      <c r="H28" s="5">
        <f t="shared" si="1"/>
        <v>0.55920946379757264</v>
      </c>
      <c r="I28">
        <v>36.147279390298301</v>
      </c>
      <c r="J28">
        <v>35.4700544702944</v>
      </c>
      <c r="K28">
        <v>36.0296163878022</v>
      </c>
      <c r="L28">
        <v>34.963744482609997</v>
      </c>
      <c r="M28">
        <v>35.0072755238754</v>
      </c>
      <c r="N28">
        <v>35.880643364802999</v>
      </c>
      <c r="O28">
        <v>36.369121780883802</v>
      </c>
      <c r="P28">
        <v>35.003303614116803</v>
      </c>
      <c r="Q28">
        <v>35.1108259684299</v>
      </c>
      <c r="R28">
        <v>34.965604126237302</v>
      </c>
      <c r="T28" s="14">
        <v>2500</v>
      </c>
      <c r="U28" s="14">
        <v>120000</v>
      </c>
      <c r="V28" s="5">
        <f t="shared" si="2"/>
        <v>1.7037478517248854</v>
      </c>
      <c r="W28" s="5">
        <f t="shared" si="3"/>
        <v>2.6842054262283484E-2</v>
      </c>
      <c r="X28" s="5">
        <f t="shared" si="4"/>
        <v>8.4882028546646483E-3</v>
      </c>
      <c r="Y28" s="5">
        <f t="shared" si="7"/>
        <v>1.7350694107343185</v>
      </c>
      <c r="Z28" s="5">
        <f t="shared" si="8"/>
        <v>1.7025626145741313</v>
      </c>
      <c r="AA28" s="5">
        <f t="shared" si="9"/>
        <v>1.7294215866145057</v>
      </c>
      <c r="AB28" s="5">
        <f t="shared" si="10"/>
        <v>1.6782597351652799</v>
      </c>
      <c r="AC28" s="5">
        <f t="shared" si="11"/>
        <v>1.6803492251460193</v>
      </c>
      <c r="AD28" s="5">
        <f t="shared" si="12"/>
        <v>1.7222708815105441</v>
      </c>
      <c r="AE28" s="5">
        <f t="shared" si="13"/>
        <v>1.7457178454824225</v>
      </c>
      <c r="AF28" s="5">
        <f t="shared" si="14"/>
        <v>1.6801585734776066</v>
      </c>
      <c r="AG28" s="5">
        <f t="shared" si="15"/>
        <v>1.6853196464846352</v>
      </c>
      <c r="AH28" s="5">
        <f t="shared" si="16"/>
        <v>1.6783489980593906</v>
      </c>
      <c r="AI28">
        <f t="shared" si="17"/>
        <v>0.89510400000000001</v>
      </c>
      <c r="AJ28">
        <f t="shared" si="5"/>
        <v>90.34077065066019</v>
      </c>
      <c r="AK28">
        <f t="shared" si="18"/>
        <v>0.8086438517248854</v>
      </c>
      <c r="AL28">
        <f t="shared" si="6"/>
        <v>1.903407706506602</v>
      </c>
    </row>
    <row r="29" spans="1:38" x14ac:dyDescent="0.25">
      <c r="A29">
        <v>25</v>
      </c>
      <c r="B29" s="4" t="s">
        <v>93</v>
      </c>
      <c r="C29" s="7" t="s">
        <v>94</v>
      </c>
      <c r="D29" s="4" t="s">
        <v>95</v>
      </c>
      <c r="E29" s="4">
        <v>0.5</v>
      </c>
      <c r="F29" s="17">
        <f>E29*H1</f>
        <v>0.56000000000000005</v>
      </c>
      <c r="G29" s="5">
        <f t="shared" si="0"/>
        <v>1.0666920696177919</v>
      </c>
      <c r="H29" s="5">
        <f t="shared" si="1"/>
        <v>1.7011352802342006E-2</v>
      </c>
      <c r="I29">
        <v>1.0883298075146299</v>
      </c>
      <c r="J29">
        <v>1.0638993741735701</v>
      </c>
      <c r="K29">
        <v>1.0811094597756401</v>
      </c>
      <c r="L29">
        <v>1.0516588369645199</v>
      </c>
      <c r="M29">
        <v>1.0547203098545199</v>
      </c>
      <c r="N29">
        <v>1.07938922358473</v>
      </c>
      <c r="O29">
        <v>1.0931307518420601</v>
      </c>
      <c r="P29">
        <v>1.05127321240127</v>
      </c>
      <c r="Q29">
        <v>1.05313774468128</v>
      </c>
      <c r="R29">
        <v>1.0502719753856999</v>
      </c>
      <c r="T29" s="14">
        <v>1550</v>
      </c>
      <c r="U29" s="14">
        <v>390000</v>
      </c>
      <c r="V29" s="5">
        <f t="shared" si="2"/>
        <v>0.26839348848447669</v>
      </c>
      <c r="W29" s="5">
        <f t="shared" si="3"/>
        <v>4.2802758663957408E-3</v>
      </c>
      <c r="X29" s="5">
        <f t="shared" si="4"/>
        <v>1.3535420751661104E-3</v>
      </c>
      <c r="Y29" s="5">
        <f t="shared" si="7"/>
        <v>0.27383782253593913</v>
      </c>
      <c r="Z29" s="5">
        <f t="shared" si="8"/>
        <v>0.2676908102759305</v>
      </c>
      <c r="AA29" s="5">
        <f t="shared" si="9"/>
        <v>0.27202108987903206</v>
      </c>
      <c r="AB29" s="5">
        <f t="shared" si="10"/>
        <v>0.26461093317171791</v>
      </c>
      <c r="AC29" s="5">
        <f t="shared" si="11"/>
        <v>0.26538123925371793</v>
      </c>
      <c r="AD29" s="5">
        <f t="shared" si="12"/>
        <v>0.27158825625680305</v>
      </c>
      <c r="AE29" s="5">
        <f t="shared" si="13"/>
        <v>0.27504580207638935</v>
      </c>
      <c r="AF29" s="5">
        <f t="shared" si="14"/>
        <v>0.26451390505580341</v>
      </c>
      <c r="AG29" s="5">
        <f t="shared" si="15"/>
        <v>0.26498304543593498</v>
      </c>
      <c r="AH29" s="5">
        <f t="shared" si="16"/>
        <v>0.26426198090349867</v>
      </c>
      <c r="AI29">
        <f t="shared" si="17"/>
        <v>0.14090322580645162</v>
      </c>
      <c r="AJ29">
        <f t="shared" si="5"/>
        <v>90.480726717462844</v>
      </c>
      <c r="AK29">
        <f t="shared" si="18"/>
        <v>0.12749026267802507</v>
      </c>
      <c r="AL29">
        <f t="shared" si="6"/>
        <v>1.9048072671746283</v>
      </c>
    </row>
    <row r="30" spans="1:38" x14ac:dyDescent="0.25">
      <c r="A30">
        <v>26</v>
      </c>
      <c r="B30" s="4" t="s">
        <v>96</v>
      </c>
      <c r="C30" s="7" t="s">
        <v>97</v>
      </c>
      <c r="D30" s="4" t="s">
        <v>98</v>
      </c>
      <c r="E30" s="4">
        <v>3.03</v>
      </c>
      <c r="F30" s="17">
        <f>E30*H1</f>
        <v>3.3936000000000002</v>
      </c>
      <c r="G30" s="5">
        <f t="shared" si="0"/>
        <v>6.4672664898685612</v>
      </c>
      <c r="H30" s="5">
        <f t="shared" si="1"/>
        <v>9.8742141094604732E-2</v>
      </c>
      <c r="I30">
        <v>6.5811059603155702</v>
      </c>
      <c r="J30">
        <v>6.4457139074464997</v>
      </c>
      <c r="K30">
        <v>6.5641181217802904</v>
      </c>
      <c r="L30">
        <v>6.3669969147254504</v>
      </c>
      <c r="M30">
        <v>6.4151272479697203</v>
      </c>
      <c r="N30">
        <v>6.5329799336918404</v>
      </c>
      <c r="O30">
        <v>6.6251201164696401</v>
      </c>
      <c r="P30">
        <v>6.3929631257448598</v>
      </c>
      <c r="Q30">
        <v>6.3665354469253002</v>
      </c>
      <c r="R30">
        <v>6.38200412361644</v>
      </c>
      <c r="T30" s="14">
        <v>9240</v>
      </c>
      <c r="U30" s="15">
        <v>66000</v>
      </c>
      <c r="V30" s="5">
        <f t="shared" si="2"/>
        <v>4.6194760641918291E-2</v>
      </c>
      <c r="W30" s="5">
        <f t="shared" si="3"/>
        <v>7.0530100781860392E-4</v>
      </c>
      <c r="X30" s="5">
        <f t="shared" si="4"/>
        <v>2.2303576207190144E-4</v>
      </c>
      <c r="Y30" s="5">
        <f t="shared" si="7"/>
        <v>4.7007899716539785E-2</v>
      </c>
      <c r="Z30" s="5">
        <f t="shared" si="8"/>
        <v>4.6040813624617857E-2</v>
      </c>
      <c r="AA30" s="5">
        <f t="shared" si="9"/>
        <v>4.6886558012716358E-2</v>
      </c>
      <c r="AB30" s="5">
        <f t="shared" si="10"/>
        <v>4.5478549390896073E-2</v>
      </c>
      <c r="AC30" s="5">
        <f t="shared" si="11"/>
        <v>4.5822337485498001E-2</v>
      </c>
      <c r="AD30" s="5">
        <f t="shared" si="12"/>
        <v>4.6664142383513144E-2</v>
      </c>
      <c r="AE30" s="5">
        <f t="shared" si="13"/>
        <v>4.7322286546211713E-2</v>
      </c>
      <c r="AF30" s="5">
        <f t="shared" si="14"/>
        <v>4.5664022326749001E-2</v>
      </c>
      <c r="AG30" s="5">
        <f t="shared" si="15"/>
        <v>4.5475253192323574E-2</v>
      </c>
      <c r="AH30" s="5">
        <f t="shared" si="16"/>
        <v>4.5585743740117431E-2</v>
      </c>
      <c r="AI30">
        <f t="shared" si="17"/>
        <v>2.4240000000000001E-2</v>
      </c>
      <c r="AJ30">
        <f t="shared" si="5"/>
        <v>90.572444892402189</v>
      </c>
      <c r="AK30">
        <f t="shared" si="18"/>
        <v>2.195476064191829E-2</v>
      </c>
      <c r="AL30">
        <f t="shared" si="6"/>
        <v>1.9057244489240217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103</v>
      </c>
      <c r="U32" s="20">
        <f>SUM(V5:V30)</f>
        <v>10369.997757054092</v>
      </c>
      <c r="V32" s="5"/>
      <c r="W32" s="5"/>
      <c r="X32" s="5"/>
      <c r="Y32" s="20">
        <f t="shared" ref="Y32:AI32" si="19">SUM(Y5:Y30)</f>
        <v>10369.997757054087</v>
      </c>
      <c r="Z32" s="20">
        <f t="shared" si="19"/>
        <v>10369.9977570541</v>
      </c>
      <c r="AA32" s="20">
        <f t="shared" si="19"/>
        <v>10369.997757054094</v>
      </c>
      <c r="AB32" s="20">
        <f t="shared" si="19"/>
        <v>10369.9977570541</v>
      </c>
      <c r="AC32" s="20">
        <f t="shared" si="19"/>
        <v>10369.997757054076</v>
      </c>
      <c r="AD32" s="20">
        <f t="shared" si="19"/>
        <v>10369.997757054096</v>
      </c>
      <c r="AE32" s="20">
        <f t="shared" si="19"/>
        <v>10369.997757054107</v>
      </c>
      <c r="AF32" s="20">
        <f t="shared" si="19"/>
        <v>10369.997757054085</v>
      </c>
      <c r="AG32" s="20">
        <f t="shared" si="19"/>
        <v>10369.997757054069</v>
      </c>
      <c r="AH32" s="20">
        <f t="shared" si="19"/>
        <v>10369.997757054089</v>
      </c>
      <c r="AI32" s="20">
        <f t="shared" si="19"/>
        <v>10369.997757054085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>&amp;R_x000D_&amp;1#&amp;"Calibri"&amp;10&amp;K000000 Classification: Confidential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8B9A-0AC7-4E58-B386-C95CF7A7DA9A}">
  <dimension ref="A1:AL32"/>
  <sheetViews>
    <sheetView zoomScale="80" zoomScaleNormal="80" workbookViewId="0">
      <selection activeCell="F1" sqref="F1"/>
    </sheetView>
  </sheetViews>
  <sheetFormatPr defaultRowHeight="15" x14ac:dyDescent="0.25"/>
  <cols>
    <col min="9" max="12" width="11.7109375" customWidth="1"/>
    <col min="13" max="13" width="12.7109375" customWidth="1"/>
    <col min="14" max="18" width="11.7109375" customWidth="1"/>
    <col min="21" max="21" width="10.140625" customWidth="1"/>
  </cols>
  <sheetData>
    <row r="1" spans="1:38" x14ac:dyDescent="0.25">
      <c r="A1" t="s">
        <v>0</v>
      </c>
      <c r="B1">
        <v>190</v>
      </c>
      <c r="E1" t="s">
        <v>1</v>
      </c>
      <c r="F1">
        <v>1.36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32" t="s">
        <v>5</v>
      </c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S2" s="5"/>
      <c r="T2" s="5"/>
      <c r="U2" s="31" t="s">
        <v>6</v>
      </c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15</v>
      </c>
      <c r="U3" s="5" t="s">
        <v>16</v>
      </c>
      <c r="V3" s="10" t="s">
        <v>13</v>
      </c>
      <c r="W3" s="10" t="s">
        <v>14</v>
      </c>
      <c r="X3" s="10" t="s">
        <v>17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178</v>
      </c>
      <c r="AJ3" t="s">
        <v>19</v>
      </c>
      <c r="AK3" t="s">
        <v>179</v>
      </c>
      <c r="AL3" t="s">
        <v>180</v>
      </c>
    </row>
    <row r="4" spans="1:38" ht="15.75" thickBot="1" x14ac:dyDescent="0.3">
      <c r="B4" t="s">
        <v>20</v>
      </c>
      <c r="C4" t="s">
        <v>181</v>
      </c>
      <c r="F4" s="17"/>
      <c r="G4" s="5">
        <f>AVERAGE(I4:R4)</f>
        <v>27.788773523545963</v>
      </c>
      <c r="H4" s="5">
        <f>STDEV(I4:R4)</f>
        <v>3.3885608884485566E-3</v>
      </c>
      <c r="I4">
        <v>27.787978532780599</v>
      </c>
      <c r="J4">
        <v>27.788972463547601</v>
      </c>
      <c r="K4">
        <v>27.792571199838399</v>
      </c>
      <c r="L4">
        <v>27.7883120675755</v>
      </c>
      <c r="M4">
        <v>27.7813909536784</v>
      </c>
      <c r="N4">
        <v>27.7936020086937</v>
      </c>
      <c r="O4">
        <v>27.7893540548801</v>
      </c>
      <c r="P4">
        <v>27.790440675803801</v>
      </c>
      <c r="Q4">
        <v>27.788995318488499</v>
      </c>
      <c r="R4">
        <v>27.786117960173002</v>
      </c>
      <c r="T4" s="5" t="s">
        <v>21</v>
      </c>
      <c r="U4" s="5" t="s">
        <v>22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23</v>
      </c>
      <c r="C5" s="5" t="s">
        <v>24</v>
      </c>
      <c r="D5" t="s">
        <v>25</v>
      </c>
      <c r="E5">
        <v>120</v>
      </c>
      <c r="F5" s="17">
        <f>E5*F1</f>
        <v>163.20000000000002</v>
      </c>
      <c r="G5" s="5">
        <f t="shared" ref="G5:G30" si="0">AVERAGE(I5:R5)</f>
        <v>201.03094231722358</v>
      </c>
      <c r="H5" s="5">
        <f t="shared" ref="H5:H30" si="1">STDEV(I5:R5)</f>
        <v>0.39374183328657575</v>
      </c>
      <c r="I5">
        <v>200.755540595604</v>
      </c>
      <c r="J5">
        <v>201.35931610873001</v>
      </c>
      <c r="K5">
        <v>201.34868788295199</v>
      </c>
      <c r="L5">
        <v>201.127548483514</v>
      </c>
      <c r="M5">
        <v>200.597260613988</v>
      </c>
      <c r="N5">
        <v>201.11214210866399</v>
      </c>
      <c r="O5">
        <v>201.490304141877</v>
      </c>
      <c r="P5">
        <v>200.598605264562</v>
      </c>
      <c r="Q5">
        <v>201.45933769383001</v>
      </c>
      <c r="R5">
        <v>200.46068027851501</v>
      </c>
      <c r="T5" s="12">
        <v>16</v>
      </c>
      <c r="U5" s="12">
        <v>588000</v>
      </c>
      <c r="V5" s="5">
        <f>AVERAGE(Y5:AH5)</f>
        <v>8126.6758431737662</v>
      </c>
      <c r="W5" s="5">
        <f>STDEV(Y5:AH5)</f>
        <v>15.917013610609756</v>
      </c>
      <c r="X5" s="5">
        <f>W5/SQRT(COUNT(Y5:AH5))</f>
        <v>5.0334016557427264</v>
      </c>
      <c r="Y5" s="5">
        <f>I5/T5*U5/1000*1.1</f>
        <v>8115.5427285772921</v>
      </c>
      <c r="Z5" s="5">
        <f>J5/T5*U5/1000*1.1</f>
        <v>8139.9503536954116</v>
      </c>
      <c r="AA5" s="5">
        <f>K5/T5*U5/1000*1.1</f>
        <v>8139.5207076683346</v>
      </c>
      <c r="AB5" s="5">
        <f>L5/T5*U5/1000*1.1</f>
        <v>8130.5811474460543</v>
      </c>
      <c r="AC5" s="5">
        <f>M5/T5*U5/1000*1.1</f>
        <v>8109.144260320465</v>
      </c>
      <c r="AD5" s="5">
        <f>N5/T5*U5/1000*1.1</f>
        <v>8129.9583447427422</v>
      </c>
      <c r="AE5" s="5">
        <f>O5/T5*U5/1000*1.1</f>
        <v>8145.2455449353783</v>
      </c>
      <c r="AF5" s="5">
        <f>P5/T5*U5/1000*1.1</f>
        <v>8109.1986178199195</v>
      </c>
      <c r="AG5" s="5">
        <f>Q5/T5*U5/1000*1.1</f>
        <v>8143.9937262730791</v>
      </c>
      <c r="AH5" s="5">
        <f>R5/T5*U5/1000*1.1</f>
        <v>8103.6230002589709</v>
      </c>
      <c r="AI5">
        <f>F5/T5*U5/1000*1.1</f>
        <v>6597.3600000000015</v>
      </c>
      <c r="AJ5">
        <f>((V5-AI5)/AI5)*100</f>
        <v>23.180724459083095</v>
      </c>
      <c r="AK5">
        <f>V5-AI5</f>
        <v>1529.3158431737647</v>
      </c>
      <c r="AL5">
        <f>V5/AI5</f>
        <v>1.231807244590831</v>
      </c>
    </row>
    <row r="6" spans="1:38" x14ac:dyDescent="0.25">
      <c r="A6">
        <v>2</v>
      </c>
      <c r="B6" t="s">
        <v>26</v>
      </c>
      <c r="C6" s="5" t="s">
        <v>27</v>
      </c>
      <c r="D6" t="s">
        <v>28</v>
      </c>
      <c r="E6">
        <v>1241.24</v>
      </c>
      <c r="F6" s="17">
        <f>E6*H1</f>
        <v>1390.1888000000001</v>
      </c>
      <c r="G6" s="5">
        <f t="shared" si="0"/>
        <v>1379.2315395714381</v>
      </c>
      <c r="H6" s="5">
        <f t="shared" si="1"/>
        <v>49.836058381309222</v>
      </c>
      <c r="I6" s="1">
        <v>1356.2835987713399</v>
      </c>
      <c r="J6" s="1">
        <v>1362.5553793870999</v>
      </c>
      <c r="K6" s="1">
        <v>1435.2717084810599</v>
      </c>
      <c r="L6" s="1">
        <v>1435.3804925132599</v>
      </c>
      <c r="M6" s="1">
        <v>1343.92603239815</v>
      </c>
      <c r="N6" s="1">
        <v>1334.2626520482099</v>
      </c>
      <c r="O6" s="1">
        <v>1288.3704254051599</v>
      </c>
      <c r="P6" s="1">
        <v>1400.8988665880399</v>
      </c>
      <c r="Q6" s="1">
        <v>1430.0087800395099</v>
      </c>
      <c r="R6" s="1">
        <v>1405.35746008255</v>
      </c>
      <c r="T6" s="13">
        <v>540</v>
      </c>
      <c r="U6" s="13">
        <v>45000</v>
      </c>
      <c r="V6" s="5">
        <f t="shared" ref="V6:V30" si="2">AVERAGE(Y6:AH6)</f>
        <v>114.93596163095317</v>
      </c>
      <c r="W6" s="5">
        <f t="shared" ref="W6:W30" si="3">STDEV(Y6:AH6)</f>
        <v>4.1530048651091009</v>
      </c>
      <c r="X6" s="5">
        <f t="shared" ref="X6:X30" si="4">W6/SQRT(COUNT(Y6:AH6))</f>
        <v>1.3132954507505104</v>
      </c>
      <c r="Y6" s="5">
        <f>I6/T6*U6/1000</f>
        <v>113.02363323094499</v>
      </c>
      <c r="Z6" s="5">
        <f>J6/T6*U6/1000</f>
        <v>113.54628161559167</v>
      </c>
      <c r="AA6" s="5">
        <f>K6/T6*U6/1000</f>
        <v>119.60597570675499</v>
      </c>
      <c r="AB6" s="5">
        <f>L6/T6*U6/1000</f>
        <v>119.61504104277165</v>
      </c>
      <c r="AC6" s="5">
        <f>M6/T6*U6/1000</f>
        <v>111.99383603317916</v>
      </c>
      <c r="AD6" s="5">
        <f>N6/T6*U6/1000</f>
        <v>111.18855433735082</v>
      </c>
      <c r="AE6" s="5">
        <f>O6/T6*U6/1000</f>
        <v>107.36420211709667</v>
      </c>
      <c r="AF6" s="5">
        <f>P6/T6*U6/1000</f>
        <v>116.74157221566999</v>
      </c>
      <c r="AG6" s="5">
        <f>Q6/T6*U6/1000</f>
        <v>119.16739833662584</v>
      </c>
      <c r="AH6" s="5">
        <f>R6/T6*U6/1000</f>
        <v>117.11312167354585</v>
      </c>
      <c r="AI6">
        <f>F6/T6*U6/1000</f>
        <v>115.84906666666669</v>
      </c>
      <c r="AJ6">
        <f t="shared" ref="AJ6:AJ30" si="5">((V6-AI6)/AI6)*100</f>
        <v>-0.78818506008408085</v>
      </c>
      <c r="AK6">
        <f>V6-AI6</f>
        <v>-0.91310503571351376</v>
      </c>
      <c r="AL6">
        <f t="shared" ref="AL6:AL30" si="6">V6/AI6</f>
        <v>0.99211814939915921</v>
      </c>
    </row>
    <row r="7" spans="1:38" x14ac:dyDescent="0.25">
      <c r="A7">
        <v>3</v>
      </c>
      <c r="B7" t="s">
        <v>29</v>
      </c>
      <c r="C7" s="5" t="s">
        <v>30</v>
      </c>
      <c r="D7" t="s">
        <v>31</v>
      </c>
      <c r="E7">
        <v>166.35</v>
      </c>
      <c r="F7" s="17">
        <f>E7*H1</f>
        <v>186.31200000000001</v>
      </c>
      <c r="G7" s="5">
        <f t="shared" si="0"/>
        <v>93.851538930674863</v>
      </c>
      <c r="H7" s="5">
        <f t="shared" si="1"/>
        <v>0.63752401665416047</v>
      </c>
      <c r="I7">
        <v>93.581280386219007</v>
      </c>
      <c r="J7">
        <v>92.446841158087096</v>
      </c>
      <c r="K7">
        <v>93.400377769517206</v>
      </c>
      <c r="L7">
        <v>93.791645482757701</v>
      </c>
      <c r="M7">
        <v>94.153643917246995</v>
      </c>
      <c r="N7">
        <v>94.336516841132394</v>
      </c>
      <c r="O7">
        <v>93.817677589133993</v>
      </c>
      <c r="P7">
        <v>93.843803224712204</v>
      </c>
      <c r="Q7">
        <v>94.431535581446695</v>
      </c>
      <c r="R7">
        <v>94.712067356495297</v>
      </c>
      <c r="T7" s="13">
        <v>50</v>
      </c>
      <c r="U7" s="13">
        <v>180000</v>
      </c>
      <c r="V7" s="5">
        <f t="shared" si="2"/>
        <v>337.86554015042952</v>
      </c>
      <c r="W7" s="5">
        <f t="shared" si="3"/>
        <v>2.2950864599549834</v>
      </c>
      <c r="X7" s="5">
        <f t="shared" si="4"/>
        <v>0.72577006404705735</v>
      </c>
      <c r="Y7" s="5">
        <f t="shared" ref="Y7:Y30" si="7">I7/T7*U7/1000</f>
        <v>336.89260939038843</v>
      </c>
      <c r="Z7" s="5">
        <f t="shared" ref="Z7:Z30" si="8">J7/T7*U7/1000</f>
        <v>332.80862816911355</v>
      </c>
      <c r="AA7" s="5">
        <f t="shared" ref="AA7:AA30" si="9">K7/T7*U7/1000</f>
        <v>336.2413599702619</v>
      </c>
      <c r="AB7" s="5">
        <f t="shared" ref="AB7:AB30" si="10">L7/T7*U7/1000</f>
        <v>337.64992373792774</v>
      </c>
      <c r="AC7" s="5">
        <f t="shared" ref="AC7:AC30" si="11">M7/T7*U7/1000</f>
        <v>338.95311810208921</v>
      </c>
      <c r="AD7" s="5">
        <f t="shared" ref="AD7:AD30" si="12">N7/T7*U7/1000</f>
        <v>339.61146062807666</v>
      </c>
      <c r="AE7" s="5">
        <f t="shared" ref="AE7:AE30" si="13">O7/T7*U7/1000</f>
        <v>337.74363932088238</v>
      </c>
      <c r="AF7" s="5">
        <f t="shared" ref="AF7:AF30" si="14">P7/T7*U7/1000</f>
        <v>337.83769160896395</v>
      </c>
      <c r="AG7" s="5">
        <f t="shared" ref="AG7:AG30" si="15">Q7/T7*U7/1000</f>
        <v>339.95352809320809</v>
      </c>
      <c r="AH7" s="5">
        <f t="shared" ref="AH7:AH30" si="16">R7/T7*U7/1000</f>
        <v>340.96344248338306</v>
      </c>
      <c r="AI7">
        <f t="shared" ref="AI7:AI30" si="17">F7/T7*U7/1000</f>
        <v>670.72320000000002</v>
      </c>
      <c r="AJ7">
        <f t="shared" si="5"/>
        <v>-49.626680551615102</v>
      </c>
      <c r="AK7">
        <f t="shared" ref="AK7:AK30" si="18">V7-AI7</f>
        <v>-332.8576598495705</v>
      </c>
      <c r="AL7">
        <f t="shared" si="6"/>
        <v>0.5037331944838489</v>
      </c>
    </row>
    <row r="8" spans="1:38" x14ac:dyDescent="0.25">
      <c r="A8">
        <v>4</v>
      </c>
      <c r="B8" t="s">
        <v>32</v>
      </c>
      <c r="C8" s="6" t="s">
        <v>33</v>
      </c>
      <c r="D8" t="s">
        <v>34</v>
      </c>
      <c r="E8">
        <v>50.2</v>
      </c>
      <c r="F8" s="17">
        <f>E8*H1</f>
        <v>56.224000000000011</v>
      </c>
      <c r="G8" s="5">
        <f t="shared" si="0"/>
        <v>328.3760155324743</v>
      </c>
      <c r="H8" s="5">
        <f t="shared" si="1"/>
        <v>5.8624716345380179</v>
      </c>
      <c r="I8">
        <v>329.22543441741402</v>
      </c>
      <c r="J8">
        <v>338.36048654638199</v>
      </c>
      <c r="K8">
        <v>325.58060436853702</v>
      </c>
      <c r="L8">
        <v>319.65556269686198</v>
      </c>
      <c r="M8">
        <v>329.32500637995901</v>
      </c>
      <c r="N8">
        <v>329.69903694687503</v>
      </c>
      <c r="O8">
        <v>324.18827396358103</v>
      </c>
      <c r="P8">
        <v>325.23140759291101</v>
      </c>
      <c r="Q8">
        <v>337.51141857714902</v>
      </c>
      <c r="R8">
        <v>324.98292383507197</v>
      </c>
      <c r="T8" s="14">
        <v>65</v>
      </c>
      <c r="U8" s="14">
        <v>70000</v>
      </c>
      <c r="V8" s="5">
        <f t="shared" si="2"/>
        <v>353.63570903497225</v>
      </c>
      <c r="W8" s="5">
        <f t="shared" si="3"/>
        <v>6.3134309910409394</v>
      </c>
      <c r="X8" s="5">
        <f t="shared" si="4"/>
        <v>1.9964821781983473</v>
      </c>
      <c r="Y8" s="5">
        <f t="shared" si="7"/>
        <v>354.55046783413815</v>
      </c>
      <c r="Z8" s="5">
        <f t="shared" si="8"/>
        <v>364.38821628071906</v>
      </c>
      <c r="AA8" s="5">
        <f t="shared" si="9"/>
        <v>350.62526624303985</v>
      </c>
      <c r="AB8" s="5">
        <f t="shared" si="10"/>
        <v>344.2444521350821</v>
      </c>
      <c r="AC8" s="5">
        <f t="shared" si="11"/>
        <v>354.65769917841743</v>
      </c>
      <c r="AD8" s="5">
        <f t="shared" si="12"/>
        <v>355.06050132740381</v>
      </c>
      <c r="AE8" s="5">
        <f t="shared" si="13"/>
        <v>349.12583349924114</v>
      </c>
      <c r="AF8" s="5">
        <f t="shared" si="14"/>
        <v>350.24920817698109</v>
      </c>
      <c r="AG8" s="5">
        <f t="shared" si="15"/>
        <v>363.47383539077583</v>
      </c>
      <c r="AH8" s="5">
        <f t="shared" si="16"/>
        <v>349.98161028392366</v>
      </c>
      <c r="AI8">
        <f t="shared" si="17"/>
        <v>60.548923076923096</v>
      </c>
      <c r="AJ8">
        <f t="shared" si="5"/>
        <v>484.04954384688767</v>
      </c>
      <c r="AK8">
        <f t="shared" si="18"/>
        <v>293.08678595804918</v>
      </c>
      <c r="AL8">
        <f t="shared" si="6"/>
        <v>5.840495438468877</v>
      </c>
    </row>
    <row r="9" spans="1:38" x14ac:dyDescent="0.25">
      <c r="A9">
        <v>5</v>
      </c>
      <c r="B9" t="s">
        <v>35</v>
      </c>
      <c r="C9" s="6" t="s">
        <v>36</v>
      </c>
      <c r="D9" t="s">
        <v>37</v>
      </c>
      <c r="E9">
        <v>29.91</v>
      </c>
      <c r="F9" s="17">
        <f>E9*H1</f>
        <v>33.499200000000002</v>
      </c>
      <c r="G9" s="5">
        <f t="shared" si="0"/>
        <v>44.089898956773133</v>
      </c>
      <c r="H9" s="5">
        <f t="shared" si="1"/>
        <v>1.23816556195004</v>
      </c>
      <c r="I9">
        <v>43.229177969734799</v>
      </c>
      <c r="J9">
        <v>44.477617232207301</v>
      </c>
      <c r="K9">
        <v>44.458098921662497</v>
      </c>
      <c r="L9">
        <v>43.382099272033201</v>
      </c>
      <c r="M9">
        <v>45.358696619841297</v>
      </c>
      <c r="N9">
        <v>44.839269806534801</v>
      </c>
      <c r="O9">
        <v>42.9712845073702</v>
      </c>
      <c r="P9">
        <v>45.024220727256001</v>
      </c>
      <c r="Q9">
        <v>41.648898478440003</v>
      </c>
      <c r="R9">
        <v>45.509626032651298</v>
      </c>
      <c r="T9" s="14">
        <v>22</v>
      </c>
      <c r="U9" s="14">
        <v>160000</v>
      </c>
      <c r="V9" s="5">
        <f t="shared" si="2"/>
        <v>320.65381059471378</v>
      </c>
      <c r="W9" s="5">
        <f t="shared" si="3"/>
        <v>9.004840450545732</v>
      </c>
      <c r="X9" s="5">
        <f t="shared" si="4"/>
        <v>2.8475805790141329</v>
      </c>
      <c r="Y9" s="5">
        <f t="shared" si="7"/>
        <v>314.39402159807128</v>
      </c>
      <c r="Z9" s="5">
        <f t="shared" si="8"/>
        <v>323.47357987059854</v>
      </c>
      <c r="AA9" s="5">
        <f t="shared" si="9"/>
        <v>323.33162852118176</v>
      </c>
      <c r="AB9" s="5">
        <f t="shared" si="10"/>
        <v>315.50617652387785</v>
      </c>
      <c r="AC9" s="5">
        <f t="shared" si="11"/>
        <v>329.88142996248212</v>
      </c>
      <c r="AD9" s="5">
        <f t="shared" si="12"/>
        <v>326.10378041116218</v>
      </c>
      <c r="AE9" s="5">
        <f t="shared" si="13"/>
        <v>312.51843278087421</v>
      </c>
      <c r="AF9" s="5">
        <f t="shared" si="14"/>
        <v>327.44887801640732</v>
      </c>
      <c r="AG9" s="5">
        <f t="shared" si="15"/>
        <v>302.90107984320002</v>
      </c>
      <c r="AH9" s="5">
        <f t="shared" si="16"/>
        <v>330.97909841928214</v>
      </c>
      <c r="AI9">
        <f t="shared" si="17"/>
        <v>243.63054545454546</v>
      </c>
      <c r="AJ9">
        <f t="shared" si="5"/>
        <v>31.614781716498136</v>
      </c>
      <c r="AK9">
        <f t="shared" si="18"/>
        <v>77.02326514016832</v>
      </c>
      <c r="AL9">
        <f t="shared" si="6"/>
        <v>1.3161478171649814</v>
      </c>
    </row>
    <row r="10" spans="1:38" x14ac:dyDescent="0.25">
      <c r="A10">
        <v>6</v>
      </c>
      <c r="B10" t="s">
        <v>38</v>
      </c>
      <c r="C10" s="6" t="s">
        <v>39</v>
      </c>
      <c r="D10" t="s">
        <v>40</v>
      </c>
      <c r="E10">
        <v>128.58000000000001</v>
      </c>
      <c r="F10" s="17">
        <f>E10*H1</f>
        <v>144.00960000000003</v>
      </c>
      <c r="G10" s="5">
        <f t="shared" si="0"/>
        <v>169.1896099792375</v>
      </c>
      <c r="H10" s="5">
        <f t="shared" si="1"/>
        <v>3.9649786265824383</v>
      </c>
      <c r="I10">
        <v>167.36515993902199</v>
      </c>
      <c r="J10">
        <v>166.71584578640801</v>
      </c>
      <c r="K10">
        <v>163.64296558684501</v>
      </c>
      <c r="L10">
        <v>174.06869886954399</v>
      </c>
      <c r="M10">
        <v>170.46700708671901</v>
      </c>
      <c r="N10">
        <v>170.90100523756101</v>
      </c>
      <c r="O10">
        <v>174.713498737907</v>
      </c>
      <c r="P10">
        <v>169.97542597206001</v>
      </c>
      <c r="Q10">
        <v>162.99876708209999</v>
      </c>
      <c r="R10">
        <v>171.047725494209</v>
      </c>
      <c r="T10" s="14">
        <v>69</v>
      </c>
      <c r="U10" s="14">
        <v>160000</v>
      </c>
      <c r="V10" s="5">
        <f t="shared" si="2"/>
        <v>392.32373328518838</v>
      </c>
      <c r="W10" s="5">
        <f t="shared" si="3"/>
        <v>9.194153337002767</v>
      </c>
      <c r="X10" s="5">
        <f t="shared" si="4"/>
        <v>2.9074465701766403</v>
      </c>
      <c r="Y10" s="5">
        <f t="shared" si="7"/>
        <v>388.09312449628288</v>
      </c>
      <c r="Z10" s="5">
        <f t="shared" si="8"/>
        <v>386.5874684902214</v>
      </c>
      <c r="AA10" s="5">
        <f t="shared" si="9"/>
        <v>379.46194918688695</v>
      </c>
      <c r="AB10" s="5">
        <f t="shared" si="10"/>
        <v>403.63756259604412</v>
      </c>
      <c r="AC10" s="5">
        <f t="shared" si="11"/>
        <v>395.28581353442087</v>
      </c>
      <c r="AD10" s="5">
        <f t="shared" si="12"/>
        <v>396.29218605811246</v>
      </c>
      <c r="AE10" s="5">
        <f t="shared" si="13"/>
        <v>405.13275069659591</v>
      </c>
      <c r="AF10" s="5">
        <f t="shared" si="14"/>
        <v>394.14591529753045</v>
      </c>
      <c r="AG10" s="5">
        <f t="shared" si="15"/>
        <v>377.96815555269563</v>
      </c>
      <c r="AH10" s="5">
        <f t="shared" si="16"/>
        <v>396.63240694309337</v>
      </c>
      <c r="AI10">
        <f t="shared" si="17"/>
        <v>333.93530434782616</v>
      </c>
      <c r="AJ10">
        <f t="shared" si="5"/>
        <v>17.484952377645278</v>
      </c>
      <c r="AK10">
        <f t="shared" si="18"/>
        <v>58.388428937362221</v>
      </c>
      <c r="AL10">
        <f t="shared" si="6"/>
        <v>1.1748495237764527</v>
      </c>
    </row>
    <row r="11" spans="1:38" x14ac:dyDescent="0.25">
      <c r="A11">
        <v>7</v>
      </c>
      <c r="B11" s="3" t="s">
        <v>41</v>
      </c>
      <c r="C11" s="9" t="s">
        <v>33</v>
      </c>
      <c r="D11" s="3" t="s">
        <v>42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43</v>
      </c>
      <c r="C12" s="6" t="s">
        <v>44</v>
      </c>
      <c r="D12" t="s">
        <v>45</v>
      </c>
      <c r="E12">
        <v>13.35</v>
      </c>
      <c r="F12" s="17">
        <f>E12*H1</f>
        <v>14.952000000000002</v>
      </c>
      <c r="G12" s="5">
        <f t="shared" si="0"/>
        <v>85.368688737444089</v>
      </c>
      <c r="H12" s="5">
        <f t="shared" si="1"/>
        <v>5.4516042974059769</v>
      </c>
      <c r="I12">
        <v>93.474763549260103</v>
      </c>
      <c r="J12">
        <v>80.288102886990998</v>
      </c>
      <c r="K12">
        <v>84.734433903390595</v>
      </c>
      <c r="L12">
        <v>76.515908316439905</v>
      </c>
      <c r="M12">
        <v>80.506044139185605</v>
      </c>
      <c r="N12">
        <v>89.667436339104199</v>
      </c>
      <c r="O12">
        <v>90.720671753703698</v>
      </c>
      <c r="P12">
        <v>90.044940577214604</v>
      </c>
      <c r="Q12">
        <v>83.723892426036798</v>
      </c>
      <c r="R12">
        <v>84.010693483114395</v>
      </c>
      <c r="T12" s="14">
        <v>81</v>
      </c>
      <c r="U12" s="14">
        <v>66000</v>
      </c>
      <c r="V12" s="5">
        <f t="shared" si="2"/>
        <v>69.559672304584097</v>
      </c>
      <c r="W12" s="5">
        <f t="shared" si="3"/>
        <v>4.4420479460344993</v>
      </c>
      <c r="X12" s="5">
        <f t="shared" si="4"/>
        <v>1.4046988985141731</v>
      </c>
      <c r="Y12" s="5">
        <f t="shared" si="7"/>
        <v>76.164622151248992</v>
      </c>
      <c r="Z12" s="5">
        <f t="shared" si="8"/>
        <v>65.419935685696373</v>
      </c>
      <c r="AA12" s="5">
        <f t="shared" si="9"/>
        <v>69.042872069429379</v>
      </c>
      <c r="AB12" s="5">
        <f t="shared" si="10"/>
        <v>62.346295665247339</v>
      </c>
      <c r="AC12" s="5">
        <f t="shared" si="11"/>
        <v>65.597517446743822</v>
      </c>
      <c r="AD12" s="5">
        <f t="shared" si="12"/>
        <v>73.062355535566383</v>
      </c>
      <c r="AE12" s="5">
        <f t="shared" si="13"/>
        <v>73.920547354869669</v>
      </c>
      <c r="AF12" s="5">
        <f t="shared" si="14"/>
        <v>73.369951581434123</v>
      </c>
      <c r="AG12" s="5">
        <f t="shared" si="15"/>
        <v>68.219467902696664</v>
      </c>
      <c r="AH12" s="5">
        <f t="shared" si="16"/>
        <v>68.453157652908033</v>
      </c>
      <c r="AI12">
        <f t="shared" si="17"/>
        <v>12.183111111111113</v>
      </c>
      <c r="AJ12">
        <f t="shared" si="5"/>
        <v>470.9516368207872</v>
      </c>
      <c r="AK12">
        <f t="shared" si="18"/>
        <v>57.37656119347298</v>
      </c>
      <c r="AL12">
        <f t="shared" si="6"/>
        <v>5.709516368207872</v>
      </c>
    </row>
    <row r="13" spans="1:38" x14ac:dyDescent="0.25">
      <c r="A13">
        <v>9</v>
      </c>
      <c r="B13" s="3" t="s">
        <v>46</v>
      </c>
      <c r="C13" s="9" t="s">
        <v>39</v>
      </c>
      <c r="D13" s="3" t="s">
        <v>47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48</v>
      </c>
      <c r="C14" s="6" t="s">
        <v>49</v>
      </c>
      <c r="D14" t="s">
        <v>50</v>
      </c>
      <c r="E14">
        <v>446.19</v>
      </c>
      <c r="F14" s="17">
        <f>E14*H1</f>
        <v>499.73280000000005</v>
      </c>
      <c r="G14" s="5">
        <f t="shared" si="0"/>
        <v>1620.6039282719389</v>
      </c>
      <c r="H14" s="5">
        <f t="shared" si="1"/>
        <v>47.748925534090652</v>
      </c>
      <c r="I14" s="1">
        <v>1658.95692525514</v>
      </c>
      <c r="J14" s="1">
        <v>1586.9464066082901</v>
      </c>
      <c r="K14" s="1">
        <v>1659.8323579251701</v>
      </c>
      <c r="L14" s="1">
        <v>1644.3139526019199</v>
      </c>
      <c r="M14" s="1">
        <v>1596.3587691937801</v>
      </c>
      <c r="N14" s="1">
        <v>1605.3998008385299</v>
      </c>
      <c r="O14" s="1">
        <v>1530.4376133159501</v>
      </c>
      <c r="P14" s="1">
        <v>1702.21055964113</v>
      </c>
      <c r="Q14" s="1">
        <v>1608.17863981444</v>
      </c>
      <c r="R14" s="1">
        <v>1613.4042575250401</v>
      </c>
      <c r="T14" s="14">
        <v>615</v>
      </c>
      <c r="U14" s="14">
        <v>96000</v>
      </c>
      <c r="V14" s="5">
        <f t="shared" si="2"/>
        <v>252.9723205107417</v>
      </c>
      <c r="W14" s="5">
        <f t="shared" si="3"/>
        <v>7.4534908150775516</v>
      </c>
      <c r="X14" s="5">
        <f t="shared" si="4"/>
        <v>2.3570007494789946</v>
      </c>
      <c r="Y14" s="5">
        <f t="shared" si="7"/>
        <v>258.9591297959243</v>
      </c>
      <c r="Z14" s="5">
        <f t="shared" si="8"/>
        <v>247.71846347056237</v>
      </c>
      <c r="AA14" s="5">
        <f t="shared" si="9"/>
        <v>259.09578270051435</v>
      </c>
      <c r="AB14" s="5">
        <f t="shared" si="10"/>
        <v>256.67339747932408</v>
      </c>
      <c r="AC14" s="5">
        <f t="shared" si="11"/>
        <v>249.18771031317542</v>
      </c>
      <c r="AD14" s="5">
        <f t="shared" si="12"/>
        <v>250.59899330162418</v>
      </c>
      <c r="AE14" s="5">
        <f t="shared" si="13"/>
        <v>238.8975786639532</v>
      </c>
      <c r="AF14" s="5">
        <f t="shared" si="14"/>
        <v>265.71091662690804</v>
      </c>
      <c r="AG14" s="5">
        <f t="shared" si="15"/>
        <v>251.03276328810773</v>
      </c>
      <c r="AH14" s="5">
        <f t="shared" si="16"/>
        <v>251.84846946732333</v>
      </c>
      <c r="AI14">
        <f t="shared" si="17"/>
        <v>78.007071219512198</v>
      </c>
      <c r="AJ14">
        <f t="shared" si="5"/>
        <v>224.2940884152369</v>
      </c>
      <c r="AK14">
        <f t="shared" si="18"/>
        <v>174.9652492912295</v>
      </c>
      <c r="AL14">
        <f t="shared" si="6"/>
        <v>3.242940884152369</v>
      </c>
    </row>
    <row r="15" spans="1:38" x14ac:dyDescent="0.25">
      <c r="A15">
        <v>11</v>
      </c>
      <c r="B15" s="4" t="s">
        <v>51</v>
      </c>
      <c r="C15" s="7" t="s">
        <v>52</v>
      </c>
      <c r="D15" s="4" t="s">
        <v>53</v>
      </c>
      <c r="E15" s="4">
        <v>8.01</v>
      </c>
      <c r="F15" s="17">
        <f>E15*H1</f>
        <v>8.9712000000000014</v>
      </c>
      <c r="G15" s="5">
        <f t="shared" si="0"/>
        <v>16.620484465611412</v>
      </c>
      <c r="H15" s="5">
        <f t="shared" si="1"/>
        <v>0.47636101325732649</v>
      </c>
      <c r="I15">
        <v>17.1663133346518</v>
      </c>
      <c r="J15">
        <v>16.3560470323212</v>
      </c>
      <c r="K15">
        <v>17.265222115306599</v>
      </c>
      <c r="L15">
        <v>16.3748536330883</v>
      </c>
      <c r="M15">
        <v>15.783596994735101</v>
      </c>
      <c r="N15">
        <v>16.839945054402602</v>
      </c>
      <c r="O15">
        <v>16.498930734652099</v>
      </c>
      <c r="P15">
        <v>16.652592373256599</v>
      </c>
      <c r="Q15">
        <v>17.099344999697198</v>
      </c>
      <c r="R15">
        <v>16.167998384002601</v>
      </c>
      <c r="T15" s="14">
        <v>546</v>
      </c>
      <c r="U15" s="14">
        <v>210000</v>
      </c>
      <c r="V15" s="5">
        <f t="shared" si="2"/>
        <v>6.3924940252351581</v>
      </c>
      <c r="W15" s="5">
        <f t="shared" si="3"/>
        <v>0.18321577432974109</v>
      </c>
      <c r="X15" s="5">
        <f t="shared" si="4"/>
        <v>5.7937915015339146E-2</v>
      </c>
      <c r="Y15" s="5">
        <f t="shared" si="7"/>
        <v>6.6024282056353076</v>
      </c>
      <c r="Z15" s="5">
        <f t="shared" si="8"/>
        <v>6.2907873201235391</v>
      </c>
      <c r="AA15" s="5">
        <f t="shared" si="9"/>
        <v>6.6404700443486924</v>
      </c>
      <c r="AB15" s="5">
        <f t="shared" si="10"/>
        <v>6.2980206281108853</v>
      </c>
      <c r="AC15" s="5">
        <f t="shared" si="11"/>
        <v>6.0706142287442688</v>
      </c>
      <c r="AD15" s="5">
        <f t="shared" si="12"/>
        <v>6.4769019440010007</v>
      </c>
      <c r="AE15" s="5">
        <f t="shared" si="13"/>
        <v>6.3457425902508078</v>
      </c>
      <c r="AF15" s="5">
        <f t="shared" si="14"/>
        <v>6.4048432204833077</v>
      </c>
      <c r="AG15" s="5">
        <f t="shared" si="15"/>
        <v>6.5766711537296922</v>
      </c>
      <c r="AH15" s="5">
        <f t="shared" si="16"/>
        <v>6.2184609169240774</v>
      </c>
      <c r="AI15">
        <f t="shared" si="17"/>
        <v>3.4504615384615396</v>
      </c>
      <c r="AJ15">
        <f t="shared" si="5"/>
        <v>85.264897289230049</v>
      </c>
      <c r="AK15">
        <f t="shared" si="18"/>
        <v>2.9420324867736185</v>
      </c>
      <c r="AL15">
        <f t="shared" si="6"/>
        <v>1.8526489728923003</v>
      </c>
    </row>
    <row r="16" spans="1:38" x14ac:dyDescent="0.25">
      <c r="A16">
        <v>12</v>
      </c>
      <c r="B16" s="3" t="s">
        <v>54</v>
      </c>
      <c r="C16" s="9" t="s">
        <v>55</v>
      </c>
      <c r="D16" s="3" t="s">
        <v>56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57</v>
      </c>
      <c r="C17" s="8" t="s">
        <v>58</v>
      </c>
      <c r="D17" s="2" t="s">
        <v>59</v>
      </c>
      <c r="E17" s="2">
        <v>1572.6</v>
      </c>
      <c r="F17" s="17">
        <f>E17*H1</f>
        <v>1761.3120000000001</v>
      </c>
      <c r="G17" s="5">
        <f t="shared" si="0"/>
        <v>78.232146651289852</v>
      </c>
      <c r="H17" s="5">
        <f t="shared" si="1"/>
        <v>15.163530289765168</v>
      </c>
      <c r="I17">
        <v>98.326110967075905</v>
      </c>
      <c r="J17">
        <v>73.532875410870901</v>
      </c>
      <c r="K17">
        <v>64.365918562877994</v>
      </c>
      <c r="L17">
        <v>63.067172849192303</v>
      </c>
      <c r="M17">
        <v>89.687422318265803</v>
      </c>
      <c r="N17">
        <v>66.004712902973495</v>
      </c>
      <c r="O17">
        <v>90.022334124944095</v>
      </c>
      <c r="P17">
        <v>56.268045447728298</v>
      </c>
      <c r="Q17">
        <v>87.609743470156104</v>
      </c>
      <c r="R17">
        <v>93.437130458813598</v>
      </c>
      <c r="T17" s="14">
        <v>292</v>
      </c>
      <c r="U17" s="14">
        <v>100000</v>
      </c>
      <c r="V17" s="5">
        <f t="shared" si="2"/>
        <v>26.791831044962276</v>
      </c>
      <c r="W17" s="5">
        <f t="shared" si="3"/>
        <v>5.1929898252620497</v>
      </c>
      <c r="X17" s="5">
        <f t="shared" si="4"/>
        <v>1.6421675713907875</v>
      </c>
      <c r="Y17" s="5">
        <f t="shared" si="7"/>
        <v>33.67332567365613</v>
      </c>
      <c r="Z17" s="5">
        <f t="shared" si="8"/>
        <v>25.182491579065378</v>
      </c>
      <c r="AA17" s="5">
        <f t="shared" si="9"/>
        <v>22.043122795506161</v>
      </c>
      <c r="AB17" s="5">
        <f t="shared" si="10"/>
        <v>21.598346866161748</v>
      </c>
      <c r="AC17" s="5">
        <f t="shared" si="11"/>
        <v>30.714870656940342</v>
      </c>
      <c r="AD17" s="5">
        <f t="shared" si="12"/>
        <v>22.604353733895035</v>
      </c>
      <c r="AE17" s="5">
        <f t="shared" si="13"/>
        <v>30.829566481145235</v>
      </c>
      <c r="AF17" s="5">
        <f t="shared" si="14"/>
        <v>19.269878577989143</v>
      </c>
      <c r="AG17" s="5">
        <f t="shared" si="15"/>
        <v>30.003336804847979</v>
      </c>
      <c r="AH17" s="5">
        <f t="shared" si="16"/>
        <v>31.999017280415615</v>
      </c>
      <c r="AI17">
        <f t="shared" si="17"/>
        <v>603.1890410958905</v>
      </c>
      <c r="AJ17">
        <f t="shared" si="5"/>
        <v>-95.558302750944208</v>
      </c>
      <c r="AK17">
        <f t="shared" si="18"/>
        <v>-576.39721005092827</v>
      </c>
      <c r="AL17">
        <f t="shared" si="6"/>
        <v>4.4416972490558079E-2</v>
      </c>
    </row>
    <row r="18" spans="1:38" x14ac:dyDescent="0.25">
      <c r="A18">
        <v>14</v>
      </c>
      <c r="B18" s="2" t="s">
        <v>60</v>
      </c>
      <c r="C18" s="8" t="s">
        <v>61</v>
      </c>
      <c r="D18" s="2" t="s">
        <v>62</v>
      </c>
      <c r="E18" s="2">
        <v>171.47</v>
      </c>
      <c r="F18" s="17">
        <f>E18*H1</f>
        <v>192.04640000000001</v>
      </c>
      <c r="G18" s="5">
        <f t="shared" si="0"/>
        <v>130.58285880366418</v>
      </c>
      <c r="H18" s="5">
        <f t="shared" si="1"/>
        <v>6.6963332125828554</v>
      </c>
      <c r="I18">
        <v>133.46217051098199</v>
      </c>
      <c r="J18">
        <v>129.20430530884099</v>
      </c>
      <c r="K18">
        <v>127.35957520595301</v>
      </c>
      <c r="L18">
        <v>146.867867818197</v>
      </c>
      <c r="M18">
        <v>130.54544880834399</v>
      </c>
      <c r="N18">
        <v>121.403403770468</v>
      </c>
      <c r="O18">
        <v>125.625099930096</v>
      </c>
      <c r="P18">
        <v>131.09124073259599</v>
      </c>
      <c r="Q18">
        <v>128.09970222118699</v>
      </c>
      <c r="R18">
        <v>132.169773729978</v>
      </c>
      <c r="T18" s="14">
        <v>200</v>
      </c>
      <c r="U18" s="14">
        <v>47000</v>
      </c>
      <c r="V18" s="5">
        <f t="shared" si="2"/>
        <v>30.686971818861089</v>
      </c>
      <c r="W18" s="5">
        <f t="shared" si="3"/>
        <v>1.5736383049569715</v>
      </c>
      <c r="X18" s="5">
        <f t="shared" si="4"/>
        <v>0.49762812569506665</v>
      </c>
      <c r="Y18" s="5">
        <f t="shared" si="7"/>
        <v>31.363610070080771</v>
      </c>
      <c r="Z18" s="5">
        <f t="shared" si="8"/>
        <v>30.363011747577634</v>
      </c>
      <c r="AA18" s="5">
        <f t="shared" si="9"/>
        <v>29.929500173398957</v>
      </c>
      <c r="AB18" s="5">
        <f t="shared" si="10"/>
        <v>34.513948937276297</v>
      </c>
      <c r="AC18" s="5">
        <f t="shared" si="11"/>
        <v>30.678180469960839</v>
      </c>
      <c r="AD18" s="5">
        <f t="shared" si="12"/>
        <v>28.529799886059983</v>
      </c>
      <c r="AE18" s="5">
        <f t="shared" si="13"/>
        <v>29.52189848357256</v>
      </c>
      <c r="AF18" s="5">
        <f t="shared" si="14"/>
        <v>30.806441572160061</v>
      </c>
      <c r="AG18" s="5">
        <f t="shared" si="15"/>
        <v>30.103430021978941</v>
      </c>
      <c r="AH18" s="5">
        <f t="shared" si="16"/>
        <v>31.059896826544833</v>
      </c>
      <c r="AI18">
        <f t="shared" si="17"/>
        <v>45.130904000000001</v>
      </c>
      <c r="AJ18">
        <f t="shared" si="5"/>
        <v>-32.004526612493542</v>
      </c>
      <c r="AK18">
        <f t="shared" si="18"/>
        <v>-14.443932181138912</v>
      </c>
      <c r="AL18">
        <f t="shared" si="6"/>
        <v>0.67995473387506455</v>
      </c>
    </row>
    <row r="19" spans="1:38" x14ac:dyDescent="0.25">
      <c r="A19">
        <v>15</v>
      </c>
      <c r="B19" s="2" t="s">
        <v>63</v>
      </c>
      <c r="C19" s="8" t="s">
        <v>64</v>
      </c>
      <c r="D19" s="2" t="s">
        <v>65</v>
      </c>
      <c r="E19" s="2">
        <v>43.68</v>
      </c>
      <c r="F19" s="17">
        <f>E19*H1</f>
        <v>48.921600000000005</v>
      </c>
      <c r="G19" s="5">
        <f t="shared" si="0"/>
        <v>26.097257154665066</v>
      </c>
      <c r="H19" s="5">
        <f t="shared" si="1"/>
        <v>4.5002707375625466</v>
      </c>
      <c r="I19">
        <v>24.015408495992599</v>
      </c>
      <c r="J19">
        <v>22.684859143576599</v>
      </c>
      <c r="K19">
        <v>22.754243638432801</v>
      </c>
      <c r="L19">
        <v>23.301701336032899</v>
      </c>
      <c r="M19">
        <v>32.564924787857599</v>
      </c>
      <c r="N19">
        <v>22.883480752848101</v>
      </c>
      <c r="O19">
        <v>25.7373892880704</v>
      </c>
      <c r="P19">
        <v>30.409033364050401</v>
      </c>
      <c r="Q19">
        <v>22.539142326918402</v>
      </c>
      <c r="R19">
        <v>34.082388412870898</v>
      </c>
      <c r="T19" s="14">
        <v>437</v>
      </c>
      <c r="U19" s="14">
        <v>300000</v>
      </c>
      <c r="V19" s="5">
        <f t="shared" si="2"/>
        <v>17.915737177115606</v>
      </c>
      <c r="W19" s="5">
        <f t="shared" si="3"/>
        <v>3.0894307122855023</v>
      </c>
      <c r="X19" s="5">
        <f t="shared" si="4"/>
        <v>0.97696377240985266</v>
      </c>
      <c r="Y19" s="5">
        <f t="shared" si="7"/>
        <v>16.486550454914827</v>
      </c>
      <c r="Z19" s="5">
        <f t="shared" si="8"/>
        <v>15.573129846848923</v>
      </c>
      <c r="AA19" s="5">
        <f t="shared" si="9"/>
        <v>15.62076222318041</v>
      </c>
      <c r="AB19" s="5">
        <f t="shared" si="10"/>
        <v>15.996591306201074</v>
      </c>
      <c r="AC19" s="5">
        <f t="shared" si="11"/>
        <v>22.355783607224897</v>
      </c>
      <c r="AD19" s="5">
        <f t="shared" si="12"/>
        <v>15.709483354357962</v>
      </c>
      <c r="AE19" s="5">
        <f t="shared" si="13"/>
        <v>17.668688298446497</v>
      </c>
      <c r="AF19" s="5">
        <f t="shared" si="14"/>
        <v>20.875766611476248</v>
      </c>
      <c r="AG19" s="5">
        <f t="shared" si="15"/>
        <v>15.473095418937119</v>
      </c>
      <c r="AH19" s="5">
        <f t="shared" si="16"/>
        <v>23.397520649568122</v>
      </c>
      <c r="AI19">
        <f t="shared" si="17"/>
        <v>33.584622425629298</v>
      </c>
      <c r="AJ19">
        <f t="shared" si="5"/>
        <v>-46.654939424170387</v>
      </c>
      <c r="AK19">
        <f t="shared" si="18"/>
        <v>-15.668885248513693</v>
      </c>
      <c r="AL19">
        <f t="shared" si="6"/>
        <v>0.53345060575829617</v>
      </c>
    </row>
    <row r="20" spans="1:38" x14ac:dyDescent="0.25">
      <c r="A20">
        <v>16</v>
      </c>
      <c r="B20" s="2" t="s">
        <v>66</v>
      </c>
      <c r="C20" s="8" t="s">
        <v>67</v>
      </c>
      <c r="D20" s="2" t="s">
        <v>68</v>
      </c>
      <c r="E20" s="2">
        <v>99.19</v>
      </c>
      <c r="F20" s="17">
        <f>E20*H1</f>
        <v>111.09280000000001</v>
      </c>
      <c r="G20" s="5">
        <f t="shared" si="0"/>
        <v>28.714034817218238</v>
      </c>
      <c r="H20" s="5">
        <f t="shared" si="1"/>
        <v>0.67505351495483712</v>
      </c>
      <c r="I20">
        <v>29.840430656623901</v>
      </c>
      <c r="J20">
        <v>28.103031538342901</v>
      </c>
      <c r="K20">
        <v>28.325346832863101</v>
      </c>
      <c r="L20">
        <v>28.7858377305472</v>
      </c>
      <c r="M20">
        <v>29.116796930852999</v>
      </c>
      <c r="N20">
        <v>28.523206995058899</v>
      </c>
      <c r="O20">
        <v>28.5353848263651</v>
      </c>
      <c r="P20">
        <v>28.0286858396348</v>
      </c>
      <c r="Q20">
        <v>28.074834210341599</v>
      </c>
      <c r="R20">
        <v>29.806792611551899</v>
      </c>
      <c r="T20" s="14">
        <v>97</v>
      </c>
      <c r="U20" s="14">
        <v>105000</v>
      </c>
      <c r="V20" s="5">
        <f t="shared" si="2"/>
        <v>31.082202637195007</v>
      </c>
      <c r="W20" s="5">
        <f t="shared" si="3"/>
        <v>0.73072803165214406</v>
      </c>
      <c r="X20" s="5">
        <f t="shared" si="4"/>
        <v>0.23107649301523875</v>
      </c>
      <c r="Y20" s="5">
        <f t="shared" si="7"/>
        <v>32.30149710253103</v>
      </c>
      <c r="Z20" s="5">
        <f t="shared" si="8"/>
        <v>30.420807335319633</v>
      </c>
      <c r="AA20" s="5">
        <f t="shared" si="9"/>
        <v>30.661457911862122</v>
      </c>
      <c r="AB20" s="5">
        <f t="shared" si="10"/>
        <v>31.159927440283052</v>
      </c>
      <c r="AC20" s="5">
        <f t="shared" si="11"/>
        <v>31.518182244737783</v>
      </c>
      <c r="AD20" s="5">
        <f t="shared" si="12"/>
        <v>30.875636437950359</v>
      </c>
      <c r="AE20" s="5">
        <f t="shared" si="13"/>
        <v>30.888818626477686</v>
      </c>
      <c r="AF20" s="5">
        <f t="shared" si="14"/>
        <v>30.34033003259437</v>
      </c>
      <c r="AG20" s="5">
        <f t="shared" si="15"/>
        <v>30.390284454493482</v>
      </c>
      <c r="AH20" s="5">
        <f t="shared" si="16"/>
        <v>32.265084785700509</v>
      </c>
      <c r="AI20">
        <f t="shared" si="17"/>
        <v>120.25509278350515</v>
      </c>
      <c r="AJ20">
        <f t="shared" si="5"/>
        <v>-74.153109096882744</v>
      </c>
      <c r="AK20">
        <f t="shared" si="18"/>
        <v>-89.172890146310138</v>
      </c>
      <c r="AL20">
        <f t="shared" si="6"/>
        <v>0.25846890903117253</v>
      </c>
    </row>
    <row r="21" spans="1:38" x14ac:dyDescent="0.25">
      <c r="A21">
        <v>17</v>
      </c>
      <c r="B21" s="2" t="s">
        <v>69</v>
      </c>
      <c r="C21" s="8" t="s">
        <v>70</v>
      </c>
      <c r="D21" s="2" t="s">
        <v>71</v>
      </c>
      <c r="E21" s="2">
        <v>300.29000000000002</v>
      </c>
      <c r="F21" s="17">
        <f>E21*H1</f>
        <v>336.32480000000004</v>
      </c>
      <c r="G21" s="5">
        <f t="shared" si="0"/>
        <v>288.97221394845576</v>
      </c>
      <c r="H21" s="5">
        <f t="shared" si="1"/>
        <v>64.95775766002167</v>
      </c>
      <c r="I21">
        <v>318.70422099595697</v>
      </c>
      <c r="J21">
        <v>296.48933445751999</v>
      </c>
      <c r="K21">
        <v>238.351054925645</v>
      </c>
      <c r="L21">
        <v>354.23127128672797</v>
      </c>
      <c r="M21">
        <v>422.797006349421</v>
      </c>
      <c r="N21">
        <v>206.13431458656299</v>
      </c>
      <c r="O21">
        <v>243.87745134478101</v>
      </c>
      <c r="P21">
        <v>276.33869908279701</v>
      </c>
      <c r="Q21">
        <v>299.79435136544703</v>
      </c>
      <c r="R21">
        <v>233.00443508969801</v>
      </c>
      <c r="T21" s="14">
        <v>1629</v>
      </c>
      <c r="U21" s="14">
        <v>90000</v>
      </c>
      <c r="V21" s="5">
        <f t="shared" si="2"/>
        <v>15.965315687759979</v>
      </c>
      <c r="W21" s="5">
        <f t="shared" si="3"/>
        <v>3.5888263900564641</v>
      </c>
      <c r="X21" s="5">
        <f t="shared" si="4"/>
        <v>1.1348865519498286</v>
      </c>
      <c r="Y21" s="5">
        <f t="shared" si="7"/>
        <v>17.607968010826347</v>
      </c>
      <c r="Z21" s="5">
        <f t="shared" si="8"/>
        <v>16.38062621312265</v>
      </c>
      <c r="AA21" s="5">
        <f t="shared" si="9"/>
        <v>13.168566570477624</v>
      </c>
      <c r="AB21" s="5">
        <f t="shared" si="10"/>
        <v>19.570788468879996</v>
      </c>
      <c r="AC21" s="5">
        <f t="shared" si="11"/>
        <v>23.358950627039832</v>
      </c>
      <c r="AD21" s="5">
        <f t="shared" si="12"/>
        <v>11.388636165003481</v>
      </c>
      <c r="AE21" s="5">
        <f t="shared" si="13"/>
        <v>13.473892339490662</v>
      </c>
      <c r="AF21" s="5">
        <f t="shared" si="14"/>
        <v>15.267331441038509</v>
      </c>
      <c r="AG21" s="5">
        <f t="shared" si="15"/>
        <v>16.563223832345141</v>
      </c>
      <c r="AH21" s="5">
        <f t="shared" si="16"/>
        <v>12.873173209375581</v>
      </c>
      <c r="AI21">
        <f t="shared" si="17"/>
        <v>18.581480662983427</v>
      </c>
      <c r="AJ21">
        <f t="shared" si="5"/>
        <v>-14.079421455552609</v>
      </c>
      <c r="AK21">
        <f t="shared" si="18"/>
        <v>-2.6161649752234482</v>
      </c>
      <c r="AL21">
        <f t="shared" si="6"/>
        <v>0.8592057854444739</v>
      </c>
    </row>
    <row r="22" spans="1:38" x14ac:dyDescent="0.25">
      <c r="A22">
        <v>18</v>
      </c>
      <c r="B22" s="2" t="s">
        <v>72</v>
      </c>
      <c r="C22" s="8" t="s">
        <v>73</v>
      </c>
      <c r="D22" s="2" t="s">
        <v>74</v>
      </c>
      <c r="E22" s="2">
        <v>82.37</v>
      </c>
      <c r="F22" s="17">
        <f>E22*H1</f>
        <v>92.254400000000018</v>
      </c>
      <c r="G22" s="5">
        <f t="shared" si="0"/>
        <v>27.39542318854199</v>
      </c>
      <c r="H22" s="5">
        <f t="shared" si="1"/>
        <v>0.44172820332981638</v>
      </c>
      <c r="I22">
        <v>27.621185820669201</v>
      </c>
      <c r="J22">
        <v>27.816512620138301</v>
      </c>
      <c r="K22">
        <v>28.002471905683901</v>
      </c>
      <c r="L22">
        <v>26.984598882305999</v>
      </c>
      <c r="M22">
        <v>27.142416126266198</v>
      </c>
      <c r="N22">
        <v>27.014967532198501</v>
      </c>
      <c r="O22">
        <v>26.924619197703201</v>
      </c>
      <c r="P22">
        <v>27.3994097185142</v>
      </c>
      <c r="Q22">
        <v>27.0106849118181</v>
      </c>
      <c r="R22">
        <v>28.0373651701223</v>
      </c>
      <c r="T22" s="14">
        <v>54</v>
      </c>
      <c r="U22" s="14">
        <v>90000</v>
      </c>
      <c r="V22" s="5">
        <f t="shared" si="2"/>
        <v>45.659038647569979</v>
      </c>
      <c r="W22" s="5">
        <f t="shared" si="3"/>
        <v>0.73621367221635992</v>
      </c>
      <c r="X22" s="5">
        <f t="shared" si="4"/>
        <v>0.23281120487603207</v>
      </c>
      <c r="Y22" s="5">
        <f t="shared" si="7"/>
        <v>46.035309701115338</v>
      </c>
      <c r="Z22" s="5">
        <f t="shared" si="8"/>
        <v>46.360854366897172</v>
      </c>
      <c r="AA22" s="5">
        <f t="shared" si="9"/>
        <v>46.670786509473167</v>
      </c>
      <c r="AB22" s="5">
        <f t="shared" si="10"/>
        <v>44.974331470509995</v>
      </c>
      <c r="AC22" s="5">
        <f t="shared" si="11"/>
        <v>45.237360210443669</v>
      </c>
      <c r="AD22" s="5">
        <f t="shared" si="12"/>
        <v>45.024945886997507</v>
      </c>
      <c r="AE22" s="5">
        <f t="shared" si="13"/>
        <v>44.874365329505338</v>
      </c>
      <c r="AF22" s="5">
        <f t="shared" si="14"/>
        <v>45.665682864190337</v>
      </c>
      <c r="AG22" s="5">
        <f t="shared" si="15"/>
        <v>45.017808186363503</v>
      </c>
      <c r="AH22" s="5">
        <f t="shared" si="16"/>
        <v>46.728941950203833</v>
      </c>
      <c r="AI22">
        <f t="shared" si="17"/>
        <v>153.75733333333335</v>
      </c>
      <c r="AJ22">
        <f t="shared" si="5"/>
        <v>-70.304480665917296</v>
      </c>
      <c r="AK22">
        <f t="shared" si="18"/>
        <v>-108.09829468576336</v>
      </c>
      <c r="AL22">
        <f t="shared" si="6"/>
        <v>0.29695519334082693</v>
      </c>
    </row>
    <row r="23" spans="1:38" x14ac:dyDescent="0.25">
      <c r="A23">
        <v>19</v>
      </c>
      <c r="B23" s="2" t="s">
        <v>75</v>
      </c>
      <c r="C23" s="8" t="s">
        <v>76</v>
      </c>
      <c r="D23" s="2" t="s">
        <v>77</v>
      </c>
      <c r="E23" s="2">
        <v>74.84</v>
      </c>
      <c r="F23" s="17">
        <f>E23*H1</f>
        <v>83.820800000000006</v>
      </c>
      <c r="G23" s="5">
        <f t="shared" si="0"/>
        <v>12.345821820564701</v>
      </c>
      <c r="H23" s="5">
        <f t="shared" si="1"/>
        <v>3.5960063010872532E-2</v>
      </c>
      <c r="I23">
        <v>12.345549793515801</v>
      </c>
      <c r="J23">
        <v>12.3074095059216</v>
      </c>
      <c r="K23">
        <v>12.336460744674</v>
      </c>
      <c r="L23">
        <v>12.311849496375901</v>
      </c>
      <c r="M23">
        <v>12.384736010088499</v>
      </c>
      <c r="N23">
        <v>12.351256850381301</v>
      </c>
      <c r="O23">
        <v>12.3308337622439</v>
      </c>
      <c r="P23">
        <v>12.3146637079874</v>
      </c>
      <c r="Q23">
        <v>12.424260193372801</v>
      </c>
      <c r="R23">
        <v>12.351198141085799</v>
      </c>
      <c r="T23" s="14">
        <v>18</v>
      </c>
      <c r="U23" s="14">
        <v>270000</v>
      </c>
      <c r="V23" s="5">
        <f t="shared" si="2"/>
        <v>185.18732730847051</v>
      </c>
      <c r="W23" s="5">
        <f t="shared" si="3"/>
        <v>0.53940094516308745</v>
      </c>
      <c r="X23" s="5">
        <f t="shared" si="4"/>
        <v>0.17057355587629403</v>
      </c>
      <c r="Y23" s="5">
        <f t="shared" si="7"/>
        <v>185.18324690273701</v>
      </c>
      <c r="Z23" s="5">
        <f t="shared" si="8"/>
        <v>184.61114258882398</v>
      </c>
      <c r="AA23" s="5">
        <f t="shared" si="9"/>
        <v>185.04691117010998</v>
      </c>
      <c r="AB23" s="5">
        <f t="shared" si="10"/>
        <v>184.67774244563853</v>
      </c>
      <c r="AC23" s="5">
        <f t="shared" si="11"/>
        <v>185.77104015132747</v>
      </c>
      <c r="AD23" s="5">
        <f t="shared" si="12"/>
        <v>185.26885275571951</v>
      </c>
      <c r="AE23" s="5">
        <f t="shared" si="13"/>
        <v>184.96250643365852</v>
      </c>
      <c r="AF23" s="5">
        <f t="shared" si="14"/>
        <v>184.719955619811</v>
      </c>
      <c r="AG23" s="5">
        <f t="shared" si="15"/>
        <v>186.36390290059202</v>
      </c>
      <c r="AH23" s="5">
        <f t="shared" si="16"/>
        <v>185.26797211628698</v>
      </c>
      <c r="AI23">
        <f t="shared" si="17"/>
        <v>1257.3119999999999</v>
      </c>
      <c r="AJ23">
        <f t="shared" si="5"/>
        <v>-85.271171570105878</v>
      </c>
      <c r="AK23">
        <f t="shared" si="18"/>
        <v>-1072.1246726915294</v>
      </c>
      <c r="AL23">
        <f t="shared" si="6"/>
        <v>0.14728828429894134</v>
      </c>
    </row>
    <row r="24" spans="1:38" x14ac:dyDescent="0.25">
      <c r="A24">
        <v>20</v>
      </c>
      <c r="B24" s="4" t="s">
        <v>78</v>
      </c>
      <c r="C24" s="7" t="s">
        <v>79</v>
      </c>
      <c r="D24" s="4" t="s">
        <v>80</v>
      </c>
      <c r="E24" s="4">
        <v>3.22</v>
      </c>
      <c r="F24" s="17">
        <f>E24*H1</f>
        <v>3.6064000000000007</v>
      </c>
      <c r="G24" s="5">
        <f t="shared" si="0"/>
        <v>6.6873856714220512</v>
      </c>
      <c r="H24" s="5">
        <f t="shared" si="1"/>
        <v>0.19205262644225288</v>
      </c>
      <c r="I24">
        <v>6.9100739861768199</v>
      </c>
      <c r="J24">
        <v>6.5612368376966801</v>
      </c>
      <c r="K24">
        <v>6.9419828183306098</v>
      </c>
      <c r="L24">
        <v>6.57798407520424</v>
      </c>
      <c r="M24">
        <v>6.3499869720839497</v>
      </c>
      <c r="N24">
        <v>6.7802945537961001</v>
      </c>
      <c r="O24">
        <v>6.6541850379007998</v>
      </c>
      <c r="P24">
        <v>6.7144694261917897</v>
      </c>
      <c r="Q24">
        <v>6.8725433392255502</v>
      </c>
      <c r="R24">
        <v>6.5110996676139603</v>
      </c>
      <c r="T24" s="14">
        <v>65</v>
      </c>
      <c r="U24" s="14">
        <v>70000</v>
      </c>
      <c r="V24" s="5">
        <f t="shared" si="2"/>
        <v>7.2017999538391324</v>
      </c>
      <c r="W24" s="5">
        <f t="shared" si="3"/>
        <v>0.20682590539934903</v>
      </c>
      <c r="X24" s="5">
        <f t="shared" si="4"/>
        <v>6.5404094018846004E-2</v>
      </c>
      <c r="Y24" s="5">
        <f t="shared" si="7"/>
        <v>7.4416181389596519</v>
      </c>
      <c r="Z24" s="5">
        <f t="shared" si="8"/>
        <v>7.0659473636733479</v>
      </c>
      <c r="AA24" s="5">
        <f t="shared" si="9"/>
        <v>7.4759814966637332</v>
      </c>
      <c r="AB24" s="5">
        <f t="shared" si="10"/>
        <v>7.0839828502199511</v>
      </c>
      <c r="AC24" s="5">
        <f t="shared" si="11"/>
        <v>6.8384475083981</v>
      </c>
      <c r="AD24" s="5">
        <f t="shared" si="12"/>
        <v>7.3018556733188769</v>
      </c>
      <c r="AE24" s="5">
        <f t="shared" si="13"/>
        <v>7.1660454254316308</v>
      </c>
      <c r="AF24" s="5">
        <f t="shared" si="14"/>
        <v>7.2309670743603895</v>
      </c>
      <c r="AG24" s="5">
        <f t="shared" si="15"/>
        <v>7.4012005191659771</v>
      </c>
      <c r="AH24" s="5">
        <f t="shared" si="16"/>
        <v>7.0119534881996497</v>
      </c>
      <c r="AI24">
        <f t="shared" si="17"/>
        <v>3.8838153846153856</v>
      </c>
      <c r="AJ24">
        <f t="shared" si="5"/>
        <v>85.431057881046186</v>
      </c>
      <c r="AK24">
        <f t="shared" si="18"/>
        <v>3.3179845692237468</v>
      </c>
      <c r="AL24">
        <f t="shared" si="6"/>
        <v>1.8543105788104619</v>
      </c>
    </row>
    <row r="25" spans="1:38" x14ac:dyDescent="0.25">
      <c r="A25">
        <v>21</v>
      </c>
      <c r="B25" s="4" t="s">
        <v>81</v>
      </c>
      <c r="C25" s="7" t="s">
        <v>82</v>
      </c>
      <c r="D25" s="4" t="s">
        <v>83</v>
      </c>
      <c r="E25" s="4">
        <v>1.92</v>
      </c>
      <c r="F25" s="17">
        <f>E25*H1</f>
        <v>2.1504000000000003</v>
      </c>
      <c r="G25" s="5">
        <f t="shared" si="0"/>
        <v>3.9845591339750812</v>
      </c>
      <c r="H25" s="5">
        <f t="shared" si="1"/>
        <v>0.11523016447512262</v>
      </c>
      <c r="I25">
        <v>4.1225671153441699</v>
      </c>
      <c r="J25">
        <v>3.9113560405658498</v>
      </c>
      <c r="K25">
        <v>4.1370095432478298</v>
      </c>
      <c r="L25">
        <v>3.9119727273306499</v>
      </c>
      <c r="M25">
        <v>3.78272296341492</v>
      </c>
      <c r="N25">
        <v>4.0352247100346803</v>
      </c>
      <c r="O25">
        <v>3.9656803856357099</v>
      </c>
      <c r="P25">
        <v>4.0120680203720802</v>
      </c>
      <c r="Q25">
        <v>4.0887727785163399</v>
      </c>
      <c r="R25">
        <v>3.8782170552885802</v>
      </c>
      <c r="T25" s="14">
        <v>22</v>
      </c>
      <c r="U25" s="14">
        <v>160000</v>
      </c>
      <c r="V25" s="5">
        <f t="shared" si="2"/>
        <v>28.97861188345513</v>
      </c>
      <c r="W25" s="5">
        <f t="shared" si="3"/>
        <v>0.8380375598190738</v>
      </c>
      <c r="X25" s="5">
        <f t="shared" si="4"/>
        <v>0.26501074537978786</v>
      </c>
      <c r="Y25" s="5">
        <f t="shared" si="7"/>
        <v>29.982306293412147</v>
      </c>
      <c r="Z25" s="5">
        <f t="shared" si="8"/>
        <v>28.446225749569816</v>
      </c>
      <c r="AA25" s="5">
        <f t="shared" si="9"/>
        <v>30.087342132711488</v>
      </c>
      <c r="AB25" s="5">
        <f t="shared" si="10"/>
        <v>28.45071074422291</v>
      </c>
      <c r="AC25" s="5">
        <f t="shared" si="11"/>
        <v>27.510712461199418</v>
      </c>
      <c r="AD25" s="5">
        <f t="shared" si="12"/>
        <v>29.347088800252223</v>
      </c>
      <c r="AE25" s="5">
        <f t="shared" si="13"/>
        <v>28.841311895532439</v>
      </c>
      <c r="AF25" s="5">
        <f t="shared" si="14"/>
        <v>29.178676511796947</v>
      </c>
      <c r="AG25" s="5">
        <f t="shared" si="15"/>
        <v>29.736529298300656</v>
      </c>
      <c r="AH25" s="5">
        <f t="shared" si="16"/>
        <v>28.205214947553312</v>
      </c>
      <c r="AI25">
        <f t="shared" si="17"/>
        <v>15.639272727272729</v>
      </c>
      <c r="AJ25">
        <f t="shared" si="5"/>
        <v>85.293858536787567</v>
      </c>
      <c r="AK25">
        <f t="shared" si="18"/>
        <v>13.339339156182401</v>
      </c>
      <c r="AL25">
        <f t="shared" si="6"/>
        <v>1.8529385853678757</v>
      </c>
    </row>
    <row r="26" spans="1:38" x14ac:dyDescent="0.25">
      <c r="A26">
        <v>22</v>
      </c>
      <c r="B26" s="4" t="s">
        <v>84</v>
      </c>
      <c r="C26" s="7" t="s">
        <v>85</v>
      </c>
      <c r="D26" s="4" t="s">
        <v>86</v>
      </c>
      <c r="E26" s="4">
        <v>3.46</v>
      </c>
      <c r="F26" s="17">
        <f>E26*H1</f>
        <v>3.8752000000000004</v>
      </c>
      <c r="G26" s="5">
        <f t="shared" si="0"/>
        <v>7.1817829998182106</v>
      </c>
      <c r="H26" s="5">
        <f t="shared" si="1"/>
        <v>0.20387393649344349</v>
      </c>
      <c r="I26">
        <v>7.4170312198505997</v>
      </c>
      <c r="J26">
        <v>7.0434464462317301</v>
      </c>
      <c r="K26">
        <v>7.4496577872026801</v>
      </c>
      <c r="L26">
        <v>7.0782218268784298</v>
      </c>
      <c r="M26">
        <v>6.8170226366843902</v>
      </c>
      <c r="N26">
        <v>7.2869785400822504</v>
      </c>
      <c r="O26">
        <v>7.1489250948310401</v>
      </c>
      <c r="P26">
        <v>7.2103999161043903</v>
      </c>
      <c r="Q26">
        <v>7.3716237476508297</v>
      </c>
      <c r="R26">
        <v>6.9945227826657703</v>
      </c>
      <c r="T26" s="14">
        <v>400</v>
      </c>
      <c r="U26" s="14">
        <v>53000</v>
      </c>
      <c r="V26" s="5">
        <f t="shared" si="2"/>
        <v>0.95158624747591303</v>
      </c>
      <c r="W26" s="5">
        <f t="shared" si="3"/>
        <v>2.7013296585381274E-2</v>
      </c>
      <c r="X26" s="5">
        <f t="shared" si="4"/>
        <v>8.5423544319453964E-3</v>
      </c>
      <c r="Y26" s="5">
        <f t="shared" si="7"/>
        <v>0.98275663663020441</v>
      </c>
      <c r="Z26" s="5">
        <f t="shared" si="8"/>
        <v>0.93325665412570424</v>
      </c>
      <c r="AA26" s="5">
        <f t="shared" si="9"/>
        <v>0.98707965680435517</v>
      </c>
      <c r="AB26" s="5">
        <f t="shared" si="10"/>
        <v>0.93786439206139183</v>
      </c>
      <c r="AC26" s="5">
        <f t="shared" si="11"/>
        <v>0.90325549936068172</v>
      </c>
      <c r="AD26" s="5">
        <f t="shared" si="12"/>
        <v>0.96552465656089814</v>
      </c>
      <c r="AE26" s="5">
        <f t="shared" si="13"/>
        <v>0.94723257506511294</v>
      </c>
      <c r="AF26" s="5">
        <f t="shared" si="14"/>
        <v>0.95537798888383163</v>
      </c>
      <c r="AG26" s="5">
        <f t="shared" si="15"/>
        <v>0.97674014656373498</v>
      </c>
      <c r="AH26" s="5">
        <f t="shared" si="16"/>
        <v>0.92677426870321444</v>
      </c>
      <c r="AI26">
        <f t="shared" si="17"/>
        <v>0.51346400000000003</v>
      </c>
      <c r="AJ26">
        <f t="shared" si="5"/>
        <v>85.326770226522783</v>
      </c>
      <c r="AK26">
        <f t="shared" si="18"/>
        <v>0.438122247475913</v>
      </c>
      <c r="AL26">
        <f t="shared" si="6"/>
        <v>1.853267702265228</v>
      </c>
    </row>
    <row r="27" spans="1:38" x14ac:dyDescent="0.25">
      <c r="A27">
        <v>23</v>
      </c>
      <c r="B27" s="4" t="s">
        <v>87</v>
      </c>
      <c r="C27" s="7" t="s">
        <v>88</v>
      </c>
      <c r="D27" s="4" t="s">
        <v>89</v>
      </c>
      <c r="E27" s="4">
        <v>1.67</v>
      </c>
      <c r="F27" s="17">
        <f>E27*H1</f>
        <v>1.8704000000000001</v>
      </c>
      <c r="G27" s="5">
        <f t="shared" si="0"/>
        <v>3.4635485391815584</v>
      </c>
      <c r="H27" s="5">
        <f t="shared" si="1"/>
        <v>9.9477727970556803E-2</v>
      </c>
      <c r="I27">
        <v>3.5751894388223699</v>
      </c>
      <c r="J27">
        <v>3.3985053690504299</v>
      </c>
      <c r="K27">
        <v>3.60064654631607</v>
      </c>
      <c r="L27">
        <v>3.4043593633726701</v>
      </c>
      <c r="M27">
        <v>3.2900866640767701</v>
      </c>
      <c r="N27">
        <v>3.52168224591518</v>
      </c>
      <c r="O27">
        <v>3.43900658677209</v>
      </c>
      <c r="P27">
        <v>3.4751884161167599</v>
      </c>
      <c r="Q27">
        <v>3.5544484671130898</v>
      </c>
      <c r="R27">
        <v>3.37637229426015</v>
      </c>
      <c r="T27" s="14">
        <v>640</v>
      </c>
      <c r="U27" s="14">
        <v>480000</v>
      </c>
      <c r="V27" s="5">
        <f t="shared" si="2"/>
        <v>2.5976614043861685</v>
      </c>
      <c r="W27" s="5">
        <f t="shared" si="3"/>
        <v>7.4608295977917544E-2</v>
      </c>
      <c r="X27" s="5">
        <f t="shared" si="4"/>
        <v>2.3593214763419898E-2</v>
      </c>
      <c r="Y27" s="5">
        <f t="shared" si="7"/>
        <v>2.6813920791167773</v>
      </c>
      <c r="Z27" s="5">
        <f t="shared" si="8"/>
        <v>2.5488790267878221</v>
      </c>
      <c r="AA27" s="5">
        <f t="shared" si="9"/>
        <v>2.7004849097370527</v>
      </c>
      <c r="AB27" s="5">
        <f t="shared" si="10"/>
        <v>2.5532695225295026</v>
      </c>
      <c r="AC27" s="5">
        <f t="shared" si="11"/>
        <v>2.4675649980575778</v>
      </c>
      <c r="AD27" s="5">
        <f t="shared" si="12"/>
        <v>2.6412616844363845</v>
      </c>
      <c r="AE27" s="5">
        <f t="shared" si="13"/>
        <v>2.5792549400790672</v>
      </c>
      <c r="AF27" s="5">
        <f t="shared" si="14"/>
        <v>2.6063913120875699</v>
      </c>
      <c r="AG27" s="5">
        <f t="shared" si="15"/>
        <v>2.6658363503348173</v>
      </c>
      <c r="AH27" s="5">
        <f t="shared" si="16"/>
        <v>2.5322792206951128</v>
      </c>
      <c r="AI27">
        <f t="shared" si="17"/>
        <v>1.4028000000000003</v>
      </c>
      <c r="AJ27">
        <f t="shared" si="5"/>
        <v>85.176889391657255</v>
      </c>
      <c r="AK27">
        <f t="shared" si="18"/>
        <v>1.1948614043861683</v>
      </c>
      <c r="AL27">
        <f t="shared" si="6"/>
        <v>1.8517688939165726</v>
      </c>
    </row>
    <row r="28" spans="1:38" x14ac:dyDescent="0.25">
      <c r="A28">
        <v>24</v>
      </c>
      <c r="B28" s="4" t="s">
        <v>90</v>
      </c>
      <c r="C28" s="7" t="s">
        <v>91</v>
      </c>
      <c r="D28" s="4" t="s">
        <v>92</v>
      </c>
      <c r="E28" s="4">
        <v>16.649999999999999</v>
      </c>
      <c r="F28" s="17">
        <f>E28*H1</f>
        <v>18.648</v>
      </c>
      <c r="G28" s="5">
        <f t="shared" si="0"/>
        <v>34.55608111172829</v>
      </c>
      <c r="H28" s="5">
        <f t="shared" si="1"/>
        <v>0.97549014757042407</v>
      </c>
      <c r="I28">
        <v>35.833725487150303</v>
      </c>
      <c r="J28">
        <v>33.905547173864797</v>
      </c>
      <c r="K28">
        <v>35.871935330897898</v>
      </c>
      <c r="L28">
        <v>33.906352494734399</v>
      </c>
      <c r="M28">
        <v>32.932964590741101</v>
      </c>
      <c r="N28">
        <v>34.942046744744999</v>
      </c>
      <c r="O28">
        <v>34.282447823967203</v>
      </c>
      <c r="P28">
        <v>34.6971205371945</v>
      </c>
      <c r="Q28">
        <v>35.4527844457293</v>
      </c>
      <c r="R28">
        <v>33.735886488258402</v>
      </c>
      <c r="T28" s="14">
        <v>2500</v>
      </c>
      <c r="U28" s="14">
        <v>120000</v>
      </c>
      <c r="V28" s="5">
        <f t="shared" si="2"/>
        <v>1.658691893362958</v>
      </c>
      <c r="W28" s="5">
        <f t="shared" si="3"/>
        <v>4.6823527083380299E-2</v>
      </c>
      <c r="X28" s="5">
        <f t="shared" si="4"/>
        <v>1.4806899366606258E-2</v>
      </c>
      <c r="Y28" s="5">
        <f t="shared" si="7"/>
        <v>1.7200188233832145</v>
      </c>
      <c r="Z28" s="5">
        <f t="shared" si="8"/>
        <v>1.6274662643455104</v>
      </c>
      <c r="AA28" s="5">
        <f t="shared" si="9"/>
        <v>1.7218528958830992</v>
      </c>
      <c r="AB28" s="5">
        <f t="shared" si="10"/>
        <v>1.6275049197472513</v>
      </c>
      <c r="AC28" s="5">
        <f t="shared" si="11"/>
        <v>1.580782300355573</v>
      </c>
      <c r="AD28" s="5">
        <f t="shared" si="12"/>
        <v>1.6772182437477601</v>
      </c>
      <c r="AE28" s="5">
        <f t="shared" si="13"/>
        <v>1.6455574955504257</v>
      </c>
      <c r="AF28" s="5">
        <f t="shared" si="14"/>
        <v>1.6654617857853362</v>
      </c>
      <c r="AG28" s="5">
        <f t="shared" si="15"/>
        <v>1.7017336533950063</v>
      </c>
      <c r="AH28" s="5">
        <f t="shared" si="16"/>
        <v>1.6193225514364034</v>
      </c>
      <c r="AI28">
        <f t="shared" si="17"/>
        <v>0.89510400000000001</v>
      </c>
      <c r="AJ28">
        <f t="shared" si="5"/>
        <v>85.307170268813223</v>
      </c>
      <c r="AK28">
        <f t="shared" si="18"/>
        <v>0.76358789336295796</v>
      </c>
      <c r="AL28">
        <f t="shared" si="6"/>
        <v>1.8530717026881323</v>
      </c>
    </row>
    <row r="29" spans="1:38" x14ac:dyDescent="0.25">
      <c r="A29">
        <v>25</v>
      </c>
      <c r="B29" s="4" t="s">
        <v>93</v>
      </c>
      <c r="C29" s="7" t="s">
        <v>94</v>
      </c>
      <c r="D29" s="4" t="s">
        <v>95</v>
      </c>
      <c r="E29" s="4">
        <v>0.5</v>
      </c>
      <c r="F29" s="17">
        <f>E29*H1</f>
        <v>0.56000000000000005</v>
      </c>
      <c r="G29" s="5">
        <f t="shared" si="0"/>
        <v>1.037124786676864</v>
      </c>
      <c r="H29" s="5">
        <f t="shared" si="1"/>
        <v>2.9428773253399904E-2</v>
      </c>
      <c r="I29">
        <v>1.0691941238187599</v>
      </c>
      <c r="J29">
        <v>1.01809578395527</v>
      </c>
      <c r="K29">
        <v>1.0777793627121099</v>
      </c>
      <c r="L29">
        <v>1.01950139142945</v>
      </c>
      <c r="M29">
        <v>0.985516441854553</v>
      </c>
      <c r="N29">
        <v>1.05107828595928</v>
      </c>
      <c r="O29">
        <v>1.03185701641095</v>
      </c>
      <c r="P29">
        <v>1.04434581723165</v>
      </c>
      <c r="Q29">
        <v>1.0643484682116999</v>
      </c>
      <c r="R29">
        <v>1.0095311751849201</v>
      </c>
      <c r="T29" s="14">
        <v>1550</v>
      </c>
      <c r="U29" s="14">
        <v>390000</v>
      </c>
      <c r="V29" s="5">
        <f t="shared" si="2"/>
        <v>0.26095397858321101</v>
      </c>
      <c r="W29" s="5">
        <f t="shared" si="3"/>
        <v>7.4046590766619052E-3</v>
      </c>
      <c r="X29" s="5">
        <f t="shared" si="4"/>
        <v>2.3415587979290962E-3</v>
      </c>
      <c r="Y29" s="5">
        <f t="shared" si="7"/>
        <v>0.26902303760601054</v>
      </c>
      <c r="Z29" s="5">
        <f t="shared" si="8"/>
        <v>0.25616603596293891</v>
      </c>
      <c r="AA29" s="5">
        <f t="shared" si="9"/>
        <v>0.27118319448885347</v>
      </c>
      <c r="AB29" s="5">
        <f t="shared" si="10"/>
        <v>0.25651970494031323</v>
      </c>
      <c r="AC29" s="5">
        <f t="shared" si="11"/>
        <v>0.24796865311179075</v>
      </c>
      <c r="AD29" s="5">
        <f t="shared" si="12"/>
        <v>0.26446485904781886</v>
      </c>
      <c r="AE29" s="5">
        <f t="shared" si="13"/>
        <v>0.25962853961307775</v>
      </c>
      <c r="AF29" s="5">
        <f t="shared" si="14"/>
        <v>0.26277088304538287</v>
      </c>
      <c r="AG29" s="5">
        <f t="shared" si="15"/>
        <v>0.26780380813068577</v>
      </c>
      <c r="AH29" s="5">
        <f t="shared" si="16"/>
        <v>0.25401106988523797</v>
      </c>
      <c r="AI29">
        <f t="shared" si="17"/>
        <v>0.14090322580645162</v>
      </c>
      <c r="AJ29">
        <f t="shared" si="5"/>
        <v>85.200854763725758</v>
      </c>
      <c r="AK29">
        <f t="shared" si="18"/>
        <v>0.12005075277675939</v>
      </c>
      <c r="AL29">
        <f t="shared" si="6"/>
        <v>1.8520085476372574</v>
      </c>
    </row>
    <row r="30" spans="1:38" x14ac:dyDescent="0.25">
      <c r="A30">
        <v>26</v>
      </c>
      <c r="B30" s="4" t="s">
        <v>96</v>
      </c>
      <c r="C30" s="7" t="s">
        <v>97</v>
      </c>
      <c r="D30" s="4" t="s">
        <v>98</v>
      </c>
      <c r="E30" s="4">
        <v>3.03</v>
      </c>
      <c r="F30" s="17">
        <f>E30*H1</f>
        <v>3.3936000000000002</v>
      </c>
      <c r="G30" s="5">
        <f t="shared" si="0"/>
        <v>6.2919724652616882</v>
      </c>
      <c r="H30" s="5">
        <f t="shared" si="1"/>
        <v>0.18100875295660565</v>
      </c>
      <c r="I30">
        <v>6.4916388873541502</v>
      </c>
      <c r="J30">
        <v>6.1652757469451798</v>
      </c>
      <c r="K30">
        <v>6.5398624222572401</v>
      </c>
      <c r="L30">
        <v>6.1895023352504701</v>
      </c>
      <c r="M30">
        <v>5.9721964710922499</v>
      </c>
      <c r="N30">
        <v>6.37792830012451</v>
      </c>
      <c r="O30">
        <v>6.2605523928648097</v>
      </c>
      <c r="P30">
        <v>6.3182300361711698</v>
      </c>
      <c r="Q30">
        <v>6.4688154344414697</v>
      </c>
      <c r="R30">
        <v>6.1357226261156299</v>
      </c>
      <c r="T30" s="14">
        <v>9240</v>
      </c>
      <c r="U30" s="15">
        <v>66000</v>
      </c>
      <c r="V30" s="5">
        <f t="shared" si="2"/>
        <v>4.4942660466154916E-2</v>
      </c>
      <c r="W30" s="5">
        <f t="shared" si="3"/>
        <v>1.2929196639757544E-3</v>
      </c>
      <c r="X30" s="5">
        <f t="shared" si="4"/>
        <v>4.0885709697829355E-4</v>
      </c>
      <c r="Y30" s="5">
        <f t="shared" si="7"/>
        <v>4.6368849195386787E-2</v>
      </c>
      <c r="Z30" s="5">
        <f t="shared" si="8"/>
        <v>4.4037683906751286E-2</v>
      </c>
      <c r="AA30" s="5">
        <f t="shared" si="9"/>
        <v>4.6713303016123142E-2</v>
      </c>
      <c r="AB30" s="5">
        <f t="shared" si="10"/>
        <v>4.4210730966074793E-2</v>
      </c>
      <c r="AC30" s="5">
        <f t="shared" si="11"/>
        <v>4.26585462220875E-2</v>
      </c>
      <c r="AD30" s="5">
        <f t="shared" si="12"/>
        <v>4.5556630715175073E-2</v>
      </c>
      <c r="AE30" s="5">
        <f t="shared" si="13"/>
        <v>4.4718231377605784E-2</v>
      </c>
      <c r="AF30" s="5">
        <f t="shared" si="14"/>
        <v>4.5130214544079783E-2</v>
      </c>
      <c r="AG30" s="5">
        <f t="shared" si="15"/>
        <v>4.6205824531724782E-2</v>
      </c>
      <c r="AH30" s="5">
        <f t="shared" si="16"/>
        <v>4.3826590186540205E-2</v>
      </c>
      <c r="AI30">
        <f t="shared" si="17"/>
        <v>2.4240000000000001E-2</v>
      </c>
      <c r="AJ30">
        <f t="shared" si="5"/>
        <v>85.407015124401454</v>
      </c>
      <c r="AK30">
        <f t="shared" si="18"/>
        <v>2.0702660466154914E-2</v>
      </c>
      <c r="AL30">
        <f t="shared" si="6"/>
        <v>1.8540701512440145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103</v>
      </c>
      <c r="U32" s="20">
        <f>SUM(V5:V30)</f>
        <v>10369.997757054083</v>
      </c>
      <c r="V32" s="5"/>
      <c r="W32" s="5"/>
      <c r="X32" s="5"/>
      <c r="Y32" s="5">
        <f t="shared" ref="Y32:AI32" si="19">SUM(Y5:Y30)</f>
        <v>10369.997757054092</v>
      </c>
      <c r="Z32" s="5">
        <f t="shared" si="19"/>
        <v>10369.997757054069</v>
      </c>
      <c r="AA32" s="5">
        <f t="shared" si="19"/>
        <v>10369.997757054067</v>
      </c>
      <c r="AB32" s="5">
        <f t="shared" si="19"/>
        <v>10369.997757054078</v>
      </c>
      <c r="AC32" s="5">
        <f>SUM(AC5:AC30)</f>
        <v>10369.997757054098</v>
      </c>
      <c r="AD32" s="5">
        <f t="shared" si="19"/>
        <v>10369.997757054105</v>
      </c>
      <c r="AE32" s="5">
        <f t="shared" si="19"/>
        <v>10369.99775705409</v>
      </c>
      <c r="AF32" s="5">
        <f t="shared" si="19"/>
        <v>10369.99775705406</v>
      </c>
      <c r="AG32" s="5">
        <f t="shared" si="19"/>
        <v>10369.997757054096</v>
      </c>
      <c r="AH32" s="5">
        <f t="shared" si="19"/>
        <v>10369.997757054107</v>
      </c>
      <c r="AI32" s="5">
        <f t="shared" si="19"/>
        <v>10369.997757054085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>&amp;R_x000D_&amp;1#&amp;"Calibri"&amp;10&amp;K000000 Classification: Confidential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EFA93-3375-4BA3-83EF-7C46579F836D}">
  <dimension ref="A1:AL32"/>
  <sheetViews>
    <sheetView topLeftCell="B1" zoomScale="80" zoomScaleNormal="80" workbookViewId="0">
      <selection activeCell="F1" sqref="F1"/>
    </sheetView>
  </sheetViews>
  <sheetFormatPr defaultRowHeight="15" x14ac:dyDescent="0.25"/>
  <cols>
    <col min="9" max="9" width="11.7109375" customWidth="1"/>
    <col min="10" max="10" width="12.7109375" customWidth="1"/>
    <col min="11" max="17" width="11.7109375" customWidth="1"/>
    <col min="18" max="18" width="12.7109375" customWidth="1"/>
  </cols>
  <sheetData>
    <row r="1" spans="1:38" x14ac:dyDescent="0.25">
      <c r="A1" t="s">
        <v>0</v>
      </c>
      <c r="B1">
        <v>200</v>
      </c>
      <c r="E1" t="s">
        <v>1</v>
      </c>
      <c r="F1">
        <v>1.36</v>
      </c>
      <c r="G1" t="s">
        <v>2</v>
      </c>
      <c r="H1">
        <v>1.1200000000000001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32" t="s">
        <v>5</v>
      </c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S2" s="5"/>
      <c r="T2" s="5"/>
      <c r="U2" s="31" t="s">
        <v>6</v>
      </c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15</v>
      </c>
      <c r="U3" s="5" t="s">
        <v>16</v>
      </c>
      <c r="V3" s="10" t="s">
        <v>13</v>
      </c>
      <c r="W3" s="10" t="s">
        <v>14</v>
      </c>
      <c r="X3" s="10" t="s">
        <v>17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178</v>
      </c>
      <c r="AJ3" t="s">
        <v>19</v>
      </c>
      <c r="AK3" t="s">
        <v>179</v>
      </c>
      <c r="AL3" t="s">
        <v>180</v>
      </c>
    </row>
    <row r="4" spans="1:38" ht="15.75" thickBot="1" x14ac:dyDescent="0.3">
      <c r="B4" t="s">
        <v>20</v>
      </c>
      <c r="C4" t="s">
        <v>181</v>
      </c>
      <c r="F4" s="17"/>
      <c r="G4" s="5">
        <f>AVERAGE(I4:R4)</f>
        <v>28.9185033870349</v>
      </c>
      <c r="H4" s="5">
        <f>STDEV(I4:R4)</f>
        <v>1.9824911515051941E-3</v>
      </c>
      <c r="I4">
        <v>28.919714553948999</v>
      </c>
      <c r="J4">
        <v>28.918166176519598</v>
      </c>
      <c r="K4">
        <v>28.918953979557799</v>
      </c>
      <c r="L4">
        <v>28.919622230450301</v>
      </c>
      <c r="M4">
        <v>28.9195109618393</v>
      </c>
      <c r="N4">
        <v>28.918703008402101</v>
      </c>
      <c r="O4">
        <v>28.916898388206999</v>
      </c>
      <c r="P4">
        <v>28.9185307397175</v>
      </c>
      <c r="Q4">
        <v>28.921110855338998</v>
      </c>
      <c r="R4">
        <v>28.913822976367399</v>
      </c>
      <c r="T4" s="5" t="s">
        <v>21</v>
      </c>
      <c r="U4" s="5" t="s">
        <v>22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23</v>
      </c>
      <c r="C5" s="5" t="s">
        <v>24</v>
      </c>
      <c r="D5" t="s">
        <v>25</v>
      </c>
      <c r="E5">
        <v>120</v>
      </c>
      <c r="F5" s="17">
        <f>E5*F1</f>
        <v>163.20000000000002</v>
      </c>
      <c r="G5" s="5">
        <f t="shared" ref="G5:G30" si="0">AVERAGE(I5:R5)</f>
        <v>198.31589771723119</v>
      </c>
      <c r="H5" s="5">
        <f t="shared" ref="H5:H30" si="1">STDEV(I5:R5)</f>
        <v>0.23513040815097139</v>
      </c>
      <c r="I5">
        <v>198.570741527851</v>
      </c>
      <c r="J5">
        <v>198.31355171972501</v>
      </c>
      <c r="K5">
        <v>198.50575313329301</v>
      </c>
      <c r="L5">
        <v>198.39737579949701</v>
      </c>
      <c r="M5">
        <v>198.376976568309</v>
      </c>
      <c r="N5">
        <v>198.45985317054601</v>
      </c>
      <c r="O5">
        <v>197.99299187650499</v>
      </c>
      <c r="P5">
        <v>198.112657911057</v>
      </c>
      <c r="Q5">
        <v>197.898811539012</v>
      </c>
      <c r="R5">
        <v>198.53026392651699</v>
      </c>
      <c r="T5" s="12">
        <v>16</v>
      </c>
      <c r="U5" s="12">
        <v>588000</v>
      </c>
      <c r="V5" s="5">
        <f>AVERAGE(Y5:AH5)</f>
        <v>8016.9201652190723</v>
      </c>
      <c r="W5" s="5">
        <f>STDEV(Y5:AH5)</f>
        <v>9.5051467495029343</v>
      </c>
      <c r="X5" s="5">
        <f>W5/SQRT(COUNT(Y5:AH5))</f>
        <v>3.0057913222575214</v>
      </c>
      <c r="Y5" s="5">
        <f>I5/T5*U5/1000*1.1</f>
        <v>8027.2222262633768</v>
      </c>
      <c r="Z5" s="5">
        <f>J5/T5*U5/1000*1.1</f>
        <v>8016.8253282698843</v>
      </c>
      <c r="AA5" s="5">
        <f>K5/T5*U5/1000*1.1</f>
        <v>8024.5950704133702</v>
      </c>
      <c r="AB5" s="5">
        <f>L5/T5*U5/1000*1.1</f>
        <v>8020.2139166946672</v>
      </c>
      <c r="AC5" s="5">
        <f>M5/T5*U5/1000*1.1</f>
        <v>8019.389277773892</v>
      </c>
      <c r="AD5" s="5">
        <f>N5/T5*U5/1000*1.1</f>
        <v>8022.7395644193239</v>
      </c>
      <c r="AE5" s="5">
        <f>O5/T5*U5/1000*1.1</f>
        <v>8003.8666966077153</v>
      </c>
      <c r="AF5" s="5">
        <f>P5/T5*U5/1000*1.1</f>
        <v>8008.7041960544793</v>
      </c>
      <c r="AG5" s="5">
        <f>Q5/T5*U5/1000*1.1</f>
        <v>8000.0594564645608</v>
      </c>
      <c r="AH5" s="5">
        <f>R5/T5*U5/1000*1.1</f>
        <v>8025.5859192294502</v>
      </c>
      <c r="AI5">
        <f>F5/T5*U5/1000*1.1</f>
        <v>6597.3600000000015</v>
      </c>
      <c r="AJ5">
        <f>((V5-AI5)/AI5)*100</f>
        <v>21.517094189479891</v>
      </c>
      <c r="AK5">
        <f>V5-AI5</f>
        <v>1419.5601652190708</v>
      </c>
      <c r="AL5">
        <f>V5/AI5</f>
        <v>1.2151709418947989</v>
      </c>
    </row>
    <row r="6" spans="1:38" x14ac:dyDescent="0.25">
      <c r="A6">
        <v>2</v>
      </c>
      <c r="B6" t="s">
        <v>26</v>
      </c>
      <c r="C6" s="5" t="s">
        <v>27</v>
      </c>
      <c r="D6" t="s">
        <v>28</v>
      </c>
      <c r="E6">
        <v>1241.24</v>
      </c>
      <c r="F6" s="17">
        <f>E6*H1</f>
        <v>1390.1888000000001</v>
      </c>
      <c r="G6" s="5">
        <f t="shared" si="0"/>
        <v>1427.5465960473389</v>
      </c>
      <c r="H6" s="5">
        <f t="shared" si="1"/>
        <v>48.70945757941125</v>
      </c>
      <c r="I6" s="1">
        <v>1362.1197688330799</v>
      </c>
      <c r="J6" s="1">
        <v>1423.47886652543</v>
      </c>
      <c r="K6" s="1">
        <v>1356.2027160688001</v>
      </c>
      <c r="L6" s="1">
        <v>1423.3906879917599</v>
      </c>
      <c r="M6" s="1">
        <v>1506.9917712833101</v>
      </c>
      <c r="N6" s="1">
        <v>1397.2192085487</v>
      </c>
      <c r="O6" s="1">
        <v>1464.8124286253901</v>
      </c>
      <c r="P6" s="1">
        <v>1442.03730396424</v>
      </c>
      <c r="Q6" s="1">
        <v>1482.36150677449</v>
      </c>
      <c r="R6" s="1">
        <v>1416.8517018581899</v>
      </c>
      <c r="T6" s="13">
        <v>540</v>
      </c>
      <c r="U6" s="13">
        <v>45000</v>
      </c>
      <c r="V6" s="5">
        <f t="shared" ref="V6:V30" si="2">AVERAGE(Y6:AH6)</f>
        <v>118.96221633727824</v>
      </c>
      <c r="W6" s="5">
        <f t="shared" ref="W6:W30" si="3">STDEV(Y6:AH6)</f>
        <v>4.0591214649509331</v>
      </c>
      <c r="X6" s="5">
        <f t="shared" ref="X6:X30" si="4">W6/SQRT(COUNT(Y6:AH6))</f>
        <v>1.2836069128524279</v>
      </c>
      <c r="Y6" s="5">
        <f>I6/T6*U6/1000</f>
        <v>113.50998073609</v>
      </c>
      <c r="Z6" s="5">
        <f>J6/T6*U6/1000</f>
        <v>118.62323887711918</v>
      </c>
      <c r="AA6" s="5">
        <f>K6/T6*U6/1000</f>
        <v>113.01689300573335</v>
      </c>
      <c r="AB6" s="5">
        <f>L6/T6*U6/1000</f>
        <v>118.61589066598</v>
      </c>
      <c r="AC6" s="5">
        <f>M6/T6*U6/1000</f>
        <v>125.5826476069425</v>
      </c>
      <c r="AD6" s="5">
        <f>N6/T6*U6/1000</f>
        <v>116.43493404572499</v>
      </c>
      <c r="AE6" s="5">
        <f>O6/T6*U6/1000</f>
        <v>122.06770238544917</v>
      </c>
      <c r="AF6" s="5">
        <f>P6/T6*U6/1000</f>
        <v>120.16977533035335</v>
      </c>
      <c r="AG6" s="5">
        <f>Q6/T6*U6/1000</f>
        <v>123.53012556454082</v>
      </c>
      <c r="AH6" s="5">
        <f>R6/T6*U6/1000</f>
        <v>118.07097515484917</v>
      </c>
      <c r="AI6">
        <f>F6/T6*U6/1000</f>
        <v>115.84906666666669</v>
      </c>
      <c r="AJ6">
        <f t="shared" ref="AJ6:AJ30" si="5">((V6-AI6)/AI6)*100</f>
        <v>2.6872462249256053</v>
      </c>
      <c r="AK6">
        <f>V6-AI6</f>
        <v>3.1131496706115485</v>
      </c>
      <c r="AL6">
        <f t="shared" ref="AL6:AL30" si="6">V6/AI6</f>
        <v>1.026872462249256</v>
      </c>
    </row>
    <row r="7" spans="1:38" x14ac:dyDescent="0.25">
      <c r="A7">
        <v>3</v>
      </c>
      <c r="B7" t="s">
        <v>29</v>
      </c>
      <c r="C7" s="5" t="s">
        <v>30</v>
      </c>
      <c r="D7" t="s">
        <v>31</v>
      </c>
      <c r="E7">
        <v>166.35</v>
      </c>
      <c r="F7" s="17">
        <f>E7*H1</f>
        <v>186.31200000000001</v>
      </c>
      <c r="G7" s="5">
        <f t="shared" si="0"/>
        <v>94.006167828512545</v>
      </c>
      <c r="H7" s="5">
        <f t="shared" si="1"/>
        <v>0.55502001978899285</v>
      </c>
      <c r="I7">
        <v>94.852154443893596</v>
      </c>
      <c r="J7">
        <v>94.103862787881098</v>
      </c>
      <c r="K7">
        <v>93.525760171520105</v>
      </c>
      <c r="L7">
        <v>93.548066347559001</v>
      </c>
      <c r="M7">
        <v>94.052265524395295</v>
      </c>
      <c r="N7">
        <v>94.202035600427706</v>
      </c>
      <c r="O7">
        <v>94.5615635837881</v>
      </c>
      <c r="P7">
        <v>93.754808592550404</v>
      </c>
      <c r="Q7">
        <v>94.452559544277094</v>
      </c>
      <c r="R7">
        <v>93.008601688833096</v>
      </c>
      <c r="T7" s="13">
        <v>50</v>
      </c>
      <c r="U7" s="13">
        <v>180000</v>
      </c>
      <c r="V7" s="5">
        <f t="shared" si="2"/>
        <v>338.4222041826452</v>
      </c>
      <c r="W7" s="5">
        <f t="shared" si="3"/>
        <v>1.9980720712403908</v>
      </c>
      <c r="X7" s="5">
        <f t="shared" si="4"/>
        <v>0.63184586742898496</v>
      </c>
      <c r="Y7" s="5">
        <f t="shared" ref="Y7:Y30" si="7">I7/T7*U7/1000</f>
        <v>341.46775599801697</v>
      </c>
      <c r="Z7" s="5">
        <f t="shared" ref="Z7:Z30" si="8">J7/T7*U7/1000</f>
        <v>338.77390603637195</v>
      </c>
      <c r="AA7" s="5">
        <f t="shared" ref="AA7:AA30" si="9">K7/T7*U7/1000</f>
        <v>336.69273661747235</v>
      </c>
      <c r="AB7" s="5">
        <f t="shared" ref="AB7:AB30" si="10">L7/T7*U7/1000</f>
        <v>336.77303885121239</v>
      </c>
      <c r="AC7" s="5">
        <f t="shared" ref="AC7:AC30" si="11">M7/T7*U7/1000</f>
        <v>338.58815588782306</v>
      </c>
      <c r="AD7" s="5">
        <f t="shared" ref="AD7:AD30" si="12">N7/T7*U7/1000</f>
        <v>339.12732816153977</v>
      </c>
      <c r="AE7" s="5">
        <f t="shared" ref="AE7:AE30" si="13">O7/T7*U7/1000</f>
        <v>340.42162890163718</v>
      </c>
      <c r="AF7" s="5">
        <f t="shared" ref="AF7:AF30" si="14">P7/T7*U7/1000</f>
        <v>337.51731093318148</v>
      </c>
      <c r="AG7" s="5">
        <f t="shared" ref="AG7:AG30" si="15">Q7/T7*U7/1000</f>
        <v>340.02921435939754</v>
      </c>
      <c r="AH7" s="5">
        <f t="shared" ref="AH7:AH30" si="16">R7/T7*U7/1000</f>
        <v>334.83096607979911</v>
      </c>
      <c r="AI7">
        <f t="shared" ref="AI7:AI30" si="17">F7/T7*U7/1000</f>
        <v>670.72320000000002</v>
      </c>
      <c r="AJ7">
        <f t="shared" si="5"/>
        <v>-49.543685952320544</v>
      </c>
      <c r="AK7">
        <f t="shared" ref="AK7:AK30" si="18">V7-AI7</f>
        <v>-332.30099581735482</v>
      </c>
      <c r="AL7">
        <f t="shared" si="6"/>
        <v>0.50456314047679462</v>
      </c>
    </row>
    <row r="8" spans="1:38" x14ac:dyDescent="0.25">
      <c r="A8">
        <v>4</v>
      </c>
      <c r="B8" t="s">
        <v>32</v>
      </c>
      <c r="C8" s="6" t="s">
        <v>33</v>
      </c>
      <c r="D8" t="s">
        <v>34</v>
      </c>
      <c r="E8">
        <v>50.2</v>
      </c>
      <c r="F8" s="17">
        <f>E8*H1</f>
        <v>56.224000000000011</v>
      </c>
      <c r="G8" s="5">
        <f t="shared" si="0"/>
        <v>369.02800522394909</v>
      </c>
      <c r="H8" s="5">
        <f t="shared" si="1"/>
        <v>3.5775586716578109</v>
      </c>
      <c r="I8">
        <v>371.44127130647598</v>
      </c>
      <c r="J8">
        <v>369.66881400745098</v>
      </c>
      <c r="K8">
        <v>373.29667600976398</v>
      </c>
      <c r="L8">
        <v>363.01481003444599</v>
      </c>
      <c r="M8">
        <v>363.71878252708399</v>
      </c>
      <c r="N8">
        <v>366.70584843013199</v>
      </c>
      <c r="O8">
        <v>371.51164515081501</v>
      </c>
      <c r="P8">
        <v>368.671054793275</v>
      </c>
      <c r="Q8">
        <v>372.84313752632403</v>
      </c>
      <c r="R8">
        <v>369.40801245372398</v>
      </c>
      <c r="T8" s="14">
        <v>65</v>
      </c>
      <c r="U8" s="14">
        <v>70000</v>
      </c>
      <c r="V8" s="5">
        <f t="shared" si="2"/>
        <v>397.41477485656054</v>
      </c>
      <c r="W8" s="5">
        <f t="shared" si="3"/>
        <v>3.8527554925545524</v>
      </c>
      <c r="X8" s="5">
        <f t="shared" si="4"/>
        <v>1.218348262419628</v>
      </c>
      <c r="Y8" s="5">
        <f t="shared" si="7"/>
        <v>400.01367679158955</v>
      </c>
      <c r="Z8" s="5">
        <f t="shared" si="8"/>
        <v>398.10487662340876</v>
      </c>
      <c r="AA8" s="5">
        <f t="shared" si="9"/>
        <v>402.01180493359197</v>
      </c>
      <c r="AB8" s="5">
        <f t="shared" si="10"/>
        <v>390.93902619094189</v>
      </c>
      <c r="AC8" s="5">
        <f t="shared" si="11"/>
        <v>391.69715041378277</v>
      </c>
      <c r="AD8" s="5">
        <f t="shared" si="12"/>
        <v>394.91399061706522</v>
      </c>
      <c r="AE8" s="5">
        <f t="shared" si="13"/>
        <v>400.08946400857002</v>
      </c>
      <c r="AF8" s="5">
        <f t="shared" si="14"/>
        <v>397.03036670045003</v>
      </c>
      <c r="AG8" s="5">
        <f t="shared" si="15"/>
        <v>401.52337887450278</v>
      </c>
      <c r="AH8" s="5">
        <f t="shared" si="16"/>
        <v>397.82401341170277</v>
      </c>
      <c r="AI8">
        <f t="shared" si="17"/>
        <v>60.548923076923096</v>
      </c>
      <c r="AJ8">
        <f t="shared" si="5"/>
        <v>556.35316808471293</v>
      </c>
      <c r="AK8">
        <f t="shared" si="18"/>
        <v>336.86585177963747</v>
      </c>
      <c r="AL8">
        <f t="shared" si="6"/>
        <v>6.5635316808471282</v>
      </c>
    </row>
    <row r="9" spans="1:38" x14ac:dyDescent="0.25">
      <c r="A9">
        <v>5</v>
      </c>
      <c r="B9" t="s">
        <v>35</v>
      </c>
      <c r="C9" s="6" t="s">
        <v>36</v>
      </c>
      <c r="D9" t="s">
        <v>37</v>
      </c>
      <c r="E9">
        <v>29.91</v>
      </c>
      <c r="F9" s="17">
        <f>E9*H1</f>
        <v>33.499200000000002</v>
      </c>
      <c r="G9" s="5">
        <f t="shared" si="0"/>
        <v>46.587166673272947</v>
      </c>
      <c r="H9" s="5">
        <f t="shared" si="1"/>
        <v>0.65406964072300322</v>
      </c>
      <c r="I9">
        <v>47.0280388011128</v>
      </c>
      <c r="J9">
        <v>47.459474953934397</v>
      </c>
      <c r="K9">
        <v>46.687503620211103</v>
      </c>
      <c r="L9">
        <v>47.702957732420003</v>
      </c>
      <c r="M9">
        <v>46.046026023071498</v>
      </c>
      <c r="N9">
        <v>46.011790533465003</v>
      </c>
      <c r="O9">
        <v>46.442676763265197</v>
      </c>
      <c r="P9">
        <v>45.611260935011401</v>
      </c>
      <c r="Q9">
        <v>46.443059249949599</v>
      </c>
      <c r="R9">
        <v>46.4388781202885</v>
      </c>
      <c r="T9" s="14">
        <v>22</v>
      </c>
      <c r="U9" s="14">
        <v>160000</v>
      </c>
      <c r="V9" s="5">
        <f t="shared" si="2"/>
        <v>338.81575762380328</v>
      </c>
      <c r="W9" s="5">
        <f t="shared" si="3"/>
        <v>4.756870114349109</v>
      </c>
      <c r="X9" s="5">
        <f t="shared" si="4"/>
        <v>1.5042544094928791</v>
      </c>
      <c r="Y9" s="5">
        <f t="shared" si="7"/>
        <v>342.02210037172949</v>
      </c>
      <c r="Z9" s="5">
        <f t="shared" si="8"/>
        <v>345.15981784679559</v>
      </c>
      <c r="AA9" s="5">
        <f t="shared" si="9"/>
        <v>339.54548087426252</v>
      </c>
      <c r="AB9" s="5">
        <f t="shared" si="10"/>
        <v>346.93060169032731</v>
      </c>
      <c r="AC9" s="5">
        <f t="shared" si="11"/>
        <v>334.88018925870182</v>
      </c>
      <c r="AD9" s="5">
        <f t="shared" si="12"/>
        <v>334.6312038797455</v>
      </c>
      <c r="AE9" s="5">
        <f t="shared" si="13"/>
        <v>337.76492191465599</v>
      </c>
      <c r="AF9" s="5">
        <f t="shared" si="14"/>
        <v>331.71826134553748</v>
      </c>
      <c r="AG9" s="5">
        <f t="shared" si="15"/>
        <v>337.76770363599707</v>
      </c>
      <c r="AH9" s="5">
        <f t="shared" si="16"/>
        <v>337.73729542028002</v>
      </c>
      <c r="AI9">
        <f t="shared" si="17"/>
        <v>243.63054545454546</v>
      </c>
      <c r="AJ9">
        <f t="shared" si="5"/>
        <v>39.069490236402515</v>
      </c>
      <c r="AK9">
        <f t="shared" si="18"/>
        <v>95.185212169257824</v>
      </c>
      <c r="AL9">
        <f t="shared" si="6"/>
        <v>1.3906949023640252</v>
      </c>
    </row>
    <row r="10" spans="1:38" x14ac:dyDescent="0.25">
      <c r="A10">
        <v>6</v>
      </c>
      <c r="B10" t="s">
        <v>38</v>
      </c>
      <c r="C10" s="6" t="s">
        <v>39</v>
      </c>
      <c r="D10" t="s">
        <v>40</v>
      </c>
      <c r="E10">
        <v>128.58000000000001</v>
      </c>
      <c r="F10" s="17">
        <f>E10*H1</f>
        <v>144.00960000000003</v>
      </c>
      <c r="G10" s="5">
        <f t="shared" si="0"/>
        <v>179.36377779559291</v>
      </c>
      <c r="H10" s="5">
        <f t="shared" si="1"/>
        <v>2.8343698378969187</v>
      </c>
      <c r="I10">
        <v>180.97616035369799</v>
      </c>
      <c r="J10">
        <v>180.31592387553499</v>
      </c>
      <c r="K10">
        <v>178.59948311084901</v>
      </c>
      <c r="L10">
        <v>184.95169233154101</v>
      </c>
      <c r="M10">
        <v>179.397624023373</v>
      </c>
      <c r="N10">
        <v>178.738374670117</v>
      </c>
      <c r="O10">
        <v>174.71264686376099</v>
      </c>
      <c r="P10">
        <v>181.22948782055701</v>
      </c>
      <c r="Q10">
        <v>178.669044064753</v>
      </c>
      <c r="R10">
        <v>176.04734084174501</v>
      </c>
      <c r="T10" s="14">
        <v>69</v>
      </c>
      <c r="U10" s="14">
        <v>160000</v>
      </c>
      <c r="V10" s="5">
        <f t="shared" si="2"/>
        <v>415.91600648253427</v>
      </c>
      <c r="W10" s="5">
        <f t="shared" si="3"/>
        <v>6.5724517980218327</v>
      </c>
      <c r="X10" s="5">
        <f t="shared" si="4"/>
        <v>2.0783917493417938</v>
      </c>
      <c r="Y10" s="5">
        <f t="shared" si="7"/>
        <v>419.65486458828519</v>
      </c>
      <c r="Z10" s="5">
        <f t="shared" si="8"/>
        <v>418.12388145051597</v>
      </c>
      <c r="AA10" s="5">
        <f t="shared" si="9"/>
        <v>414.14372895269338</v>
      </c>
      <c r="AB10" s="5">
        <f t="shared" si="10"/>
        <v>428.87348946444291</v>
      </c>
      <c r="AC10" s="5">
        <f t="shared" si="11"/>
        <v>415.99449048898089</v>
      </c>
      <c r="AD10" s="5">
        <f t="shared" si="12"/>
        <v>414.46579633650316</v>
      </c>
      <c r="AE10" s="5">
        <f t="shared" si="13"/>
        <v>405.13077533625744</v>
      </c>
      <c r="AF10" s="5">
        <f t="shared" si="14"/>
        <v>420.24229059839308</v>
      </c>
      <c r="AG10" s="5">
        <f t="shared" si="15"/>
        <v>414.30502971536924</v>
      </c>
      <c r="AH10" s="5">
        <f t="shared" si="16"/>
        <v>408.22571789390145</v>
      </c>
      <c r="AI10">
        <f t="shared" si="17"/>
        <v>333.93530434782616</v>
      </c>
      <c r="AJ10">
        <f t="shared" si="5"/>
        <v>24.549875699670622</v>
      </c>
      <c r="AK10">
        <f t="shared" si="18"/>
        <v>81.98070213470811</v>
      </c>
      <c r="AL10">
        <f t="shared" si="6"/>
        <v>1.2454987569967062</v>
      </c>
    </row>
    <row r="11" spans="1:38" x14ac:dyDescent="0.25">
      <c r="A11">
        <v>7</v>
      </c>
      <c r="B11" s="3" t="s">
        <v>41</v>
      </c>
      <c r="C11" s="9" t="s">
        <v>33</v>
      </c>
      <c r="D11" s="3" t="s">
        <v>42</v>
      </c>
      <c r="E11" s="3">
        <v>50.2</v>
      </c>
      <c r="F11" s="17">
        <f>E11*H1</f>
        <v>56.224000000000011</v>
      </c>
      <c r="G11" s="5"/>
      <c r="H11" s="5"/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I11">
        <v>0</v>
      </c>
      <c r="AJ11"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43</v>
      </c>
      <c r="C12" s="6" t="s">
        <v>44</v>
      </c>
      <c r="D12" t="s">
        <v>45</v>
      </c>
      <c r="E12">
        <v>13.35</v>
      </c>
      <c r="F12" s="17">
        <f>E12*H1</f>
        <v>14.952000000000002</v>
      </c>
      <c r="G12" s="5">
        <f t="shared" si="0"/>
        <v>92.822909155884133</v>
      </c>
      <c r="H12" s="5">
        <f t="shared" si="1"/>
        <v>5.8860321992437221</v>
      </c>
      <c r="I12">
        <v>102.64689821552599</v>
      </c>
      <c r="J12">
        <v>86.170399688150397</v>
      </c>
      <c r="K12">
        <v>95.653116733896994</v>
      </c>
      <c r="L12">
        <v>88.740844839318697</v>
      </c>
      <c r="M12">
        <v>91.684073544888605</v>
      </c>
      <c r="N12">
        <v>95.830639842433101</v>
      </c>
      <c r="O12">
        <v>91.931726921913693</v>
      </c>
      <c r="P12">
        <v>100.852674236027</v>
      </c>
      <c r="Q12">
        <v>89.7102010696088</v>
      </c>
      <c r="R12">
        <v>85.008516467077996</v>
      </c>
      <c r="T12" s="14">
        <v>81</v>
      </c>
      <c r="U12" s="14">
        <v>66000</v>
      </c>
      <c r="V12" s="5">
        <f t="shared" si="2"/>
        <v>75.633481534424121</v>
      </c>
      <c r="W12" s="5">
        <f t="shared" si="3"/>
        <v>4.7960262364208113</v>
      </c>
      <c r="X12" s="5">
        <f t="shared" si="4"/>
        <v>1.516636662501496</v>
      </c>
      <c r="Y12" s="5">
        <f t="shared" si="7"/>
        <v>83.638213360798972</v>
      </c>
      <c r="Z12" s="5">
        <f t="shared" si="8"/>
        <v>70.212918264418846</v>
      </c>
      <c r="AA12" s="5">
        <f t="shared" si="9"/>
        <v>77.939576597990154</v>
      </c>
      <c r="AB12" s="5">
        <f t="shared" si="10"/>
        <v>72.307355054259673</v>
      </c>
      <c r="AC12" s="5">
        <f t="shared" si="11"/>
        <v>74.705541406946253</v>
      </c>
      <c r="AD12" s="5">
        <f t="shared" si="12"/>
        <v>78.084225056797337</v>
      </c>
      <c r="AE12" s="5">
        <f t="shared" si="13"/>
        <v>74.907333047485238</v>
      </c>
      <c r="AF12" s="5">
        <f t="shared" si="14"/>
        <v>82.176253081207179</v>
      </c>
      <c r="AG12" s="5">
        <f t="shared" si="15"/>
        <v>73.097200871533104</v>
      </c>
      <c r="AH12" s="5">
        <f t="shared" si="16"/>
        <v>69.266198602804309</v>
      </c>
      <c r="AI12">
        <f t="shared" si="17"/>
        <v>12.183111111111113</v>
      </c>
      <c r="AJ12">
        <f t="shared" si="5"/>
        <v>520.80597348772153</v>
      </c>
      <c r="AK12">
        <f t="shared" si="18"/>
        <v>63.450370423313004</v>
      </c>
      <c r="AL12">
        <f t="shared" si="6"/>
        <v>6.2080597348772155</v>
      </c>
    </row>
    <row r="13" spans="1:38" x14ac:dyDescent="0.25">
      <c r="A13">
        <v>9</v>
      </c>
      <c r="B13" s="3" t="s">
        <v>46</v>
      </c>
      <c r="C13" s="9" t="s">
        <v>39</v>
      </c>
      <c r="D13" s="3" t="s">
        <v>47</v>
      </c>
      <c r="E13" s="3">
        <v>128.57</v>
      </c>
      <c r="F13" s="17">
        <f>E13*H1</f>
        <v>143.9984</v>
      </c>
      <c r="G13" s="5"/>
      <c r="H13" s="5"/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I13">
        <v>0</v>
      </c>
      <c r="AJ13"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48</v>
      </c>
      <c r="C14" s="6" t="s">
        <v>49</v>
      </c>
      <c r="D14" t="s">
        <v>50</v>
      </c>
      <c r="E14">
        <v>446.19</v>
      </c>
      <c r="F14" s="17">
        <f>E14*H1</f>
        <v>499.73280000000005</v>
      </c>
      <c r="G14" s="5">
        <f t="shared" si="0"/>
        <v>1721.4355050156591</v>
      </c>
      <c r="H14" s="5">
        <f t="shared" si="1"/>
        <v>71.438347041926463</v>
      </c>
      <c r="I14" s="1">
        <v>1590.6680753129899</v>
      </c>
      <c r="J14" s="1">
        <v>1718.09314841796</v>
      </c>
      <c r="K14" s="1">
        <v>1671.1805261345401</v>
      </c>
      <c r="L14" s="1">
        <v>1648.65516994324</v>
      </c>
      <c r="M14" s="1">
        <v>1736.3378837852399</v>
      </c>
      <c r="N14" s="1">
        <v>1762.78905583439</v>
      </c>
      <c r="O14" s="1">
        <v>1789.4678069372201</v>
      </c>
      <c r="P14" s="1">
        <v>1729.12232559725</v>
      </c>
      <c r="Q14" s="1">
        <v>1841.22042379205</v>
      </c>
      <c r="R14" s="1">
        <v>1726.8206344017101</v>
      </c>
      <c r="T14" s="14">
        <v>615</v>
      </c>
      <c r="U14" s="14">
        <v>96000</v>
      </c>
      <c r="V14" s="5">
        <f t="shared" si="2"/>
        <v>268.71188370976137</v>
      </c>
      <c r="W14" s="5">
        <f t="shared" si="3"/>
        <v>11.151351733373872</v>
      </c>
      <c r="X14" s="5">
        <f t="shared" si="4"/>
        <v>3.5263670467128128</v>
      </c>
      <c r="Y14" s="5">
        <f t="shared" si="7"/>
        <v>248.29940687812527</v>
      </c>
      <c r="Z14" s="5">
        <f t="shared" si="8"/>
        <v>268.1901499969498</v>
      </c>
      <c r="AA14" s="5">
        <f t="shared" si="9"/>
        <v>260.867204079538</v>
      </c>
      <c r="AB14" s="5">
        <f t="shared" si="10"/>
        <v>257.35105091796919</v>
      </c>
      <c r="AC14" s="5">
        <f t="shared" si="11"/>
        <v>271.03810868842771</v>
      </c>
      <c r="AD14" s="5">
        <f t="shared" si="12"/>
        <v>275.16707213024625</v>
      </c>
      <c r="AE14" s="5">
        <f t="shared" si="13"/>
        <v>279.33156010727333</v>
      </c>
      <c r="AF14" s="5">
        <f t="shared" si="14"/>
        <v>269.91177765420485</v>
      </c>
      <c r="AG14" s="5">
        <f t="shared" si="15"/>
        <v>287.41001737241754</v>
      </c>
      <c r="AH14" s="5">
        <f t="shared" si="16"/>
        <v>269.55248927246208</v>
      </c>
      <c r="AI14">
        <f t="shared" si="17"/>
        <v>78.007071219512198</v>
      </c>
      <c r="AJ14">
        <f t="shared" si="5"/>
        <v>244.47118640514668</v>
      </c>
      <c r="AK14">
        <f t="shared" si="18"/>
        <v>190.70481249024917</v>
      </c>
      <c r="AL14">
        <f t="shared" si="6"/>
        <v>3.4447118640514667</v>
      </c>
    </row>
    <row r="15" spans="1:38" x14ac:dyDescent="0.25">
      <c r="A15">
        <v>11</v>
      </c>
      <c r="B15" s="4" t="s">
        <v>51</v>
      </c>
      <c r="C15" s="7" t="s">
        <v>52</v>
      </c>
      <c r="D15" s="4" t="s">
        <v>53</v>
      </c>
      <c r="E15" s="4">
        <v>8.01</v>
      </c>
      <c r="F15" s="17">
        <f>E15*H1</f>
        <v>8.9712000000000014</v>
      </c>
      <c r="G15" s="5">
        <f t="shared" si="0"/>
        <v>16.23110277858256</v>
      </c>
      <c r="H15" s="5">
        <f t="shared" si="1"/>
        <v>0.39121952861321169</v>
      </c>
      <c r="I15">
        <v>16.2217121343276</v>
      </c>
      <c r="J15">
        <v>15.7955050468409</v>
      </c>
      <c r="K15">
        <v>16.315050544168699</v>
      </c>
      <c r="L15">
        <v>16.230744867580199</v>
      </c>
      <c r="M15">
        <v>17.099792964119999</v>
      </c>
      <c r="N15">
        <v>16.236804482437201</v>
      </c>
      <c r="O15">
        <v>16.273093744271701</v>
      </c>
      <c r="P15">
        <v>16.114414882436598</v>
      </c>
      <c r="Q15">
        <v>16.408506709490901</v>
      </c>
      <c r="R15">
        <v>15.6154024101518</v>
      </c>
      <c r="T15" s="14">
        <v>546</v>
      </c>
      <c r="U15" s="14">
        <v>210000</v>
      </c>
      <c r="V15" s="5">
        <f t="shared" si="2"/>
        <v>6.2427318379163692</v>
      </c>
      <c r="W15" s="5">
        <f t="shared" si="3"/>
        <v>0.15046904946661974</v>
      </c>
      <c r="X15" s="5">
        <f t="shared" si="4"/>
        <v>4.7582491367506238E-2</v>
      </c>
      <c r="Y15" s="5">
        <f t="shared" si="7"/>
        <v>6.2391200516644609</v>
      </c>
      <c r="Z15" s="5">
        <f t="shared" si="8"/>
        <v>6.0751942487849622</v>
      </c>
      <c r="AA15" s="5">
        <f t="shared" si="9"/>
        <v>6.2750194400648844</v>
      </c>
      <c r="AB15" s="5">
        <f t="shared" si="10"/>
        <v>6.2425941798385383</v>
      </c>
      <c r="AC15" s="5">
        <f t="shared" si="11"/>
        <v>6.5768434477384607</v>
      </c>
      <c r="AD15" s="5">
        <f t="shared" si="12"/>
        <v>6.244924800937385</v>
      </c>
      <c r="AE15" s="5">
        <f t="shared" si="13"/>
        <v>6.2588822093352698</v>
      </c>
      <c r="AF15" s="5">
        <f t="shared" si="14"/>
        <v>6.1978518778602298</v>
      </c>
      <c r="AG15" s="5">
        <f t="shared" si="15"/>
        <v>6.3109641190349617</v>
      </c>
      <c r="AH15" s="5">
        <f t="shared" si="16"/>
        <v>6.0059240039045383</v>
      </c>
      <c r="AI15">
        <f t="shared" si="17"/>
        <v>3.4504615384615396</v>
      </c>
      <c r="AJ15">
        <f t="shared" si="5"/>
        <v>80.924544972607393</v>
      </c>
      <c r="AK15">
        <f t="shared" si="18"/>
        <v>2.7922702994548296</v>
      </c>
      <c r="AL15">
        <f t="shared" si="6"/>
        <v>1.8092454497260739</v>
      </c>
    </row>
    <row r="16" spans="1:38" x14ac:dyDescent="0.25">
      <c r="A16">
        <v>12</v>
      </c>
      <c r="B16" s="3" t="s">
        <v>54</v>
      </c>
      <c r="C16" s="9" t="s">
        <v>55</v>
      </c>
      <c r="D16" s="3" t="s">
        <v>56</v>
      </c>
      <c r="E16" s="3">
        <v>150</v>
      </c>
      <c r="F16" s="17">
        <f>E16*H1</f>
        <v>168.00000000000003</v>
      </c>
      <c r="G16" s="5"/>
      <c r="H16" s="5"/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I16">
        <v>0</v>
      </c>
      <c r="AJ16"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57</v>
      </c>
      <c r="C17" s="8" t="s">
        <v>58</v>
      </c>
      <c r="D17" s="2" t="s">
        <v>59</v>
      </c>
      <c r="E17" s="2">
        <v>1572.6</v>
      </c>
      <c r="F17" s="17">
        <f>E17*H1</f>
        <v>1761.3120000000001</v>
      </c>
      <c r="G17" s="5">
        <f t="shared" si="0"/>
        <v>76.846619248091571</v>
      </c>
      <c r="H17" s="5">
        <f t="shared" si="1"/>
        <v>13.289254080371807</v>
      </c>
      <c r="I17">
        <v>70.266684352124201</v>
      </c>
      <c r="J17">
        <v>82.230586214865497</v>
      </c>
      <c r="K17">
        <v>79.037429029029497</v>
      </c>
      <c r="L17">
        <v>74.551477318260396</v>
      </c>
      <c r="M17">
        <v>64.322799661545702</v>
      </c>
      <c r="N17">
        <v>62.684830582434898</v>
      </c>
      <c r="O17">
        <v>87.679018851663997</v>
      </c>
      <c r="P17">
        <v>78.551820235902397</v>
      </c>
      <c r="Q17">
        <v>63.238725796906401</v>
      </c>
      <c r="R17">
        <v>105.902820438183</v>
      </c>
      <c r="T17" s="14">
        <v>292</v>
      </c>
      <c r="U17" s="14">
        <v>100000</v>
      </c>
      <c r="V17" s="5">
        <f t="shared" si="2"/>
        <v>26.31733535893548</v>
      </c>
      <c r="W17" s="5">
        <f t="shared" si="3"/>
        <v>4.5511144110861599</v>
      </c>
      <c r="X17" s="5">
        <f t="shared" si="4"/>
        <v>1.4391887431048132</v>
      </c>
      <c r="Y17" s="5">
        <f t="shared" si="7"/>
        <v>24.063932997302807</v>
      </c>
      <c r="Z17" s="5">
        <f t="shared" si="8"/>
        <v>28.161159662625167</v>
      </c>
      <c r="AA17" s="5">
        <f t="shared" si="9"/>
        <v>27.067612681174488</v>
      </c>
      <c r="AB17" s="5">
        <f t="shared" si="10"/>
        <v>25.531327848719318</v>
      </c>
      <c r="AC17" s="5">
        <f t="shared" si="11"/>
        <v>22.028356048474556</v>
      </c>
      <c r="AD17" s="5">
        <f t="shared" si="12"/>
        <v>21.46740773371058</v>
      </c>
      <c r="AE17" s="5">
        <f t="shared" si="13"/>
        <v>30.027061250569862</v>
      </c>
      <c r="AF17" s="5">
        <f t="shared" si="14"/>
        <v>26.901308299966576</v>
      </c>
      <c r="AG17" s="5">
        <f t="shared" si="15"/>
        <v>21.657097875652877</v>
      </c>
      <c r="AH17" s="5">
        <f t="shared" si="16"/>
        <v>36.268089191158559</v>
      </c>
      <c r="AI17">
        <f t="shared" si="17"/>
        <v>603.1890410958905</v>
      </c>
      <c r="AJ17">
        <f t="shared" si="5"/>
        <v>-95.636967258038808</v>
      </c>
      <c r="AK17">
        <f t="shared" si="18"/>
        <v>-576.87170573695505</v>
      </c>
      <c r="AL17">
        <f t="shared" si="6"/>
        <v>4.3630327419611967E-2</v>
      </c>
    </row>
    <row r="18" spans="1:38" x14ac:dyDescent="0.25">
      <c r="A18">
        <v>14</v>
      </c>
      <c r="B18" s="2" t="s">
        <v>60</v>
      </c>
      <c r="C18" s="8" t="s">
        <v>61</v>
      </c>
      <c r="D18" s="2" t="s">
        <v>62</v>
      </c>
      <c r="E18" s="2">
        <v>171.47</v>
      </c>
      <c r="F18" s="17">
        <f>E18*H1</f>
        <v>192.04640000000001</v>
      </c>
      <c r="G18" s="5">
        <f t="shared" si="0"/>
        <v>132.52363915303258</v>
      </c>
      <c r="H18" s="5">
        <f t="shared" si="1"/>
        <v>3.9320961961136343</v>
      </c>
      <c r="I18">
        <v>127.812713471807</v>
      </c>
      <c r="J18">
        <v>132.661693323706</v>
      </c>
      <c r="K18">
        <v>125.842089568042</v>
      </c>
      <c r="L18">
        <v>133.003630286657</v>
      </c>
      <c r="M18">
        <v>132.33445859132701</v>
      </c>
      <c r="N18">
        <v>129.19123755102001</v>
      </c>
      <c r="O18">
        <v>134.39480800580299</v>
      </c>
      <c r="P18">
        <v>138.552189717391</v>
      </c>
      <c r="Q18">
        <v>136.28097406011199</v>
      </c>
      <c r="R18">
        <v>135.16259695446101</v>
      </c>
      <c r="T18" s="14">
        <v>200</v>
      </c>
      <c r="U18" s="14">
        <v>47000</v>
      </c>
      <c r="V18" s="5">
        <f t="shared" si="2"/>
        <v>31.143055200962664</v>
      </c>
      <c r="W18" s="5">
        <f t="shared" si="3"/>
        <v>0.92404260608670374</v>
      </c>
      <c r="X18" s="5">
        <f t="shared" si="4"/>
        <v>0.29220792902717529</v>
      </c>
      <c r="Y18" s="5">
        <f t="shared" si="7"/>
        <v>30.035987665874647</v>
      </c>
      <c r="Z18" s="5">
        <f t="shared" si="8"/>
        <v>31.175497931070915</v>
      </c>
      <c r="AA18" s="5">
        <f t="shared" si="9"/>
        <v>29.572891048489868</v>
      </c>
      <c r="AB18" s="5">
        <f t="shared" si="10"/>
        <v>31.255853117364396</v>
      </c>
      <c r="AC18" s="5">
        <f t="shared" si="11"/>
        <v>31.098597768961845</v>
      </c>
      <c r="AD18" s="5">
        <f t="shared" si="12"/>
        <v>30.359940824489698</v>
      </c>
      <c r="AE18" s="5">
        <f t="shared" si="13"/>
        <v>31.582779881363702</v>
      </c>
      <c r="AF18" s="5">
        <f t="shared" si="14"/>
        <v>32.559764583586883</v>
      </c>
      <c r="AG18" s="5">
        <f t="shared" si="15"/>
        <v>32.026028904126314</v>
      </c>
      <c r="AH18" s="5">
        <f t="shared" si="16"/>
        <v>31.763210284298335</v>
      </c>
      <c r="AI18">
        <f t="shared" si="17"/>
        <v>45.130904000000001</v>
      </c>
      <c r="AJ18">
        <f t="shared" si="5"/>
        <v>-30.993947737092387</v>
      </c>
      <c r="AK18">
        <f t="shared" si="18"/>
        <v>-13.987848799037337</v>
      </c>
      <c r="AL18">
        <f t="shared" si="6"/>
        <v>0.69006052262907613</v>
      </c>
    </row>
    <row r="19" spans="1:38" x14ac:dyDescent="0.25">
      <c r="A19">
        <v>15</v>
      </c>
      <c r="B19" s="2" t="s">
        <v>63</v>
      </c>
      <c r="C19" s="8" t="s">
        <v>64</v>
      </c>
      <c r="D19" s="2" t="s">
        <v>65</v>
      </c>
      <c r="E19" s="2">
        <v>43.68</v>
      </c>
      <c r="F19" s="17">
        <f>E19*H1</f>
        <v>48.921600000000005</v>
      </c>
      <c r="G19" s="5">
        <f t="shared" si="0"/>
        <v>27.540440091137771</v>
      </c>
      <c r="H19" s="5">
        <f t="shared" si="1"/>
        <v>3.8993390868326609</v>
      </c>
      <c r="I19">
        <v>22.132236413055999</v>
      </c>
      <c r="J19">
        <v>24.393774289243598</v>
      </c>
      <c r="K19">
        <v>29.338101629074501</v>
      </c>
      <c r="L19">
        <v>29.6933790765693</v>
      </c>
      <c r="M19">
        <v>30.626584804302698</v>
      </c>
      <c r="N19">
        <v>29.580585828624098</v>
      </c>
      <c r="O19">
        <v>33.195153540471502</v>
      </c>
      <c r="P19">
        <v>22.258475182866899</v>
      </c>
      <c r="Q19">
        <v>24.276587974576302</v>
      </c>
      <c r="R19">
        <v>29.909522172592801</v>
      </c>
      <c r="T19" s="14">
        <v>437</v>
      </c>
      <c r="U19" s="14">
        <v>300000</v>
      </c>
      <c r="V19" s="5">
        <f t="shared" si="2"/>
        <v>18.906480611765055</v>
      </c>
      <c r="W19" s="5">
        <f t="shared" si="3"/>
        <v>2.6768918216242872</v>
      </c>
      <c r="X19" s="5">
        <f t="shared" si="4"/>
        <v>0.8465075206209921</v>
      </c>
      <c r="Y19" s="5">
        <f t="shared" si="7"/>
        <v>15.193754974637985</v>
      </c>
      <c r="Z19" s="5">
        <f t="shared" si="8"/>
        <v>16.746298139068834</v>
      </c>
      <c r="AA19" s="5">
        <f t="shared" si="9"/>
        <v>20.140573200737641</v>
      </c>
      <c r="AB19" s="5">
        <f t="shared" si="10"/>
        <v>20.384470761946886</v>
      </c>
      <c r="AC19" s="5">
        <f t="shared" si="11"/>
        <v>21.025115426294761</v>
      </c>
      <c r="AD19" s="5">
        <f t="shared" si="12"/>
        <v>20.307038326286566</v>
      </c>
      <c r="AE19" s="5">
        <f t="shared" si="13"/>
        <v>22.788434924808808</v>
      </c>
      <c r="AF19" s="5">
        <f t="shared" si="14"/>
        <v>15.280417745675219</v>
      </c>
      <c r="AG19" s="5">
        <f t="shared" si="15"/>
        <v>16.665849868130184</v>
      </c>
      <c r="AH19" s="5">
        <f t="shared" si="16"/>
        <v>20.532852750063711</v>
      </c>
      <c r="AI19">
        <f t="shared" si="17"/>
        <v>33.584622425629298</v>
      </c>
      <c r="AJ19">
        <f t="shared" si="5"/>
        <v>-43.704948139190549</v>
      </c>
      <c r="AK19">
        <f t="shared" si="18"/>
        <v>-14.678141813864244</v>
      </c>
      <c r="AL19">
        <f t="shared" si="6"/>
        <v>0.56295051860809453</v>
      </c>
    </row>
    <row r="20" spans="1:38" x14ac:dyDescent="0.25">
      <c r="A20">
        <v>16</v>
      </c>
      <c r="B20" s="2" t="s">
        <v>66</v>
      </c>
      <c r="C20" s="8" t="s">
        <v>67</v>
      </c>
      <c r="D20" s="2" t="s">
        <v>68</v>
      </c>
      <c r="E20" s="2">
        <v>99.19</v>
      </c>
      <c r="F20" s="17">
        <f>E20*H1</f>
        <v>111.09280000000001</v>
      </c>
      <c r="G20" s="5">
        <f t="shared" si="0"/>
        <v>28.832667404021539</v>
      </c>
      <c r="H20" s="5">
        <f t="shared" si="1"/>
        <v>0.45210676982657927</v>
      </c>
      <c r="I20">
        <v>28.481813530186798</v>
      </c>
      <c r="J20">
        <v>29.304776164668699</v>
      </c>
      <c r="K20">
        <v>28.321959054601301</v>
      </c>
      <c r="L20">
        <v>28.8097995809662</v>
      </c>
      <c r="M20">
        <v>28.529630816914999</v>
      </c>
      <c r="N20">
        <v>28.784096558636399</v>
      </c>
      <c r="O20">
        <v>28.391031259708502</v>
      </c>
      <c r="P20">
        <v>29.71794251204</v>
      </c>
      <c r="Q20">
        <v>29.225230158520901</v>
      </c>
      <c r="R20">
        <v>28.760394403971599</v>
      </c>
      <c r="T20" s="14">
        <v>97</v>
      </c>
      <c r="U20" s="14">
        <v>105000</v>
      </c>
      <c r="V20" s="5">
        <f t="shared" si="2"/>
        <v>31.210619354868676</v>
      </c>
      <c r="W20" s="5">
        <f t="shared" si="3"/>
        <v>0.48939392610093557</v>
      </c>
      <c r="X20" s="5">
        <f t="shared" si="4"/>
        <v>0.15475994795310832</v>
      </c>
      <c r="Y20" s="5">
        <f t="shared" si="7"/>
        <v>30.830829079068181</v>
      </c>
      <c r="Z20" s="5">
        <f t="shared" si="8"/>
        <v>31.721664920517664</v>
      </c>
      <c r="AA20" s="5">
        <f t="shared" si="9"/>
        <v>30.657790729207594</v>
      </c>
      <c r="AB20" s="5">
        <f t="shared" si="10"/>
        <v>31.185865525788156</v>
      </c>
      <c r="AC20" s="5">
        <f t="shared" si="11"/>
        <v>30.882590059547166</v>
      </c>
      <c r="AD20" s="5">
        <f t="shared" si="12"/>
        <v>31.158042666565176</v>
      </c>
      <c r="AE20" s="5">
        <f t="shared" si="13"/>
        <v>30.732559611024662</v>
      </c>
      <c r="AF20" s="5">
        <f t="shared" si="14"/>
        <v>32.168906842929893</v>
      </c>
      <c r="AG20" s="5">
        <f t="shared" si="15"/>
        <v>31.635558419017467</v>
      </c>
      <c r="AH20" s="5">
        <f t="shared" si="16"/>
        <v>31.132385695020808</v>
      </c>
      <c r="AI20">
        <f t="shared" si="17"/>
        <v>120.25509278350515</v>
      </c>
      <c r="AJ20">
        <f t="shared" si="5"/>
        <v>-74.04632217027428</v>
      </c>
      <c r="AK20">
        <f t="shared" si="18"/>
        <v>-89.044473428636479</v>
      </c>
      <c r="AL20">
        <f t="shared" si="6"/>
        <v>0.25953677829725724</v>
      </c>
    </row>
    <row r="21" spans="1:38" x14ac:dyDescent="0.25">
      <c r="A21">
        <v>17</v>
      </c>
      <c r="B21" s="2" t="s">
        <v>69</v>
      </c>
      <c r="C21" s="8" t="s">
        <v>70</v>
      </c>
      <c r="D21" s="2" t="s">
        <v>71</v>
      </c>
      <c r="E21" s="2">
        <v>300.29000000000002</v>
      </c>
      <c r="F21" s="17">
        <f>E21*H1</f>
        <v>336.32480000000004</v>
      </c>
      <c r="G21" s="5">
        <f t="shared" si="0"/>
        <v>246.36274880081754</v>
      </c>
      <c r="H21" s="5">
        <f t="shared" si="1"/>
        <v>26.338855735693958</v>
      </c>
      <c r="I21">
        <v>278.58825738431102</v>
      </c>
      <c r="J21">
        <v>229.87239704504799</v>
      </c>
      <c r="K21">
        <v>279.20973666908299</v>
      </c>
      <c r="L21">
        <v>207.28441565337499</v>
      </c>
      <c r="M21">
        <v>229.329110042568</v>
      </c>
      <c r="N21">
        <v>241.74912544432399</v>
      </c>
      <c r="O21">
        <v>231.44952530728099</v>
      </c>
      <c r="P21">
        <v>286.28787771494399</v>
      </c>
      <c r="Q21">
        <v>232.295927898039</v>
      </c>
      <c r="R21">
        <v>247.56111484920299</v>
      </c>
      <c r="T21" s="14">
        <v>1629</v>
      </c>
      <c r="U21" s="14">
        <v>90000</v>
      </c>
      <c r="V21" s="5">
        <f t="shared" si="2"/>
        <v>13.611201591205392</v>
      </c>
      <c r="W21" s="5">
        <f t="shared" si="3"/>
        <v>1.4551853997620576</v>
      </c>
      <c r="X21" s="5">
        <f t="shared" si="4"/>
        <v>0.46017002810707469</v>
      </c>
      <c r="Y21" s="5">
        <f t="shared" si="7"/>
        <v>15.391616430072432</v>
      </c>
      <c r="Z21" s="5">
        <f t="shared" si="8"/>
        <v>12.700132433428065</v>
      </c>
      <c r="AA21" s="5">
        <f t="shared" si="9"/>
        <v>15.425952302159279</v>
      </c>
      <c r="AB21" s="5">
        <f t="shared" si="10"/>
        <v>11.452177660407457</v>
      </c>
      <c r="AC21" s="5">
        <f t="shared" si="11"/>
        <v>12.670116576937458</v>
      </c>
      <c r="AD21" s="5">
        <f t="shared" si="12"/>
        <v>13.35630527316707</v>
      </c>
      <c r="AE21" s="5">
        <f t="shared" si="13"/>
        <v>12.787266591562485</v>
      </c>
      <c r="AF21" s="5">
        <f t="shared" si="14"/>
        <v>15.817009818505191</v>
      </c>
      <c r="AG21" s="5">
        <f t="shared" si="15"/>
        <v>12.834029165637514</v>
      </c>
      <c r="AH21" s="5">
        <f t="shared" si="16"/>
        <v>13.677409660176961</v>
      </c>
      <c r="AI21">
        <f t="shared" si="17"/>
        <v>18.581480662983427</v>
      </c>
      <c r="AJ21">
        <f t="shared" si="5"/>
        <v>-26.74856305546972</v>
      </c>
      <c r="AK21">
        <f t="shared" si="18"/>
        <v>-4.9702790717780356</v>
      </c>
      <c r="AL21">
        <f t="shared" si="6"/>
        <v>0.73251436944530279</v>
      </c>
    </row>
    <row r="22" spans="1:38" x14ac:dyDescent="0.25">
      <c r="A22">
        <v>18</v>
      </c>
      <c r="B22" s="2" t="s">
        <v>72</v>
      </c>
      <c r="C22" s="8" t="s">
        <v>73</v>
      </c>
      <c r="D22" s="2" t="s">
        <v>74</v>
      </c>
      <c r="E22" s="2">
        <v>82.37</v>
      </c>
      <c r="F22" s="17">
        <f>E22*H1</f>
        <v>92.254400000000018</v>
      </c>
      <c r="G22" s="5">
        <f t="shared" si="0"/>
        <v>27.480324519771557</v>
      </c>
      <c r="H22" s="5">
        <f t="shared" si="1"/>
        <v>0.42204034498934839</v>
      </c>
      <c r="I22">
        <v>27.670504174196299</v>
      </c>
      <c r="J22">
        <v>27.030258452461101</v>
      </c>
      <c r="K22">
        <v>27.860063510118401</v>
      </c>
      <c r="L22">
        <v>27.1929553286428</v>
      </c>
      <c r="M22">
        <v>27.348721533172199</v>
      </c>
      <c r="N22">
        <v>27.259301263131899</v>
      </c>
      <c r="O22">
        <v>27.6609209255816</v>
      </c>
      <c r="P22">
        <v>28.4096462709131</v>
      </c>
      <c r="Q22">
        <v>27.1608411463179</v>
      </c>
      <c r="R22">
        <v>27.210032593180301</v>
      </c>
      <c r="T22" s="14">
        <v>54</v>
      </c>
      <c r="U22" s="14">
        <v>90000</v>
      </c>
      <c r="V22" s="5">
        <f t="shared" si="2"/>
        <v>45.800540866285935</v>
      </c>
      <c r="W22" s="5">
        <f t="shared" si="3"/>
        <v>0.7034005749822464</v>
      </c>
      <c r="X22" s="5">
        <f t="shared" si="4"/>
        <v>0.22243479244159506</v>
      </c>
      <c r="Y22" s="5">
        <f t="shared" si="7"/>
        <v>46.117506956993829</v>
      </c>
      <c r="Z22" s="5">
        <f t="shared" si="8"/>
        <v>45.050430754101832</v>
      </c>
      <c r="AA22" s="5">
        <f t="shared" si="9"/>
        <v>46.433439183530666</v>
      </c>
      <c r="AB22" s="5">
        <f t="shared" si="10"/>
        <v>45.321592214404674</v>
      </c>
      <c r="AC22" s="5">
        <f t="shared" si="11"/>
        <v>45.581202555287007</v>
      </c>
      <c r="AD22" s="5">
        <f t="shared" si="12"/>
        <v>45.432168771886502</v>
      </c>
      <c r="AE22" s="5">
        <f t="shared" si="13"/>
        <v>46.101534875969335</v>
      </c>
      <c r="AF22" s="5">
        <f t="shared" si="14"/>
        <v>47.349410451521834</v>
      </c>
      <c r="AG22" s="5">
        <f t="shared" si="15"/>
        <v>45.268068577196502</v>
      </c>
      <c r="AH22" s="5">
        <f t="shared" si="16"/>
        <v>45.350054321967164</v>
      </c>
      <c r="AI22">
        <f t="shared" si="17"/>
        <v>153.75733333333335</v>
      </c>
      <c r="AJ22">
        <f t="shared" si="5"/>
        <v>-70.212451092011278</v>
      </c>
      <c r="AK22">
        <f t="shared" si="18"/>
        <v>-107.95679246704742</v>
      </c>
      <c r="AL22">
        <f t="shared" si="6"/>
        <v>0.29787548907988731</v>
      </c>
    </row>
    <row r="23" spans="1:38" x14ac:dyDescent="0.25">
      <c r="A23">
        <v>19</v>
      </c>
      <c r="B23" s="2" t="s">
        <v>75</v>
      </c>
      <c r="C23" s="8" t="s">
        <v>76</v>
      </c>
      <c r="D23" s="2" t="s">
        <v>77</v>
      </c>
      <c r="E23" s="2">
        <v>74.84</v>
      </c>
      <c r="F23" s="17">
        <f>E23*H1</f>
        <v>83.820800000000006</v>
      </c>
      <c r="G23" s="5">
        <f t="shared" si="0"/>
        <v>12.353500179267639</v>
      </c>
      <c r="H23" s="5">
        <f t="shared" si="1"/>
        <v>2.7446617234896782E-2</v>
      </c>
      <c r="I23">
        <v>12.376064512071499</v>
      </c>
      <c r="J23">
        <v>12.321138082174</v>
      </c>
      <c r="K23">
        <v>12.3207398483303</v>
      </c>
      <c r="L23">
        <v>12.3918597973177</v>
      </c>
      <c r="M23">
        <v>12.356304788270799</v>
      </c>
      <c r="N23">
        <v>12.3682346784132</v>
      </c>
      <c r="O23">
        <v>12.356815873016799</v>
      </c>
      <c r="P23">
        <v>12.3851890903477</v>
      </c>
      <c r="Q23">
        <v>12.3177104611273</v>
      </c>
      <c r="R23">
        <v>12.3409446616071</v>
      </c>
      <c r="T23" s="14">
        <v>18</v>
      </c>
      <c r="U23" s="14">
        <v>270000</v>
      </c>
      <c r="V23" s="5">
        <f t="shared" si="2"/>
        <v>185.3025026890146</v>
      </c>
      <c r="W23" s="5">
        <f t="shared" si="3"/>
        <v>0.41169925852345252</v>
      </c>
      <c r="X23" s="5">
        <f t="shared" si="4"/>
        <v>0.13019073679366</v>
      </c>
      <c r="Y23" s="5">
        <f t="shared" si="7"/>
        <v>185.64096768107248</v>
      </c>
      <c r="Z23" s="5">
        <f t="shared" si="8"/>
        <v>184.81707123261</v>
      </c>
      <c r="AA23" s="5">
        <f t="shared" si="9"/>
        <v>184.81109772495449</v>
      </c>
      <c r="AB23" s="5">
        <f t="shared" si="10"/>
        <v>185.87789695976551</v>
      </c>
      <c r="AC23" s="5">
        <f t="shared" si="11"/>
        <v>185.34457182406197</v>
      </c>
      <c r="AD23" s="5">
        <f t="shared" si="12"/>
        <v>185.52352017619802</v>
      </c>
      <c r="AE23" s="5">
        <f t="shared" si="13"/>
        <v>185.35223809525198</v>
      </c>
      <c r="AF23" s="5">
        <f t="shared" si="14"/>
        <v>185.7778363552155</v>
      </c>
      <c r="AG23" s="5">
        <f t="shared" si="15"/>
        <v>184.76565691690951</v>
      </c>
      <c r="AH23" s="5">
        <f t="shared" si="16"/>
        <v>185.11416992410651</v>
      </c>
      <c r="AI23">
        <f t="shared" si="17"/>
        <v>1257.3119999999999</v>
      </c>
      <c r="AJ23">
        <f t="shared" si="5"/>
        <v>-85.262011124604356</v>
      </c>
      <c r="AK23">
        <f t="shared" si="18"/>
        <v>-1072.0094973109854</v>
      </c>
      <c r="AL23">
        <f t="shared" si="6"/>
        <v>0.14737988875395655</v>
      </c>
    </row>
    <row r="24" spans="1:38" x14ac:dyDescent="0.25">
      <c r="A24">
        <v>20</v>
      </c>
      <c r="B24" s="4" t="s">
        <v>78</v>
      </c>
      <c r="C24" s="7" t="s">
        <v>79</v>
      </c>
      <c r="D24" s="4" t="s">
        <v>80</v>
      </c>
      <c r="E24" s="4">
        <v>3.22</v>
      </c>
      <c r="F24" s="17">
        <f>E24*H1</f>
        <v>3.6064000000000007</v>
      </c>
      <c r="G24" s="5">
        <f t="shared" si="0"/>
        <v>6.5231451206820328</v>
      </c>
      <c r="H24" s="5">
        <f t="shared" si="1"/>
        <v>0.15850997206646517</v>
      </c>
      <c r="I24">
        <v>6.5279527427143602</v>
      </c>
      <c r="J24">
        <v>6.3466098543791603</v>
      </c>
      <c r="K24">
        <v>6.5383539938515103</v>
      </c>
      <c r="L24">
        <v>6.5272045799167797</v>
      </c>
      <c r="M24">
        <v>6.8746407076138896</v>
      </c>
      <c r="N24">
        <v>6.5207277889464299</v>
      </c>
      <c r="O24">
        <v>6.5640808062857996</v>
      </c>
      <c r="P24">
        <v>6.4744876471757804</v>
      </c>
      <c r="Q24">
        <v>6.5856260810045901</v>
      </c>
      <c r="R24">
        <v>6.2717670049320198</v>
      </c>
      <c r="T24" s="14">
        <v>65</v>
      </c>
      <c r="U24" s="14">
        <v>70000</v>
      </c>
      <c r="V24" s="5">
        <f t="shared" si="2"/>
        <v>7.0249255145806497</v>
      </c>
      <c r="W24" s="5">
        <f t="shared" si="3"/>
        <v>0.1707030468408087</v>
      </c>
      <c r="X24" s="5">
        <f t="shared" si="4"/>
        <v>5.3981043154736577E-2</v>
      </c>
      <c r="Y24" s="5">
        <f t="shared" si="7"/>
        <v>7.0301029536923876</v>
      </c>
      <c r="Z24" s="5">
        <f t="shared" si="8"/>
        <v>6.8348106124083268</v>
      </c>
      <c r="AA24" s="5">
        <f t="shared" si="9"/>
        <v>7.0413043010708583</v>
      </c>
      <c r="AB24" s="5">
        <f t="shared" si="10"/>
        <v>7.0292972399103775</v>
      </c>
      <c r="AC24" s="5">
        <f t="shared" si="11"/>
        <v>7.4034592235841883</v>
      </c>
      <c r="AD24" s="5">
        <f t="shared" si="12"/>
        <v>7.0223222342500016</v>
      </c>
      <c r="AE24" s="5">
        <f t="shared" si="13"/>
        <v>7.0690100990770155</v>
      </c>
      <c r="AF24" s="5">
        <f t="shared" si="14"/>
        <v>6.9725251584969943</v>
      </c>
      <c r="AG24" s="5">
        <f t="shared" si="15"/>
        <v>7.0922127026203281</v>
      </c>
      <c r="AH24" s="5">
        <f t="shared" si="16"/>
        <v>6.7542106206960204</v>
      </c>
      <c r="AI24">
        <f t="shared" si="17"/>
        <v>3.8838153846153856</v>
      </c>
      <c r="AJ24">
        <f t="shared" si="5"/>
        <v>80.876916611635707</v>
      </c>
      <c r="AK24">
        <f t="shared" si="18"/>
        <v>3.1411101299652642</v>
      </c>
      <c r="AL24">
        <f t="shared" si="6"/>
        <v>1.8087691661163572</v>
      </c>
    </row>
    <row r="25" spans="1:38" x14ac:dyDescent="0.25">
      <c r="A25">
        <v>21</v>
      </c>
      <c r="B25" s="4" t="s">
        <v>81</v>
      </c>
      <c r="C25" s="7" t="s">
        <v>82</v>
      </c>
      <c r="D25" s="4" t="s">
        <v>83</v>
      </c>
      <c r="E25" s="4">
        <v>1.92</v>
      </c>
      <c r="F25" s="17">
        <f>E25*H1</f>
        <v>2.1504000000000003</v>
      </c>
      <c r="G25" s="5">
        <f t="shared" si="0"/>
        <v>3.8856484676591956</v>
      </c>
      <c r="H25" s="5">
        <f t="shared" si="1"/>
        <v>9.6694046870914846E-2</v>
      </c>
      <c r="I25">
        <v>3.8836548530933301</v>
      </c>
      <c r="J25">
        <v>3.7772638037583701</v>
      </c>
      <c r="K25">
        <v>3.9001691650397099</v>
      </c>
      <c r="L25">
        <v>3.8943837793791101</v>
      </c>
      <c r="M25">
        <v>4.1000351618131097</v>
      </c>
      <c r="N25">
        <v>3.8760111787237599</v>
      </c>
      <c r="O25">
        <v>3.8934979136133498</v>
      </c>
      <c r="P25">
        <v>3.8717018269038501</v>
      </c>
      <c r="Q25">
        <v>3.9288258128470401</v>
      </c>
      <c r="R25">
        <v>3.7309411814203299</v>
      </c>
      <c r="T25" s="14">
        <v>22</v>
      </c>
      <c r="U25" s="14">
        <v>160000</v>
      </c>
      <c r="V25" s="5">
        <f t="shared" si="2"/>
        <v>28.259261582975967</v>
      </c>
      <c r="W25" s="5">
        <f t="shared" si="3"/>
        <v>0.7032294317884703</v>
      </c>
      <c r="X25" s="5">
        <f t="shared" si="4"/>
        <v>0.22238067221175828</v>
      </c>
      <c r="Y25" s="5">
        <f t="shared" si="7"/>
        <v>28.244762567951494</v>
      </c>
      <c r="Z25" s="5">
        <f t="shared" si="8"/>
        <v>27.471009481879058</v>
      </c>
      <c r="AA25" s="5">
        <f t="shared" si="9"/>
        <v>28.364866654834255</v>
      </c>
      <c r="AB25" s="5">
        <f t="shared" si="10"/>
        <v>28.322791122757163</v>
      </c>
      <c r="AC25" s="5">
        <f t="shared" si="11"/>
        <v>29.818437540458977</v>
      </c>
      <c r="AD25" s="5">
        <f t="shared" si="12"/>
        <v>28.189172208900072</v>
      </c>
      <c r="AE25" s="5">
        <f t="shared" si="13"/>
        <v>28.316348462642544</v>
      </c>
      <c r="AF25" s="5">
        <f t="shared" si="14"/>
        <v>28.157831468391635</v>
      </c>
      <c r="AG25" s="5">
        <f t="shared" si="15"/>
        <v>28.573278638887562</v>
      </c>
      <c r="AH25" s="5">
        <f t="shared" si="16"/>
        <v>27.134117683056946</v>
      </c>
      <c r="AI25">
        <f t="shared" si="17"/>
        <v>15.639272727272729</v>
      </c>
      <c r="AJ25">
        <f t="shared" si="5"/>
        <v>80.694218176115839</v>
      </c>
      <c r="AK25">
        <f t="shared" si="18"/>
        <v>12.619988855703237</v>
      </c>
      <c r="AL25">
        <f t="shared" si="6"/>
        <v>1.8069421817611584</v>
      </c>
    </row>
    <row r="26" spans="1:38" x14ac:dyDescent="0.25">
      <c r="A26">
        <v>22</v>
      </c>
      <c r="B26" s="4" t="s">
        <v>84</v>
      </c>
      <c r="C26" s="7" t="s">
        <v>85</v>
      </c>
      <c r="D26" s="4" t="s">
        <v>86</v>
      </c>
      <c r="E26" s="4">
        <v>3.46</v>
      </c>
      <c r="F26" s="17">
        <f>E26*H1</f>
        <v>3.8752000000000004</v>
      </c>
      <c r="G26" s="5">
        <f t="shared" si="0"/>
        <v>7.0046020730548877</v>
      </c>
      <c r="H26" s="5">
        <f t="shared" si="1"/>
        <v>0.17422159456251277</v>
      </c>
      <c r="I26">
        <v>6.9896124085446898</v>
      </c>
      <c r="J26">
        <v>6.8283656954672196</v>
      </c>
      <c r="K26">
        <v>7.0276985237315897</v>
      </c>
      <c r="L26">
        <v>6.9959543541627403</v>
      </c>
      <c r="M26">
        <v>7.40091086090065</v>
      </c>
      <c r="N26">
        <v>6.97658478006755</v>
      </c>
      <c r="O26">
        <v>7.0488826483714</v>
      </c>
      <c r="P26">
        <v>6.9671567766017404</v>
      </c>
      <c r="Q26">
        <v>7.0792181606992699</v>
      </c>
      <c r="R26">
        <v>6.7316365220020202</v>
      </c>
      <c r="T26" s="14">
        <v>400</v>
      </c>
      <c r="U26" s="14">
        <v>53000</v>
      </c>
      <c r="V26" s="5">
        <f t="shared" si="2"/>
        <v>0.92810977467977251</v>
      </c>
      <c r="W26" s="5">
        <f t="shared" si="3"/>
        <v>2.308436127953296E-2</v>
      </c>
      <c r="X26" s="5">
        <f t="shared" si="4"/>
        <v>7.299915997352302E-3</v>
      </c>
      <c r="Y26" s="5">
        <f t="shared" si="7"/>
        <v>0.92612364413217141</v>
      </c>
      <c r="Z26" s="5">
        <f t="shared" si="8"/>
        <v>0.90475845464940663</v>
      </c>
      <c r="AA26" s="5">
        <f t="shared" si="9"/>
        <v>0.93117005439443579</v>
      </c>
      <c r="AB26" s="5">
        <f t="shared" si="10"/>
        <v>0.92696395192656311</v>
      </c>
      <c r="AC26" s="5">
        <f t="shared" si="11"/>
        <v>0.98062068906933619</v>
      </c>
      <c r="AD26" s="5">
        <f t="shared" si="12"/>
        <v>0.92439748335895044</v>
      </c>
      <c r="AE26" s="5">
        <f t="shared" si="13"/>
        <v>0.93397695090921062</v>
      </c>
      <c r="AF26" s="5">
        <f t="shared" si="14"/>
        <v>0.92314827289973056</v>
      </c>
      <c r="AG26" s="5">
        <f t="shared" si="15"/>
        <v>0.93799640629265335</v>
      </c>
      <c r="AH26" s="5">
        <f t="shared" si="16"/>
        <v>0.8919418391652677</v>
      </c>
      <c r="AI26">
        <f t="shared" si="17"/>
        <v>0.51346400000000003</v>
      </c>
      <c r="AJ26">
        <f t="shared" si="5"/>
        <v>80.754595196503061</v>
      </c>
      <c r="AK26">
        <f t="shared" si="18"/>
        <v>0.41464577467977248</v>
      </c>
      <c r="AL26">
        <f t="shared" si="6"/>
        <v>1.8075459519650305</v>
      </c>
    </row>
    <row r="27" spans="1:38" x14ac:dyDescent="0.25">
      <c r="A27">
        <v>23</v>
      </c>
      <c r="B27" s="4" t="s">
        <v>87</v>
      </c>
      <c r="C27" s="7" t="s">
        <v>88</v>
      </c>
      <c r="D27" s="4" t="s">
        <v>89</v>
      </c>
      <c r="E27" s="4">
        <v>1.67</v>
      </c>
      <c r="F27" s="17">
        <f>E27*H1</f>
        <v>1.8704000000000001</v>
      </c>
      <c r="G27" s="5">
        <f t="shared" si="0"/>
        <v>3.3834143630229567</v>
      </c>
      <c r="H27" s="5">
        <f t="shared" si="1"/>
        <v>8.7010393329835331E-2</v>
      </c>
      <c r="I27">
        <v>3.3791529879349498</v>
      </c>
      <c r="J27">
        <v>3.2827163378711499</v>
      </c>
      <c r="K27">
        <v>3.3893679914874602</v>
      </c>
      <c r="L27">
        <v>3.3947864563074202</v>
      </c>
      <c r="M27">
        <v>3.5782643859532901</v>
      </c>
      <c r="N27">
        <v>3.38006626906206</v>
      </c>
      <c r="O27">
        <v>3.39696074252541</v>
      </c>
      <c r="P27">
        <v>3.3618319410851201</v>
      </c>
      <c r="Q27">
        <v>3.4209245505905601</v>
      </c>
      <c r="R27">
        <v>3.2500719674121501</v>
      </c>
      <c r="T27" s="14">
        <v>640</v>
      </c>
      <c r="U27" s="14">
        <v>480000</v>
      </c>
      <c r="V27" s="5">
        <f t="shared" si="2"/>
        <v>2.5375607722672173</v>
      </c>
      <c r="W27" s="5">
        <f t="shared" si="3"/>
        <v>6.525779499737655E-2</v>
      </c>
      <c r="X27" s="5">
        <f t="shared" si="4"/>
        <v>2.0636326727205168E-2</v>
      </c>
      <c r="Y27" s="5">
        <f t="shared" si="7"/>
        <v>2.5343647409512124</v>
      </c>
      <c r="Z27" s="5">
        <f t="shared" si="8"/>
        <v>2.4620372534033623</v>
      </c>
      <c r="AA27" s="5">
        <f t="shared" si="9"/>
        <v>2.5420259936155953</v>
      </c>
      <c r="AB27" s="5">
        <f t="shared" si="10"/>
        <v>2.5460898422305656</v>
      </c>
      <c r="AC27" s="5">
        <f t="shared" si="11"/>
        <v>2.6836982894649677</v>
      </c>
      <c r="AD27" s="5">
        <f t="shared" si="12"/>
        <v>2.5350497017965448</v>
      </c>
      <c r="AE27" s="5">
        <f t="shared" si="13"/>
        <v>2.5477205568940575</v>
      </c>
      <c r="AF27" s="5">
        <f t="shared" si="14"/>
        <v>2.5213739558138402</v>
      </c>
      <c r="AG27" s="5">
        <f t="shared" si="15"/>
        <v>2.5656934129429199</v>
      </c>
      <c r="AH27" s="5">
        <f t="shared" si="16"/>
        <v>2.4375539755591125</v>
      </c>
      <c r="AI27">
        <f t="shared" si="17"/>
        <v>1.4028000000000003</v>
      </c>
      <c r="AJ27">
        <f t="shared" si="5"/>
        <v>80.892555764700376</v>
      </c>
      <c r="AK27">
        <f t="shared" si="18"/>
        <v>1.1347607722672171</v>
      </c>
      <c r="AL27">
        <f t="shared" si="6"/>
        <v>1.8089255576470038</v>
      </c>
    </row>
    <row r="28" spans="1:38" x14ac:dyDescent="0.25">
      <c r="A28">
        <v>24</v>
      </c>
      <c r="B28" s="4" t="s">
        <v>90</v>
      </c>
      <c r="C28" s="7" t="s">
        <v>91</v>
      </c>
      <c r="D28" s="4" t="s">
        <v>92</v>
      </c>
      <c r="E28" s="4">
        <v>16.649999999999999</v>
      </c>
      <c r="F28" s="17">
        <f>E28*H1</f>
        <v>18.648</v>
      </c>
      <c r="G28" s="5">
        <f t="shared" si="0"/>
        <v>33.714799469608337</v>
      </c>
      <c r="H28" s="5">
        <f t="shared" si="1"/>
        <v>0.86952171618103491</v>
      </c>
      <c r="I28">
        <v>33.792912489566199</v>
      </c>
      <c r="J28">
        <v>32.775515400642</v>
      </c>
      <c r="K28">
        <v>33.796779082655597</v>
      </c>
      <c r="L28">
        <v>33.702589200057403</v>
      </c>
      <c r="M28">
        <v>35.6682985871414</v>
      </c>
      <c r="N28">
        <v>33.662242816701202</v>
      </c>
      <c r="O28">
        <v>33.754067881029201</v>
      </c>
      <c r="P28">
        <v>33.402770225836797</v>
      </c>
      <c r="Q28">
        <v>34.202351170040401</v>
      </c>
      <c r="R28">
        <v>32.390467842413202</v>
      </c>
      <c r="T28" s="14">
        <v>2500</v>
      </c>
      <c r="U28" s="14">
        <v>120000</v>
      </c>
      <c r="V28" s="5">
        <f t="shared" si="2"/>
        <v>1.6183103745412004</v>
      </c>
      <c r="W28" s="5">
        <f t="shared" si="3"/>
        <v>4.1737042376689668E-2</v>
      </c>
      <c r="X28" s="5">
        <f t="shared" si="4"/>
        <v>1.3198411670930669E-2</v>
      </c>
      <c r="Y28" s="5">
        <f t="shared" si="7"/>
        <v>1.6220597994991777</v>
      </c>
      <c r="Z28" s="5">
        <f t="shared" si="8"/>
        <v>1.5732247392308161</v>
      </c>
      <c r="AA28" s="5">
        <f t="shared" si="9"/>
        <v>1.6222453959674688</v>
      </c>
      <c r="AB28" s="5">
        <f t="shared" si="10"/>
        <v>1.6177242816027553</v>
      </c>
      <c r="AC28" s="5">
        <f t="shared" si="11"/>
        <v>1.7120783321827873</v>
      </c>
      <c r="AD28" s="5">
        <f t="shared" si="12"/>
        <v>1.6157876552016577</v>
      </c>
      <c r="AE28" s="5">
        <f t="shared" si="13"/>
        <v>1.6201952582894017</v>
      </c>
      <c r="AF28" s="5">
        <f t="shared" si="14"/>
        <v>1.6033329708401665</v>
      </c>
      <c r="AG28" s="5">
        <f t="shared" si="15"/>
        <v>1.6417128561619392</v>
      </c>
      <c r="AH28" s="5">
        <f t="shared" si="16"/>
        <v>1.5547424564358336</v>
      </c>
      <c r="AI28">
        <f t="shared" si="17"/>
        <v>0.89510400000000001</v>
      </c>
      <c r="AJ28">
        <f>((V28-AI28)/AI28)*100</f>
        <v>80.795792951567677</v>
      </c>
      <c r="AK28">
        <f t="shared" si="18"/>
        <v>0.7232063745412004</v>
      </c>
      <c r="AL28">
        <f t="shared" si="6"/>
        <v>1.8079579295156769</v>
      </c>
    </row>
    <row r="29" spans="1:38" x14ac:dyDescent="0.25">
      <c r="A29">
        <v>25</v>
      </c>
      <c r="B29" s="4" t="s">
        <v>93</v>
      </c>
      <c r="C29" s="7" t="s">
        <v>94</v>
      </c>
      <c r="D29" s="4" t="s">
        <v>95</v>
      </c>
      <c r="E29" s="4">
        <v>0.5</v>
      </c>
      <c r="F29" s="17">
        <f>E29*H1</f>
        <v>0.56000000000000005</v>
      </c>
      <c r="G29" s="5">
        <f t="shared" si="0"/>
        <v>1.0127012398854707</v>
      </c>
      <c r="H29" s="5">
        <f t="shared" si="1"/>
        <v>2.5910483805537229E-2</v>
      </c>
      <c r="I29">
        <v>1.0118312524009301</v>
      </c>
      <c r="J29">
        <v>0.98444343815167301</v>
      </c>
      <c r="K29">
        <v>1.01514780860428</v>
      </c>
      <c r="L29">
        <v>1.01312039098164</v>
      </c>
      <c r="M29">
        <v>1.07329980742444</v>
      </c>
      <c r="N29">
        <v>1.00863943183421</v>
      </c>
      <c r="O29">
        <v>1.0166297061260601</v>
      </c>
      <c r="P29">
        <v>1.00652998862873</v>
      </c>
      <c r="Q29">
        <v>1.0221550679614699</v>
      </c>
      <c r="R29">
        <v>0.97521550674127599</v>
      </c>
      <c r="T29" s="14">
        <v>1550</v>
      </c>
      <c r="U29" s="14">
        <v>390000</v>
      </c>
      <c r="V29" s="5">
        <f t="shared" si="2"/>
        <v>0.25480869906795722</v>
      </c>
      <c r="W29" s="5">
        <f t="shared" si="3"/>
        <v>6.5194120542964602E-3</v>
      </c>
      <c r="X29" s="5">
        <f t="shared" si="4"/>
        <v>2.0616191096734138E-3</v>
      </c>
      <c r="Y29" s="5">
        <f t="shared" si="7"/>
        <v>0.25458979899120177</v>
      </c>
      <c r="Z29" s="5">
        <f t="shared" si="8"/>
        <v>0.2476986715349371</v>
      </c>
      <c r="AA29" s="5">
        <f t="shared" si="9"/>
        <v>0.25542428732623818</v>
      </c>
      <c r="AB29" s="5">
        <f t="shared" si="10"/>
        <v>0.25491416289215457</v>
      </c>
      <c r="AC29" s="5">
        <f t="shared" si="11"/>
        <v>0.27005608057776231</v>
      </c>
      <c r="AD29" s="5">
        <f t="shared" si="12"/>
        <v>0.25378669575183349</v>
      </c>
      <c r="AE29" s="5">
        <f t="shared" si="13"/>
        <v>0.25579715186397639</v>
      </c>
      <c r="AF29" s="5">
        <f t="shared" si="14"/>
        <v>0.25325593262271268</v>
      </c>
      <c r="AG29" s="5">
        <f t="shared" si="15"/>
        <v>0.25718740419675695</v>
      </c>
      <c r="AH29" s="5">
        <f t="shared" si="16"/>
        <v>0.24537680492199848</v>
      </c>
      <c r="AI29">
        <f t="shared" si="17"/>
        <v>0.14090322580645162</v>
      </c>
      <c r="AJ29">
        <f t="shared" si="5"/>
        <v>80.839507122405536</v>
      </c>
      <c r="AK29">
        <f t="shared" si="18"/>
        <v>0.1139054732615056</v>
      </c>
      <c r="AL29">
        <f t="shared" si="6"/>
        <v>1.8083950712240553</v>
      </c>
    </row>
    <row r="30" spans="1:38" x14ac:dyDescent="0.25">
      <c r="A30">
        <v>26</v>
      </c>
      <c r="B30" s="4" t="s">
        <v>96</v>
      </c>
      <c r="C30" s="7" t="s">
        <v>97</v>
      </c>
      <c r="D30" s="4" t="s">
        <v>98</v>
      </c>
      <c r="E30" s="4">
        <v>3.03</v>
      </c>
      <c r="F30" s="17">
        <f>E30*H1</f>
        <v>3.3936000000000002</v>
      </c>
      <c r="G30" s="5">
        <f t="shared" si="0"/>
        <v>6.1352030518542433</v>
      </c>
      <c r="H30" s="5">
        <f t="shared" si="1"/>
        <v>0.15761694974529428</v>
      </c>
      <c r="I30">
        <v>6.1337813810883999</v>
      </c>
      <c r="J30">
        <v>5.97116146255948</v>
      </c>
      <c r="K30">
        <v>6.1388014678079097</v>
      </c>
      <c r="L30">
        <v>6.1360116633936501</v>
      </c>
      <c r="M30">
        <v>6.50323323253168</v>
      </c>
      <c r="N30">
        <v>6.1288996519099799</v>
      </c>
      <c r="O30">
        <v>6.1416355693959996</v>
      </c>
      <c r="P30">
        <v>6.0972270739485399</v>
      </c>
      <c r="Q30">
        <v>6.2012900542064697</v>
      </c>
      <c r="R30">
        <v>5.8999889617003296</v>
      </c>
      <c r="T30" s="14">
        <v>9240</v>
      </c>
      <c r="U30" s="15">
        <v>66000</v>
      </c>
      <c r="V30" s="5">
        <f t="shared" si="2"/>
        <v>4.3822878941816024E-2</v>
      </c>
      <c r="W30" s="5">
        <f t="shared" si="3"/>
        <v>1.1258353553235294E-3</v>
      </c>
      <c r="X30" s="5">
        <f t="shared" si="4"/>
        <v>3.5602039931673264E-4</v>
      </c>
      <c r="Y30" s="5">
        <f t="shared" si="7"/>
        <v>4.3812724150631435E-2</v>
      </c>
      <c r="Z30" s="5">
        <f t="shared" si="8"/>
        <v>4.2651153303996291E-2</v>
      </c>
      <c r="AA30" s="5">
        <f t="shared" si="9"/>
        <v>4.3848581912913638E-2</v>
      </c>
      <c r="AB30" s="5">
        <f t="shared" si="10"/>
        <v>4.3828654738526068E-2</v>
      </c>
      <c r="AC30" s="5">
        <f t="shared" si="11"/>
        <v>4.6451665946654855E-2</v>
      </c>
      <c r="AD30" s="5">
        <f t="shared" si="12"/>
        <v>4.3777854656499852E-2</v>
      </c>
      <c r="AE30" s="5">
        <f t="shared" si="13"/>
        <v>4.3868825495685708E-2</v>
      </c>
      <c r="AF30" s="5">
        <f t="shared" si="14"/>
        <v>4.3551621956775283E-2</v>
      </c>
      <c r="AG30" s="5">
        <f t="shared" si="15"/>
        <v>4.4294928958617648E-2</v>
      </c>
      <c r="AH30" s="5">
        <f t="shared" si="16"/>
        <v>4.21427782978595E-2</v>
      </c>
      <c r="AI30">
        <f t="shared" si="17"/>
        <v>2.4240000000000001E-2</v>
      </c>
      <c r="AJ30">
        <f t="shared" si="5"/>
        <v>80.787454380429139</v>
      </c>
      <c r="AK30">
        <f t="shared" si="18"/>
        <v>1.9582878941816022E-2</v>
      </c>
      <c r="AL30">
        <f t="shared" si="6"/>
        <v>1.8078745438042914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103</v>
      </c>
      <c r="U32" s="5">
        <f>SUM(V5:V30)</f>
        <v>10369.997757054087</v>
      </c>
      <c r="V32" s="5"/>
      <c r="W32" s="5"/>
      <c r="X32" s="5"/>
      <c r="Y32" s="5">
        <f t="shared" ref="Y32:AH32" si="19">SUM(Y5:Y30)</f>
        <v>10369.997757054069</v>
      </c>
      <c r="Z32" s="5">
        <f t="shared" si="19"/>
        <v>10369.997757054083</v>
      </c>
      <c r="AA32" s="5">
        <f t="shared" si="19"/>
        <v>10369.997757054094</v>
      </c>
      <c r="AB32" s="5">
        <f t="shared" si="19"/>
        <v>10369.997757054087</v>
      </c>
      <c r="AC32" s="5">
        <f t="shared" si="19"/>
        <v>10369.997757054087</v>
      </c>
      <c r="AD32" s="5">
        <f t="shared" si="19"/>
        <v>10369.997757054107</v>
      </c>
      <c r="AE32" s="5">
        <f t="shared" si="19"/>
        <v>10369.997757054103</v>
      </c>
      <c r="AF32" s="5">
        <f t="shared" si="19"/>
        <v>10369.997757054085</v>
      </c>
      <c r="AG32" s="5">
        <f t="shared" si="19"/>
        <v>10369.997757054085</v>
      </c>
      <c r="AH32" s="5">
        <f t="shared" si="19"/>
        <v>10369.99775705408</v>
      </c>
      <c r="AI32" s="5">
        <f>SUM(AI5:AI30)</f>
        <v>10369.997757054085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>&amp;R_x000D_&amp;1#&amp;"Calibri"&amp;10&amp;K000000 Classification: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129</vt:lpstr>
      <vt:lpstr>130</vt:lpstr>
      <vt:lpstr>140</vt:lpstr>
      <vt:lpstr>150</vt:lpstr>
      <vt:lpstr>160</vt:lpstr>
      <vt:lpstr>170</vt:lpstr>
      <vt:lpstr>180</vt:lpstr>
      <vt:lpstr>190</vt:lpstr>
      <vt:lpstr>200</vt:lpstr>
      <vt:lpstr>210</vt:lpstr>
      <vt:lpstr>220</vt:lpstr>
      <vt:lpstr>230</vt:lpstr>
      <vt:lpstr>240</vt:lpstr>
      <vt:lpstr>250</vt:lpstr>
      <vt:lpstr>260</vt:lpstr>
      <vt:lpstr>270</vt:lpstr>
      <vt:lpstr>280</vt:lpstr>
      <vt:lpstr>290</vt:lpstr>
      <vt:lpstr>300</vt:lpstr>
      <vt:lpstr>310</vt:lpstr>
      <vt:lpstr>320</vt:lpstr>
      <vt:lpstr>330</vt:lpstr>
      <vt:lpstr>340</vt:lpstr>
      <vt:lpstr>350</vt:lpstr>
      <vt:lpstr>360</vt:lpstr>
      <vt:lpstr>370</vt:lpstr>
      <vt:lpstr>380</vt:lpstr>
      <vt:lpstr>400</vt:lpstr>
      <vt:lpstr>420</vt:lpstr>
      <vt:lpstr>600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Vijayakumar, Supreeta</dc:creator>
  <cp:keywords/>
  <dc:description/>
  <cp:lastModifiedBy>Vijayakumar, Supreeta</cp:lastModifiedBy>
  <cp:revision/>
  <dcterms:created xsi:type="dcterms:W3CDTF">2015-06-05T18:19:34Z</dcterms:created>
  <dcterms:modified xsi:type="dcterms:W3CDTF">2025-05-30T13:44:56Z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096f86b-c08e-4c50-9347-ac8d36cb801d_Enabled">
    <vt:lpwstr>true</vt:lpwstr>
  </property>
  <property fmtid="{D5CDD505-2E9C-101B-9397-08002B2CF9AE}" pid="3" name="MSIP_Label_7096f86b-c08e-4c50-9347-ac8d36cb801d_SetDate">
    <vt:lpwstr>2024-12-19T19:44:22Z</vt:lpwstr>
  </property>
  <property fmtid="{D5CDD505-2E9C-101B-9397-08002B2CF9AE}" pid="4" name="MSIP_Label_7096f86b-c08e-4c50-9347-ac8d36cb801d_Method">
    <vt:lpwstr>Privileged</vt:lpwstr>
  </property>
  <property fmtid="{D5CDD505-2E9C-101B-9397-08002B2CF9AE}" pid="5" name="MSIP_Label_7096f86b-c08e-4c50-9347-ac8d36cb801d_Name">
    <vt:lpwstr>Confidential content</vt:lpwstr>
  </property>
  <property fmtid="{D5CDD505-2E9C-101B-9397-08002B2CF9AE}" pid="6" name="MSIP_Label_7096f86b-c08e-4c50-9347-ac8d36cb801d_SiteId">
    <vt:lpwstr>9c9bcd11-977a-4e9c-a9a0-bc734090164a</vt:lpwstr>
  </property>
  <property fmtid="{D5CDD505-2E9C-101B-9397-08002B2CF9AE}" pid="7" name="MSIP_Label_7096f86b-c08e-4c50-9347-ac8d36cb801d_ActionId">
    <vt:lpwstr>918b4540-73af-4552-8ac7-0e8066cb973c</vt:lpwstr>
  </property>
  <property fmtid="{D5CDD505-2E9C-101B-9397-08002B2CF9AE}" pid="8" name="MSIP_Label_7096f86b-c08e-4c50-9347-ac8d36cb801d_ContentBits">
    <vt:lpwstr>2</vt:lpwstr>
  </property>
</Properties>
</file>