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livelancsac-my.sharepoint.com/personal/vijayak2_lancaster_ac_uk/Documents/Code/C3-metabolic-and-leaf-model-svijayakumar_dev_3.0(rice)/Outputs/rice_params/"/>
    </mc:Choice>
  </mc:AlternateContent>
  <xr:revisionPtr revIDLastSave="105" documentId="13_ncr:1_{43CBE53A-70B1-45A0-8E06-CB58DEC5EEEA}" xr6:coauthVersionLast="47" xr6:coauthVersionMax="47" xr10:uidLastSave="{4118878A-F56E-49F6-81CC-B04546D444AC}"/>
  <bookViews>
    <workbookView xWindow="-120" yWindow="-120" windowWidth="29040" windowHeight="15840" tabRatio="540" activeTab="1" xr2:uid="{00000000-000D-0000-FFFF-FFFF00000000}"/>
  </bookViews>
  <sheets>
    <sheet name="129" sheetId="22" r:id="rId1"/>
    <sheet name="130" sheetId="2" r:id="rId2"/>
    <sheet name="140" sheetId="41" r:id="rId3"/>
    <sheet name="150" sheetId="3" r:id="rId4"/>
    <sheet name="160" sheetId="42" r:id="rId5"/>
    <sheet name="170" sheetId="27" r:id="rId6"/>
    <sheet name="180" sheetId="43" r:id="rId7"/>
    <sheet name="190" sheetId="28" r:id="rId8"/>
    <sheet name="200" sheetId="44" r:id="rId9"/>
    <sheet name="210" sheetId="29" r:id="rId10"/>
    <sheet name="220" sheetId="45" r:id="rId11"/>
    <sheet name="230" sheetId="30" r:id="rId12"/>
    <sheet name="240" sheetId="46" r:id="rId13"/>
    <sheet name="250" sheetId="31" r:id="rId14"/>
    <sheet name="260" sheetId="47" r:id="rId15"/>
    <sheet name="270" sheetId="32" r:id="rId16"/>
    <sheet name="280" sheetId="48" r:id="rId17"/>
    <sheet name="290" sheetId="33" r:id="rId18"/>
    <sheet name="300" sheetId="49" r:id="rId19"/>
    <sheet name="310" sheetId="34" r:id="rId20"/>
    <sheet name="320" sheetId="50" r:id="rId21"/>
    <sheet name="330" sheetId="35" r:id="rId22"/>
    <sheet name="340" sheetId="51" r:id="rId23"/>
    <sheet name="350" sheetId="36" r:id="rId24"/>
    <sheet name="360" sheetId="40" r:id="rId25"/>
    <sheet name="370" sheetId="37" r:id="rId26"/>
    <sheet name="380" sheetId="52" r:id="rId27"/>
    <sheet name="400" sheetId="53" r:id="rId28"/>
    <sheet name="420" sheetId="15" r:id="rId29"/>
    <sheet name="600" sheetId="38" r:id="rId30"/>
    <sheet name="% change" sheetId="23" r:id="rId31"/>
    <sheet name="Plot_A" sheetId="18" r:id="rId32"/>
  </sheets>
  <definedNames>
    <definedName name="_xlnm._FilterDatabase" localSheetId="30" hidden="1">'% change'!$D$1:$AF$49</definedName>
    <definedName name="_xlnm._FilterDatabase" localSheetId="1" hidden="1">'130'!$A$32:$F$55</definedName>
    <definedName name="_xlnm._FilterDatabase" localSheetId="2" hidden="1">'140'!$A$34:$H$34</definedName>
    <definedName name="_xlnm._FilterDatabase" localSheetId="13" hidden="1">'250'!$A$32:$F$55</definedName>
    <definedName name="_xlnm._FilterDatabase" localSheetId="14" hidden="1">'260'!$A$34:$G$34</definedName>
    <definedName name="_xlnm._FilterDatabase" localSheetId="15" hidden="1">'270'!$A$34:$G$34</definedName>
    <definedName name="_xlnm._FilterDatabase" localSheetId="24" hidden="1">'360'!$A$32:$F$55</definedName>
    <definedName name="_xlnm._FilterDatabase" localSheetId="27" hidden="1">'400'!$A$34:$G$34</definedName>
    <definedName name="_xlnm._FilterDatabase" localSheetId="28" hidden="1">'420'!$A$34:$G$34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40" l="1"/>
  <c r="L41" i="40"/>
  <c r="L40" i="40"/>
  <c r="L39" i="40"/>
  <c r="L38" i="40"/>
  <c r="L59" i="40" s="1"/>
  <c r="L37" i="40"/>
  <c r="L36" i="40"/>
  <c r="L35" i="40"/>
  <c r="L34" i="40"/>
  <c r="L33" i="40"/>
  <c r="L58" i="40"/>
  <c r="L57" i="40"/>
  <c r="L56" i="40"/>
  <c r="L55" i="40"/>
  <c r="L54" i="40"/>
  <c r="L53" i="40"/>
  <c r="L52" i="40"/>
  <c r="L51" i="40"/>
  <c r="L50" i="40"/>
  <c r="L49" i="40"/>
  <c r="L48" i="40"/>
  <c r="L47" i="40"/>
  <c r="L46" i="40"/>
  <c r="L45" i="40"/>
  <c r="L44" i="40"/>
  <c r="L43" i="40"/>
  <c r="M58" i="2"/>
  <c r="M41" i="2"/>
  <c r="M40" i="2"/>
  <c r="M35" i="2"/>
  <c r="M36" i="2"/>
  <c r="M37" i="2"/>
  <c r="M38" i="2"/>
  <c r="M39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34" i="2"/>
  <c r="M33" i="2"/>
  <c r="L41" i="31"/>
  <c r="L39" i="31"/>
  <c r="L38" i="31"/>
  <c r="L37" i="31"/>
  <c r="L36" i="31"/>
  <c r="L35" i="31"/>
  <c r="L34" i="31"/>
  <c r="L33" i="31"/>
  <c r="L42" i="31"/>
  <c r="L40" i="31"/>
  <c r="L59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AI5" i="31"/>
  <c r="Y6" i="31"/>
  <c r="G5" i="31"/>
  <c r="F5" i="31"/>
  <c r="V5" i="31"/>
  <c r="Y5" i="40"/>
  <c r="I33" i="31"/>
  <c r="F5" i="2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33" i="31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33" i="2"/>
  <c r="I41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33" i="31"/>
  <c r="I34" i="31"/>
  <c r="I35" i="31"/>
  <c r="I36" i="31"/>
  <c r="I37" i="31"/>
  <c r="I38" i="31"/>
  <c r="I39" i="31"/>
  <c r="I40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K34" i="40"/>
  <c r="K35" i="40"/>
  <c r="K36" i="40"/>
  <c r="K37" i="40"/>
  <c r="K38" i="40"/>
  <c r="K39" i="40"/>
  <c r="K40" i="40"/>
  <c r="K41" i="40"/>
  <c r="K42" i="40"/>
  <c r="K43" i="40"/>
  <c r="K44" i="40"/>
  <c r="K45" i="40"/>
  <c r="K46" i="40"/>
  <c r="K47" i="40"/>
  <c r="K48" i="40"/>
  <c r="K49" i="40"/>
  <c r="K50" i="40"/>
  <c r="K51" i="40"/>
  <c r="K52" i="40"/>
  <c r="K53" i="40"/>
  <c r="K54" i="40"/>
  <c r="K55" i="40"/>
  <c r="K56" i="40"/>
  <c r="K57" i="40"/>
  <c r="K58" i="40"/>
  <c r="K33" i="40"/>
  <c r="J34" i="40"/>
  <c r="J35" i="40"/>
  <c r="J36" i="40"/>
  <c r="J37" i="40"/>
  <c r="J38" i="40"/>
  <c r="J39" i="40"/>
  <c r="J40" i="40"/>
  <c r="J41" i="40"/>
  <c r="J42" i="40"/>
  <c r="J43" i="40"/>
  <c r="J44" i="40"/>
  <c r="J45" i="40"/>
  <c r="J46" i="40"/>
  <c r="J47" i="40"/>
  <c r="J48" i="40"/>
  <c r="J49" i="40"/>
  <c r="J50" i="40"/>
  <c r="J51" i="40"/>
  <c r="J52" i="40"/>
  <c r="J53" i="40"/>
  <c r="J54" i="40"/>
  <c r="J55" i="40"/>
  <c r="J56" i="40"/>
  <c r="J57" i="40"/>
  <c r="J58" i="40"/>
  <c r="J33" i="40"/>
  <c r="I39" i="40"/>
  <c r="I40" i="40"/>
  <c r="I41" i="40"/>
  <c r="I42" i="40"/>
  <c r="I43" i="40"/>
  <c r="I44" i="40"/>
  <c r="I45" i="40"/>
  <c r="I46" i="40"/>
  <c r="I47" i="40"/>
  <c r="I48" i="40"/>
  <c r="I49" i="40"/>
  <c r="I50" i="40"/>
  <c r="I51" i="40"/>
  <c r="I52" i="40"/>
  <c r="I53" i="40"/>
  <c r="I54" i="40"/>
  <c r="I55" i="40"/>
  <c r="I56" i="40"/>
  <c r="I57" i="40"/>
  <c r="I58" i="40"/>
  <c r="I34" i="40"/>
  <c r="I35" i="40"/>
  <c r="I36" i="40"/>
  <c r="I37" i="40"/>
  <c r="I38" i="40"/>
  <c r="I33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0" i="40"/>
  <c r="F12" i="40"/>
  <c r="F11" i="40"/>
  <c r="F9" i="40"/>
  <c r="F8" i="40"/>
  <c r="F7" i="40"/>
  <c r="F6" i="40"/>
  <c r="F5" i="40"/>
  <c r="F11" i="31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0" i="2"/>
  <c r="G12" i="2"/>
  <c r="G11" i="2"/>
  <c r="G9" i="2"/>
  <c r="G8" i="2"/>
  <c r="G7" i="2"/>
  <c r="G6" i="2"/>
  <c r="G5" i="2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0" i="31"/>
  <c r="F12" i="31"/>
  <c r="F9" i="31"/>
  <c r="F8" i="31"/>
  <c r="F7" i="31"/>
  <c r="F6" i="31"/>
  <c r="Y8" i="40"/>
  <c r="AM8" i="40"/>
  <c r="AK12" i="41"/>
  <c r="AK30" i="38"/>
  <c r="AK29" i="38"/>
  <c r="AK28" i="38"/>
  <c r="AK27" i="38"/>
  <c r="AK26" i="38"/>
  <c r="AK25" i="38"/>
  <c r="AK24" i="38"/>
  <c r="AK23" i="38"/>
  <c r="AK22" i="38"/>
  <c r="AK21" i="38"/>
  <c r="AK20" i="38"/>
  <c r="AK19" i="38"/>
  <c r="AK18" i="38"/>
  <c r="AK17" i="38"/>
  <c r="AK16" i="38"/>
  <c r="AK15" i="38"/>
  <c r="AK14" i="38"/>
  <c r="AK13" i="38"/>
  <c r="AK12" i="38"/>
  <c r="AK11" i="38"/>
  <c r="AK10" i="38"/>
  <c r="AK9" i="38"/>
  <c r="AK8" i="38"/>
  <c r="AK7" i="38"/>
  <c r="AK6" i="38"/>
  <c r="AK5" i="38"/>
  <c r="AK30" i="15"/>
  <c r="AK29" i="15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K12" i="15"/>
  <c r="AK11" i="15"/>
  <c r="AK10" i="15"/>
  <c r="AK9" i="15"/>
  <c r="AK8" i="15"/>
  <c r="AK7" i="15"/>
  <c r="AK6" i="15"/>
  <c r="AK5" i="15"/>
  <c r="AK30" i="53"/>
  <c r="AK29" i="53"/>
  <c r="AK28" i="53"/>
  <c r="AK27" i="53"/>
  <c r="AK26" i="53"/>
  <c r="AK25" i="53"/>
  <c r="AK24" i="53"/>
  <c r="AK23" i="53"/>
  <c r="AK22" i="53"/>
  <c r="AK21" i="53"/>
  <c r="AK20" i="53"/>
  <c r="AK19" i="53"/>
  <c r="AK18" i="53"/>
  <c r="AK17" i="53"/>
  <c r="AK16" i="53"/>
  <c r="AK15" i="53"/>
  <c r="AK14" i="53"/>
  <c r="AK13" i="53"/>
  <c r="AK12" i="53"/>
  <c r="AK11" i="53"/>
  <c r="AK10" i="53"/>
  <c r="AK9" i="53"/>
  <c r="AK8" i="53"/>
  <c r="AK7" i="53"/>
  <c r="AK6" i="53"/>
  <c r="AK5" i="53"/>
  <c r="AK30" i="52"/>
  <c r="AK29" i="52"/>
  <c r="AK28" i="52"/>
  <c r="AK27" i="52"/>
  <c r="AK26" i="52"/>
  <c r="AK25" i="52"/>
  <c r="AK24" i="52"/>
  <c r="AK23" i="52"/>
  <c r="AK22" i="52"/>
  <c r="AK21" i="52"/>
  <c r="AK20" i="52"/>
  <c r="AK19" i="52"/>
  <c r="AK18" i="52"/>
  <c r="AK17" i="52"/>
  <c r="AK16" i="52"/>
  <c r="AK15" i="52"/>
  <c r="AK14" i="52"/>
  <c r="AK13" i="52"/>
  <c r="AK12" i="52"/>
  <c r="AK11" i="52"/>
  <c r="AK10" i="52"/>
  <c r="AK9" i="52"/>
  <c r="AK8" i="52"/>
  <c r="AK7" i="52"/>
  <c r="AK6" i="52"/>
  <c r="AK5" i="52"/>
  <c r="AK30" i="37"/>
  <c r="AK29" i="37"/>
  <c r="AK28" i="37"/>
  <c r="AK27" i="37"/>
  <c r="AK26" i="37"/>
  <c r="AK25" i="37"/>
  <c r="AK24" i="37"/>
  <c r="AK23" i="37"/>
  <c r="AK22" i="37"/>
  <c r="AK21" i="37"/>
  <c r="AK20" i="37"/>
  <c r="AK19" i="37"/>
  <c r="AK18" i="37"/>
  <c r="AK17" i="37"/>
  <c r="AK16" i="37"/>
  <c r="AK15" i="37"/>
  <c r="AK14" i="37"/>
  <c r="AK13" i="37"/>
  <c r="AK12" i="37"/>
  <c r="AK11" i="37"/>
  <c r="AK10" i="37"/>
  <c r="AK9" i="37"/>
  <c r="AK8" i="37"/>
  <c r="AK7" i="37"/>
  <c r="AK6" i="37"/>
  <c r="AK5" i="37"/>
  <c r="Y30" i="40"/>
  <c r="Z30" i="40"/>
  <c r="AA30" i="40"/>
  <c r="AB30" i="40"/>
  <c r="AC30" i="40"/>
  <c r="AD30" i="40"/>
  <c r="AE30" i="40"/>
  <c r="AF30" i="40"/>
  <c r="AG30" i="40"/>
  <c r="AH30" i="40"/>
  <c r="V30" i="40"/>
  <c r="AI30" i="40"/>
  <c r="AK30" i="40"/>
  <c r="Y29" i="40"/>
  <c r="Z29" i="40"/>
  <c r="AA29" i="40"/>
  <c r="AB29" i="40"/>
  <c r="AC29" i="40"/>
  <c r="AD29" i="40"/>
  <c r="AE29" i="40"/>
  <c r="AF29" i="40"/>
  <c r="AG29" i="40"/>
  <c r="AH29" i="40"/>
  <c r="V29" i="40"/>
  <c r="AI29" i="40"/>
  <c r="AK29" i="40"/>
  <c r="Y28" i="40"/>
  <c r="Z28" i="40"/>
  <c r="AA28" i="40"/>
  <c r="AB28" i="40"/>
  <c r="AC28" i="40"/>
  <c r="AD28" i="40"/>
  <c r="AE28" i="40"/>
  <c r="AF28" i="40"/>
  <c r="AG28" i="40"/>
  <c r="AH28" i="40"/>
  <c r="V28" i="40"/>
  <c r="AI28" i="40"/>
  <c r="AK28" i="40"/>
  <c r="Y27" i="40"/>
  <c r="Z27" i="40"/>
  <c r="AA27" i="40"/>
  <c r="AB27" i="40"/>
  <c r="AC27" i="40"/>
  <c r="AD27" i="40"/>
  <c r="AE27" i="40"/>
  <c r="AF27" i="40"/>
  <c r="AG27" i="40"/>
  <c r="AH27" i="40"/>
  <c r="V27" i="40"/>
  <c r="AI27" i="40"/>
  <c r="AK27" i="40"/>
  <c r="Y26" i="40"/>
  <c r="Z26" i="40"/>
  <c r="AA26" i="40"/>
  <c r="AB26" i="40"/>
  <c r="AC26" i="40"/>
  <c r="AD26" i="40"/>
  <c r="AE26" i="40"/>
  <c r="AF26" i="40"/>
  <c r="AG26" i="40"/>
  <c r="AH26" i="40"/>
  <c r="V26" i="40"/>
  <c r="AI26" i="40"/>
  <c r="AK26" i="40"/>
  <c r="Y25" i="40"/>
  <c r="Z25" i="40"/>
  <c r="AA25" i="40"/>
  <c r="AB25" i="40"/>
  <c r="AC25" i="40"/>
  <c r="AD25" i="40"/>
  <c r="AE25" i="40"/>
  <c r="AF25" i="40"/>
  <c r="AG25" i="40"/>
  <c r="AH25" i="40"/>
  <c r="V25" i="40"/>
  <c r="AI25" i="40"/>
  <c r="AK25" i="40"/>
  <c r="Y24" i="40"/>
  <c r="Z24" i="40"/>
  <c r="AA24" i="40"/>
  <c r="AB24" i="40"/>
  <c r="AC24" i="40"/>
  <c r="AD24" i="40"/>
  <c r="AE24" i="40"/>
  <c r="AF24" i="40"/>
  <c r="AG24" i="40"/>
  <c r="AH24" i="40"/>
  <c r="V24" i="40"/>
  <c r="AI24" i="40"/>
  <c r="AK24" i="40"/>
  <c r="Y23" i="40"/>
  <c r="Z23" i="40"/>
  <c r="AA23" i="40"/>
  <c r="AB23" i="40"/>
  <c r="AC23" i="40"/>
  <c r="AD23" i="40"/>
  <c r="AE23" i="40"/>
  <c r="AF23" i="40"/>
  <c r="AG23" i="40"/>
  <c r="AH23" i="40"/>
  <c r="V23" i="40"/>
  <c r="AI23" i="40"/>
  <c r="AK23" i="40"/>
  <c r="Y22" i="40"/>
  <c r="Z22" i="40"/>
  <c r="AA22" i="40"/>
  <c r="AB22" i="40"/>
  <c r="AC22" i="40"/>
  <c r="AD22" i="40"/>
  <c r="AE22" i="40"/>
  <c r="AF22" i="40"/>
  <c r="AG22" i="40"/>
  <c r="AH22" i="40"/>
  <c r="V22" i="40"/>
  <c r="AI22" i="40"/>
  <c r="AK22" i="40"/>
  <c r="Y21" i="40"/>
  <c r="Z21" i="40"/>
  <c r="AA21" i="40"/>
  <c r="AB21" i="40"/>
  <c r="AC21" i="40"/>
  <c r="AD21" i="40"/>
  <c r="AE21" i="40"/>
  <c r="AF21" i="40"/>
  <c r="AG21" i="40"/>
  <c r="AH21" i="40"/>
  <c r="V21" i="40"/>
  <c r="AI21" i="40"/>
  <c r="AK21" i="40"/>
  <c r="Y20" i="40"/>
  <c r="Z20" i="40"/>
  <c r="AA20" i="40"/>
  <c r="AB20" i="40"/>
  <c r="AC20" i="40"/>
  <c r="AD20" i="40"/>
  <c r="AE20" i="40"/>
  <c r="AF20" i="40"/>
  <c r="AG20" i="40"/>
  <c r="AH20" i="40"/>
  <c r="V20" i="40"/>
  <c r="AI20" i="40"/>
  <c r="AK20" i="40"/>
  <c r="Y19" i="40"/>
  <c r="Z19" i="40"/>
  <c r="AA19" i="40"/>
  <c r="AB19" i="40"/>
  <c r="AC19" i="40"/>
  <c r="AD19" i="40"/>
  <c r="AE19" i="40"/>
  <c r="AF19" i="40"/>
  <c r="AG19" i="40"/>
  <c r="AH19" i="40"/>
  <c r="V19" i="40"/>
  <c r="AI19" i="40"/>
  <c r="AK19" i="40"/>
  <c r="Y18" i="40"/>
  <c r="Z18" i="40"/>
  <c r="AA18" i="40"/>
  <c r="AB18" i="40"/>
  <c r="AC18" i="40"/>
  <c r="AD18" i="40"/>
  <c r="AE18" i="40"/>
  <c r="AF18" i="40"/>
  <c r="AG18" i="40"/>
  <c r="AH18" i="40"/>
  <c r="V18" i="40"/>
  <c r="AI18" i="40"/>
  <c r="AK18" i="40"/>
  <c r="Y17" i="40"/>
  <c r="Z17" i="40"/>
  <c r="AA17" i="40"/>
  <c r="AB17" i="40"/>
  <c r="AC17" i="40"/>
  <c r="AD17" i="40"/>
  <c r="AE17" i="40"/>
  <c r="AF17" i="40"/>
  <c r="AG17" i="40"/>
  <c r="AH17" i="40"/>
  <c r="V17" i="40"/>
  <c r="AI17" i="40"/>
  <c r="AK17" i="40"/>
  <c r="Y16" i="40"/>
  <c r="Z16" i="40"/>
  <c r="AA16" i="40"/>
  <c r="AB16" i="40"/>
  <c r="AC16" i="40"/>
  <c r="AD16" i="40"/>
  <c r="AE16" i="40"/>
  <c r="AF16" i="40"/>
  <c r="AG16" i="40"/>
  <c r="AH16" i="40"/>
  <c r="V16" i="40"/>
  <c r="AK16" i="40"/>
  <c r="Y15" i="40"/>
  <c r="Z15" i="40"/>
  <c r="AA15" i="40"/>
  <c r="AB15" i="40"/>
  <c r="AC15" i="40"/>
  <c r="AD15" i="40"/>
  <c r="AE15" i="40"/>
  <c r="AF15" i="40"/>
  <c r="AG15" i="40"/>
  <c r="AH15" i="40"/>
  <c r="V15" i="40"/>
  <c r="AI15" i="40"/>
  <c r="AK15" i="40"/>
  <c r="Y14" i="40"/>
  <c r="Z14" i="40"/>
  <c r="AA14" i="40"/>
  <c r="AB14" i="40"/>
  <c r="AC14" i="40"/>
  <c r="AD14" i="40"/>
  <c r="AE14" i="40"/>
  <c r="AF14" i="40"/>
  <c r="AG14" i="40"/>
  <c r="AH14" i="40"/>
  <c r="V14" i="40"/>
  <c r="AI14" i="40"/>
  <c r="AK14" i="40"/>
  <c r="Y13" i="40"/>
  <c r="Z13" i="40"/>
  <c r="AA13" i="40"/>
  <c r="AB13" i="40"/>
  <c r="AC13" i="40"/>
  <c r="AD13" i="40"/>
  <c r="AE13" i="40"/>
  <c r="AF13" i="40"/>
  <c r="AG13" i="40"/>
  <c r="AH13" i="40"/>
  <c r="V13" i="40"/>
  <c r="AK13" i="40"/>
  <c r="Y12" i="40"/>
  <c r="Z12" i="40"/>
  <c r="AA12" i="40"/>
  <c r="AB12" i="40"/>
  <c r="AC12" i="40"/>
  <c r="AD12" i="40"/>
  <c r="AE12" i="40"/>
  <c r="AF12" i="40"/>
  <c r="AG12" i="40"/>
  <c r="AH12" i="40"/>
  <c r="V12" i="40"/>
  <c r="AI12" i="40"/>
  <c r="AK12" i="40"/>
  <c r="Y11" i="40"/>
  <c r="Z11" i="40"/>
  <c r="AA11" i="40"/>
  <c r="AB11" i="40"/>
  <c r="AC11" i="40"/>
  <c r="AD11" i="40"/>
  <c r="AE11" i="40"/>
  <c r="AF11" i="40"/>
  <c r="AG11" i="40"/>
  <c r="AH11" i="40"/>
  <c r="V11" i="40"/>
  <c r="AK11" i="40"/>
  <c r="Y10" i="40"/>
  <c r="Z10" i="40"/>
  <c r="AA10" i="40"/>
  <c r="AB10" i="40"/>
  <c r="AC10" i="40"/>
  <c r="AD10" i="40"/>
  <c r="AE10" i="40"/>
  <c r="AF10" i="40"/>
  <c r="AG10" i="40"/>
  <c r="AH10" i="40"/>
  <c r="V10" i="40"/>
  <c r="AI10" i="40"/>
  <c r="AK10" i="40"/>
  <c r="Y9" i="40"/>
  <c r="Z9" i="40"/>
  <c r="AA9" i="40"/>
  <c r="AB9" i="40"/>
  <c r="AC9" i="40"/>
  <c r="AD9" i="40"/>
  <c r="AE9" i="40"/>
  <c r="AF9" i="40"/>
  <c r="AG9" i="40"/>
  <c r="AH9" i="40"/>
  <c r="V9" i="40"/>
  <c r="AI9" i="40"/>
  <c r="AK9" i="40"/>
  <c r="Z8" i="40"/>
  <c r="AA8" i="40"/>
  <c r="AB8" i="40"/>
  <c r="AC8" i="40"/>
  <c r="AD8" i="40"/>
  <c r="AE8" i="40"/>
  <c r="AF8" i="40"/>
  <c r="AG8" i="40"/>
  <c r="AH8" i="40"/>
  <c r="V8" i="40"/>
  <c r="AI8" i="40"/>
  <c r="AK8" i="40"/>
  <c r="Y7" i="40"/>
  <c r="Z7" i="40"/>
  <c r="AA7" i="40"/>
  <c r="AB7" i="40"/>
  <c r="AC7" i="40"/>
  <c r="AD7" i="40"/>
  <c r="AE7" i="40"/>
  <c r="AF7" i="40"/>
  <c r="AG7" i="40"/>
  <c r="AH7" i="40"/>
  <c r="V7" i="40"/>
  <c r="AI7" i="40"/>
  <c r="AK7" i="40"/>
  <c r="Y6" i="40"/>
  <c r="Z6" i="40"/>
  <c r="AA6" i="40"/>
  <c r="AB6" i="40"/>
  <c r="AC6" i="40"/>
  <c r="AD6" i="40"/>
  <c r="AE6" i="40"/>
  <c r="AF6" i="40"/>
  <c r="AG6" i="40"/>
  <c r="AH6" i="40"/>
  <c r="V6" i="40"/>
  <c r="AI6" i="40"/>
  <c r="AK6" i="40"/>
  <c r="Z5" i="40"/>
  <c r="AA5" i="40"/>
  <c r="AB5" i="40"/>
  <c r="AC5" i="40"/>
  <c r="AD5" i="40"/>
  <c r="AE5" i="40"/>
  <c r="AF5" i="40"/>
  <c r="AG5" i="40"/>
  <c r="AH5" i="40"/>
  <c r="V5" i="40"/>
  <c r="AI5" i="40"/>
  <c r="AK5" i="40"/>
  <c r="AK30" i="36"/>
  <c r="AK29" i="36"/>
  <c r="AK28" i="36"/>
  <c r="AK27" i="36"/>
  <c r="AK26" i="36"/>
  <c r="AK25" i="36"/>
  <c r="AK24" i="36"/>
  <c r="AK23" i="36"/>
  <c r="AK22" i="36"/>
  <c r="AK21" i="36"/>
  <c r="AK20" i="36"/>
  <c r="AK19" i="36"/>
  <c r="AK18" i="36"/>
  <c r="AK17" i="36"/>
  <c r="AK16" i="36"/>
  <c r="AK15" i="36"/>
  <c r="AK14" i="36"/>
  <c r="AK13" i="36"/>
  <c r="AK12" i="36"/>
  <c r="AK11" i="36"/>
  <c r="AK10" i="36"/>
  <c r="AK9" i="36"/>
  <c r="AK8" i="36"/>
  <c r="AK7" i="36"/>
  <c r="AK6" i="36"/>
  <c r="AK5" i="36"/>
  <c r="AK30" i="51"/>
  <c r="AK29" i="51"/>
  <c r="AK28" i="51"/>
  <c r="AK27" i="51"/>
  <c r="AK26" i="51"/>
  <c r="AK25" i="51"/>
  <c r="AK24" i="51"/>
  <c r="AK23" i="51"/>
  <c r="AK22" i="51"/>
  <c r="AK21" i="51"/>
  <c r="AK20" i="51"/>
  <c r="AK19" i="51"/>
  <c r="AK18" i="51"/>
  <c r="AK17" i="51"/>
  <c r="AK16" i="51"/>
  <c r="AK15" i="51"/>
  <c r="AK14" i="51"/>
  <c r="AK13" i="51"/>
  <c r="AK12" i="51"/>
  <c r="AK11" i="51"/>
  <c r="AK10" i="51"/>
  <c r="AK9" i="51"/>
  <c r="AK8" i="51"/>
  <c r="AK7" i="51"/>
  <c r="AK6" i="51"/>
  <c r="AK5" i="51"/>
  <c r="AK30" i="35"/>
  <c r="AK29" i="35"/>
  <c r="AK28" i="35"/>
  <c r="AK27" i="35"/>
  <c r="AK26" i="35"/>
  <c r="AK25" i="35"/>
  <c r="AK24" i="35"/>
  <c r="AK23" i="35"/>
  <c r="AK22" i="35"/>
  <c r="AK21" i="35"/>
  <c r="AK20" i="35"/>
  <c r="AK19" i="35"/>
  <c r="AK18" i="35"/>
  <c r="AK17" i="35"/>
  <c r="AK16" i="35"/>
  <c r="AK15" i="35"/>
  <c r="AK14" i="35"/>
  <c r="AK13" i="35"/>
  <c r="AK12" i="35"/>
  <c r="AK11" i="35"/>
  <c r="AK10" i="35"/>
  <c r="AK9" i="35"/>
  <c r="AK8" i="35"/>
  <c r="AK7" i="35"/>
  <c r="AK6" i="35"/>
  <c r="AK5" i="35"/>
  <c r="AK30" i="50"/>
  <c r="AK29" i="50"/>
  <c r="AK28" i="50"/>
  <c r="AK27" i="50"/>
  <c r="AK26" i="50"/>
  <c r="AK25" i="50"/>
  <c r="AK24" i="50"/>
  <c r="AK23" i="50"/>
  <c r="AK22" i="50"/>
  <c r="AK21" i="50"/>
  <c r="AK20" i="50"/>
  <c r="AK19" i="50"/>
  <c r="AK18" i="50"/>
  <c r="AK17" i="50"/>
  <c r="AK16" i="50"/>
  <c r="AK15" i="50"/>
  <c r="AK14" i="50"/>
  <c r="AK13" i="50"/>
  <c r="AK12" i="50"/>
  <c r="AK11" i="50"/>
  <c r="AK10" i="50"/>
  <c r="AK9" i="50"/>
  <c r="AK8" i="50"/>
  <c r="AK7" i="50"/>
  <c r="AK6" i="50"/>
  <c r="AK5" i="50"/>
  <c r="AK30" i="34"/>
  <c r="AK29" i="34"/>
  <c r="AK28" i="34"/>
  <c r="AK27" i="34"/>
  <c r="AK26" i="34"/>
  <c r="AK25" i="34"/>
  <c r="AK24" i="34"/>
  <c r="AK23" i="34"/>
  <c r="AK22" i="34"/>
  <c r="AK21" i="34"/>
  <c r="AK20" i="34"/>
  <c r="AK19" i="34"/>
  <c r="AK18" i="34"/>
  <c r="AK17" i="34"/>
  <c r="AK16" i="34"/>
  <c r="AK15" i="34"/>
  <c r="AK14" i="34"/>
  <c r="AK13" i="34"/>
  <c r="AK12" i="34"/>
  <c r="AK11" i="34"/>
  <c r="AK10" i="34"/>
  <c r="AK9" i="34"/>
  <c r="AK8" i="34"/>
  <c r="AK7" i="34"/>
  <c r="AK6" i="34"/>
  <c r="AK5" i="34"/>
  <c r="AK30" i="49"/>
  <c r="AK29" i="49"/>
  <c r="AK28" i="49"/>
  <c r="AK27" i="49"/>
  <c r="AK26" i="49"/>
  <c r="AK25" i="49"/>
  <c r="AK24" i="49"/>
  <c r="AK23" i="49"/>
  <c r="AK22" i="49"/>
  <c r="AK21" i="49"/>
  <c r="AK20" i="49"/>
  <c r="AK19" i="49"/>
  <c r="AK18" i="49"/>
  <c r="AK17" i="49"/>
  <c r="AK16" i="49"/>
  <c r="AK15" i="49"/>
  <c r="AK14" i="49"/>
  <c r="AK13" i="49"/>
  <c r="AK12" i="49"/>
  <c r="AK11" i="49"/>
  <c r="AK10" i="49"/>
  <c r="AK9" i="49"/>
  <c r="AK8" i="49"/>
  <c r="AK7" i="49"/>
  <c r="AK6" i="49"/>
  <c r="AK5" i="49"/>
  <c r="AK30" i="33"/>
  <c r="AK29" i="33"/>
  <c r="AK28" i="33"/>
  <c r="AK27" i="33"/>
  <c r="AK26" i="33"/>
  <c r="AK25" i="33"/>
  <c r="AK24" i="33"/>
  <c r="AK23" i="33"/>
  <c r="AK22" i="33"/>
  <c r="AK21" i="33"/>
  <c r="AK20" i="33"/>
  <c r="AK19" i="33"/>
  <c r="AK18" i="33"/>
  <c r="AK17" i="33"/>
  <c r="AK16" i="33"/>
  <c r="AK15" i="33"/>
  <c r="AK14" i="33"/>
  <c r="AK13" i="33"/>
  <c r="AK12" i="33"/>
  <c r="AK11" i="33"/>
  <c r="AK10" i="33"/>
  <c r="AK9" i="33"/>
  <c r="AK8" i="33"/>
  <c r="AK7" i="33"/>
  <c r="AK6" i="33"/>
  <c r="AK5" i="33"/>
  <c r="AK30" i="48"/>
  <c r="AK29" i="48"/>
  <c r="AK28" i="48"/>
  <c r="AK27" i="48"/>
  <c r="AK26" i="48"/>
  <c r="AK25" i="48"/>
  <c r="AK24" i="48"/>
  <c r="AK23" i="48"/>
  <c r="AK22" i="48"/>
  <c r="AK21" i="48"/>
  <c r="AK20" i="48"/>
  <c r="AK19" i="48"/>
  <c r="AK18" i="48"/>
  <c r="AK17" i="48"/>
  <c r="AK16" i="48"/>
  <c r="AK15" i="48"/>
  <c r="AK14" i="48"/>
  <c r="AK13" i="48"/>
  <c r="AK12" i="48"/>
  <c r="AK11" i="48"/>
  <c r="AK10" i="48"/>
  <c r="AK9" i="48"/>
  <c r="AK8" i="48"/>
  <c r="AK7" i="48"/>
  <c r="AK6" i="48"/>
  <c r="AK5" i="48"/>
  <c r="AK30" i="32"/>
  <c r="AK29" i="32"/>
  <c r="AK28" i="32"/>
  <c r="AK27" i="32"/>
  <c r="AK26" i="32"/>
  <c r="AK25" i="32"/>
  <c r="AK24" i="32"/>
  <c r="AK23" i="32"/>
  <c r="AK22" i="32"/>
  <c r="AK21" i="32"/>
  <c r="AK20" i="32"/>
  <c r="AK19" i="32"/>
  <c r="AK18" i="32"/>
  <c r="AK17" i="32"/>
  <c r="AK16" i="32"/>
  <c r="AK15" i="32"/>
  <c r="AK14" i="32"/>
  <c r="AK13" i="32"/>
  <c r="AK12" i="32"/>
  <c r="AK11" i="32"/>
  <c r="AK10" i="32"/>
  <c r="AK9" i="32"/>
  <c r="AK8" i="32"/>
  <c r="AK7" i="32"/>
  <c r="AK6" i="32"/>
  <c r="AK5" i="32"/>
  <c r="AK30" i="47"/>
  <c r="AK29" i="47"/>
  <c r="AK28" i="47"/>
  <c r="AK27" i="47"/>
  <c r="AK26" i="47"/>
  <c r="AK25" i="47"/>
  <c r="AK24" i="47"/>
  <c r="AK23" i="47"/>
  <c r="AK22" i="47"/>
  <c r="AK21" i="47"/>
  <c r="AK20" i="47"/>
  <c r="AK19" i="47"/>
  <c r="AK18" i="47"/>
  <c r="AK17" i="47"/>
  <c r="AK16" i="47"/>
  <c r="AK15" i="47"/>
  <c r="AK14" i="47"/>
  <c r="AK13" i="47"/>
  <c r="AK12" i="47"/>
  <c r="AK11" i="47"/>
  <c r="AK10" i="47"/>
  <c r="AK9" i="47"/>
  <c r="AK8" i="47"/>
  <c r="AK7" i="47"/>
  <c r="AK6" i="47"/>
  <c r="AK5" i="47"/>
  <c r="Y30" i="31"/>
  <c r="Z30" i="31"/>
  <c r="AA30" i="31"/>
  <c r="AB30" i="31"/>
  <c r="AC30" i="31"/>
  <c r="AD30" i="31"/>
  <c r="AE30" i="31"/>
  <c r="AF30" i="31"/>
  <c r="AG30" i="31"/>
  <c r="AH30" i="31"/>
  <c r="V30" i="31"/>
  <c r="AI30" i="31"/>
  <c r="AK30" i="31"/>
  <c r="Y29" i="31"/>
  <c r="Z29" i="31"/>
  <c r="AA29" i="31"/>
  <c r="AB29" i="31"/>
  <c r="AC29" i="31"/>
  <c r="AD29" i="31"/>
  <c r="AE29" i="31"/>
  <c r="AF29" i="31"/>
  <c r="AG29" i="31"/>
  <c r="AH29" i="31"/>
  <c r="V29" i="31"/>
  <c r="AI29" i="31"/>
  <c r="AK29" i="31"/>
  <c r="Y28" i="31"/>
  <c r="Z28" i="31"/>
  <c r="AA28" i="31"/>
  <c r="AB28" i="31"/>
  <c r="AC28" i="31"/>
  <c r="AD28" i="31"/>
  <c r="AE28" i="31"/>
  <c r="AF28" i="31"/>
  <c r="AG28" i="31"/>
  <c r="AH28" i="31"/>
  <c r="V28" i="31"/>
  <c r="AI28" i="31"/>
  <c r="AK28" i="31"/>
  <c r="Y27" i="31"/>
  <c r="Z27" i="31"/>
  <c r="AA27" i="31"/>
  <c r="AB27" i="31"/>
  <c r="AC27" i="31"/>
  <c r="AD27" i="31"/>
  <c r="AE27" i="31"/>
  <c r="AF27" i="31"/>
  <c r="AG27" i="31"/>
  <c r="AH27" i="31"/>
  <c r="V27" i="31"/>
  <c r="AI27" i="31"/>
  <c r="AK27" i="31"/>
  <c r="Y26" i="31"/>
  <c r="Z26" i="31"/>
  <c r="AA26" i="31"/>
  <c r="AB26" i="31"/>
  <c r="AC26" i="31"/>
  <c r="AD26" i="31"/>
  <c r="AE26" i="31"/>
  <c r="AF26" i="31"/>
  <c r="AG26" i="31"/>
  <c r="AH26" i="31"/>
  <c r="V26" i="31"/>
  <c r="AI26" i="31"/>
  <c r="AK26" i="31"/>
  <c r="Y25" i="31"/>
  <c r="Z25" i="31"/>
  <c r="AA25" i="31"/>
  <c r="AB25" i="31"/>
  <c r="AC25" i="31"/>
  <c r="AD25" i="31"/>
  <c r="AE25" i="31"/>
  <c r="AF25" i="31"/>
  <c r="AG25" i="31"/>
  <c r="AH25" i="31"/>
  <c r="V25" i="31"/>
  <c r="AI25" i="31"/>
  <c r="AK25" i="31"/>
  <c r="Y24" i="31"/>
  <c r="Z24" i="31"/>
  <c r="AA24" i="31"/>
  <c r="AB24" i="31"/>
  <c r="AC24" i="31"/>
  <c r="AD24" i="31"/>
  <c r="AE24" i="31"/>
  <c r="AF24" i="31"/>
  <c r="AG24" i="31"/>
  <c r="AH24" i="31"/>
  <c r="V24" i="31"/>
  <c r="AI24" i="31"/>
  <c r="AK24" i="31"/>
  <c r="Y23" i="31"/>
  <c r="Z23" i="31"/>
  <c r="AA23" i="31"/>
  <c r="AB23" i="31"/>
  <c r="AC23" i="31"/>
  <c r="AD23" i="31"/>
  <c r="AE23" i="31"/>
  <c r="AF23" i="31"/>
  <c r="AG23" i="31"/>
  <c r="AH23" i="31"/>
  <c r="V23" i="31"/>
  <c r="AI23" i="31"/>
  <c r="AK23" i="31"/>
  <c r="Y22" i="31"/>
  <c r="Z22" i="31"/>
  <c r="AA22" i="31"/>
  <c r="AB22" i="31"/>
  <c r="AC22" i="31"/>
  <c r="AD22" i="31"/>
  <c r="AE22" i="31"/>
  <c r="AF22" i="31"/>
  <c r="AG22" i="31"/>
  <c r="AH22" i="31"/>
  <c r="V22" i="31"/>
  <c r="AI22" i="31"/>
  <c r="AK22" i="31"/>
  <c r="Y21" i="31"/>
  <c r="Z21" i="31"/>
  <c r="AA21" i="31"/>
  <c r="AB21" i="31"/>
  <c r="AC21" i="31"/>
  <c r="AD21" i="31"/>
  <c r="AE21" i="31"/>
  <c r="AF21" i="31"/>
  <c r="AG21" i="31"/>
  <c r="AH21" i="31"/>
  <c r="V21" i="31"/>
  <c r="AI21" i="31"/>
  <c r="AK21" i="31"/>
  <c r="Y20" i="31"/>
  <c r="Z20" i="31"/>
  <c r="AA20" i="31"/>
  <c r="AB20" i="31"/>
  <c r="AC20" i="31"/>
  <c r="AD20" i="31"/>
  <c r="AE20" i="31"/>
  <c r="AF20" i="31"/>
  <c r="AG20" i="31"/>
  <c r="AH20" i="31"/>
  <c r="V20" i="31"/>
  <c r="AI20" i="31"/>
  <c r="AK20" i="31"/>
  <c r="Y19" i="31"/>
  <c r="Z19" i="31"/>
  <c r="AA19" i="31"/>
  <c r="AB19" i="31"/>
  <c r="AC19" i="31"/>
  <c r="AD19" i="31"/>
  <c r="AE19" i="31"/>
  <c r="AF19" i="31"/>
  <c r="AG19" i="31"/>
  <c r="AH19" i="31"/>
  <c r="V19" i="31"/>
  <c r="AI19" i="31"/>
  <c r="AK19" i="31"/>
  <c r="Y18" i="31"/>
  <c r="Z18" i="31"/>
  <c r="AA18" i="31"/>
  <c r="AB18" i="31"/>
  <c r="AC18" i="31"/>
  <c r="AD18" i="31"/>
  <c r="AE18" i="31"/>
  <c r="AF18" i="31"/>
  <c r="AG18" i="31"/>
  <c r="AH18" i="31"/>
  <c r="V18" i="31"/>
  <c r="AI18" i="31"/>
  <c r="AK18" i="31"/>
  <c r="Y17" i="31"/>
  <c r="Z17" i="31"/>
  <c r="AA17" i="31"/>
  <c r="AB17" i="31"/>
  <c r="AC17" i="31"/>
  <c r="AD17" i="31"/>
  <c r="AE17" i="31"/>
  <c r="AF17" i="31"/>
  <c r="AG17" i="31"/>
  <c r="AH17" i="31"/>
  <c r="V17" i="31"/>
  <c r="AI17" i="31"/>
  <c r="AK17" i="31"/>
  <c r="Y16" i="31"/>
  <c r="Z16" i="31"/>
  <c r="AA16" i="31"/>
  <c r="AB16" i="31"/>
  <c r="AC16" i="31"/>
  <c r="AD16" i="31"/>
  <c r="AE16" i="31"/>
  <c r="AF16" i="31"/>
  <c r="AG16" i="31"/>
  <c r="AH16" i="31"/>
  <c r="V16" i="31"/>
  <c r="AK16" i="31"/>
  <c r="Y15" i="31"/>
  <c r="Z15" i="31"/>
  <c r="AA15" i="31"/>
  <c r="AB15" i="31"/>
  <c r="AC15" i="31"/>
  <c r="AD15" i="31"/>
  <c r="AE15" i="31"/>
  <c r="AF15" i="31"/>
  <c r="AG15" i="31"/>
  <c r="AH15" i="31"/>
  <c r="V15" i="31"/>
  <c r="AI15" i="31"/>
  <c r="AK15" i="31"/>
  <c r="Y14" i="31"/>
  <c r="Z14" i="31"/>
  <c r="AA14" i="31"/>
  <c r="AB14" i="31"/>
  <c r="AC14" i="31"/>
  <c r="AD14" i="31"/>
  <c r="AE14" i="31"/>
  <c r="AF14" i="31"/>
  <c r="AG14" i="31"/>
  <c r="AH14" i="31"/>
  <c r="V14" i="31"/>
  <c r="AI14" i="31"/>
  <c r="AK14" i="31"/>
  <c r="Y13" i="31"/>
  <c r="Z13" i="31"/>
  <c r="AA13" i="31"/>
  <c r="AB13" i="31"/>
  <c r="AC13" i="31"/>
  <c r="AD13" i="31"/>
  <c r="AE13" i="31"/>
  <c r="AF13" i="31"/>
  <c r="AG13" i="31"/>
  <c r="AH13" i="31"/>
  <c r="V13" i="31"/>
  <c r="AK13" i="31"/>
  <c r="Y12" i="31"/>
  <c r="Z12" i="31"/>
  <c r="AA12" i="31"/>
  <c r="AB12" i="31"/>
  <c r="AC12" i="31"/>
  <c r="AD12" i="31"/>
  <c r="AE12" i="31"/>
  <c r="AF12" i="31"/>
  <c r="AG12" i="31"/>
  <c r="AH12" i="31"/>
  <c r="V12" i="31"/>
  <c r="AI12" i="31"/>
  <c r="AK12" i="31"/>
  <c r="Y11" i="31"/>
  <c r="Z11" i="31"/>
  <c r="AA11" i="31"/>
  <c r="AB11" i="31"/>
  <c r="AC11" i="31"/>
  <c r="AD11" i="31"/>
  <c r="AE11" i="31"/>
  <c r="AF11" i="31"/>
  <c r="AG11" i="31"/>
  <c r="AH11" i="31"/>
  <c r="V11" i="31"/>
  <c r="AK11" i="31"/>
  <c r="Y10" i="31"/>
  <c r="Z10" i="31"/>
  <c r="AA10" i="31"/>
  <c r="AB10" i="31"/>
  <c r="AC10" i="31"/>
  <c r="AD10" i="31"/>
  <c r="AE10" i="31"/>
  <c r="AF10" i="31"/>
  <c r="AG10" i="31"/>
  <c r="AH10" i="31"/>
  <c r="V10" i="31"/>
  <c r="AI10" i="31"/>
  <c r="AK10" i="31"/>
  <c r="Y9" i="31"/>
  <c r="Z9" i="31"/>
  <c r="AA9" i="31"/>
  <c r="AB9" i="31"/>
  <c r="AC9" i="31"/>
  <c r="AD9" i="31"/>
  <c r="AE9" i="31"/>
  <c r="AF9" i="31"/>
  <c r="AG9" i="31"/>
  <c r="AH9" i="31"/>
  <c r="V9" i="31"/>
  <c r="AI9" i="31"/>
  <c r="AK9" i="31"/>
  <c r="Y8" i="31"/>
  <c r="Z8" i="31"/>
  <c r="AA8" i="31"/>
  <c r="AB8" i="31"/>
  <c r="AC8" i="31"/>
  <c r="AD8" i="31"/>
  <c r="AE8" i="31"/>
  <c r="AF8" i="31"/>
  <c r="AG8" i="31"/>
  <c r="AH8" i="31"/>
  <c r="V8" i="31"/>
  <c r="AI8" i="31"/>
  <c r="AK8" i="31"/>
  <c r="Y7" i="31"/>
  <c r="Z7" i="31"/>
  <c r="AA7" i="31"/>
  <c r="AB7" i="31"/>
  <c r="AC7" i="31"/>
  <c r="AD7" i="31"/>
  <c r="AE7" i="31"/>
  <c r="AF7" i="31"/>
  <c r="AG7" i="31"/>
  <c r="AH7" i="31"/>
  <c r="V7" i="31"/>
  <c r="AI7" i="31"/>
  <c r="AK7" i="31"/>
  <c r="Z6" i="31"/>
  <c r="AA6" i="31"/>
  <c r="AB6" i="31"/>
  <c r="AC6" i="31"/>
  <c r="AD6" i="31"/>
  <c r="AE6" i="31"/>
  <c r="AF6" i="31"/>
  <c r="AG6" i="31"/>
  <c r="AH6" i="31"/>
  <c r="AI6" i="31"/>
  <c r="Y5" i="31"/>
  <c r="Z5" i="31"/>
  <c r="AA5" i="31"/>
  <c r="AB5" i="31"/>
  <c r="AC5" i="31"/>
  <c r="AD5" i="31"/>
  <c r="AE5" i="31"/>
  <c r="AF5" i="31"/>
  <c r="AG5" i="31"/>
  <c r="AH5" i="31"/>
  <c r="AK5" i="31"/>
  <c r="AJ30" i="46"/>
  <c r="AJ29" i="46"/>
  <c r="AJ28" i="46"/>
  <c r="AJ27" i="46"/>
  <c r="AJ26" i="46"/>
  <c r="AJ25" i="46"/>
  <c r="AJ24" i="46"/>
  <c r="AJ23" i="46"/>
  <c r="AJ22" i="46"/>
  <c r="AJ21" i="46"/>
  <c r="AJ20" i="46"/>
  <c r="AJ19" i="46"/>
  <c r="AJ18" i="46"/>
  <c r="AJ17" i="46"/>
  <c r="AJ16" i="46"/>
  <c r="AJ15" i="46"/>
  <c r="AJ14" i="46"/>
  <c r="AJ13" i="46"/>
  <c r="AJ12" i="46"/>
  <c r="AJ11" i="46"/>
  <c r="AJ10" i="46"/>
  <c r="AJ9" i="46"/>
  <c r="AJ8" i="46"/>
  <c r="AJ7" i="46"/>
  <c r="AJ6" i="46"/>
  <c r="AJ5" i="46"/>
  <c r="AK30" i="30"/>
  <c r="AK29" i="30"/>
  <c r="AK28" i="30"/>
  <c r="AK27" i="30"/>
  <c r="AK26" i="30"/>
  <c r="AK25" i="30"/>
  <c r="AK24" i="30"/>
  <c r="AK23" i="30"/>
  <c r="AK22" i="30"/>
  <c r="AK21" i="30"/>
  <c r="AK20" i="30"/>
  <c r="AK19" i="30"/>
  <c r="AK18" i="30"/>
  <c r="AK17" i="30"/>
  <c r="AK16" i="30"/>
  <c r="AK15" i="30"/>
  <c r="AK14" i="30"/>
  <c r="AK13" i="30"/>
  <c r="AK12" i="30"/>
  <c r="AK11" i="30"/>
  <c r="AK10" i="30"/>
  <c r="AK9" i="30"/>
  <c r="AK8" i="30"/>
  <c r="AK7" i="30"/>
  <c r="AK6" i="30"/>
  <c r="AK5" i="30"/>
  <c r="AK30" i="45"/>
  <c r="AK29" i="45"/>
  <c r="AK28" i="45"/>
  <c r="AK27" i="45"/>
  <c r="AK26" i="45"/>
  <c r="AK25" i="45"/>
  <c r="AK24" i="45"/>
  <c r="AK23" i="45"/>
  <c r="AK22" i="45"/>
  <c r="AK21" i="45"/>
  <c r="AK20" i="45"/>
  <c r="AK19" i="45"/>
  <c r="AK18" i="45"/>
  <c r="AK17" i="45"/>
  <c r="AK16" i="45"/>
  <c r="AK15" i="45"/>
  <c r="AK14" i="45"/>
  <c r="AK13" i="45"/>
  <c r="AK12" i="45"/>
  <c r="AK11" i="45"/>
  <c r="AK10" i="45"/>
  <c r="AK9" i="45"/>
  <c r="AK8" i="45"/>
  <c r="AK7" i="45"/>
  <c r="AK6" i="45"/>
  <c r="AK5" i="45"/>
  <c r="AK30" i="29"/>
  <c r="AK29" i="29"/>
  <c r="AK28" i="29"/>
  <c r="AK27" i="29"/>
  <c r="AK26" i="29"/>
  <c r="AK25" i="29"/>
  <c r="AK24" i="29"/>
  <c r="AK23" i="29"/>
  <c r="AK22" i="29"/>
  <c r="AK21" i="29"/>
  <c r="AK20" i="29"/>
  <c r="AK19" i="29"/>
  <c r="AK18" i="29"/>
  <c r="AK17" i="29"/>
  <c r="AK16" i="29"/>
  <c r="AK15" i="29"/>
  <c r="AK14" i="29"/>
  <c r="AK13" i="29"/>
  <c r="AK12" i="29"/>
  <c r="AK11" i="29"/>
  <c r="AK10" i="29"/>
  <c r="AK9" i="29"/>
  <c r="AK8" i="29"/>
  <c r="AK7" i="29"/>
  <c r="AK6" i="29"/>
  <c r="AK5" i="29"/>
  <c r="AK30" i="44"/>
  <c r="AK29" i="44"/>
  <c r="AK28" i="44"/>
  <c r="AK27" i="44"/>
  <c r="AK26" i="44"/>
  <c r="AK25" i="44"/>
  <c r="AK24" i="44"/>
  <c r="AK23" i="44"/>
  <c r="AK22" i="44"/>
  <c r="AK21" i="44"/>
  <c r="AK20" i="44"/>
  <c r="AK19" i="44"/>
  <c r="AK18" i="44"/>
  <c r="AK17" i="44"/>
  <c r="AK16" i="44"/>
  <c r="AK15" i="44"/>
  <c r="AK14" i="44"/>
  <c r="AK13" i="44"/>
  <c r="AK12" i="44"/>
  <c r="AK11" i="44"/>
  <c r="AK10" i="44"/>
  <c r="AK9" i="44"/>
  <c r="AK8" i="44"/>
  <c r="AK7" i="44"/>
  <c r="AK6" i="44"/>
  <c r="AK5" i="44"/>
  <c r="AK30" i="28"/>
  <c r="AK29" i="28"/>
  <c r="AK28" i="28"/>
  <c r="AK27" i="28"/>
  <c r="AK26" i="28"/>
  <c r="AK25" i="28"/>
  <c r="AK24" i="28"/>
  <c r="AK23" i="28"/>
  <c r="AK22" i="28"/>
  <c r="AK21" i="28"/>
  <c r="AK20" i="28"/>
  <c r="AK19" i="28"/>
  <c r="AK18" i="28"/>
  <c r="AK17" i="28"/>
  <c r="AK16" i="28"/>
  <c r="AK15" i="28"/>
  <c r="AK14" i="28"/>
  <c r="AK13" i="28"/>
  <c r="AK12" i="28"/>
  <c r="AK11" i="28"/>
  <c r="AK10" i="28"/>
  <c r="AK9" i="28"/>
  <c r="AK8" i="28"/>
  <c r="AK7" i="28"/>
  <c r="AK6" i="28"/>
  <c r="AK5" i="28"/>
  <c r="AK30" i="43"/>
  <c r="AK29" i="43"/>
  <c r="AK28" i="43"/>
  <c r="AK27" i="43"/>
  <c r="AK26" i="43"/>
  <c r="AK25" i="43"/>
  <c r="AK24" i="43"/>
  <c r="AK23" i="43"/>
  <c r="AK22" i="43"/>
  <c r="AK21" i="43"/>
  <c r="AK20" i="43"/>
  <c r="AK19" i="43"/>
  <c r="AK18" i="43"/>
  <c r="AK17" i="43"/>
  <c r="AK16" i="43"/>
  <c r="AK15" i="43"/>
  <c r="AK14" i="43"/>
  <c r="AK13" i="43"/>
  <c r="AK12" i="43"/>
  <c r="AK11" i="43"/>
  <c r="AK10" i="43"/>
  <c r="AK9" i="43"/>
  <c r="AK8" i="43"/>
  <c r="AK7" i="43"/>
  <c r="AK6" i="43"/>
  <c r="AK5" i="43"/>
  <c r="AK30" i="27"/>
  <c r="AK29" i="27"/>
  <c r="AK28" i="27"/>
  <c r="AK27" i="27"/>
  <c r="AK26" i="27"/>
  <c r="AK25" i="27"/>
  <c r="AK24" i="27"/>
  <c r="AK23" i="27"/>
  <c r="AK22" i="27"/>
  <c r="AK21" i="27"/>
  <c r="AK20" i="27"/>
  <c r="AK19" i="27"/>
  <c r="AK18" i="27"/>
  <c r="AK17" i="27"/>
  <c r="AK16" i="27"/>
  <c r="AK15" i="27"/>
  <c r="AK14" i="27"/>
  <c r="AK13" i="27"/>
  <c r="AK12" i="27"/>
  <c r="AK11" i="27"/>
  <c r="AK10" i="27"/>
  <c r="AK9" i="27"/>
  <c r="AK8" i="27"/>
  <c r="AK7" i="27"/>
  <c r="AK6" i="27"/>
  <c r="AK5" i="27"/>
  <c r="AK30" i="42"/>
  <c r="AK29" i="42"/>
  <c r="AK28" i="42"/>
  <c r="AK27" i="42"/>
  <c r="AK26" i="42"/>
  <c r="AK25" i="42"/>
  <c r="AK24" i="42"/>
  <c r="AK23" i="42"/>
  <c r="AK22" i="42"/>
  <c r="AK21" i="42"/>
  <c r="AK20" i="42"/>
  <c r="AK19" i="42"/>
  <c r="AK18" i="42"/>
  <c r="AK17" i="42"/>
  <c r="AK16" i="42"/>
  <c r="AK15" i="42"/>
  <c r="AK14" i="42"/>
  <c r="AK13" i="42"/>
  <c r="AK12" i="42"/>
  <c r="AK11" i="42"/>
  <c r="AK10" i="42"/>
  <c r="AK9" i="42"/>
  <c r="AK8" i="42"/>
  <c r="AK7" i="42"/>
  <c r="AK6" i="42"/>
  <c r="AK5" i="42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5" i="41"/>
  <c r="AK30" i="41"/>
  <c r="AK29" i="41"/>
  <c r="AK28" i="41"/>
  <c r="AK27" i="41"/>
  <c r="AK26" i="41"/>
  <c r="AK25" i="41"/>
  <c r="AK24" i="41"/>
  <c r="AK23" i="41"/>
  <c r="AK22" i="41"/>
  <c r="AK21" i="41"/>
  <c r="AK20" i="41"/>
  <c r="AK19" i="41"/>
  <c r="AK18" i="41"/>
  <c r="AK17" i="41"/>
  <c r="AK16" i="41"/>
  <c r="AK15" i="41"/>
  <c r="AK14" i="41"/>
  <c r="AK13" i="41"/>
  <c r="AK11" i="41"/>
  <c r="AK10" i="41"/>
  <c r="AK9" i="41"/>
  <c r="AK8" i="41"/>
  <c r="AK7" i="41"/>
  <c r="AK6" i="41"/>
  <c r="Y28" i="41"/>
  <c r="Z28" i="41"/>
  <c r="AA28" i="41"/>
  <c r="AB28" i="41"/>
  <c r="AC28" i="41"/>
  <c r="AD28" i="41"/>
  <c r="AE28" i="41"/>
  <c r="AF28" i="41"/>
  <c r="AG28" i="41"/>
  <c r="AH28" i="41"/>
  <c r="V28" i="41"/>
  <c r="F28" i="41"/>
  <c r="AI28" i="41"/>
  <c r="Y27" i="41"/>
  <c r="Z27" i="41"/>
  <c r="AA27" i="41"/>
  <c r="AB27" i="41"/>
  <c r="AC27" i="41"/>
  <c r="AD27" i="41"/>
  <c r="AE27" i="41"/>
  <c r="AF27" i="41"/>
  <c r="AG27" i="41"/>
  <c r="AH27" i="41"/>
  <c r="V27" i="41"/>
  <c r="F27" i="41"/>
  <c r="AI27" i="41"/>
  <c r="Y26" i="41"/>
  <c r="Z26" i="41"/>
  <c r="AA26" i="41"/>
  <c r="AB26" i="41"/>
  <c r="AC26" i="41"/>
  <c r="AD26" i="41"/>
  <c r="AE26" i="41"/>
  <c r="AF26" i="41"/>
  <c r="AG26" i="41"/>
  <c r="AH26" i="41"/>
  <c r="V26" i="41"/>
  <c r="F26" i="41"/>
  <c r="AI26" i="41"/>
  <c r="Y25" i="41"/>
  <c r="Z25" i="41"/>
  <c r="AA25" i="41"/>
  <c r="AB25" i="41"/>
  <c r="AC25" i="41"/>
  <c r="AD25" i="41"/>
  <c r="AE25" i="41"/>
  <c r="AF25" i="41"/>
  <c r="AG25" i="41"/>
  <c r="AH25" i="41"/>
  <c r="V25" i="41"/>
  <c r="F25" i="41"/>
  <c r="AI25" i="41"/>
  <c r="Y24" i="41"/>
  <c r="Z24" i="41"/>
  <c r="AA24" i="41"/>
  <c r="AB24" i="41"/>
  <c r="AC24" i="41"/>
  <c r="AD24" i="41"/>
  <c r="AE24" i="41"/>
  <c r="AF24" i="41"/>
  <c r="AG24" i="41"/>
  <c r="AH24" i="41"/>
  <c r="V24" i="41"/>
  <c r="F24" i="41"/>
  <c r="AI24" i="41"/>
  <c r="Y23" i="41"/>
  <c r="Z23" i="41"/>
  <c r="AA23" i="41"/>
  <c r="AB23" i="41"/>
  <c r="AC23" i="41"/>
  <c r="AD23" i="41"/>
  <c r="AE23" i="41"/>
  <c r="AF23" i="41"/>
  <c r="AG23" i="41"/>
  <c r="AH23" i="41"/>
  <c r="V23" i="41"/>
  <c r="F23" i="41"/>
  <c r="AI23" i="41"/>
  <c r="Y22" i="41"/>
  <c r="Z22" i="41"/>
  <c r="AA22" i="41"/>
  <c r="AB22" i="41"/>
  <c r="AC22" i="41"/>
  <c r="AD22" i="41"/>
  <c r="AE22" i="41"/>
  <c r="AF22" i="41"/>
  <c r="AG22" i="41"/>
  <c r="AH22" i="41"/>
  <c r="V22" i="41"/>
  <c r="F22" i="41"/>
  <c r="AI22" i="41"/>
  <c r="Y21" i="41"/>
  <c r="Z21" i="41"/>
  <c r="AA21" i="41"/>
  <c r="AB21" i="41"/>
  <c r="AC21" i="41"/>
  <c r="AD21" i="41"/>
  <c r="AE21" i="41"/>
  <c r="AF21" i="41"/>
  <c r="AG21" i="41"/>
  <c r="AH21" i="41"/>
  <c r="V21" i="41"/>
  <c r="F21" i="41"/>
  <c r="AI21" i="41"/>
  <c r="Y20" i="41"/>
  <c r="Z20" i="41"/>
  <c r="AA20" i="41"/>
  <c r="AB20" i="41"/>
  <c r="AC20" i="41"/>
  <c r="AD20" i="41"/>
  <c r="AE20" i="41"/>
  <c r="AF20" i="41"/>
  <c r="AG20" i="41"/>
  <c r="AH20" i="41"/>
  <c r="V20" i="41"/>
  <c r="F20" i="41"/>
  <c r="AI20" i="41"/>
  <c r="Y19" i="41"/>
  <c r="Z19" i="41"/>
  <c r="AA19" i="41"/>
  <c r="AB19" i="41"/>
  <c r="AC19" i="41"/>
  <c r="AD19" i="41"/>
  <c r="AE19" i="41"/>
  <c r="AF19" i="41"/>
  <c r="AG19" i="41"/>
  <c r="AH19" i="41"/>
  <c r="V19" i="41"/>
  <c r="F19" i="41"/>
  <c r="AI19" i="41"/>
  <c r="Y18" i="41"/>
  <c r="Z18" i="41"/>
  <c r="AA18" i="41"/>
  <c r="AB18" i="41"/>
  <c r="AC18" i="41"/>
  <c r="AD18" i="41"/>
  <c r="AE18" i="41"/>
  <c r="AF18" i="41"/>
  <c r="AG18" i="41"/>
  <c r="AH18" i="41"/>
  <c r="V18" i="41"/>
  <c r="F18" i="41"/>
  <c r="AI18" i="41"/>
  <c r="Y17" i="41"/>
  <c r="Z17" i="41"/>
  <c r="AA17" i="41"/>
  <c r="AB17" i="41"/>
  <c r="AC17" i="41"/>
  <c r="AD17" i="41"/>
  <c r="AE17" i="41"/>
  <c r="AF17" i="41"/>
  <c r="AG17" i="41"/>
  <c r="AH17" i="41"/>
  <c r="V17" i="41"/>
  <c r="F17" i="41"/>
  <c r="AI17" i="41"/>
  <c r="Y16" i="41"/>
  <c r="Z16" i="41"/>
  <c r="AA16" i="41"/>
  <c r="AB16" i="41"/>
  <c r="AC16" i="41"/>
  <c r="AD16" i="41"/>
  <c r="AE16" i="41"/>
  <c r="AF16" i="41"/>
  <c r="AG16" i="41"/>
  <c r="AH16" i="41"/>
  <c r="V16" i="41"/>
  <c r="Y15" i="41"/>
  <c r="Z15" i="41"/>
  <c r="AA15" i="41"/>
  <c r="AB15" i="41"/>
  <c r="AC15" i="41"/>
  <c r="AD15" i="41"/>
  <c r="AE15" i="41"/>
  <c r="AF15" i="41"/>
  <c r="AG15" i="41"/>
  <c r="AH15" i="41"/>
  <c r="V15" i="41"/>
  <c r="F15" i="41"/>
  <c r="AI15" i="41"/>
  <c r="Y14" i="41"/>
  <c r="Z14" i="41"/>
  <c r="AA14" i="41"/>
  <c r="AB14" i="41"/>
  <c r="AC14" i="41"/>
  <c r="AD14" i="41"/>
  <c r="AE14" i="41"/>
  <c r="AF14" i="41"/>
  <c r="AG14" i="41"/>
  <c r="AH14" i="41"/>
  <c r="V14" i="41"/>
  <c r="F14" i="41"/>
  <c r="AI14" i="41"/>
  <c r="Y13" i="41"/>
  <c r="Z13" i="41"/>
  <c r="AA13" i="41"/>
  <c r="AB13" i="41"/>
  <c r="AC13" i="41"/>
  <c r="AD13" i="41"/>
  <c r="AE13" i="41"/>
  <c r="AF13" i="41"/>
  <c r="AG13" i="41"/>
  <c r="AH13" i="41"/>
  <c r="V13" i="41"/>
  <c r="Y12" i="41"/>
  <c r="Z12" i="41"/>
  <c r="AA12" i="41"/>
  <c r="AB12" i="41"/>
  <c r="AC12" i="41"/>
  <c r="AD12" i="41"/>
  <c r="AE12" i="41"/>
  <c r="AF12" i="41"/>
  <c r="AG12" i="41"/>
  <c r="AH12" i="41"/>
  <c r="V12" i="41"/>
  <c r="F12" i="41"/>
  <c r="AI12" i="41"/>
  <c r="Y11" i="41"/>
  <c r="Z11" i="41"/>
  <c r="AA11" i="41"/>
  <c r="AB11" i="41"/>
  <c r="AC11" i="41"/>
  <c r="AD11" i="41"/>
  <c r="AE11" i="41"/>
  <c r="AF11" i="41"/>
  <c r="AG11" i="41"/>
  <c r="AH11" i="41"/>
  <c r="V11" i="41"/>
  <c r="Y10" i="41"/>
  <c r="Z10" i="41"/>
  <c r="AA10" i="41"/>
  <c r="AB10" i="41"/>
  <c r="AC10" i="41"/>
  <c r="AD10" i="41"/>
  <c r="AE10" i="41"/>
  <c r="AF10" i="41"/>
  <c r="AG10" i="41"/>
  <c r="AH10" i="41"/>
  <c r="V10" i="41"/>
  <c r="F10" i="41"/>
  <c r="AI10" i="41"/>
  <c r="Y9" i="41"/>
  <c r="Z9" i="41"/>
  <c r="AA9" i="41"/>
  <c r="AB9" i="41"/>
  <c r="AC9" i="41"/>
  <c r="AD9" i="41"/>
  <c r="AE9" i="41"/>
  <c r="AF9" i="41"/>
  <c r="AG9" i="41"/>
  <c r="AH9" i="41"/>
  <c r="V9" i="41"/>
  <c r="F9" i="41"/>
  <c r="AI9" i="41"/>
  <c r="Y8" i="41"/>
  <c r="Z8" i="41"/>
  <c r="AA8" i="41"/>
  <c r="AB8" i="41"/>
  <c r="AC8" i="41"/>
  <c r="AD8" i="41"/>
  <c r="AE8" i="41"/>
  <c r="AF8" i="41"/>
  <c r="AG8" i="41"/>
  <c r="AH8" i="41"/>
  <c r="V8" i="41"/>
  <c r="F8" i="41"/>
  <c r="AI8" i="41"/>
  <c r="Y7" i="41"/>
  <c r="Z7" i="41"/>
  <c r="AA7" i="41"/>
  <c r="AB7" i="41"/>
  <c r="AC7" i="41"/>
  <c r="AD7" i="41"/>
  <c r="AE7" i="41"/>
  <c r="AF7" i="41"/>
  <c r="AG7" i="41"/>
  <c r="AH7" i="41"/>
  <c r="V7" i="41"/>
  <c r="F7" i="41"/>
  <c r="AI7" i="41"/>
  <c r="Y6" i="41"/>
  <c r="Z6" i="41"/>
  <c r="AA6" i="41"/>
  <c r="AB6" i="41"/>
  <c r="AC6" i="41"/>
  <c r="AD6" i="41"/>
  <c r="AE6" i="41"/>
  <c r="AF6" i="41"/>
  <c r="AG6" i="41"/>
  <c r="AH6" i="41"/>
  <c r="V6" i="41"/>
  <c r="F6" i="41"/>
  <c r="AI6" i="41"/>
  <c r="Y5" i="41"/>
  <c r="Z5" i="41"/>
  <c r="AA5" i="41"/>
  <c r="AB5" i="41"/>
  <c r="AC5" i="41"/>
  <c r="AD5" i="41"/>
  <c r="AE5" i="41"/>
  <c r="AF5" i="41"/>
  <c r="AG5" i="41"/>
  <c r="AH5" i="41"/>
  <c r="V5" i="41"/>
  <c r="F5" i="41"/>
  <c r="AI5" i="41"/>
  <c r="Y5" i="2"/>
  <c r="Z5" i="2"/>
  <c r="AA5" i="2"/>
  <c r="AB5" i="2"/>
  <c r="AC5" i="2"/>
  <c r="AD5" i="2"/>
  <c r="AE5" i="2"/>
  <c r="AF5" i="2"/>
  <c r="AG5" i="2"/>
  <c r="AH5" i="2"/>
  <c r="V5" i="2"/>
  <c r="AI5" i="2"/>
  <c r="AK5" i="2"/>
  <c r="Y6" i="2"/>
  <c r="Z6" i="2"/>
  <c r="AA6" i="2"/>
  <c r="AB6" i="2"/>
  <c r="AC6" i="2"/>
  <c r="AD6" i="2"/>
  <c r="AE6" i="2"/>
  <c r="AF6" i="2"/>
  <c r="AG6" i="2"/>
  <c r="AH6" i="2"/>
  <c r="V6" i="2"/>
  <c r="H16" i="2"/>
  <c r="F6" i="2"/>
  <c r="AI6" i="2"/>
  <c r="AK6" i="2"/>
  <c r="Y7" i="2"/>
  <c r="Z7" i="2"/>
  <c r="AA7" i="2"/>
  <c r="AB7" i="2"/>
  <c r="AC7" i="2"/>
  <c r="AD7" i="2"/>
  <c r="AE7" i="2"/>
  <c r="AF7" i="2"/>
  <c r="AG7" i="2"/>
  <c r="AH7" i="2"/>
  <c r="V7" i="2"/>
  <c r="H18" i="2"/>
  <c r="F7" i="2"/>
  <c r="AI7" i="2"/>
  <c r="AK7" i="2"/>
  <c r="Y8" i="2"/>
  <c r="Z8" i="2"/>
  <c r="AA8" i="2"/>
  <c r="AB8" i="2"/>
  <c r="AC8" i="2"/>
  <c r="AD8" i="2"/>
  <c r="AE8" i="2"/>
  <c r="AF8" i="2"/>
  <c r="AG8" i="2"/>
  <c r="AH8" i="2"/>
  <c r="V8" i="2"/>
  <c r="F8" i="2"/>
  <c r="AI8" i="2"/>
  <c r="AK8" i="2"/>
  <c r="Y9" i="2"/>
  <c r="Z9" i="2"/>
  <c r="AA9" i="2"/>
  <c r="AB9" i="2"/>
  <c r="AC9" i="2"/>
  <c r="AD9" i="2"/>
  <c r="AE9" i="2"/>
  <c r="AF9" i="2"/>
  <c r="AG9" i="2"/>
  <c r="AH9" i="2"/>
  <c r="V9" i="2"/>
  <c r="H29" i="2"/>
  <c r="F9" i="2"/>
  <c r="AI9" i="2"/>
  <c r="AK9" i="2"/>
  <c r="Y10" i="2"/>
  <c r="Z10" i="2"/>
  <c r="AA10" i="2"/>
  <c r="AB10" i="2"/>
  <c r="AC10" i="2"/>
  <c r="AD10" i="2"/>
  <c r="AE10" i="2"/>
  <c r="AF10" i="2"/>
  <c r="AG10" i="2"/>
  <c r="AH10" i="2"/>
  <c r="V10" i="2"/>
  <c r="H13" i="2"/>
  <c r="F10" i="2"/>
  <c r="AI10" i="2"/>
  <c r="AK10" i="2"/>
  <c r="Y11" i="2"/>
  <c r="Z11" i="2"/>
  <c r="AA11" i="2"/>
  <c r="AB11" i="2"/>
  <c r="AC11" i="2"/>
  <c r="AD11" i="2"/>
  <c r="AE11" i="2"/>
  <c r="AF11" i="2"/>
  <c r="AG11" i="2"/>
  <c r="AH11" i="2"/>
  <c r="V11" i="2"/>
  <c r="AK11" i="2"/>
  <c r="Y12" i="2"/>
  <c r="Z12" i="2"/>
  <c r="AA12" i="2"/>
  <c r="AB12" i="2"/>
  <c r="AC12" i="2"/>
  <c r="AD12" i="2"/>
  <c r="AE12" i="2"/>
  <c r="AF12" i="2"/>
  <c r="AG12" i="2"/>
  <c r="AH12" i="2"/>
  <c r="V12" i="2"/>
  <c r="F12" i="2"/>
  <c r="AI12" i="2"/>
  <c r="AK12" i="2"/>
  <c r="Y13" i="2"/>
  <c r="Z13" i="2"/>
  <c r="AA13" i="2"/>
  <c r="AB13" i="2"/>
  <c r="AC13" i="2"/>
  <c r="AD13" i="2"/>
  <c r="AE13" i="2"/>
  <c r="AF13" i="2"/>
  <c r="AG13" i="2"/>
  <c r="AH13" i="2"/>
  <c r="V13" i="2"/>
  <c r="AK13" i="2"/>
  <c r="Y14" i="2"/>
  <c r="Z14" i="2"/>
  <c r="AA14" i="2"/>
  <c r="AB14" i="2"/>
  <c r="AC14" i="2"/>
  <c r="AD14" i="2"/>
  <c r="AE14" i="2"/>
  <c r="AF14" i="2"/>
  <c r="AG14" i="2"/>
  <c r="AH14" i="2"/>
  <c r="V14" i="2"/>
  <c r="F14" i="2"/>
  <c r="AI14" i="2"/>
  <c r="AK14" i="2"/>
  <c r="Y15" i="2"/>
  <c r="Z15" i="2"/>
  <c r="AA15" i="2"/>
  <c r="AB15" i="2"/>
  <c r="AC15" i="2"/>
  <c r="AD15" i="2"/>
  <c r="AE15" i="2"/>
  <c r="AF15" i="2"/>
  <c r="AG15" i="2"/>
  <c r="AH15" i="2"/>
  <c r="V15" i="2"/>
  <c r="F15" i="2"/>
  <c r="AI15" i="2"/>
  <c r="AK15" i="2"/>
  <c r="Y16" i="2"/>
  <c r="Z16" i="2"/>
  <c r="AA16" i="2"/>
  <c r="AB16" i="2"/>
  <c r="AC16" i="2"/>
  <c r="AD16" i="2"/>
  <c r="AE16" i="2"/>
  <c r="AF16" i="2"/>
  <c r="AG16" i="2"/>
  <c r="AH16" i="2"/>
  <c r="V16" i="2"/>
  <c r="AK16" i="2"/>
  <c r="Y17" i="2"/>
  <c r="Z17" i="2"/>
  <c r="AA17" i="2"/>
  <c r="AB17" i="2"/>
  <c r="AC17" i="2"/>
  <c r="AD17" i="2"/>
  <c r="AE17" i="2"/>
  <c r="AF17" i="2"/>
  <c r="AG17" i="2"/>
  <c r="AH17" i="2"/>
  <c r="V17" i="2"/>
  <c r="H28" i="2"/>
  <c r="F17" i="2"/>
  <c r="AI17" i="2"/>
  <c r="AK17" i="2"/>
  <c r="Y18" i="2"/>
  <c r="Z18" i="2"/>
  <c r="AA18" i="2"/>
  <c r="AB18" i="2"/>
  <c r="AC18" i="2"/>
  <c r="AD18" i="2"/>
  <c r="AE18" i="2"/>
  <c r="AF18" i="2"/>
  <c r="AG18" i="2"/>
  <c r="AH18" i="2"/>
  <c r="V18" i="2"/>
  <c r="H5" i="2"/>
  <c r="F18" i="2"/>
  <c r="AI18" i="2"/>
  <c r="AK18" i="2"/>
  <c r="Y19" i="2"/>
  <c r="Z19" i="2"/>
  <c r="AA19" i="2"/>
  <c r="AB19" i="2"/>
  <c r="AC19" i="2"/>
  <c r="AD19" i="2"/>
  <c r="AE19" i="2"/>
  <c r="AF19" i="2"/>
  <c r="AG19" i="2"/>
  <c r="AH19" i="2"/>
  <c r="V19" i="2"/>
  <c r="F19" i="2"/>
  <c r="AI19" i="2"/>
  <c r="AK19" i="2"/>
  <c r="Y20" i="2"/>
  <c r="Z20" i="2"/>
  <c r="AA20" i="2"/>
  <c r="AB20" i="2"/>
  <c r="AC20" i="2"/>
  <c r="AD20" i="2"/>
  <c r="AE20" i="2"/>
  <c r="AF20" i="2"/>
  <c r="AG20" i="2"/>
  <c r="AH20" i="2"/>
  <c r="V20" i="2"/>
  <c r="H8" i="2"/>
  <c r="F20" i="2"/>
  <c r="AI20" i="2"/>
  <c r="AK20" i="2"/>
  <c r="Y21" i="2"/>
  <c r="Z21" i="2"/>
  <c r="AA21" i="2"/>
  <c r="AB21" i="2"/>
  <c r="AC21" i="2"/>
  <c r="AD21" i="2"/>
  <c r="AE21" i="2"/>
  <c r="AF21" i="2"/>
  <c r="AG21" i="2"/>
  <c r="AH21" i="2"/>
  <c r="V21" i="2"/>
  <c r="F21" i="2"/>
  <c r="AI21" i="2"/>
  <c r="AK21" i="2"/>
  <c r="Y22" i="2"/>
  <c r="Z22" i="2"/>
  <c r="AA22" i="2"/>
  <c r="AB22" i="2"/>
  <c r="AC22" i="2"/>
  <c r="AD22" i="2"/>
  <c r="AE22" i="2"/>
  <c r="AF22" i="2"/>
  <c r="AG22" i="2"/>
  <c r="AH22" i="2"/>
  <c r="V22" i="2"/>
  <c r="F22" i="2"/>
  <c r="AI22" i="2"/>
  <c r="AK22" i="2"/>
  <c r="Y23" i="2"/>
  <c r="Z23" i="2"/>
  <c r="AA23" i="2"/>
  <c r="AB23" i="2"/>
  <c r="AC23" i="2"/>
  <c r="AD23" i="2"/>
  <c r="AE23" i="2"/>
  <c r="AF23" i="2"/>
  <c r="AG23" i="2"/>
  <c r="AH23" i="2"/>
  <c r="V23" i="2"/>
  <c r="H12" i="2"/>
  <c r="F23" i="2"/>
  <c r="AI23" i="2"/>
  <c r="AK23" i="2"/>
  <c r="Y24" i="2"/>
  <c r="Z24" i="2"/>
  <c r="AA24" i="2"/>
  <c r="AB24" i="2"/>
  <c r="AC24" i="2"/>
  <c r="AD24" i="2"/>
  <c r="AE24" i="2"/>
  <c r="AF24" i="2"/>
  <c r="AG24" i="2"/>
  <c r="AH24" i="2"/>
  <c r="V24" i="2"/>
  <c r="F24" i="2"/>
  <c r="AI24" i="2"/>
  <c r="AK24" i="2"/>
  <c r="Y25" i="2"/>
  <c r="Z25" i="2"/>
  <c r="AA25" i="2"/>
  <c r="AB25" i="2"/>
  <c r="AC25" i="2"/>
  <c r="AD25" i="2"/>
  <c r="AE25" i="2"/>
  <c r="AF25" i="2"/>
  <c r="AG25" i="2"/>
  <c r="AH25" i="2"/>
  <c r="V25" i="2"/>
  <c r="F25" i="2"/>
  <c r="AI25" i="2"/>
  <c r="AK25" i="2"/>
  <c r="Y26" i="2"/>
  <c r="Z26" i="2"/>
  <c r="AA26" i="2"/>
  <c r="AB26" i="2"/>
  <c r="AC26" i="2"/>
  <c r="AD26" i="2"/>
  <c r="AE26" i="2"/>
  <c r="AF26" i="2"/>
  <c r="AG26" i="2"/>
  <c r="AH26" i="2"/>
  <c r="V26" i="2"/>
  <c r="F26" i="2"/>
  <c r="AI26" i="2"/>
  <c r="AK26" i="2"/>
  <c r="Y27" i="2"/>
  <c r="Z27" i="2"/>
  <c r="AA27" i="2"/>
  <c r="AB27" i="2"/>
  <c r="AC27" i="2"/>
  <c r="AD27" i="2"/>
  <c r="AE27" i="2"/>
  <c r="AF27" i="2"/>
  <c r="AG27" i="2"/>
  <c r="AH27" i="2"/>
  <c r="V27" i="2"/>
  <c r="F27" i="2"/>
  <c r="AI27" i="2"/>
  <c r="AK27" i="2"/>
  <c r="Y28" i="2"/>
  <c r="Z28" i="2"/>
  <c r="AA28" i="2"/>
  <c r="AB28" i="2"/>
  <c r="AC28" i="2"/>
  <c r="AD28" i="2"/>
  <c r="AE28" i="2"/>
  <c r="AF28" i="2"/>
  <c r="AG28" i="2"/>
  <c r="AH28" i="2"/>
  <c r="V28" i="2"/>
  <c r="F28" i="2"/>
  <c r="AI28" i="2"/>
  <c r="AK28" i="2"/>
  <c r="Y29" i="2"/>
  <c r="Z29" i="2"/>
  <c r="AA29" i="2"/>
  <c r="AB29" i="2"/>
  <c r="AC29" i="2"/>
  <c r="AD29" i="2"/>
  <c r="AE29" i="2"/>
  <c r="AF29" i="2"/>
  <c r="AG29" i="2"/>
  <c r="AH29" i="2"/>
  <c r="V29" i="2"/>
  <c r="F29" i="2"/>
  <c r="AI29" i="2"/>
  <c r="AK29" i="2"/>
  <c r="Y30" i="2"/>
  <c r="Z30" i="2"/>
  <c r="AA30" i="2"/>
  <c r="AB30" i="2"/>
  <c r="AC30" i="2"/>
  <c r="AD30" i="2"/>
  <c r="AE30" i="2"/>
  <c r="AF30" i="2"/>
  <c r="AG30" i="2"/>
  <c r="AH30" i="2"/>
  <c r="V30" i="2"/>
  <c r="F30" i="2"/>
  <c r="AI30" i="2"/>
  <c r="AK30" i="2"/>
  <c r="AL6" i="2"/>
  <c r="Y30" i="38"/>
  <c r="Z30" i="38"/>
  <c r="AA30" i="38"/>
  <c r="AB30" i="38"/>
  <c r="AC30" i="38"/>
  <c r="AD30" i="38"/>
  <c r="AE30" i="38"/>
  <c r="AF30" i="38"/>
  <c r="AG30" i="38"/>
  <c r="AH30" i="38"/>
  <c r="V30" i="38"/>
  <c r="F30" i="38"/>
  <c r="AI30" i="38"/>
  <c r="AL30" i="38"/>
  <c r="Y29" i="38"/>
  <c r="Z29" i="38"/>
  <c r="AA29" i="38"/>
  <c r="AB29" i="38"/>
  <c r="AC29" i="38"/>
  <c r="AD29" i="38"/>
  <c r="AE29" i="38"/>
  <c r="AF29" i="38"/>
  <c r="AG29" i="38"/>
  <c r="AH29" i="38"/>
  <c r="V29" i="38"/>
  <c r="F29" i="38"/>
  <c r="AI29" i="38"/>
  <c r="AL29" i="38"/>
  <c r="Y28" i="38"/>
  <c r="Z28" i="38"/>
  <c r="AA28" i="38"/>
  <c r="AB28" i="38"/>
  <c r="AC28" i="38"/>
  <c r="AD28" i="38"/>
  <c r="AE28" i="38"/>
  <c r="AF28" i="38"/>
  <c r="AG28" i="38"/>
  <c r="AH28" i="38"/>
  <c r="V28" i="38"/>
  <c r="F28" i="38"/>
  <c r="AI28" i="38"/>
  <c r="AL28" i="38"/>
  <c r="Y27" i="38"/>
  <c r="Z27" i="38"/>
  <c r="AA27" i="38"/>
  <c r="AB27" i="38"/>
  <c r="AC27" i="38"/>
  <c r="AD27" i="38"/>
  <c r="AE27" i="38"/>
  <c r="AF27" i="38"/>
  <c r="AG27" i="38"/>
  <c r="AH27" i="38"/>
  <c r="V27" i="38"/>
  <c r="F27" i="38"/>
  <c r="AI27" i="38"/>
  <c r="AL27" i="38"/>
  <c r="Y26" i="38"/>
  <c r="Z26" i="38"/>
  <c r="AA26" i="38"/>
  <c r="AB26" i="38"/>
  <c r="AC26" i="38"/>
  <c r="AD26" i="38"/>
  <c r="AE26" i="38"/>
  <c r="AF26" i="38"/>
  <c r="AG26" i="38"/>
  <c r="AH26" i="38"/>
  <c r="V26" i="38"/>
  <c r="F26" i="38"/>
  <c r="AI26" i="38"/>
  <c r="AL26" i="38"/>
  <c r="Y25" i="38"/>
  <c r="Z25" i="38"/>
  <c r="AA25" i="38"/>
  <c r="AB25" i="38"/>
  <c r="AC25" i="38"/>
  <c r="AD25" i="38"/>
  <c r="AE25" i="38"/>
  <c r="AF25" i="38"/>
  <c r="AG25" i="38"/>
  <c r="AH25" i="38"/>
  <c r="V25" i="38"/>
  <c r="F25" i="38"/>
  <c r="AI25" i="38"/>
  <c r="AL25" i="38"/>
  <c r="Y24" i="38"/>
  <c r="Z24" i="38"/>
  <c r="AA24" i="38"/>
  <c r="AB24" i="38"/>
  <c r="AC24" i="38"/>
  <c r="AD24" i="38"/>
  <c r="AE24" i="38"/>
  <c r="AF24" i="38"/>
  <c r="AG24" i="38"/>
  <c r="AH24" i="38"/>
  <c r="V24" i="38"/>
  <c r="F24" i="38"/>
  <c r="AI24" i="38"/>
  <c r="AL24" i="38"/>
  <c r="Y23" i="38"/>
  <c r="Z23" i="38"/>
  <c r="AA23" i="38"/>
  <c r="AB23" i="38"/>
  <c r="AC23" i="38"/>
  <c r="AD23" i="38"/>
  <c r="AE23" i="38"/>
  <c r="AF23" i="38"/>
  <c r="AG23" i="38"/>
  <c r="AH23" i="38"/>
  <c r="V23" i="38"/>
  <c r="F23" i="38"/>
  <c r="AI23" i="38"/>
  <c r="AL23" i="38"/>
  <c r="Y22" i="38"/>
  <c r="Z22" i="38"/>
  <c r="AA22" i="38"/>
  <c r="AB22" i="38"/>
  <c r="AC22" i="38"/>
  <c r="AD22" i="38"/>
  <c r="AE22" i="38"/>
  <c r="AF22" i="38"/>
  <c r="AG22" i="38"/>
  <c r="AH22" i="38"/>
  <c r="V22" i="38"/>
  <c r="F22" i="38"/>
  <c r="AI22" i="38"/>
  <c r="AL22" i="38"/>
  <c r="Y21" i="38"/>
  <c r="Z21" i="38"/>
  <c r="AA21" i="38"/>
  <c r="AB21" i="38"/>
  <c r="AC21" i="38"/>
  <c r="AD21" i="38"/>
  <c r="AE21" i="38"/>
  <c r="AF21" i="38"/>
  <c r="AG21" i="38"/>
  <c r="AH21" i="38"/>
  <c r="V21" i="38"/>
  <c r="F21" i="38"/>
  <c r="AI21" i="38"/>
  <c r="AL21" i="38"/>
  <c r="Y20" i="38"/>
  <c r="Z20" i="38"/>
  <c r="AA20" i="38"/>
  <c r="AB20" i="38"/>
  <c r="AC20" i="38"/>
  <c r="AD20" i="38"/>
  <c r="AE20" i="38"/>
  <c r="AF20" i="38"/>
  <c r="AG20" i="38"/>
  <c r="AH20" i="38"/>
  <c r="V20" i="38"/>
  <c r="F20" i="38"/>
  <c r="AI20" i="38"/>
  <c r="AL20" i="38"/>
  <c r="Y19" i="38"/>
  <c r="Z19" i="38"/>
  <c r="AA19" i="38"/>
  <c r="AB19" i="38"/>
  <c r="AC19" i="38"/>
  <c r="AD19" i="38"/>
  <c r="AE19" i="38"/>
  <c r="AF19" i="38"/>
  <c r="AG19" i="38"/>
  <c r="AH19" i="38"/>
  <c r="V19" i="38"/>
  <c r="F19" i="38"/>
  <c r="AI19" i="38"/>
  <c r="AL19" i="38"/>
  <c r="Y18" i="38"/>
  <c r="Z18" i="38"/>
  <c r="AA18" i="38"/>
  <c r="AB18" i="38"/>
  <c r="AC18" i="38"/>
  <c r="AD18" i="38"/>
  <c r="AE18" i="38"/>
  <c r="AF18" i="38"/>
  <c r="AG18" i="38"/>
  <c r="AH18" i="38"/>
  <c r="V18" i="38"/>
  <c r="F18" i="38"/>
  <c r="AI18" i="38"/>
  <c r="AL18" i="38"/>
  <c r="Y17" i="38"/>
  <c r="Z17" i="38"/>
  <c r="AA17" i="38"/>
  <c r="AB17" i="38"/>
  <c r="AC17" i="38"/>
  <c r="AD17" i="38"/>
  <c r="AE17" i="38"/>
  <c r="AF17" i="38"/>
  <c r="AG17" i="38"/>
  <c r="AH17" i="38"/>
  <c r="V17" i="38"/>
  <c r="F17" i="38"/>
  <c r="AI17" i="38"/>
  <c r="AL17" i="38"/>
  <c r="Y16" i="38"/>
  <c r="Z16" i="38"/>
  <c r="AA16" i="38"/>
  <c r="AB16" i="38"/>
  <c r="AC16" i="38"/>
  <c r="AD16" i="38"/>
  <c r="AE16" i="38"/>
  <c r="AF16" i="38"/>
  <c r="AG16" i="38"/>
  <c r="AH16" i="38"/>
  <c r="V16" i="38"/>
  <c r="AL16" i="38"/>
  <c r="Y15" i="38"/>
  <c r="Z15" i="38"/>
  <c r="AA15" i="38"/>
  <c r="AB15" i="38"/>
  <c r="AC15" i="38"/>
  <c r="AD15" i="38"/>
  <c r="AE15" i="38"/>
  <c r="AF15" i="38"/>
  <c r="AG15" i="38"/>
  <c r="AH15" i="38"/>
  <c r="V15" i="38"/>
  <c r="F15" i="38"/>
  <c r="AI15" i="38"/>
  <c r="AL15" i="38"/>
  <c r="Y14" i="38"/>
  <c r="Z14" i="38"/>
  <c r="AA14" i="38"/>
  <c r="AB14" i="38"/>
  <c r="AC14" i="38"/>
  <c r="AD14" i="38"/>
  <c r="AE14" i="38"/>
  <c r="AF14" i="38"/>
  <c r="AG14" i="38"/>
  <c r="AH14" i="38"/>
  <c r="V14" i="38"/>
  <c r="F14" i="38"/>
  <c r="AI14" i="38"/>
  <c r="AL14" i="38"/>
  <c r="Y13" i="38"/>
  <c r="Z13" i="38"/>
  <c r="AA13" i="38"/>
  <c r="AB13" i="38"/>
  <c r="AC13" i="38"/>
  <c r="AD13" i="38"/>
  <c r="AE13" i="38"/>
  <c r="AF13" i="38"/>
  <c r="AG13" i="38"/>
  <c r="AH13" i="38"/>
  <c r="V13" i="38"/>
  <c r="AL13" i="38"/>
  <c r="Y12" i="38"/>
  <c r="Z12" i="38"/>
  <c r="AA12" i="38"/>
  <c r="AB12" i="38"/>
  <c r="AC12" i="38"/>
  <c r="AD12" i="38"/>
  <c r="AE12" i="38"/>
  <c r="AF12" i="38"/>
  <c r="AG12" i="38"/>
  <c r="AH12" i="38"/>
  <c r="V12" i="38"/>
  <c r="F12" i="38"/>
  <c r="AI12" i="38"/>
  <c r="AL12" i="38"/>
  <c r="Y11" i="38"/>
  <c r="Z11" i="38"/>
  <c r="AA11" i="38"/>
  <c r="AB11" i="38"/>
  <c r="AC11" i="38"/>
  <c r="AD11" i="38"/>
  <c r="AE11" i="38"/>
  <c r="AF11" i="38"/>
  <c r="AG11" i="38"/>
  <c r="AH11" i="38"/>
  <c r="V11" i="38"/>
  <c r="AL11" i="38"/>
  <c r="Y10" i="38"/>
  <c r="Z10" i="38"/>
  <c r="AA10" i="38"/>
  <c r="AB10" i="38"/>
  <c r="AC10" i="38"/>
  <c r="AD10" i="38"/>
  <c r="AE10" i="38"/>
  <c r="AF10" i="38"/>
  <c r="AG10" i="38"/>
  <c r="AH10" i="38"/>
  <c r="V10" i="38"/>
  <c r="F10" i="38"/>
  <c r="AI10" i="38"/>
  <c r="AL10" i="38"/>
  <c r="Y9" i="38"/>
  <c r="Z9" i="38"/>
  <c r="AA9" i="38"/>
  <c r="AB9" i="38"/>
  <c r="AC9" i="38"/>
  <c r="AD9" i="38"/>
  <c r="AE9" i="38"/>
  <c r="AF9" i="38"/>
  <c r="AG9" i="38"/>
  <c r="AH9" i="38"/>
  <c r="V9" i="38"/>
  <c r="F9" i="38"/>
  <c r="AI9" i="38"/>
  <c r="AL9" i="38"/>
  <c r="Y8" i="38"/>
  <c r="Z8" i="38"/>
  <c r="AA8" i="38"/>
  <c r="AB8" i="38"/>
  <c r="AC8" i="38"/>
  <c r="AD8" i="38"/>
  <c r="AE8" i="38"/>
  <c r="AF8" i="38"/>
  <c r="AG8" i="38"/>
  <c r="AH8" i="38"/>
  <c r="V8" i="38"/>
  <c r="F8" i="38"/>
  <c r="AI8" i="38"/>
  <c r="AL8" i="38"/>
  <c r="Y7" i="38"/>
  <c r="Z7" i="38"/>
  <c r="AA7" i="38"/>
  <c r="AB7" i="38"/>
  <c r="AC7" i="38"/>
  <c r="AD7" i="38"/>
  <c r="AE7" i="38"/>
  <c r="AF7" i="38"/>
  <c r="AG7" i="38"/>
  <c r="AH7" i="38"/>
  <c r="V7" i="38"/>
  <c r="F7" i="38"/>
  <c r="AI7" i="38"/>
  <c r="AL7" i="38"/>
  <c r="Y6" i="38"/>
  <c r="Z6" i="38"/>
  <c r="AA6" i="38"/>
  <c r="AB6" i="38"/>
  <c r="AC6" i="38"/>
  <c r="AD6" i="38"/>
  <c r="AE6" i="38"/>
  <c r="AF6" i="38"/>
  <c r="AG6" i="38"/>
  <c r="AH6" i="38"/>
  <c r="V6" i="38"/>
  <c r="F6" i="38"/>
  <c r="AI6" i="38"/>
  <c r="AL6" i="38"/>
  <c r="Y5" i="38"/>
  <c r="Z5" i="38"/>
  <c r="AA5" i="38"/>
  <c r="AB5" i="38"/>
  <c r="AC5" i="38"/>
  <c r="AD5" i="38"/>
  <c r="AE5" i="38"/>
  <c r="AF5" i="38"/>
  <c r="AG5" i="38"/>
  <c r="AH5" i="38"/>
  <c r="V5" i="38"/>
  <c r="F5" i="38"/>
  <c r="AI5" i="38"/>
  <c r="AL5" i="38"/>
  <c r="Y30" i="15"/>
  <c r="Z30" i="15"/>
  <c r="AA30" i="15"/>
  <c r="AB30" i="15"/>
  <c r="AC30" i="15"/>
  <c r="AD30" i="15"/>
  <c r="AE30" i="15"/>
  <c r="AF30" i="15"/>
  <c r="AG30" i="15"/>
  <c r="AH30" i="15"/>
  <c r="V30" i="15"/>
  <c r="F30" i="15"/>
  <c r="AI30" i="15"/>
  <c r="AL30" i="15"/>
  <c r="Y29" i="15"/>
  <c r="Z29" i="15"/>
  <c r="AA29" i="15"/>
  <c r="AB29" i="15"/>
  <c r="AC29" i="15"/>
  <c r="AD29" i="15"/>
  <c r="AE29" i="15"/>
  <c r="AF29" i="15"/>
  <c r="AG29" i="15"/>
  <c r="AH29" i="15"/>
  <c r="V29" i="15"/>
  <c r="F29" i="15"/>
  <c r="AI29" i="15"/>
  <c r="AL29" i="15"/>
  <c r="Y28" i="15"/>
  <c r="Z28" i="15"/>
  <c r="AA28" i="15"/>
  <c r="AB28" i="15"/>
  <c r="AC28" i="15"/>
  <c r="AD28" i="15"/>
  <c r="AE28" i="15"/>
  <c r="AF28" i="15"/>
  <c r="AG28" i="15"/>
  <c r="AH28" i="15"/>
  <c r="V28" i="15"/>
  <c r="F28" i="15"/>
  <c r="AI28" i="15"/>
  <c r="AL28" i="15"/>
  <c r="Y27" i="15"/>
  <c r="Z27" i="15"/>
  <c r="AA27" i="15"/>
  <c r="AB27" i="15"/>
  <c r="AC27" i="15"/>
  <c r="AD27" i="15"/>
  <c r="AE27" i="15"/>
  <c r="AF27" i="15"/>
  <c r="AG27" i="15"/>
  <c r="AH27" i="15"/>
  <c r="V27" i="15"/>
  <c r="F27" i="15"/>
  <c r="AI27" i="15"/>
  <c r="AL27" i="15"/>
  <c r="Y26" i="15"/>
  <c r="Z26" i="15"/>
  <c r="AA26" i="15"/>
  <c r="AB26" i="15"/>
  <c r="AC26" i="15"/>
  <c r="AD26" i="15"/>
  <c r="AE26" i="15"/>
  <c r="AF26" i="15"/>
  <c r="AG26" i="15"/>
  <c r="AH26" i="15"/>
  <c r="V26" i="15"/>
  <c r="F26" i="15"/>
  <c r="AI26" i="15"/>
  <c r="AL26" i="15"/>
  <c r="Y25" i="15"/>
  <c r="Z25" i="15"/>
  <c r="AA25" i="15"/>
  <c r="AB25" i="15"/>
  <c r="AC25" i="15"/>
  <c r="AD25" i="15"/>
  <c r="AE25" i="15"/>
  <c r="AF25" i="15"/>
  <c r="AG25" i="15"/>
  <c r="AH25" i="15"/>
  <c r="V25" i="15"/>
  <c r="F25" i="15"/>
  <c r="AI25" i="15"/>
  <c r="AL25" i="15"/>
  <c r="Y24" i="15"/>
  <c r="Z24" i="15"/>
  <c r="AA24" i="15"/>
  <c r="AB24" i="15"/>
  <c r="AC24" i="15"/>
  <c r="AD24" i="15"/>
  <c r="AE24" i="15"/>
  <c r="AF24" i="15"/>
  <c r="AG24" i="15"/>
  <c r="AH24" i="15"/>
  <c r="V24" i="15"/>
  <c r="F24" i="15"/>
  <c r="AI24" i="15"/>
  <c r="AL24" i="15"/>
  <c r="Y23" i="15"/>
  <c r="Z23" i="15"/>
  <c r="AA23" i="15"/>
  <c r="AB23" i="15"/>
  <c r="AC23" i="15"/>
  <c r="AD23" i="15"/>
  <c r="AE23" i="15"/>
  <c r="AF23" i="15"/>
  <c r="AG23" i="15"/>
  <c r="AH23" i="15"/>
  <c r="V23" i="15"/>
  <c r="F23" i="15"/>
  <c r="AI23" i="15"/>
  <c r="AL23" i="15"/>
  <c r="Y22" i="15"/>
  <c r="Z22" i="15"/>
  <c r="AA22" i="15"/>
  <c r="AB22" i="15"/>
  <c r="AC22" i="15"/>
  <c r="AD22" i="15"/>
  <c r="AE22" i="15"/>
  <c r="AF22" i="15"/>
  <c r="AG22" i="15"/>
  <c r="AH22" i="15"/>
  <c r="V22" i="15"/>
  <c r="F22" i="15"/>
  <c r="AI22" i="15"/>
  <c r="AL22" i="15"/>
  <c r="Y21" i="15"/>
  <c r="Z21" i="15"/>
  <c r="AA21" i="15"/>
  <c r="AB21" i="15"/>
  <c r="AC21" i="15"/>
  <c r="AD21" i="15"/>
  <c r="AE21" i="15"/>
  <c r="AF21" i="15"/>
  <c r="AG21" i="15"/>
  <c r="AH21" i="15"/>
  <c r="V21" i="15"/>
  <c r="F21" i="15"/>
  <c r="AI21" i="15"/>
  <c r="AL21" i="15"/>
  <c r="Y20" i="15"/>
  <c r="Z20" i="15"/>
  <c r="AA20" i="15"/>
  <c r="AB20" i="15"/>
  <c r="AC20" i="15"/>
  <c r="AD20" i="15"/>
  <c r="AE20" i="15"/>
  <c r="AF20" i="15"/>
  <c r="AG20" i="15"/>
  <c r="AH20" i="15"/>
  <c r="V20" i="15"/>
  <c r="F20" i="15"/>
  <c r="AI20" i="15"/>
  <c r="AL20" i="15"/>
  <c r="Y19" i="15"/>
  <c r="Z19" i="15"/>
  <c r="AA19" i="15"/>
  <c r="AB19" i="15"/>
  <c r="AC19" i="15"/>
  <c r="AD19" i="15"/>
  <c r="AE19" i="15"/>
  <c r="AF19" i="15"/>
  <c r="AG19" i="15"/>
  <c r="AH19" i="15"/>
  <c r="V19" i="15"/>
  <c r="F19" i="15"/>
  <c r="AI19" i="15"/>
  <c r="AL19" i="15"/>
  <c r="Y18" i="15"/>
  <c r="Z18" i="15"/>
  <c r="AA18" i="15"/>
  <c r="AB18" i="15"/>
  <c r="AC18" i="15"/>
  <c r="AD18" i="15"/>
  <c r="AE18" i="15"/>
  <c r="AF18" i="15"/>
  <c r="AG18" i="15"/>
  <c r="AH18" i="15"/>
  <c r="V18" i="15"/>
  <c r="F18" i="15"/>
  <c r="AI18" i="15"/>
  <c r="AL18" i="15"/>
  <c r="Y17" i="15"/>
  <c r="Z17" i="15"/>
  <c r="AA17" i="15"/>
  <c r="AB17" i="15"/>
  <c r="AC17" i="15"/>
  <c r="AD17" i="15"/>
  <c r="AE17" i="15"/>
  <c r="AF17" i="15"/>
  <c r="AG17" i="15"/>
  <c r="AH17" i="15"/>
  <c r="V17" i="15"/>
  <c r="F17" i="15"/>
  <c r="AI17" i="15"/>
  <c r="AL17" i="15"/>
  <c r="Y16" i="15"/>
  <c r="Z16" i="15"/>
  <c r="AA16" i="15"/>
  <c r="AB16" i="15"/>
  <c r="AC16" i="15"/>
  <c r="AD16" i="15"/>
  <c r="AE16" i="15"/>
  <c r="AF16" i="15"/>
  <c r="AG16" i="15"/>
  <c r="AH16" i="15"/>
  <c r="V16" i="15"/>
  <c r="AL16" i="15"/>
  <c r="Y15" i="15"/>
  <c r="Z15" i="15"/>
  <c r="AA15" i="15"/>
  <c r="AB15" i="15"/>
  <c r="AC15" i="15"/>
  <c r="AD15" i="15"/>
  <c r="AE15" i="15"/>
  <c r="AF15" i="15"/>
  <c r="AG15" i="15"/>
  <c r="AH15" i="15"/>
  <c r="V15" i="15"/>
  <c r="F15" i="15"/>
  <c r="AI15" i="15"/>
  <c r="AL15" i="15"/>
  <c r="Y14" i="15"/>
  <c r="Z14" i="15"/>
  <c r="AA14" i="15"/>
  <c r="AB14" i="15"/>
  <c r="AC14" i="15"/>
  <c r="AD14" i="15"/>
  <c r="AE14" i="15"/>
  <c r="AF14" i="15"/>
  <c r="AG14" i="15"/>
  <c r="AH14" i="15"/>
  <c r="V14" i="15"/>
  <c r="F14" i="15"/>
  <c r="AI14" i="15"/>
  <c r="AL14" i="15"/>
  <c r="Y13" i="15"/>
  <c r="Z13" i="15"/>
  <c r="AA13" i="15"/>
  <c r="AB13" i="15"/>
  <c r="AC13" i="15"/>
  <c r="AD13" i="15"/>
  <c r="AE13" i="15"/>
  <c r="AF13" i="15"/>
  <c r="AG13" i="15"/>
  <c r="AH13" i="15"/>
  <c r="V13" i="15"/>
  <c r="AL13" i="15"/>
  <c r="Y12" i="15"/>
  <c r="Z12" i="15"/>
  <c r="AA12" i="15"/>
  <c r="AB12" i="15"/>
  <c r="AC12" i="15"/>
  <c r="AD12" i="15"/>
  <c r="AE12" i="15"/>
  <c r="AF12" i="15"/>
  <c r="AG12" i="15"/>
  <c r="AH12" i="15"/>
  <c r="V12" i="15"/>
  <c r="F12" i="15"/>
  <c r="AI12" i="15"/>
  <c r="AL12" i="15"/>
  <c r="Y11" i="15"/>
  <c r="Z11" i="15"/>
  <c r="AA11" i="15"/>
  <c r="AB11" i="15"/>
  <c r="AC11" i="15"/>
  <c r="AD11" i="15"/>
  <c r="AE11" i="15"/>
  <c r="AF11" i="15"/>
  <c r="AG11" i="15"/>
  <c r="AH11" i="15"/>
  <c r="V11" i="15"/>
  <c r="AL11" i="15"/>
  <c r="Y10" i="15"/>
  <c r="Z10" i="15"/>
  <c r="AA10" i="15"/>
  <c r="AB10" i="15"/>
  <c r="AC10" i="15"/>
  <c r="AD10" i="15"/>
  <c r="AE10" i="15"/>
  <c r="AF10" i="15"/>
  <c r="AG10" i="15"/>
  <c r="AH10" i="15"/>
  <c r="V10" i="15"/>
  <c r="F10" i="15"/>
  <c r="AI10" i="15"/>
  <c r="AL10" i="15"/>
  <c r="Y9" i="15"/>
  <c r="Z9" i="15"/>
  <c r="AA9" i="15"/>
  <c r="AB9" i="15"/>
  <c r="AC9" i="15"/>
  <c r="AD9" i="15"/>
  <c r="AE9" i="15"/>
  <c r="AF9" i="15"/>
  <c r="AG9" i="15"/>
  <c r="AH9" i="15"/>
  <c r="V9" i="15"/>
  <c r="F9" i="15"/>
  <c r="AI9" i="15"/>
  <c r="AL9" i="15"/>
  <c r="Y8" i="15"/>
  <c r="Z8" i="15"/>
  <c r="AA8" i="15"/>
  <c r="AB8" i="15"/>
  <c r="AC8" i="15"/>
  <c r="AD8" i="15"/>
  <c r="AE8" i="15"/>
  <c r="AF8" i="15"/>
  <c r="AG8" i="15"/>
  <c r="AH8" i="15"/>
  <c r="V8" i="15"/>
  <c r="F8" i="15"/>
  <c r="AI8" i="15"/>
  <c r="AL8" i="15"/>
  <c r="Y7" i="15"/>
  <c r="Z7" i="15"/>
  <c r="AA7" i="15"/>
  <c r="AB7" i="15"/>
  <c r="AC7" i="15"/>
  <c r="AD7" i="15"/>
  <c r="AE7" i="15"/>
  <c r="AF7" i="15"/>
  <c r="AG7" i="15"/>
  <c r="AH7" i="15"/>
  <c r="V7" i="15"/>
  <c r="F7" i="15"/>
  <c r="AI7" i="15"/>
  <c r="AL7" i="15"/>
  <c r="Y6" i="15"/>
  <c r="Z6" i="15"/>
  <c r="AA6" i="15"/>
  <c r="AB6" i="15"/>
  <c r="AC6" i="15"/>
  <c r="AD6" i="15"/>
  <c r="AE6" i="15"/>
  <c r="AF6" i="15"/>
  <c r="AG6" i="15"/>
  <c r="AH6" i="15"/>
  <c r="V6" i="15"/>
  <c r="F6" i="15"/>
  <c r="AI6" i="15"/>
  <c r="AL6" i="15"/>
  <c r="Y5" i="15"/>
  <c r="Z5" i="15"/>
  <c r="AA5" i="15"/>
  <c r="AB5" i="15"/>
  <c r="AC5" i="15"/>
  <c r="AD5" i="15"/>
  <c r="AE5" i="15"/>
  <c r="AF5" i="15"/>
  <c r="AG5" i="15"/>
  <c r="AH5" i="15"/>
  <c r="V5" i="15"/>
  <c r="F5" i="15"/>
  <c r="AI5" i="15"/>
  <c r="AL5" i="15"/>
  <c r="Y30" i="53"/>
  <c r="Z30" i="53"/>
  <c r="AA30" i="53"/>
  <c r="AB30" i="53"/>
  <c r="AC30" i="53"/>
  <c r="AD30" i="53"/>
  <c r="AE30" i="53"/>
  <c r="AF30" i="53"/>
  <c r="AG30" i="53"/>
  <c r="AH30" i="53"/>
  <c r="V30" i="53"/>
  <c r="F30" i="53"/>
  <c r="AI30" i="53"/>
  <c r="AL30" i="53"/>
  <c r="Y29" i="53"/>
  <c r="Z29" i="53"/>
  <c r="AA29" i="53"/>
  <c r="AB29" i="53"/>
  <c r="AC29" i="53"/>
  <c r="AD29" i="53"/>
  <c r="AE29" i="53"/>
  <c r="AF29" i="53"/>
  <c r="AG29" i="53"/>
  <c r="AH29" i="53"/>
  <c r="V29" i="53"/>
  <c r="F29" i="53"/>
  <c r="AI29" i="53"/>
  <c r="AL29" i="53"/>
  <c r="Y28" i="53"/>
  <c r="Z28" i="53"/>
  <c r="AA28" i="53"/>
  <c r="AB28" i="53"/>
  <c r="AC28" i="53"/>
  <c r="AD28" i="53"/>
  <c r="AE28" i="53"/>
  <c r="AF28" i="53"/>
  <c r="AG28" i="53"/>
  <c r="AH28" i="53"/>
  <c r="V28" i="53"/>
  <c r="F28" i="53"/>
  <c r="AI28" i="53"/>
  <c r="AL28" i="53"/>
  <c r="Y27" i="53"/>
  <c r="Z27" i="53"/>
  <c r="AA27" i="53"/>
  <c r="AB27" i="53"/>
  <c r="AC27" i="53"/>
  <c r="AD27" i="53"/>
  <c r="AE27" i="53"/>
  <c r="AF27" i="53"/>
  <c r="AG27" i="53"/>
  <c r="AH27" i="53"/>
  <c r="V27" i="53"/>
  <c r="F27" i="53"/>
  <c r="AI27" i="53"/>
  <c r="AL27" i="53"/>
  <c r="Y26" i="53"/>
  <c r="Z26" i="53"/>
  <c r="AA26" i="53"/>
  <c r="AB26" i="53"/>
  <c r="AC26" i="53"/>
  <c r="AD26" i="53"/>
  <c r="AE26" i="53"/>
  <c r="AF26" i="53"/>
  <c r="AG26" i="53"/>
  <c r="AH26" i="53"/>
  <c r="V26" i="53"/>
  <c r="F26" i="53"/>
  <c r="AI26" i="53"/>
  <c r="AL26" i="53"/>
  <c r="Y25" i="53"/>
  <c r="Z25" i="53"/>
  <c r="AA25" i="53"/>
  <c r="AB25" i="53"/>
  <c r="AC25" i="53"/>
  <c r="AD25" i="53"/>
  <c r="AE25" i="53"/>
  <c r="AF25" i="53"/>
  <c r="AG25" i="53"/>
  <c r="AH25" i="53"/>
  <c r="V25" i="53"/>
  <c r="F25" i="53"/>
  <c r="AI25" i="53"/>
  <c r="AL25" i="53"/>
  <c r="Y24" i="53"/>
  <c r="Z24" i="53"/>
  <c r="AA24" i="53"/>
  <c r="AB24" i="53"/>
  <c r="AC24" i="53"/>
  <c r="AD24" i="53"/>
  <c r="AE24" i="53"/>
  <c r="AF24" i="53"/>
  <c r="AG24" i="53"/>
  <c r="AH24" i="53"/>
  <c r="V24" i="53"/>
  <c r="F24" i="53"/>
  <c r="AI24" i="53"/>
  <c r="AL24" i="53"/>
  <c r="Y23" i="53"/>
  <c r="Z23" i="53"/>
  <c r="AA23" i="53"/>
  <c r="AB23" i="53"/>
  <c r="AC23" i="53"/>
  <c r="AD23" i="53"/>
  <c r="AE23" i="53"/>
  <c r="AF23" i="53"/>
  <c r="AG23" i="53"/>
  <c r="AH23" i="53"/>
  <c r="V23" i="53"/>
  <c r="F23" i="53"/>
  <c r="AI23" i="53"/>
  <c r="AL23" i="53"/>
  <c r="Y22" i="53"/>
  <c r="Z22" i="53"/>
  <c r="AA22" i="53"/>
  <c r="AB22" i="53"/>
  <c r="AC22" i="53"/>
  <c r="AD22" i="53"/>
  <c r="AE22" i="53"/>
  <c r="AF22" i="53"/>
  <c r="AG22" i="53"/>
  <c r="AH22" i="53"/>
  <c r="V22" i="53"/>
  <c r="F22" i="53"/>
  <c r="AI22" i="53"/>
  <c r="AL22" i="53"/>
  <c r="Y21" i="53"/>
  <c r="Z21" i="53"/>
  <c r="AA21" i="53"/>
  <c r="AB21" i="53"/>
  <c r="AC21" i="53"/>
  <c r="AD21" i="53"/>
  <c r="AE21" i="53"/>
  <c r="AF21" i="53"/>
  <c r="AG21" i="53"/>
  <c r="AH21" i="53"/>
  <c r="V21" i="53"/>
  <c r="F21" i="53"/>
  <c r="AI21" i="53"/>
  <c r="AL21" i="53"/>
  <c r="Y20" i="53"/>
  <c r="Z20" i="53"/>
  <c r="AA20" i="53"/>
  <c r="AB20" i="53"/>
  <c r="AC20" i="53"/>
  <c r="AD20" i="53"/>
  <c r="AE20" i="53"/>
  <c r="AF20" i="53"/>
  <c r="AG20" i="53"/>
  <c r="AH20" i="53"/>
  <c r="V20" i="53"/>
  <c r="F20" i="53"/>
  <c r="AI20" i="53"/>
  <c r="AL20" i="53"/>
  <c r="Y19" i="53"/>
  <c r="Z19" i="53"/>
  <c r="AA19" i="53"/>
  <c r="AB19" i="53"/>
  <c r="AC19" i="53"/>
  <c r="AD19" i="53"/>
  <c r="AE19" i="53"/>
  <c r="AF19" i="53"/>
  <c r="AG19" i="53"/>
  <c r="AH19" i="53"/>
  <c r="V19" i="53"/>
  <c r="F19" i="53"/>
  <c r="AI19" i="53"/>
  <c r="AL19" i="53"/>
  <c r="Y18" i="53"/>
  <c r="Z18" i="53"/>
  <c r="AA18" i="53"/>
  <c r="AB18" i="53"/>
  <c r="AC18" i="53"/>
  <c r="AD18" i="53"/>
  <c r="AE18" i="53"/>
  <c r="AF18" i="53"/>
  <c r="AG18" i="53"/>
  <c r="AH18" i="53"/>
  <c r="V18" i="53"/>
  <c r="F18" i="53"/>
  <c r="AI18" i="53"/>
  <c r="AL18" i="53"/>
  <c r="Y17" i="53"/>
  <c r="Z17" i="53"/>
  <c r="AA17" i="53"/>
  <c r="AB17" i="53"/>
  <c r="AC17" i="53"/>
  <c r="AD17" i="53"/>
  <c r="AE17" i="53"/>
  <c r="AF17" i="53"/>
  <c r="AG17" i="53"/>
  <c r="AH17" i="53"/>
  <c r="V17" i="53"/>
  <c r="F17" i="53"/>
  <c r="AI17" i="53"/>
  <c r="AL17" i="53"/>
  <c r="Y16" i="53"/>
  <c r="Z16" i="53"/>
  <c r="AA16" i="53"/>
  <c r="AB16" i="53"/>
  <c r="AC16" i="53"/>
  <c r="AD16" i="53"/>
  <c r="AE16" i="53"/>
  <c r="AF16" i="53"/>
  <c r="AG16" i="53"/>
  <c r="AH16" i="53"/>
  <c r="V16" i="53"/>
  <c r="AL16" i="53"/>
  <c r="Y15" i="53"/>
  <c r="Z15" i="53"/>
  <c r="AA15" i="53"/>
  <c r="AB15" i="53"/>
  <c r="AC15" i="53"/>
  <c r="AD15" i="53"/>
  <c r="AE15" i="53"/>
  <c r="AF15" i="53"/>
  <c r="AG15" i="53"/>
  <c r="AH15" i="53"/>
  <c r="V15" i="53"/>
  <c r="F15" i="53"/>
  <c r="AI15" i="53"/>
  <c r="AL15" i="53"/>
  <c r="Y14" i="53"/>
  <c r="Z14" i="53"/>
  <c r="AA14" i="53"/>
  <c r="AB14" i="53"/>
  <c r="AC14" i="53"/>
  <c r="AD14" i="53"/>
  <c r="AE14" i="53"/>
  <c r="AF14" i="53"/>
  <c r="AG14" i="53"/>
  <c r="AH14" i="53"/>
  <c r="V14" i="53"/>
  <c r="F14" i="53"/>
  <c r="AI14" i="53"/>
  <c r="AL14" i="53"/>
  <c r="Y13" i="53"/>
  <c r="Z13" i="53"/>
  <c r="AA13" i="53"/>
  <c r="AB13" i="53"/>
  <c r="AC13" i="53"/>
  <c r="AD13" i="53"/>
  <c r="AE13" i="53"/>
  <c r="AF13" i="53"/>
  <c r="AG13" i="53"/>
  <c r="AH13" i="53"/>
  <c r="V13" i="53"/>
  <c r="AL13" i="53"/>
  <c r="Y12" i="53"/>
  <c r="Z12" i="53"/>
  <c r="AA12" i="53"/>
  <c r="AB12" i="53"/>
  <c r="AC12" i="53"/>
  <c r="AD12" i="53"/>
  <c r="AE12" i="53"/>
  <c r="AF12" i="53"/>
  <c r="AG12" i="53"/>
  <c r="AH12" i="53"/>
  <c r="V12" i="53"/>
  <c r="F12" i="53"/>
  <c r="AI12" i="53"/>
  <c r="AL12" i="53"/>
  <c r="Y11" i="53"/>
  <c r="Z11" i="53"/>
  <c r="AA11" i="53"/>
  <c r="AB11" i="53"/>
  <c r="AC11" i="53"/>
  <c r="AD11" i="53"/>
  <c r="AE11" i="53"/>
  <c r="AF11" i="53"/>
  <c r="AG11" i="53"/>
  <c r="AH11" i="53"/>
  <c r="V11" i="53"/>
  <c r="AL11" i="53"/>
  <c r="Y10" i="53"/>
  <c r="Z10" i="53"/>
  <c r="AA10" i="53"/>
  <c r="AB10" i="53"/>
  <c r="AC10" i="53"/>
  <c r="AD10" i="53"/>
  <c r="AE10" i="53"/>
  <c r="AF10" i="53"/>
  <c r="AG10" i="53"/>
  <c r="AH10" i="53"/>
  <c r="V10" i="53"/>
  <c r="F10" i="53"/>
  <c r="AI10" i="53"/>
  <c r="AL10" i="53"/>
  <c r="Y9" i="53"/>
  <c r="Z9" i="53"/>
  <c r="AA9" i="53"/>
  <c r="AB9" i="53"/>
  <c r="AC9" i="53"/>
  <c r="AD9" i="53"/>
  <c r="AE9" i="53"/>
  <c r="AF9" i="53"/>
  <c r="AG9" i="53"/>
  <c r="AH9" i="53"/>
  <c r="V9" i="53"/>
  <c r="F9" i="53"/>
  <c r="AI9" i="53"/>
  <c r="AL9" i="53"/>
  <c r="Y8" i="53"/>
  <c r="Z8" i="53"/>
  <c r="AA8" i="53"/>
  <c r="AB8" i="53"/>
  <c r="AC8" i="53"/>
  <c r="AD8" i="53"/>
  <c r="AE8" i="53"/>
  <c r="AF8" i="53"/>
  <c r="AG8" i="53"/>
  <c r="AH8" i="53"/>
  <c r="V8" i="53"/>
  <c r="F8" i="53"/>
  <c r="AI8" i="53"/>
  <c r="AL8" i="53"/>
  <c r="Y7" i="53"/>
  <c r="Z7" i="53"/>
  <c r="AA7" i="53"/>
  <c r="AB7" i="53"/>
  <c r="AC7" i="53"/>
  <c r="AD7" i="53"/>
  <c r="AE7" i="53"/>
  <c r="AF7" i="53"/>
  <c r="AG7" i="53"/>
  <c r="AH7" i="53"/>
  <c r="V7" i="53"/>
  <c r="F7" i="53"/>
  <c r="AI7" i="53"/>
  <c r="AL7" i="53"/>
  <c r="Y6" i="53"/>
  <c r="Z6" i="53"/>
  <c r="AA6" i="53"/>
  <c r="AB6" i="53"/>
  <c r="AC6" i="53"/>
  <c r="AD6" i="53"/>
  <c r="AE6" i="53"/>
  <c r="AF6" i="53"/>
  <c r="AG6" i="53"/>
  <c r="AH6" i="53"/>
  <c r="V6" i="53"/>
  <c r="F6" i="53"/>
  <c r="AI6" i="53"/>
  <c r="AL6" i="53"/>
  <c r="Y5" i="53"/>
  <c r="Z5" i="53"/>
  <c r="AA5" i="53"/>
  <c r="AB5" i="53"/>
  <c r="AC5" i="53"/>
  <c r="AD5" i="53"/>
  <c r="AE5" i="53"/>
  <c r="AF5" i="53"/>
  <c r="AG5" i="53"/>
  <c r="AH5" i="53"/>
  <c r="V5" i="53"/>
  <c r="F5" i="53"/>
  <c r="AI5" i="53"/>
  <c r="AL5" i="53"/>
  <c r="Y30" i="52"/>
  <c r="Z30" i="52"/>
  <c r="AA30" i="52"/>
  <c r="AB30" i="52"/>
  <c r="AC30" i="52"/>
  <c r="AD30" i="52"/>
  <c r="AE30" i="52"/>
  <c r="AF30" i="52"/>
  <c r="AG30" i="52"/>
  <c r="AH30" i="52"/>
  <c r="V30" i="52"/>
  <c r="F30" i="52"/>
  <c r="AI30" i="52"/>
  <c r="AL30" i="52"/>
  <c r="Y29" i="52"/>
  <c r="Z29" i="52"/>
  <c r="AA29" i="52"/>
  <c r="AB29" i="52"/>
  <c r="AC29" i="52"/>
  <c r="AD29" i="52"/>
  <c r="AE29" i="52"/>
  <c r="AF29" i="52"/>
  <c r="AG29" i="52"/>
  <c r="AH29" i="52"/>
  <c r="V29" i="52"/>
  <c r="F29" i="52"/>
  <c r="AI29" i="52"/>
  <c r="AL29" i="52"/>
  <c r="Y28" i="52"/>
  <c r="Z28" i="52"/>
  <c r="AA28" i="52"/>
  <c r="AB28" i="52"/>
  <c r="AC28" i="52"/>
  <c r="AD28" i="52"/>
  <c r="AE28" i="52"/>
  <c r="AF28" i="52"/>
  <c r="AG28" i="52"/>
  <c r="AH28" i="52"/>
  <c r="V28" i="52"/>
  <c r="F28" i="52"/>
  <c r="AI28" i="52"/>
  <c r="AL28" i="52"/>
  <c r="Y27" i="52"/>
  <c r="Z27" i="52"/>
  <c r="AA27" i="52"/>
  <c r="AB27" i="52"/>
  <c r="AC27" i="52"/>
  <c r="AD27" i="52"/>
  <c r="AE27" i="52"/>
  <c r="AF27" i="52"/>
  <c r="AG27" i="52"/>
  <c r="AH27" i="52"/>
  <c r="V27" i="52"/>
  <c r="F27" i="52"/>
  <c r="AI27" i="52"/>
  <c r="AL27" i="52"/>
  <c r="Y26" i="52"/>
  <c r="Z26" i="52"/>
  <c r="AA26" i="52"/>
  <c r="AB26" i="52"/>
  <c r="AC26" i="52"/>
  <c r="AD26" i="52"/>
  <c r="AE26" i="52"/>
  <c r="AF26" i="52"/>
  <c r="AG26" i="52"/>
  <c r="AH26" i="52"/>
  <c r="V26" i="52"/>
  <c r="F26" i="52"/>
  <c r="AI26" i="52"/>
  <c r="AL26" i="52"/>
  <c r="Y25" i="52"/>
  <c r="Z25" i="52"/>
  <c r="AA25" i="52"/>
  <c r="AB25" i="52"/>
  <c r="AC25" i="52"/>
  <c r="AD25" i="52"/>
  <c r="AE25" i="52"/>
  <c r="AF25" i="52"/>
  <c r="AG25" i="52"/>
  <c r="AH25" i="52"/>
  <c r="V25" i="52"/>
  <c r="F25" i="52"/>
  <c r="AI25" i="52"/>
  <c r="AL25" i="52"/>
  <c r="Y24" i="52"/>
  <c r="Z24" i="52"/>
  <c r="AA24" i="52"/>
  <c r="AB24" i="52"/>
  <c r="AC24" i="52"/>
  <c r="AD24" i="52"/>
  <c r="AE24" i="52"/>
  <c r="AF24" i="52"/>
  <c r="AG24" i="52"/>
  <c r="AH24" i="52"/>
  <c r="V24" i="52"/>
  <c r="F24" i="52"/>
  <c r="AI24" i="52"/>
  <c r="AL24" i="52"/>
  <c r="Y23" i="52"/>
  <c r="Z23" i="52"/>
  <c r="AA23" i="52"/>
  <c r="AB23" i="52"/>
  <c r="AC23" i="52"/>
  <c r="AD23" i="52"/>
  <c r="AE23" i="52"/>
  <c r="AF23" i="52"/>
  <c r="AG23" i="52"/>
  <c r="AH23" i="52"/>
  <c r="V23" i="52"/>
  <c r="F23" i="52"/>
  <c r="AI23" i="52"/>
  <c r="AL23" i="52"/>
  <c r="Y22" i="52"/>
  <c r="Z22" i="52"/>
  <c r="AA22" i="52"/>
  <c r="AB22" i="52"/>
  <c r="AC22" i="52"/>
  <c r="AD22" i="52"/>
  <c r="AE22" i="52"/>
  <c r="AF22" i="52"/>
  <c r="AG22" i="52"/>
  <c r="AH22" i="52"/>
  <c r="V22" i="52"/>
  <c r="F22" i="52"/>
  <c r="AI22" i="52"/>
  <c r="AL22" i="52"/>
  <c r="Y21" i="52"/>
  <c r="Z21" i="52"/>
  <c r="AA21" i="52"/>
  <c r="AB21" i="52"/>
  <c r="AC21" i="52"/>
  <c r="AD21" i="52"/>
  <c r="AE21" i="52"/>
  <c r="AF21" i="52"/>
  <c r="AG21" i="52"/>
  <c r="AH21" i="52"/>
  <c r="V21" i="52"/>
  <c r="F21" i="52"/>
  <c r="AI21" i="52"/>
  <c r="AL21" i="52"/>
  <c r="Y20" i="52"/>
  <c r="Z20" i="52"/>
  <c r="AA20" i="52"/>
  <c r="AB20" i="52"/>
  <c r="AC20" i="52"/>
  <c r="AD20" i="52"/>
  <c r="AE20" i="52"/>
  <c r="AF20" i="52"/>
  <c r="AG20" i="52"/>
  <c r="AH20" i="52"/>
  <c r="V20" i="52"/>
  <c r="F20" i="52"/>
  <c r="AI20" i="52"/>
  <c r="AL20" i="52"/>
  <c r="Y19" i="52"/>
  <c r="Z19" i="52"/>
  <c r="AA19" i="52"/>
  <c r="AB19" i="52"/>
  <c r="AC19" i="52"/>
  <c r="AD19" i="52"/>
  <c r="AE19" i="52"/>
  <c r="AF19" i="52"/>
  <c r="AG19" i="52"/>
  <c r="AH19" i="52"/>
  <c r="V19" i="52"/>
  <c r="F19" i="52"/>
  <c r="AI19" i="52"/>
  <c r="AL19" i="52"/>
  <c r="Y18" i="52"/>
  <c r="Z18" i="52"/>
  <c r="AA18" i="52"/>
  <c r="AB18" i="52"/>
  <c r="AC18" i="52"/>
  <c r="AD18" i="52"/>
  <c r="AE18" i="52"/>
  <c r="AF18" i="52"/>
  <c r="AG18" i="52"/>
  <c r="AH18" i="52"/>
  <c r="V18" i="52"/>
  <c r="F18" i="52"/>
  <c r="AI18" i="52"/>
  <c r="AL18" i="52"/>
  <c r="Y17" i="52"/>
  <c r="Z17" i="52"/>
  <c r="AA17" i="52"/>
  <c r="AB17" i="52"/>
  <c r="AC17" i="52"/>
  <c r="AD17" i="52"/>
  <c r="AE17" i="52"/>
  <c r="AF17" i="52"/>
  <c r="AG17" i="52"/>
  <c r="AH17" i="52"/>
  <c r="V17" i="52"/>
  <c r="F17" i="52"/>
  <c r="AI17" i="52"/>
  <c r="AL17" i="52"/>
  <c r="Y16" i="52"/>
  <c r="Z16" i="52"/>
  <c r="AA16" i="52"/>
  <c r="AB16" i="52"/>
  <c r="AC16" i="52"/>
  <c r="AD16" i="52"/>
  <c r="AE16" i="52"/>
  <c r="AF16" i="52"/>
  <c r="AG16" i="52"/>
  <c r="AH16" i="52"/>
  <c r="V16" i="52"/>
  <c r="AL16" i="52"/>
  <c r="Y15" i="52"/>
  <c r="Z15" i="52"/>
  <c r="AA15" i="52"/>
  <c r="AB15" i="52"/>
  <c r="AC15" i="52"/>
  <c r="AD15" i="52"/>
  <c r="AE15" i="52"/>
  <c r="AF15" i="52"/>
  <c r="AG15" i="52"/>
  <c r="AH15" i="52"/>
  <c r="V15" i="52"/>
  <c r="F15" i="52"/>
  <c r="AI15" i="52"/>
  <c r="AL15" i="52"/>
  <c r="Y14" i="52"/>
  <c r="Z14" i="52"/>
  <c r="AA14" i="52"/>
  <c r="AB14" i="52"/>
  <c r="AC14" i="52"/>
  <c r="AD14" i="52"/>
  <c r="AE14" i="52"/>
  <c r="AF14" i="52"/>
  <c r="AG14" i="52"/>
  <c r="AH14" i="52"/>
  <c r="V14" i="52"/>
  <c r="F14" i="52"/>
  <c r="AI14" i="52"/>
  <c r="AL14" i="52"/>
  <c r="Y13" i="52"/>
  <c r="Z13" i="52"/>
  <c r="AA13" i="52"/>
  <c r="AB13" i="52"/>
  <c r="AC13" i="52"/>
  <c r="AD13" i="52"/>
  <c r="AE13" i="52"/>
  <c r="AF13" i="52"/>
  <c r="AG13" i="52"/>
  <c r="AH13" i="52"/>
  <c r="V13" i="52"/>
  <c r="AL13" i="52"/>
  <c r="Y12" i="52"/>
  <c r="Z12" i="52"/>
  <c r="AA12" i="52"/>
  <c r="AB12" i="52"/>
  <c r="AC12" i="52"/>
  <c r="AD12" i="52"/>
  <c r="AE12" i="52"/>
  <c r="AF12" i="52"/>
  <c r="AG12" i="52"/>
  <c r="AH12" i="52"/>
  <c r="V12" i="52"/>
  <c r="F12" i="52"/>
  <c r="AI12" i="52"/>
  <c r="AL12" i="52"/>
  <c r="Y11" i="52"/>
  <c r="Z11" i="52"/>
  <c r="AA11" i="52"/>
  <c r="AB11" i="52"/>
  <c r="AC11" i="52"/>
  <c r="AD11" i="52"/>
  <c r="AE11" i="52"/>
  <c r="AF11" i="52"/>
  <c r="AG11" i="52"/>
  <c r="AH11" i="52"/>
  <c r="V11" i="52"/>
  <c r="AL11" i="52"/>
  <c r="Y10" i="52"/>
  <c r="Z10" i="52"/>
  <c r="AA10" i="52"/>
  <c r="AB10" i="52"/>
  <c r="AC10" i="52"/>
  <c r="AD10" i="52"/>
  <c r="AE10" i="52"/>
  <c r="AF10" i="52"/>
  <c r="AG10" i="52"/>
  <c r="AH10" i="52"/>
  <c r="V10" i="52"/>
  <c r="F10" i="52"/>
  <c r="AI10" i="52"/>
  <c r="AL10" i="52"/>
  <c r="Y9" i="52"/>
  <c r="Z9" i="52"/>
  <c r="AA9" i="52"/>
  <c r="AB9" i="52"/>
  <c r="AC9" i="52"/>
  <c r="AD9" i="52"/>
  <c r="AE9" i="52"/>
  <c r="AF9" i="52"/>
  <c r="AG9" i="52"/>
  <c r="AH9" i="52"/>
  <c r="V9" i="52"/>
  <c r="F9" i="52"/>
  <c r="AI9" i="52"/>
  <c r="AL9" i="52"/>
  <c r="Y8" i="52"/>
  <c r="Z8" i="52"/>
  <c r="AA8" i="52"/>
  <c r="AB8" i="52"/>
  <c r="AC8" i="52"/>
  <c r="AD8" i="52"/>
  <c r="AE8" i="52"/>
  <c r="AF8" i="52"/>
  <c r="AG8" i="52"/>
  <c r="AH8" i="52"/>
  <c r="V8" i="52"/>
  <c r="F8" i="52"/>
  <c r="AI8" i="52"/>
  <c r="AL8" i="52"/>
  <c r="Y7" i="52"/>
  <c r="Z7" i="52"/>
  <c r="AA7" i="52"/>
  <c r="AB7" i="52"/>
  <c r="AC7" i="52"/>
  <c r="AD7" i="52"/>
  <c r="AE7" i="52"/>
  <c r="AF7" i="52"/>
  <c r="AG7" i="52"/>
  <c r="AH7" i="52"/>
  <c r="V7" i="52"/>
  <c r="F7" i="52"/>
  <c r="AI7" i="52"/>
  <c r="AL7" i="52"/>
  <c r="Y6" i="52"/>
  <c r="Z6" i="52"/>
  <c r="AA6" i="52"/>
  <c r="AB6" i="52"/>
  <c r="AC6" i="52"/>
  <c r="AD6" i="52"/>
  <c r="AE6" i="52"/>
  <c r="AF6" i="52"/>
  <c r="AG6" i="52"/>
  <c r="AH6" i="52"/>
  <c r="V6" i="52"/>
  <c r="F6" i="52"/>
  <c r="AI6" i="52"/>
  <c r="AL6" i="52"/>
  <c r="Y5" i="52"/>
  <c r="Z5" i="52"/>
  <c r="AA5" i="52"/>
  <c r="AB5" i="52"/>
  <c r="AC5" i="52"/>
  <c r="AD5" i="52"/>
  <c r="AE5" i="52"/>
  <c r="AF5" i="52"/>
  <c r="AG5" i="52"/>
  <c r="AH5" i="52"/>
  <c r="V5" i="52"/>
  <c r="F5" i="52"/>
  <c r="AI5" i="52"/>
  <c r="AL5" i="52"/>
  <c r="Y30" i="37"/>
  <c r="Z30" i="37"/>
  <c r="AA30" i="37"/>
  <c r="AB30" i="37"/>
  <c r="AC30" i="37"/>
  <c r="AD30" i="37"/>
  <c r="AE30" i="37"/>
  <c r="AF30" i="37"/>
  <c r="AG30" i="37"/>
  <c r="AH30" i="37"/>
  <c r="V30" i="37"/>
  <c r="F30" i="37"/>
  <c r="AI30" i="37"/>
  <c r="AL30" i="37"/>
  <c r="Y29" i="37"/>
  <c r="Z29" i="37"/>
  <c r="AA29" i="37"/>
  <c r="AB29" i="37"/>
  <c r="AC29" i="37"/>
  <c r="AD29" i="37"/>
  <c r="AE29" i="37"/>
  <c r="AF29" i="37"/>
  <c r="AG29" i="37"/>
  <c r="AH29" i="37"/>
  <c r="V29" i="37"/>
  <c r="F29" i="37"/>
  <c r="AI29" i="37"/>
  <c r="AL29" i="37"/>
  <c r="Y28" i="37"/>
  <c r="Z28" i="37"/>
  <c r="AA28" i="37"/>
  <c r="AB28" i="37"/>
  <c r="AC28" i="37"/>
  <c r="AD28" i="37"/>
  <c r="AE28" i="37"/>
  <c r="AF28" i="37"/>
  <c r="AG28" i="37"/>
  <c r="AH28" i="37"/>
  <c r="V28" i="37"/>
  <c r="F28" i="37"/>
  <c r="AI28" i="37"/>
  <c r="AL28" i="37"/>
  <c r="Y27" i="37"/>
  <c r="Z27" i="37"/>
  <c r="AA27" i="37"/>
  <c r="AB27" i="37"/>
  <c r="AC27" i="37"/>
  <c r="AD27" i="37"/>
  <c r="AE27" i="37"/>
  <c r="AF27" i="37"/>
  <c r="AG27" i="37"/>
  <c r="AH27" i="37"/>
  <c r="V27" i="37"/>
  <c r="F27" i="37"/>
  <c r="AI27" i="37"/>
  <c r="AL27" i="37"/>
  <c r="Y26" i="37"/>
  <c r="Z26" i="37"/>
  <c r="AA26" i="37"/>
  <c r="AB26" i="37"/>
  <c r="AC26" i="37"/>
  <c r="AD26" i="37"/>
  <c r="AE26" i="37"/>
  <c r="AF26" i="37"/>
  <c r="AG26" i="37"/>
  <c r="AH26" i="37"/>
  <c r="V26" i="37"/>
  <c r="F26" i="37"/>
  <c r="AI26" i="37"/>
  <c r="AL26" i="37"/>
  <c r="Y25" i="37"/>
  <c r="Z25" i="37"/>
  <c r="AA25" i="37"/>
  <c r="AB25" i="37"/>
  <c r="AC25" i="37"/>
  <c r="AD25" i="37"/>
  <c r="AE25" i="37"/>
  <c r="AF25" i="37"/>
  <c r="AG25" i="37"/>
  <c r="AH25" i="37"/>
  <c r="V25" i="37"/>
  <c r="F25" i="37"/>
  <c r="AI25" i="37"/>
  <c r="AL25" i="37"/>
  <c r="Y24" i="37"/>
  <c r="Z24" i="37"/>
  <c r="AA24" i="37"/>
  <c r="AB24" i="37"/>
  <c r="AC24" i="37"/>
  <c r="AD24" i="37"/>
  <c r="AE24" i="37"/>
  <c r="AF24" i="37"/>
  <c r="AG24" i="37"/>
  <c r="AH24" i="37"/>
  <c r="V24" i="37"/>
  <c r="F24" i="37"/>
  <c r="AI24" i="37"/>
  <c r="AL24" i="37"/>
  <c r="Y23" i="37"/>
  <c r="Z23" i="37"/>
  <c r="AA23" i="37"/>
  <c r="AB23" i="37"/>
  <c r="AC23" i="37"/>
  <c r="AD23" i="37"/>
  <c r="AE23" i="37"/>
  <c r="AF23" i="37"/>
  <c r="AG23" i="37"/>
  <c r="AH23" i="37"/>
  <c r="V23" i="37"/>
  <c r="F23" i="37"/>
  <c r="AI23" i="37"/>
  <c r="AL23" i="37"/>
  <c r="Y22" i="37"/>
  <c r="Z22" i="37"/>
  <c r="AA22" i="37"/>
  <c r="AB22" i="37"/>
  <c r="AC22" i="37"/>
  <c r="AD22" i="37"/>
  <c r="AE22" i="37"/>
  <c r="AF22" i="37"/>
  <c r="AG22" i="37"/>
  <c r="AH22" i="37"/>
  <c r="V22" i="37"/>
  <c r="F22" i="37"/>
  <c r="AI22" i="37"/>
  <c r="AL22" i="37"/>
  <c r="Y21" i="37"/>
  <c r="Z21" i="37"/>
  <c r="AA21" i="37"/>
  <c r="AB21" i="37"/>
  <c r="AC21" i="37"/>
  <c r="AD21" i="37"/>
  <c r="AE21" i="37"/>
  <c r="AF21" i="37"/>
  <c r="AG21" i="37"/>
  <c r="AH21" i="37"/>
  <c r="V21" i="37"/>
  <c r="F21" i="37"/>
  <c r="AI21" i="37"/>
  <c r="AL21" i="37"/>
  <c r="Y20" i="37"/>
  <c r="Z20" i="37"/>
  <c r="AA20" i="37"/>
  <c r="AB20" i="37"/>
  <c r="AC20" i="37"/>
  <c r="AD20" i="37"/>
  <c r="AE20" i="37"/>
  <c r="AF20" i="37"/>
  <c r="AG20" i="37"/>
  <c r="AH20" i="37"/>
  <c r="V20" i="37"/>
  <c r="F20" i="37"/>
  <c r="AI20" i="37"/>
  <c r="AL20" i="37"/>
  <c r="Y19" i="37"/>
  <c r="Z19" i="37"/>
  <c r="AA19" i="37"/>
  <c r="AB19" i="37"/>
  <c r="AC19" i="37"/>
  <c r="AD19" i="37"/>
  <c r="AE19" i="37"/>
  <c r="AF19" i="37"/>
  <c r="AG19" i="37"/>
  <c r="AH19" i="37"/>
  <c r="V19" i="37"/>
  <c r="F19" i="37"/>
  <c r="AI19" i="37"/>
  <c r="AL19" i="37"/>
  <c r="Y18" i="37"/>
  <c r="Z18" i="37"/>
  <c r="AA18" i="37"/>
  <c r="AB18" i="37"/>
  <c r="AC18" i="37"/>
  <c r="AD18" i="37"/>
  <c r="AE18" i="37"/>
  <c r="AF18" i="37"/>
  <c r="AG18" i="37"/>
  <c r="AH18" i="37"/>
  <c r="V18" i="37"/>
  <c r="F18" i="37"/>
  <c r="AI18" i="37"/>
  <c r="AL18" i="37"/>
  <c r="Y17" i="37"/>
  <c r="Z17" i="37"/>
  <c r="AA17" i="37"/>
  <c r="AB17" i="37"/>
  <c r="AC17" i="37"/>
  <c r="AD17" i="37"/>
  <c r="AE17" i="37"/>
  <c r="AF17" i="37"/>
  <c r="AG17" i="37"/>
  <c r="AH17" i="37"/>
  <c r="V17" i="37"/>
  <c r="F17" i="37"/>
  <c r="AI17" i="37"/>
  <c r="AL17" i="37"/>
  <c r="Y16" i="37"/>
  <c r="Z16" i="37"/>
  <c r="AA16" i="37"/>
  <c r="AB16" i="37"/>
  <c r="AC16" i="37"/>
  <c r="AD16" i="37"/>
  <c r="AE16" i="37"/>
  <c r="AF16" i="37"/>
  <c r="AG16" i="37"/>
  <c r="AH16" i="37"/>
  <c r="V16" i="37"/>
  <c r="AL16" i="37"/>
  <c r="Y15" i="37"/>
  <c r="Z15" i="37"/>
  <c r="AA15" i="37"/>
  <c r="AB15" i="37"/>
  <c r="AC15" i="37"/>
  <c r="AD15" i="37"/>
  <c r="AE15" i="37"/>
  <c r="AF15" i="37"/>
  <c r="AG15" i="37"/>
  <c r="AH15" i="37"/>
  <c r="V15" i="37"/>
  <c r="F15" i="37"/>
  <c r="AI15" i="37"/>
  <c r="AL15" i="37"/>
  <c r="Y14" i="37"/>
  <c r="Z14" i="37"/>
  <c r="AA14" i="37"/>
  <c r="AB14" i="37"/>
  <c r="AC14" i="37"/>
  <c r="AD14" i="37"/>
  <c r="AE14" i="37"/>
  <c r="AF14" i="37"/>
  <c r="AG14" i="37"/>
  <c r="AH14" i="37"/>
  <c r="V14" i="37"/>
  <c r="F14" i="37"/>
  <c r="AI14" i="37"/>
  <c r="AL14" i="37"/>
  <c r="Y13" i="37"/>
  <c r="Z13" i="37"/>
  <c r="AA13" i="37"/>
  <c r="AB13" i="37"/>
  <c r="AC13" i="37"/>
  <c r="AD13" i="37"/>
  <c r="AE13" i="37"/>
  <c r="AF13" i="37"/>
  <c r="AG13" i="37"/>
  <c r="AH13" i="37"/>
  <c r="V13" i="37"/>
  <c r="AL13" i="37"/>
  <c r="Y12" i="37"/>
  <c r="Z12" i="37"/>
  <c r="AA12" i="37"/>
  <c r="AB12" i="37"/>
  <c r="AC12" i="37"/>
  <c r="AD12" i="37"/>
  <c r="AE12" i="37"/>
  <c r="AF12" i="37"/>
  <c r="AG12" i="37"/>
  <c r="AH12" i="37"/>
  <c r="V12" i="37"/>
  <c r="F12" i="37"/>
  <c r="AI12" i="37"/>
  <c r="AL12" i="37"/>
  <c r="Y11" i="37"/>
  <c r="Z11" i="37"/>
  <c r="AA11" i="37"/>
  <c r="AB11" i="37"/>
  <c r="AC11" i="37"/>
  <c r="AD11" i="37"/>
  <c r="AE11" i="37"/>
  <c r="AF11" i="37"/>
  <c r="AG11" i="37"/>
  <c r="AH11" i="37"/>
  <c r="V11" i="37"/>
  <c r="AL11" i="37"/>
  <c r="Y10" i="37"/>
  <c r="Z10" i="37"/>
  <c r="AA10" i="37"/>
  <c r="AB10" i="37"/>
  <c r="AC10" i="37"/>
  <c r="AD10" i="37"/>
  <c r="AE10" i="37"/>
  <c r="AF10" i="37"/>
  <c r="AG10" i="37"/>
  <c r="AH10" i="37"/>
  <c r="V10" i="37"/>
  <c r="F10" i="37"/>
  <c r="AI10" i="37"/>
  <c r="AL10" i="37"/>
  <c r="Y9" i="37"/>
  <c r="Z9" i="37"/>
  <c r="AA9" i="37"/>
  <c r="AB9" i="37"/>
  <c r="AC9" i="37"/>
  <c r="AD9" i="37"/>
  <c r="AE9" i="37"/>
  <c r="AF9" i="37"/>
  <c r="AG9" i="37"/>
  <c r="AH9" i="37"/>
  <c r="V9" i="37"/>
  <c r="F9" i="37"/>
  <c r="AI9" i="37"/>
  <c r="AL9" i="37"/>
  <c r="Y8" i="37"/>
  <c r="Z8" i="37"/>
  <c r="AA8" i="37"/>
  <c r="AB8" i="37"/>
  <c r="AC8" i="37"/>
  <c r="AD8" i="37"/>
  <c r="AE8" i="37"/>
  <c r="AF8" i="37"/>
  <c r="AG8" i="37"/>
  <c r="AH8" i="37"/>
  <c r="V8" i="37"/>
  <c r="F8" i="37"/>
  <c r="AI8" i="37"/>
  <c r="AL8" i="37"/>
  <c r="Y7" i="37"/>
  <c r="Z7" i="37"/>
  <c r="AA7" i="37"/>
  <c r="AB7" i="37"/>
  <c r="AC7" i="37"/>
  <c r="AD7" i="37"/>
  <c r="AE7" i="37"/>
  <c r="AF7" i="37"/>
  <c r="AG7" i="37"/>
  <c r="AH7" i="37"/>
  <c r="V7" i="37"/>
  <c r="F7" i="37"/>
  <c r="AI7" i="37"/>
  <c r="AL7" i="37"/>
  <c r="Y6" i="37"/>
  <c r="Z6" i="37"/>
  <c r="AA6" i="37"/>
  <c r="AB6" i="37"/>
  <c r="AC6" i="37"/>
  <c r="AD6" i="37"/>
  <c r="AE6" i="37"/>
  <c r="AF6" i="37"/>
  <c r="AG6" i="37"/>
  <c r="AH6" i="37"/>
  <c r="V6" i="37"/>
  <c r="F6" i="37"/>
  <c r="AI6" i="37"/>
  <c r="AL6" i="37"/>
  <c r="Y5" i="37"/>
  <c r="Z5" i="37"/>
  <c r="AA5" i="37"/>
  <c r="AB5" i="37"/>
  <c r="AC5" i="37"/>
  <c r="AD5" i="37"/>
  <c r="AE5" i="37"/>
  <c r="AF5" i="37"/>
  <c r="AG5" i="37"/>
  <c r="AH5" i="37"/>
  <c r="V5" i="37"/>
  <c r="F5" i="37"/>
  <c r="AI5" i="37"/>
  <c r="AL5" i="37"/>
  <c r="AL30" i="40"/>
  <c r="AL29" i="40"/>
  <c r="AL28" i="40"/>
  <c r="AL27" i="40"/>
  <c r="AL26" i="40"/>
  <c r="AL25" i="40"/>
  <c r="AL24" i="40"/>
  <c r="AL23" i="40"/>
  <c r="AL22" i="40"/>
  <c r="AL21" i="40"/>
  <c r="AL20" i="40"/>
  <c r="AL19" i="40"/>
  <c r="AL18" i="40"/>
  <c r="AL17" i="40"/>
  <c r="AL16" i="40"/>
  <c r="AL15" i="40"/>
  <c r="AL14" i="40"/>
  <c r="AL13" i="40"/>
  <c r="AL12" i="40"/>
  <c r="AL11" i="40"/>
  <c r="AL10" i="40"/>
  <c r="AL9" i="40"/>
  <c r="AL8" i="40"/>
  <c r="AL7" i="40"/>
  <c r="AL6" i="40"/>
  <c r="AL5" i="40"/>
  <c r="Y30" i="36"/>
  <c r="Z30" i="36"/>
  <c r="AA30" i="36"/>
  <c r="AB30" i="36"/>
  <c r="AC30" i="36"/>
  <c r="AD30" i="36"/>
  <c r="AE30" i="36"/>
  <c r="AF30" i="36"/>
  <c r="AG30" i="36"/>
  <c r="AH30" i="36"/>
  <c r="V30" i="36"/>
  <c r="F30" i="36"/>
  <c r="AI30" i="36"/>
  <c r="AL30" i="36"/>
  <c r="Y29" i="36"/>
  <c r="Z29" i="36"/>
  <c r="AA29" i="36"/>
  <c r="AB29" i="36"/>
  <c r="AC29" i="36"/>
  <c r="AD29" i="36"/>
  <c r="AE29" i="36"/>
  <c r="AF29" i="36"/>
  <c r="AG29" i="36"/>
  <c r="AH29" i="36"/>
  <c r="V29" i="36"/>
  <c r="F29" i="36"/>
  <c r="AI29" i="36"/>
  <c r="AL29" i="36"/>
  <c r="Y28" i="36"/>
  <c r="Z28" i="36"/>
  <c r="AA28" i="36"/>
  <c r="AB28" i="36"/>
  <c r="AC28" i="36"/>
  <c r="AD28" i="36"/>
  <c r="AE28" i="36"/>
  <c r="AF28" i="36"/>
  <c r="AG28" i="36"/>
  <c r="AH28" i="36"/>
  <c r="V28" i="36"/>
  <c r="F28" i="36"/>
  <c r="AI28" i="36"/>
  <c r="AL28" i="36"/>
  <c r="Y27" i="36"/>
  <c r="Z27" i="36"/>
  <c r="AA27" i="36"/>
  <c r="AB27" i="36"/>
  <c r="AC27" i="36"/>
  <c r="AD27" i="36"/>
  <c r="AE27" i="36"/>
  <c r="AF27" i="36"/>
  <c r="AG27" i="36"/>
  <c r="AH27" i="36"/>
  <c r="V27" i="36"/>
  <c r="F27" i="36"/>
  <c r="AI27" i="36"/>
  <c r="AL27" i="36"/>
  <c r="Y26" i="36"/>
  <c r="Z26" i="36"/>
  <c r="AA26" i="36"/>
  <c r="AB26" i="36"/>
  <c r="AC26" i="36"/>
  <c r="AD26" i="36"/>
  <c r="AE26" i="36"/>
  <c r="AF26" i="36"/>
  <c r="AG26" i="36"/>
  <c r="AH26" i="36"/>
  <c r="V26" i="36"/>
  <c r="F26" i="36"/>
  <c r="AI26" i="36"/>
  <c r="AL26" i="36"/>
  <c r="Y25" i="36"/>
  <c r="Z25" i="36"/>
  <c r="AA25" i="36"/>
  <c r="AB25" i="36"/>
  <c r="AC25" i="36"/>
  <c r="AD25" i="36"/>
  <c r="AE25" i="36"/>
  <c r="AF25" i="36"/>
  <c r="AG25" i="36"/>
  <c r="AH25" i="36"/>
  <c r="V25" i="36"/>
  <c r="F25" i="36"/>
  <c r="AI25" i="36"/>
  <c r="AL25" i="36"/>
  <c r="Y24" i="36"/>
  <c r="Z24" i="36"/>
  <c r="AA24" i="36"/>
  <c r="AB24" i="36"/>
  <c r="AC24" i="36"/>
  <c r="AD24" i="36"/>
  <c r="AE24" i="36"/>
  <c r="AF24" i="36"/>
  <c r="AG24" i="36"/>
  <c r="AH24" i="36"/>
  <c r="V24" i="36"/>
  <c r="F24" i="36"/>
  <c r="AI24" i="36"/>
  <c r="AL24" i="36"/>
  <c r="Y23" i="36"/>
  <c r="Z23" i="36"/>
  <c r="AA23" i="36"/>
  <c r="AB23" i="36"/>
  <c r="AC23" i="36"/>
  <c r="AD23" i="36"/>
  <c r="AE23" i="36"/>
  <c r="AF23" i="36"/>
  <c r="AG23" i="36"/>
  <c r="AH23" i="36"/>
  <c r="V23" i="36"/>
  <c r="F23" i="36"/>
  <c r="AI23" i="36"/>
  <c r="AL23" i="36"/>
  <c r="Y22" i="36"/>
  <c r="Z22" i="36"/>
  <c r="AA22" i="36"/>
  <c r="AB22" i="36"/>
  <c r="AC22" i="36"/>
  <c r="AD22" i="36"/>
  <c r="AE22" i="36"/>
  <c r="AF22" i="36"/>
  <c r="AG22" i="36"/>
  <c r="AH22" i="36"/>
  <c r="V22" i="36"/>
  <c r="F22" i="36"/>
  <c r="AI22" i="36"/>
  <c r="AL22" i="36"/>
  <c r="Y21" i="36"/>
  <c r="Z21" i="36"/>
  <c r="AA21" i="36"/>
  <c r="AB21" i="36"/>
  <c r="AC21" i="36"/>
  <c r="AD21" i="36"/>
  <c r="AE21" i="36"/>
  <c r="AF21" i="36"/>
  <c r="AG21" i="36"/>
  <c r="AH21" i="36"/>
  <c r="V21" i="36"/>
  <c r="F21" i="36"/>
  <c r="AI21" i="36"/>
  <c r="AL21" i="36"/>
  <c r="Y20" i="36"/>
  <c r="Z20" i="36"/>
  <c r="AA20" i="36"/>
  <c r="AB20" i="36"/>
  <c r="AC20" i="36"/>
  <c r="AD20" i="36"/>
  <c r="AE20" i="36"/>
  <c r="AF20" i="36"/>
  <c r="AG20" i="36"/>
  <c r="AH20" i="36"/>
  <c r="V20" i="36"/>
  <c r="F20" i="36"/>
  <c r="AI20" i="36"/>
  <c r="AL20" i="36"/>
  <c r="Y19" i="36"/>
  <c r="Z19" i="36"/>
  <c r="AA19" i="36"/>
  <c r="AB19" i="36"/>
  <c r="AC19" i="36"/>
  <c r="AD19" i="36"/>
  <c r="AE19" i="36"/>
  <c r="AF19" i="36"/>
  <c r="AG19" i="36"/>
  <c r="AH19" i="36"/>
  <c r="V19" i="36"/>
  <c r="F19" i="36"/>
  <c r="AI19" i="36"/>
  <c r="AL19" i="36"/>
  <c r="Y18" i="36"/>
  <c r="Z18" i="36"/>
  <c r="AA18" i="36"/>
  <c r="AB18" i="36"/>
  <c r="AC18" i="36"/>
  <c r="AD18" i="36"/>
  <c r="AE18" i="36"/>
  <c r="AF18" i="36"/>
  <c r="AG18" i="36"/>
  <c r="AH18" i="36"/>
  <c r="V18" i="36"/>
  <c r="F18" i="36"/>
  <c r="AI18" i="36"/>
  <c r="AL18" i="36"/>
  <c r="Y17" i="36"/>
  <c r="Z17" i="36"/>
  <c r="AA17" i="36"/>
  <c r="AB17" i="36"/>
  <c r="AC17" i="36"/>
  <c r="AD17" i="36"/>
  <c r="AE17" i="36"/>
  <c r="AF17" i="36"/>
  <c r="AG17" i="36"/>
  <c r="AH17" i="36"/>
  <c r="V17" i="36"/>
  <c r="F17" i="36"/>
  <c r="AI17" i="36"/>
  <c r="AL17" i="36"/>
  <c r="Y16" i="36"/>
  <c r="Z16" i="36"/>
  <c r="AA16" i="36"/>
  <c r="AB16" i="36"/>
  <c r="AC16" i="36"/>
  <c r="AD16" i="36"/>
  <c r="AE16" i="36"/>
  <c r="AF16" i="36"/>
  <c r="AG16" i="36"/>
  <c r="AH16" i="36"/>
  <c r="V16" i="36"/>
  <c r="AL16" i="36"/>
  <c r="Y15" i="36"/>
  <c r="Z15" i="36"/>
  <c r="AA15" i="36"/>
  <c r="AB15" i="36"/>
  <c r="AC15" i="36"/>
  <c r="AD15" i="36"/>
  <c r="AE15" i="36"/>
  <c r="AF15" i="36"/>
  <c r="AG15" i="36"/>
  <c r="AH15" i="36"/>
  <c r="V15" i="36"/>
  <c r="F15" i="36"/>
  <c r="AI15" i="36"/>
  <c r="AL15" i="36"/>
  <c r="Y14" i="36"/>
  <c r="Z14" i="36"/>
  <c r="AA14" i="36"/>
  <c r="AB14" i="36"/>
  <c r="AC14" i="36"/>
  <c r="AD14" i="36"/>
  <c r="AE14" i="36"/>
  <c r="AF14" i="36"/>
  <c r="AG14" i="36"/>
  <c r="AH14" i="36"/>
  <c r="V14" i="36"/>
  <c r="F14" i="36"/>
  <c r="AI14" i="36"/>
  <c r="AL14" i="36"/>
  <c r="Y13" i="36"/>
  <c r="Z13" i="36"/>
  <c r="AA13" i="36"/>
  <c r="AB13" i="36"/>
  <c r="AC13" i="36"/>
  <c r="AD13" i="36"/>
  <c r="AE13" i="36"/>
  <c r="AF13" i="36"/>
  <c r="AG13" i="36"/>
  <c r="AH13" i="36"/>
  <c r="V13" i="36"/>
  <c r="AL13" i="36"/>
  <c r="Y12" i="36"/>
  <c r="Z12" i="36"/>
  <c r="AA12" i="36"/>
  <c r="AB12" i="36"/>
  <c r="AC12" i="36"/>
  <c r="AD12" i="36"/>
  <c r="AE12" i="36"/>
  <c r="AF12" i="36"/>
  <c r="AG12" i="36"/>
  <c r="AH12" i="36"/>
  <c r="V12" i="36"/>
  <c r="F12" i="36"/>
  <c r="AI12" i="36"/>
  <c r="AL12" i="36"/>
  <c r="Y11" i="36"/>
  <c r="Z11" i="36"/>
  <c r="AA11" i="36"/>
  <c r="AB11" i="36"/>
  <c r="AC11" i="36"/>
  <c r="AD11" i="36"/>
  <c r="AE11" i="36"/>
  <c r="AF11" i="36"/>
  <c r="AG11" i="36"/>
  <c r="AH11" i="36"/>
  <c r="V11" i="36"/>
  <c r="AL11" i="36"/>
  <c r="Y10" i="36"/>
  <c r="Z10" i="36"/>
  <c r="AA10" i="36"/>
  <c r="AB10" i="36"/>
  <c r="AC10" i="36"/>
  <c r="AD10" i="36"/>
  <c r="AE10" i="36"/>
  <c r="AF10" i="36"/>
  <c r="AG10" i="36"/>
  <c r="AH10" i="36"/>
  <c r="V10" i="36"/>
  <c r="F10" i="36"/>
  <c r="AI10" i="36"/>
  <c r="AL10" i="36"/>
  <c r="Y9" i="36"/>
  <c r="Z9" i="36"/>
  <c r="AA9" i="36"/>
  <c r="AB9" i="36"/>
  <c r="AC9" i="36"/>
  <c r="AD9" i="36"/>
  <c r="AE9" i="36"/>
  <c r="AF9" i="36"/>
  <c r="AG9" i="36"/>
  <c r="AH9" i="36"/>
  <c r="V9" i="36"/>
  <c r="F9" i="36"/>
  <c r="AI9" i="36"/>
  <c r="AL9" i="36"/>
  <c r="Y8" i="36"/>
  <c r="Z8" i="36"/>
  <c r="AA8" i="36"/>
  <c r="AB8" i="36"/>
  <c r="AC8" i="36"/>
  <c r="AD8" i="36"/>
  <c r="AE8" i="36"/>
  <c r="AF8" i="36"/>
  <c r="AG8" i="36"/>
  <c r="AH8" i="36"/>
  <c r="V8" i="36"/>
  <c r="F8" i="36"/>
  <c r="AI8" i="36"/>
  <c r="AL8" i="36"/>
  <c r="Y7" i="36"/>
  <c r="Z7" i="36"/>
  <c r="AA7" i="36"/>
  <c r="AB7" i="36"/>
  <c r="AC7" i="36"/>
  <c r="AD7" i="36"/>
  <c r="AE7" i="36"/>
  <c r="AF7" i="36"/>
  <c r="AG7" i="36"/>
  <c r="AH7" i="36"/>
  <c r="V7" i="36"/>
  <c r="F7" i="36"/>
  <c r="AI7" i="36"/>
  <c r="AL7" i="36"/>
  <c r="Y6" i="36"/>
  <c r="Z6" i="36"/>
  <c r="AA6" i="36"/>
  <c r="AB6" i="36"/>
  <c r="AC6" i="36"/>
  <c r="AD6" i="36"/>
  <c r="AE6" i="36"/>
  <c r="AF6" i="36"/>
  <c r="AG6" i="36"/>
  <c r="AH6" i="36"/>
  <c r="V6" i="36"/>
  <c r="F6" i="36"/>
  <c r="AI6" i="36"/>
  <c r="AL6" i="36"/>
  <c r="Y5" i="36"/>
  <c r="Z5" i="36"/>
  <c r="AA5" i="36"/>
  <c r="AB5" i="36"/>
  <c r="AC5" i="36"/>
  <c r="AD5" i="36"/>
  <c r="AE5" i="36"/>
  <c r="AF5" i="36"/>
  <c r="AG5" i="36"/>
  <c r="AH5" i="36"/>
  <c r="V5" i="36"/>
  <c r="F5" i="36"/>
  <c r="AI5" i="36"/>
  <c r="AL5" i="36"/>
  <c r="Y30" i="51"/>
  <c r="Z30" i="51"/>
  <c r="AA30" i="51"/>
  <c r="AB30" i="51"/>
  <c r="AC30" i="51"/>
  <c r="AD30" i="51"/>
  <c r="AE30" i="51"/>
  <c r="AF30" i="51"/>
  <c r="AG30" i="51"/>
  <c r="AH30" i="51"/>
  <c r="V30" i="51"/>
  <c r="F30" i="51"/>
  <c r="AI30" i="51"/>
  <c r="AL30" i="51"/>
  <c r="Y29" i="51"/>
  <c r="Z29" i="51"/>
  <c r="AA29" i="51"/>
  <c r="AB29" i="51"/>
  <c r="AC29" i="51"/>
  <c r="AD29" i="51"/>
  <c r="AE29" i="51"/>
  <c r="AF29" i="51"/>
  <c r="AG29" i="51"/>
  <c r="AH29" i="51"/>
  <c r="V29" i="51"/>
  <c r="F29" i="51"/>
  <c r="AI29" i="51"/>
  <c r="AL29" i="51"/>
  <c r="Y28" i="51"/>
  <c r="Z28" i="51"/>
  <c r="AA28" i="51"/>
  <c r="AB28" i="51"/>
  <c r="AC28" i="51"/>
  <c r="AD28" i="51"/>
  <c r="AE28" i="51"/>
  <c r="AF28" i="51"/>
  <c r="AG28" i="51"/>
  <c r="AH28" i="51"/>
  <c r="V28" i="51"/>
  <c r="F28" i="51"/>
  <c r="AI28" i="51"/>
  <c r="AL28" i="51"/>
  <c r="Y27" i="51"/>
  <c r="Z27" i="51"/>
  <c r="AA27" i="51"/>
  <c r="AB27" i="51"/>
  <c r="AC27" i="51"/>
  <c r="AD27" i="51"/>
  <c r="AE27" i="51"/>
  <c r="AF27" i="51"/>
  <c r="AG27" i="51"/>
  <c r="AH27" i="51"/>
  <c r="V27" i="51"/>
  <c r="F27" i="51"/>
  <c r="AI27" i="51"/>
  <c r="AL27" i="51"/>
  <c r="Y26" i="51"/>
  <c r="Z26" i="51"/>
  <c r="AA26" i="51"/>
  <c r="AB26" i="51"/>
  <c r="AC26" i="51"/>
  <c r="AD26" i="51"/>
  <c r="AE26" i="51"/>
  <c r="AF26" i="51"/>
  <c r="AG26" i="51"/>
  <c r="AH26" i="51"/>
  <c r="V26" i="51"/>
  <c r="F26" i="51"/>
  <c r="AI26" i="51"/>
  <c r="AL26" i="51"/>
  <c r="Y25" i="51"/>
  <c r="Z25" i="51"/>
  <c r="AA25" i="51"/>
  <c r="AB25" i="51"/>
  <c r="AC25" i="51"/>
  <c r="AD25" i="51"/>
  <c r="AE25" i="51"/>
  <c r="AF25" i="51"/>
  <c r="AG25" i="51"/>
  <c r="AH25" i="51"/>
  <c r="V25" i="51"/>
  <c r="F25" i="51"/>
  <c r="AI25" i="51"/>
  <c r="AL25" i="51"/>
  <c r="Y24" i="51"/>
  <c r="Z24" i="51"/>
  <c r="AA24" i="51"/>
  <c r="AB24" i="51"/>
  <c r="AC24" i="51"/>
  <c r="AD24" i="51"/>
  <c r="AE24" i="51"/>
  <c r="AF24" i="51"/>
  <c r="AG24" i="51"/>
  <c r="AH24" i="51"/>
  <c r="V24" i="51"/>
  <c r="F24" i="51"/>
  <c r="AI24" i="51"/>
  <c r="AL24" i="51"/>
  <c r="Y23" i="51"/>
  <c r="Z23" i="51"/>
  <c r="AA23" i="51"/>
  <c r="AB23" i="51"/>
  <c r="AC23" i="51"/>
  <c r="AD23" i="51"/>
  <c r="AE23" i="51"/>
  <c r="AF23" i="51"/>
  <c r="AG23" i="51"/>
  <c r="AH23" i="51"/>
  <c r="V23" i="51"/>
  <c r="F23" i="51"/>
  <c r="AI23" i="51"/>
  <c r="AL23" i="51"/>
  <c r="Y22" i="51"/>
  <c r="Z22" i="51"/>
  <c r="AA22" i="51"/>
  <c r="AB22" i="51"/>
  <c r="AC22" i="51"/>
  <c r="AD22" i="51"/>
  <c r="AE22" i="51"/>
  <c r="AF22" i="51"/>
  <c r="AG22" i="51"/>
  <c r="AH22" i="51"/>
  <c r="V22" i="51"/>
  <c r="F22" i="51"/>
  <c r="AI22" i="51"/>
  <c r="AL22" i="51"/>
  <c r="Y21" i="51"/>
  <c r="Z21" i="51"/>
  <c r="AA21" i="51"/>
  <c r="AB21" i="51"/>
  <c r="AC21" i="51"/>
  <c r="AD21" i="51"/>
  <c r="AE21" i="51"/>
  <c r="AF21" i="51"/>
  <c r="AG21" i="51"/>
  <c r="AH21" i="51"/>
  <c r="V21" i="51"/>
  <c r="F21" i="51"/>
  <c r="AI21" i="51"/>
  <c r="AL21" i="51"/>
  <c r="Y20" i="51"/>
  <c r="Z20" i="51"/>
  <c r="AA20" i="51"/>
  <c r="AB20" i="51"/>
  <c r="AC20" i="51"/>
  <c r="AD20" i="51"/>
  <c r="AE20" i="51"/>
  <c r="AF20" i="51"/>
  <c r="AG20" i="51"/>
  <c r="AH20" i="51"/>
  <c r="V20" i="51"/>
  <c r="F20" i="51"/>
  <c r="AI20" i="51"/>
  <c r="AL20" i="51"/>
  <c r="Y19" i="51"/>
  <c r="Z19" i="51"/>
  <c r="AA19" i="51"/>
  <c r="AB19" i="51"/>
  <c r="AC19" i="51"/>
  <c r="AD19" i="51"/>
  <c r="AE19" i="51"/>
  <c r="AF19" i="51"/>
  <c r="AG19" i="51"/>
  <c r="AH19" i="51"/>
  <c r="V19" i="51"/>
  <c r="F19" i="51"/>
  <c r="AI19" i="51"/>
  <c r="AL19" i="51"/>
  <c r="Y18" i="51"/>
  <c r="Z18" i="51"/>
  <c r="AA18" i="51"/>
  <c r="AB18" i="51"/>
  <c r="AC18" i="51"/>
  <c r="AD18" i="51"/>
  <c r="AE18" i="51"/>
  <c r="AF18" i="51"/>
  <c r="AG18" i="51"/>
  <c r="AH18" i="51"/>
  <c r="V18" i="51"/>
  <c r="F18" i="51"/>
  <c r="AI18" i="51"/>
  <c r="AL18" i="51"/>
  <c r="Y17" i="51"/>
  <c r="Z17" i="51"/>
  <c r="AA17" i="51"/>
  <c r="AB17" i="51"/>
  <c r="AC17" i="51"/>
  <c r="AD17" i="51"/>
  <c r="AE17" i="51"/>
  <c r="AF17" i="51"/>
  <c r="AG17" i="51"/>
  <c r="AH17" i="51"/>
  <c r="V17" i="51"/>
  <c r="F17" i="51"/>
  <c r="AI17" i="51"/>
  <c r="AL17" i="51"/>
  <c r="Y16" i="51"/>
  <c r="Z16" i="51"/>
  <c r="AA16" i="51"/>
  <c r="AB16" i="51"/>
  <c r="AC16" i="51"/>
  <c r="AD16" i="51"/>
  <c r="AE16" i="51"/>
  <c r="AF16" i="51"/>
  <c r="AG16" i="51"/>
  <c r="AH16" i="51"/>
  <c r="V16" i="51"/>
  <c r="AL16" i="51"/>
  <c r="Y15" i="51"/>
  <c r="Z15" i="51"/>
  <c r="AA15" i="51"/>
  <c r="AB15" i="51"/>
  <c r="AC15" i="51"/>
  <c r="AD15" i="51"/>
  <c r="AE15" i="51"/>
  <c r="AF15" i="51"/>
  <c r="AG15" i="51"/>
  <c r="AH15" i="51"/>
  <c r="V15" i="51"/>
  <c r="F15" i="51"/>
  <c r="AI15" i="51"/>
  <c r="AL15" i="51"/>
  <c r="Y14" i="51"/>
  <c r="Z14" i="51"/>
  <c r="AA14" i="51"/>
  <c r="AB14" i="51"/>
  <c r="AC14" i="51"/>
  <c r="AD14" i="51"/>
  <c r="AE14" i="51"/>
  <c r="AF14" i="51"/>
  <c r="AG14" i="51"/>
  <c r="AH14" i="51"/>
  <c r="V14" i="51"/>
  <c r="F14" i="51"/>
  <c r="AI14" i="51"/>
  <c r="AL14" i="51"/>
  <c r="Y13" i="51"/>
  <c r="Z13" i="51"/>
  <c r="AA13" i="51"/>
  <c r="AB13" i="51"/>
  <c r="AC13" i="51"/>
  <c r="AD13" i="51"/>
  <c r="AE13" i="51"/>
  <c r="AF13" i="51"/>
  <c r="AG13" i="51"/>
  <c r="AH13" i="51"/>
  <c r="V13" i="51"/>
  <c r="AL13" i="51"/>
  <c r="Y12" i="51"/>
  <c r="Z12" i="51"/>
  <c r="AA12" i="51"/>
  <c r="AB12" i="51"/>
  <c r="AC12" i="51"/>
  <c r="AD12" i="51"/>
  <c r="AE12" i="51"/>
  <c r="AF12" i="51"/>
  <c r="AG12" i="51"/>
  <c r="AH12" i="51"/>
  <c r="V12" i="51"/>
  <c r="F12" i="51"/>
  <c r="AI12" i="51"/>
  <c r="AL12" i="51"/>
  <c r="Y11" i="51"/>
  <c r="Z11" i="51"/>
  <c r="AA11" i="51"/>
  <c r="AB11" i="51"/>
  <c r="AC11" i="51"/>
  <c r="AD11" i="51"/>
  <c r="AE11" i="51"/>
  <c r="AF11" i="51"/>
  <c r="AG11" i="51"/>
  <c r="AH11" i="51"/>
  <c r="V11" i="51"/>
  <c r="AL11" i="51"/>
  <c r="Y10" i="51"/>
  <c r="Z10" i="51"/>
  <c r="AA10" i="51"/>
  <c r="AB10" i="51"/>
  <c r="AC10" i="51"/>
  <c r="AD10" i="51"/>
  <c r="AE10" i="51"/>
  <c r="AF10" i="51"/>
  <c r="AG10" i="51"/>
  <c r="AH10" i="51"/>
  <c r="V10" i="51"/>
  <c r="F10" i="51"/>
  <c r="AI10" i="51"/>
  <c r="AL10" i="51"/>
  <c r="Y9" i="51"/>
  <c r="Z9" i="51"/>
  <c r="AA9" i="51"/>
  <c r="AB9" i="51"/>
  <c r="AC9" i="51"/>
  <c r="AD9" i="51"/>
  <c r="AE9" i="51"/>
  <c r="AF9" i="51"/>
  <c r="AG9" i="51"/>
  <c r="AH9" i="51"/>
  <c r="V9" i="51"/>
  <c r="F9" i="51"/>
  <c r="AI9" i="51"/>
  <c r="AL9" i="51"/>
  <c r="Y8" i="51"/>
  <c r="Z8" i="51"/>
  <c r="AA8" i="51"/>
  <c r="AB8" i="51"/>
  <c r="AC8" i="51"/>
  <c r="AD8" i="51"/>
  <c r="AE8" i="51"/>
  <c r="AF8" i="51"/>
  <c r="AG8" i="51"/>
  <c r="AH8" i="51"/>
  <c r="V8" i="51"/>
  <c r="F8" i="51"/>
  <c r="AI8" i="51"/>
  <c r="AL8" i="51"/>
  <c r="Y7" i="51"/>
  <c r="Z7" i="51"/>
  <c r="AA7" i="51"/>
  <c r="AB7" i="51"/>
  <c r="AC7" i="51"/>
  <c r="AD7" i="51"/>
  <c r="AE7" i="51"/>
  <c r="AF7" i="51"/>
  <c r="AG7" i="51"/>
  <c r="AH7" i="51"/>
  <c r="V7" i="51"/>
  <c r="F7" i="51"/>
  <c r="AI7" i="51"/>
  <c r="AL7" i="51"/>
  <c r="Y6" i="51"/>
  <c r="Z6" i="51"/>
  <c r="AA6" i="51"/>
  <c r="AB6" i="51"/>
  <c r="AC6" i="51"/>
  <c r="AD6" i="51"/>
  <c r="AE6" i="51"/>
  <c r="AF6" i="51"/>
  <c r="AG6" i="51"/>
  <c r="AH6" i="51"/>
  <c r="V6" i="51"/>
  <c r="F6" i="51"/>
  <c r="AI6" i="51"/>
  <c r="AL6" i="51"/>
  <c r="Y5" i="51"/>
  <c r="Z5" i="51"/>
  <c r="AA5" i="51"/>
  <c r="AB5" i="51"/>
  <c r="AC5" i="51"/>
  <c r="AD5" i="51"/>
  <c r="AE5" i="51"/>
  <c r="AF5" i="51"/>
  <c r="AG5" i="51"/>
  <c r="AH5" i="51"/>
  <c r="V5" i="51"/>
  <c r="F5" i="51"/>
  <c r="AI5" i="51"/>
  <c r="AL5" i="51"/>
  <c r="Y30" i="35"/>
  <c r="Z30" i="35"/>
  <c r="AA30" i="35"/>
  <c r="AB30" i="35"/>
  <c r="AC30" i="35"/>
  <c r="AD30" i="35"/>
  <c r="AE30" i="35"/>
  <c r="AF30" i="35"/>
  <c r="AG30" i="35"/>
  <c r="AH30" i="35"/>
  <c r="V30" i="35"/>
  <c r="F30" i="35"/>
  <c r="AI30" i="35"/>
  <c r="AL30" i="35"/>
  <c r="Y29" i="35"/>
  <c r="Z29" i="35"/>
  <c r="AA29" i="35"/>
  <c r="AB29" i="35"/>
  <c r="AC29" i="35"/>
  <c r="AD29" i="35"/>
  <c r="AE29" i="35"/>
  <c r="AF29" i="35"/>
  <c r="AG29" i="35"/>
  <c r="AH29" i="35"/>
  <c r="V29" i="35"/>
  <c r="F29" i="35"/>
  <c r="AI29" i="35"/>
  <c r="AL29" i="35"/>
  <c r="Y28" i="35"/>
  <c r="Z28" i="35"/>
  <c r="AA28" i="35"/>
  <c r="AB28" i="35"/>
  <c r="AC28" i="35"/>
  <c r="AD28" i="35"/>
  <c r="AE28" i="35"/>
  <c r="AF28" i="35"/>
  <c r="AG28" i="35"/>
  <c r="AH28" i="35"/>
  <c r="V28" i="35"/>
  <c r="F28" i="35"/>
  <c r="AI28" i="35"/>
  <c r="AL28" i="35"/>
  <c r="Y27" i="35"/>
  <c r="Z27" i="35"/>
  <c r="AA27" i="35"/>
  <c r="AB27" i="35"/>
  <c r="AC27" i="35"/>
  <c r="AD27" i="35"/>
  <c r="AE27" i="35"/>
  <c r="AF27" i="35"/>
  <c r="AG27" i="35"/>
  <c r="AH27" i="35"/>
  <c r="V27" i="35"/>
  <c r="F27" i="35"/>
  <c r="AI27" i="35"/>
  <c r="AL27" i="35"/>
  <c r="Y26" i="35"/>
  <c r="Z26" i="35"/>
  <c r="AA26" i="35"/>
  <c r="AB26" i="35"/>
  <c r="AC26" i="35"/>
  <c r="AD26" i="35"/>
  <c r="AE26" i="35"/>
  <c r="AF26" i="35"/>
  <c r="AG26" i="35"/>
  <c r="AH26" i="35"/>
  <c r="V26" i="35"/>
  <c r="F26" i="35"/>
  <c r="AI26" i="35"/>
  <c r="AL26" i="35"/>
  <c r="Y25" i="35"/>
  <c r="Z25" i="35"/>
  <c r="AA25" i="35"/>
  <c r="AB25" i="35"/>
  <c r="AC25" i="35"/>
  <c r="AD25" i="35"/>
  <c r="AE25" i="35"/>
  <c r="AF25" i="35"/>
  <c r="AG25" i="35"/>
  <c r="AH25" i="35"/>
  <c r="V25" i="35"/>
  <c r="F25" i="35"/>
  <c r="AI25" i="35"/>
  <c r="AL25" i="35"/>
  <c r="Y24" i="35"/>
  <c r="Z24" i="35"/>
  <c r="AA24" i="35"/>
  <c r="AB24" i="35"/>
  <c r="AC24" i="35"/>
  <c r="AD24" i="35"/>
  <c r="AE24" i="35"/>
  <c r="AF24" i="35"/>
  <c r="AG24" i="35"/>
  <c r="AH24" i="35"/>
  <c r="V24" i="35"/>
  <c r="F24" i="35"/>
  <c r="AI24" i="35"/>
  <c r="AL24" i="35"/>
  <c r="Y23" i="35"/>
  <c r="Z23" i="35"/>
  <c r="AA23" i="35"/>
  <c r="AB23" i="35"/>
  <c r="AC23" i="35"/>
  <c r="AD23" i="35"/>
  <c r="AE23" i="35"/>
  <c r="AF23" i="35"/>
  <c r="AG23" i="35"/>
  <c r="AH23" i="35"/>
  <c r="V23" i="35"/>
  <c r="F23" i="35"/>
  <c r="AI23" i="35"/>
  <c r="AL23" i="35"/>
  <c r="Y22" i="35"/>
  <c r="Z22" i="35"/>
  <c r="AA22" i="35"/>
  <c r="AB22" i="35"/>
  <c r="AC22" i="35"/>
  <c r="AD22" i="35"/>
  <c r="AE22" i="35"/>
  <c r="AF22" i="35"/>
  <c r="AG22" i="35"/>
  <c r="AH22" i="35"/>
  <c r="V22" i="35"/>
  <c r="F22" i="35"/>
  <c r="AI22" i="35"/>
  <c r="AL22" i="35"/>
  <c r="Y21" i="35"/>
  <c r="Z21" i="35"/>
  <c r="AA21" i="35"/>
  <c r="AB21" i="35"/>
  <c r="AC21" i="35"/>
  <c r="AD21" i="35"/>
  <c r="AE21" i="35"/>
  <c r="AF21" i="35"/>
  <c r="AG21" i="35"/>
  <c r="AH21" i="35"/>
  <c r="V21" i="35"/>
  <c r="F21" i="35"/>
  <c r="AI21" i="35"/>
  <c r="AL21" i="35"/>
  <c r="Y20" i="35"/>
  <c r="Z20" i="35"/>
  <c r="AA20" i="35"/>
  <c r="AB20" i="35"/>
  <c r="AC20" i="35"/>
  <c r="AD20" i="35"/>
  <c r="AE20" i="35"/>
  <c r="AF20" i="35"/>
  <c r="AG20" i="35"/>
  <c r="AH20" i="35"/>
  <c r="V20" i="35"/>
  <c r="F20" i="35"/>
  <c r="AI20" i="35"/>
  <c r="AL20" i="35"/>
  <c r="Y19" i="35"/>
  <c r="Z19" i="35"/>
  <c r="AA19" i="35"/>
  <c r="AB19" i="35"/>
  <c r="AC19" i="35"/>
  <c r="AD19" i="35"/>
  <c r="AE19" i="35"/>
  <c r="AF19" i="35"/>
  <c r="AG19" i="35"/>
  <c r="AH19" i="35"/>
  <c r="V19" i="35"/>
  <c r="F19" i="35"/>
  <c r="AI19" i="35"/>
  <c r="AL19" i="35"/>
  <c r="Y18" i="35"/>
  <c r="Z18" i="35"/>
  <c r="AA18" i="35"/>
  <c r="AB18" i="35"/>
  <c r="AC18" i="35"/>
  <c r="AD18" i="35"/>
  <c r="AE18" i="35"/>
  <c r="AF18" i="35"/>
  <c r="AG18" i="35"/>
  <c r="AH18" i="35"/>
  <c r="V18" i="35"/>
  <c r="F18" i="35"/>
  <c r="AI18" i="35"/>
  <c r="AL18" i="35"/>
  <c r="Y17" i="35"/>
  <c r="Z17" i="35"/>
  <c r="AA17" i="35"/>
  <c r="AB17" i="35"/>
  <c r="AC17" i="35"/>
  <c r="AD17" i="35"/>
  <c r="AE17" i="35"/>
  <c r="AF17" i="35"/>
  <c r="AG17" i="35"/>
  <c r="AH17" i="35"/>
  <c r="V17" i="35"/>
  <c r="F17" i="35"/>
  <c r="AI17" i="35"/>
  <c r="AL17" i="35"/>
  <c r="Y16" i="35"/>
  <c r="Z16" i="35"/>
  <c r="AA16" i="35"/>
  <c r="AB16" i="35"/>
  <c r="AC16" i="35"/>
  <c r="AD16" i="35"/>
  <c r="AE16" i="35"/>
  <c r="AF16" i="35"/>
  <c r="AG16" i="35"/>
  <c r="AH16" i="35"/>
  <c r="V16" i="35"/>
  <c r="AL16" i="35"/>
  <c r="Y15" i="35"/>
  <c r="Z15" i="35"/>
  <c r="AA15" i="35"/>
  <c r="AB15" i="35"/>
  <c r="AC15" i="35"/>
  <c r="AD15" i="35"/>
  <c r="AE15" i="35"/>
  <c r="AF15" i="35"/>
  <c r="AG15" i="35"/>
  <c r="AH15" i="35"/>
  <c r="V15" i="35"/>
  <c r="F15" i="35"/>
  <c r="AI15" i="35"/>
  <c r="AL15" i="35"/>
  <c r="Y14" i="35"/>
  <c r="Z14" i="35"/>
  <c r="AA14" i="35"/>
  <c r="AB14" i="35"/>
  <c r="AC14" i="35"/>
  <c r="AD14" i="35"/>
  <c r="AE14" i="35"/>
  <c r="AF14" i="35"/>
  <c r="AG14" i="35"/>
  <c r="AH14" i="35"/>
  <c r="V14" i="35"/>
  <c r="F14" i="35"/>
  <c r="AI14" i="35"/>
  <c r="AL14" i="35"/>
  <c r="Y13" i="35"/>
  <c r="Z13" i="35"/>
  <c r="AA13" i="35"/>
  <c r="AB13" i="35"/>
  <c r="AC13" i="35"/>
  <c r="AD13" i="35"/>
  <c r="AE13" i="35"/>
  <c r="AF13" i="35"/>
  <c r="AG13" i="35"/>
  <c r="AH13" i="35"/>
  <c r="V13" i="35"/>
  <c r="AL13" i="35"/>
  <c r="Y12" i="35"/>
  <c r="Z12" i="35"/>
  <c r="AA12" i="35"/>
  <c r="AB12" i="35"/>
  <c r="AC12" i="35"/>
  <c r="AD12" i="35"/>
  <c r="AE12" i="35"/>
  <c r="AF12" i="35"/>
  <c r="AG12" i="35"/>
  <c r="AH12" i="35"/>
  <c r="V12" i="35"/>
  <c r="F12" i="35"/>
  <c r="AI12" i="35"/>
  <c r="AL12" i="35"/>
  <c r="Y11" i="35"/>
  <c r="Z11" i="35"/>
  <c r="AA11" i="35"/>
  <c r="AB11" i="35"/>
  <c r="AC11" i="35"/>
  <c r="AD11" i="35"/>
  <c r="AE11" i="35"/>
  <c r="AF11" i="35"/>
  <c r="AG11" i="35"/>
  <c r="AH11" i="35"/>
  <c r="V11" i="35"/>
  <c r="AL11" i="35"/>
  <c r="Y10" i="35"/>
  <c r="Z10" i="35"/>
  <c r="AA10" i="35"/>
  <c r="AB10" i="35"/>
  <c r="AC10" i="35"/>
  <c r="AD10" i="35"/>
  <c r="AE10" i="35"/>
  <c r="AF10" i="35"/>
  <c r="AG10" i="35"/>
  <c r="AH10" i="35"/>
  <c r="V10" i="35"/>
  <c r="F10" i="35"/>
  <c r="AI10" i="35"/>
  <c r="AL10" i="35"/>
  <c r="Y9" i="35"/>
  <c r="Z9" i="35"/>
  <c r="AA9" i="35"/>
  <c r="AB9" i="35"/>
  <c r="AC9" i="35"/>
  <c r="AD9" i="35"/>
  <c r="AE9" i="35"/>
  <c r="AF9" i="35"/>
  <c r="AG9" i="35"/>
  <c r="AH9" i="35"/>
  <c r="V9" i="35"/>
  <c r="F9" i="35"/>
  <c r="AI9" i="35"/>
  <c r="AL9" i="35"/>
  <c r="Y8" i="35"/>
  <c r="Z8" i="35"/>
  <c r="AA8" i="35"/>
  <c r="AB8" i="35"/>
  <c r="AC8" i="35"/>
  <c r="AD8" i="35"/>
  <c r="AE8" i="35"/>
  <c r="AF8" i="35"/>
  <c r="AG8" i="35"/>
  <c r="AH8" i="35"/>
  <c r="V8" i="35"/>
  <c r="F8" i="35"/>
  <c r="AI8" i="35"/>
  <c r="AL8" i="35"/>
  <c r="Y7" i="35"/>
  <c r="Z7" i="35"/>
  <c r="AA7" i="35"/>
  <c r="AB7" i="35"/>
  <c r="AC7" i="35"/>
  <c r="AD7" i="35"/>
  <c r="AE7" i="35"/>
  <c r="AF7" i="35"/>
  <c r="AG7" i="35"/>
  <c r="AH7" i="35"/>
  <c r="V7" i="35"/>
  <c r="F7" i="35"/>
  <c r="AI7" i="35"/>
  <c r="AL7" i="35"/>
  <c r="Y6" i="35"/>
  <c r="Z6" i="35"/>
  <c r="AA6" i="35"/>
  <c r="AB6" i="35"/>
  <c r="AC6" i="35"/>
  <c r="AD6" i="35"/>
  <c r="AE6" i="35"/>
  <c r="AF6" i="35"/>
  <c r="AG6" i="35"/>
  <c r="AH6" i="35"/>
  <c r="V6" i="35"/>
  <c r="F6" i="35"/>
  <c r="AI6" i="35"/>
  <c r="AL6" i="35"/>
  <c r="Y5" i="35"/>
  <c r="Z5" i="35"/>
  <c r="AA5" i="35"/>
  <c r="AB5" i="35"/>
  <c r="AC5" i="35"/>
  <c r="AD5" i="35"/>
  <c r="AE5" i="35"/>
  <c r="AF5" i="35"/>
  <c r="AG5" i="35"/>
  <c r="AH5" i="35"/>
  <c r="V5" i="35"/>
  <c r="F5" i="35"/>
  <c r="AI5" i="35"/>
  <c r="AL5" i="35"/>
  <c r="Y30" i="50"/>
  <c r="Z30" i="50"/>
  <c r="AA30" i="50"/>
  <c r="AB30" i="50"/>
  <c r="AC30" i="50"/>
  <c r="AD30" i="50"/>
  <c r="AE30" i="50"/>
  <c r="AF30" i="50"/>
  <c r="AG30" i="50"/>
  <c r="AH30" i="50"/>
  <c r="V30" i="50"/>
  <c r="F30" i="50"/>
  <c r="AI30" i="50"/>
  <c r="AL30" i="50"/>
  <c r="Y29" i="50"/>
  <c r="Z29" i="50"/>
  <c r="AA29" i="50"/>
  <c r="AB29" i="50"/>
  <c r="AC29" i="50"/>
  <c r="AD29" i="50"/>
  <c r="AE29" i="50"/>
  <c r="AF29" i="50"/>
  <c r="AG29" i="50"/>
  <c r="AH29" i="50"/>
  <c r="V29" i="50"/>
  <c r="F29" i="50"/>
  <c r="AI29" i="50"/>
  <c r="AL29" i="50"/>
  <c r="Y28" i="50"/>
  <c r="Z28" i="50"/>
  <c r="AA28" i="50"/>
  <c r="AB28" i="50"/>
  <c r="AC28" i="50"/>
  <c r="AD28" i="50"/>
  <c r="AE28" i="50"/>
  <c r="AF28" i="50"/>
  <c r="AG28" i="50"/>
  <c r="AH28" i="50"/>
  <c r="V28" i="50"/>
  <c r="F28" i="50"/>
  <c r="AI28" i="50"/>
  <c r="AL28" i="50"/>
  <c r="Y27" i="50"/>
  <c r="Z27" i="50"/>
  <c r="AA27" i="50"/>
  <c r="AB27" i="50"/>
  <c r="AC27" i="50"/>
  <c r="AD27" i="50"/>
  <c r="AE27" i="50"/>
  <c r="AF27" i="50"/>
  <c r="AG27" i="50"/>
  <c r="AH27" i="50"/>
  <c r="V27" i="50"/>
  <c r="F27" i="50"/>
  <c r="AI27" i="50"/>
  <c r="AL27" i="50"/>
  <c r="Y26" i="50"/>
  <c r="Z26" i="50"/>
  <c r="AA26" i="50"/>
  <c r="AB26" i="50"/>
  <c r="AC26" i="50"/>
  <c r="AD26" i="50"/>
  <c r="AE26" i="50"/>
  <c r="AF26" i="50"/>
  <c r="AG26" i="50"/>
  <c r="AH26" i="50"/>
  <c r="V26" i="50"/>
  <c r="F26" i="50"/>
  <c r="AI26" i="50"/>
  <c r="AL26" i="50"/>
  <c r="Y25" i="50"/>
  <c r="Z25" i="50"/>
  <c r="AA25" i="50"/>
  <c r="AB25" i="50"/>
  <c r="AC25" i="50"/>
  <c r="AD25" i="50"/>
  <c r="AE25" i="50"/>
  <c r="AF25" i="50"/>
  <c r="AG25" i="50"/>
  <c r="AH25" i="50"/>
  <c r="V25" i="50"/>
  <c r="F25" i="50"/>
  <c r="AI25" i="50"/>
  <c r="AL25" i="50"/>
  <c r="Y24" i="50"/>
  <c r="Z24" i="50"/>
  <c r="AA24" i="50"/>
  <c r="AB24" i="50"/>
  <c r="AC24" i="50"/>
  <c r="AD24" i="50"/>
  <c r="AE24" i="50"/>
  <c r="AF24" i="50"/>
  <c r="AG24" i="50"/>
  <c r="AH24" i="50"/>
  <c r="V24" i="50"/>
  <c r="F24" i="50"/>
  <c r="AI24" i="50"/>
  <c r="AL24" i="50"/>
  <c r="Y23" i="50"/>
  <c r="Z23" i="50"/>
  <c r="AA23" i="50"/>
  <c r="AB23" i="50"/>
  <c r="AC23" i="50"/>
  <c r="AD23" i="50"/>
  <c r="AE23" i="50"/>
  <c r="AF23" i="50"/>
  <c r="AG23" i="50"/>
  <c r="AH23" i="50"/>
  <c r="V23" i="50"/>
  <c r="F23" i="50"/>
  <c r="AI23" i="50"/>
  <c r="AL23" i="50"/>
  <c r="Y22" i="50"/>
  <c r="Z22" i="50"/>
  <c r="AA22" i="50"/>
  <c r="AB22" i="50"/>
  <c r="AC22" i="50"/>
  <c r="AD22" i="50"/>
  <c r="AE22" i="50"/>
  <c r="AF22" i="50"/>
  <c r="AG22" i="50"/>
  <c r="AH22" i="50"/>
  <c r="V22" i="50"/>
  <c r="F22" i="50"/>
  <c r="AI22" i="50"/>
  <c r="AL22" i="50"/>
  <c r="Y21" i="50"/>
  <c r="Z21" i="50"/>
  <c r="AA21" i="50"/>
  <c r="AB21" i="50"/>
  <c r="AC21" i="50"/>
  <c r="AD21" i="50"/>
  <c r="AE21" i="50"/>
  <c r="AF21" i="50"/>
  <c r="AG21" i="50"/>
  <c r="AH21" i="50"/>
  <c r="V21" i="50"/>
  <c r="F21" i="50"/>
  <c r="AI21" i="50"/>
  <c r="AL21" i="50"/>
  <c r="Y20" i="50"/>
  <c r="Z20" i="50"/>
  <c r="AA20" i="50"/>
  <c r="AB20" i="50"/>
  <c r="AC20" i="50"/>
  <c r="AD20" i="50"/>
  <c r="AE20" i="50"/>
  <c r="AF20" i="50"/>
  <c r="AG20" i="50"/>
  <c r="AH20" i="50"/>
  <c r="V20" i="50"/>
  <c r="F20" i="50"/>
  <c r="AI20" i="50"/>
  <c r="AL20" i="50"/>
  <c r="Y19" i="50"/>
  <c r="Z19" i="50"/>
  <c r="AA19" i="50"/>
  <c r="AB19" i="50"/>
  <c r="AC19" i="50"/>
  <c r="AD19" i="50"/>
  <c r="AE19" i="50"/>
  <c r="AF19" i="50"/>
  <c r="AG19" i="50"/>
  <c r="AH19" i="50"/>
  <c r="V19" i="50"/>
  <c r="F19" i="50"/>
  <c r="AI19" i="50"/>
  <c r="AL19" i="50"/>
  <c r="Y18" i="50"/>
  <c r="Z18" i="50"/>
  <c r="AA18" i="50"/>
  <c r="AB18" i="50"/>
  <c r="AC18" i="50"/>
  <c r="AD18" i="50"/>
  <c r="AE18" i="50"/>
  <c r="AF18" i="50"/>
  <c r="AG18" i="50"/>
  <c r="AH18" i="50"/>
  <c r="V18" i="50"/>
  <c r="F18" i="50"/>
  <c r="AI18" i="50"/>
  <c r="AL18" i="50"/>
  <c r="Y17" i="50"/>
  <c r="Z17" i="50"/>
  <c r="AA17" i="50"/>
  <c r="AB17" i="50"/>
  <c r="AC17" i="50"/>
  <c r="AD17" i="50"/>
  <c r="AE17" i="50"/>
  <c r="AF17" i="50"/>
  <c r="AG17" i="50"/>
  <c r="AH17" i="50"/>
  <c r="V17" i="50"/>
  <c r="F17" i="50"/>
  <c r="AI17" i="50"/>
  <c r="AL17" i="50"/>
  <c r="Y16" i="50"/>
  <c r="Z16" i="50"/>
  <c r="AA16" i="50"/>
  <c r="AB16" i="50"/>
  <c r="AC16" i="50"/>
  <c r="AD16" i="50"/>
  <c r="AE16" i="50"/>
  <c r="AF16" i="50"/>
  <c r="AG16" i="50"/>
  <c r="AH16" i="50"/>
  <c r="V16" i="50"/>
  <c r="AL16" i="50"/>
  <c r="Y15" i="50"/>
  <c r="Z15" i="50"/>
  <c r="AA15" i="50"/>
  <c r="AB15" i="50"/>
  <c r="AC15" i="50"/>
  <c r="AD15" i="50"/>
  <c r="AE15" i="50"/>
  <c r="AF15" i="50"/>
  <c r="AG15" i="50"/>
  <c r="AH15" i="50"/>
  <c r="V15" i="50"/>
  <c r="F15" i="50"/>
  <c r="AI15" i="50"/>
  <c r="AL15" i="50"/>
  <c r="Y14" i="50"/>
  <c r="Z14" i="50"/>
  <c r="AA14" i="50"/>
  <c r="AB14" i="50"/>
  <c r="AC14" i="50"/>
  <c r="AD14" i="50"/>
  <c r="AE14" i="50"/>
  <c r="AF14" i="50"/>
  <c r="AG14" i="50"/>
  <c r="AH14" i="50"/>
  <c r="V14" i="50"/>
  <c r="F14" i="50"/>
  <c r="AI14" i="50"/>
  <c r="AL14" i="50"/>
  <c r="Y13" i="50"/>
  <c r="Z13" i="50"/>
  <c r="AA13" i="50"/>
  <c r="AB13" i="50"/>
  <c r="AC13" i="50"/>
  <c r="AD13" i="50"/>
  <c r="AE13" i="50"/>
  <c r="AF13" i="50"/>
  <c r="AG13" i="50"/>
  <c r="AH13" i="50"/>
  <c r="V13" i="50"/>
  <c r="AL13" i="50"/>
  <c r="Y12" i="50"/>
  <c r="Z12" i="50"/>
  <c r="AA12" i="50"/>
  <c r="AB12" i="50"/>
  <c r="AC12" i="50"/>
  <c r="AD12" i="50"/>
  <c r="AE12" i="50"/>
  <c r="AF12" i="50"/>
  <c r="AG12" i="50"/>
  <c r="AH12" i="50"/>
  <c r="V12" i="50"/>
  <c r="F12" i="50"/>
  <c r="AI12" i="50"/>
  <c r="AL12" i="50"/>
  <c r="Y11" i="50"/>
  <c r="Z11" i="50"/>
  <c r="AA11" i="50"/>
  <c r="AB11" i="50"/>
  <c r="AC11" i="50"/>
  <c r="AD11" i="50"/>
  <c r="AE11" i="50"/>
  <c r="AF11" i="50"/>
  <c r="AG11" i="50"/>
  <c r="AH11" i="50"/>
  <c r="V11" i="50"/>
  <c r="AL11" i="50"/>
  <c r="Y10" i="50"/>
  <c r="Z10" i="50"/>
  <c r="AA10" i="50"/>
  <c r="AB10" i="50"/>
  <c r="AC10" i="50"/>
  <c r="AD10" i="50"/>
  <c r="AE10" i="50"/>
  <c r="AF10" i="50"/>
  <c r="AG10" i="50"/>
  <c r="AH10" i="50"/>
  <c r="V10" i="50"/>
  <c r="F10" i="50"/>
  <c r="AI10" i="50"/>
  <c r="AL10" i="50"/>
  <c r="Y9" i="50"/>
  <c r="Z9" i="50"/>
  <c r="AA9" i="50"/>
  <c r="AB9" i="50"/>
  <c r="AC9" i="50"/>
  <c r="AD9" i="50"/>
  <c r="AE9" i="50"/>
  <c r="AF9" i="50"/>
  <c r="AG9" i="50"/>
  <c r="AH9" i="50"/>
  <c r="V9" i="50"/>
  <c r="F9" i="50"/>
  <c r="AI9" i="50"/>
  <c r="AL9" i="50"/>
  <c r="Y8" i="50"/>
  <c r="Z8" i="50"/>
  <c r="AA8" i="50"/>
  <c r="AB8" i="50"/>
  <c r="AC8" i="50"/>
  <c r="AD8" i="50"/>
  <c r="AE8" i="50"/>
  <c r="AF8" i="50"/>
  <c r="AG8" i="50"/>
  <c r="AH8" i="50"/>
  <c r="V8" i="50"/>
  <c r="F8" i="50"/>
  <c r="AI8" i="50"/>
  <c r="AL8" i="50"/>
  <c r="Y7" i="50"/>
  <c r="Z7" i="50"/>
  <c r="AA7" i="50"/>
  <c r="AB7" i="50"/>
  <c r="AC7" i="50"/>
  <c r="AD7" i="50"/>
  <c r="AE7" i="50"/>
  <c r="AF7" i="50"/>
  <c r="AG7" i="50"/>
  <c r="AH7" i="50"/>
  <c r="V7" i="50"/>
  <c r="F7" i="50"/>
  <c r="AI7" i="50"/>
  <c r="AL7" i="50"/>
  <c r="Y6" i="50"/>
  <c r="Z6" i="50"/>
  <c r="AA6" i="50"/>
  <c r="AB6" i="50"/>
  <c r="AC6" i="50"/>
  <c r="AD6" i="50"/>
  <c r="AE6" i="50"/>
  <c r="AF6" i="50"/>
  <c r="AG6" i="50"/>
  <c r="AH6" i="50"/>
  <c r="V6" i="50"/>
  <c r="F6" i="50"/>
  <c r="AI6" i="50"/>
  <c r="AL6" i="50"/>
  <c r="Y5" i="50"/>
  <c r="Z5" i="50"/>
  <c r="AA5" i="50"/>
  <c r="AB5" i="50"/>
  <c r="AC5" i="50"/>
  <c r="AD5" i="50"/>
  <c r="AE5" i="50"/>
  <c r="AF5" i="50"/>
  <c r="AG5" i="50"/>
  <c r="AH5" i="50"/>
  <c r="V5" i="50"/>
  <c r="F5" i="50"/>
  <c r="AI5" i="50"/>
  <c r="AL5" i="50"/>
  <c r="Y30" i="34"/>
  <c r="Z30" i="34"/>
  <c r="AA30" i="34"/>
  <c r="AB30" i="34"/>
  <c r="AC30" i="34"/>
  <c r="AD30" i="34"/>
  <c r="AE30" i="34"/>
  <c r="AF30" i="34"/>
  <c r="AG30" i="34"/>
  <c r="AH30" i="34"/>
  <c r="V30" i="34"/>
  <c r="F30" i="34"/>
  <c r="AI30" i="34"/>
  <c r="AL30" i="34"/>
  <c r="Y29" i="34"/>
  <c r="Z29" i="34"/>
  <c r="AA29" i="34"/>
  <c r="AB29" i="34"/>
  <c r="AC29" i="34"/>
  <c r="AD29" i="34"/>
  <c r="AE29" i="34"/>
  <c r="AF29" i="34"/>
  <c r="AG29" i="34"/>
  <c r="AH29" i="34"/>
  <c r="V29" i="34"/>
  <c r="F29" i="34"/>
  <c r="AI29" i="34"/>
  <c r="AL29" i="34"/>
  <c r="Y28" i="34"/>
  <c r="Z28" i="34"/>
  <c r="AA28" i="34"/>
  <c r="AB28" i="34"/>
  <c r="AC28" i="34"/>
  <c r="AD28" i="34"/>
  <c r="AE28" i="34"/>
  <c r="AF28" i="34"/>
  <c r="AG28" i="34"/>
  <c r="AH28" i="34"/>
  <c r="V28" i="34"/>
  <c r="F28" i="34"/>
  <c r="AI28" i="34"/>
  <c r="AL28" i="34"/>
  <c r="Y27" i="34"/>
  <c r="Z27" i="34"/>
  <c r="AA27" i="34"/>
  <c r="AB27" i="34"/>
  <c r="AC27" i="34"/>
  <c r="AD27" i="34"/>
  <c r="AE27" i="34"/>
  <c r="AF27" i="34"/>
  <c r="AG27" i="34"/>
  <c r="AH27" i="34"/>
  <c r="V27" i="34"/>
  <c r="F27" i="34"/>
  <c r="AI27" i="34"/>
  <c r="AL27" i="34"/>
  <c r="Y26" i="34"/>
  <c r="Z26" i="34"/>
  <c r="AA26" i="34"/>
  <c r="AB26" i="34"/>
  <c r="AC26" i="34"/>
  <c r="AD26" i="34"/>
  <c r="AE26" i="34"/>
  <c r="AF26" i="34"/>
  <c r="AG26" i="34"/>
  <c r="AH26" i="34"/>
  <c r="V26" i="34"/>
  <c r="F26" i="34"/>
  <c r="AI26" i="34"/>
  <c r="AL26" i="34"/>
  <c r="Y25" i="34"/>
  <c r="Z25" i="34"/>
  <c r="AA25" i="34"/>
  <c r="AB25" i="34"/>
  <c r="AC25" i="34"/>
  <c r="AD25" i="34"/>
  <c r="AE25" i="34"/>
  <c r="AF25" i="34"/>
  <c r="AG25" i="34"/>
  <c r="AH25" i="34"/>
  <c r="V25" i="34"/>
  <c r="F25" i="34"/>
  <c r="AI25" i="34"/>
  <c r="AL25" i="34"/>
  <c r="Y24" i="34"/>
  <c r="Z24" i="34"/>
  <c r="AA24" i="34"/>
  <c r="AB24" i="34"/>
  <c r="AC24" i="34"/>
  <c r="AD24" i="34"/>
  <c r="AE24" i="34"/>
  <c r="AF24" i="34"/>
  <c r="AG24" i="34"/>
  <c r="AH24" i="34"/>
  <c r="V24" i="34"/>
  <c r="F24" i="34"/>
  <c r="AI24" i="34"/>
  <c r="AL24" i="34"/>
  <c r="Y23" i="34"/>
  <c r="Z23" i="34"/>
  <c r="AA23" i="34"/>
  <c r="AB23" i="34"/>
  <c r="AC23" i="34"/>
  <c r="AD23" i="34"/>
  <c r="AE23" i="34"/>
  <c r="AF23" i="34"/>
  <c r="AG23" i="34"/>
  <c r="AH23" i="34"/>
  <c r="V23" i="34"/>
  <c r="F23" i="34"/>
  <c r="AI23" i="34"/>
  <c r="AL23" i="34"/>
  <c r="Y22" i="34"/>
  <c r="Z22" i="34"/>
  <c r="AA22" i="34"/>
  <c r="AB22" i="34"/>
  <c r="AC22" i="34"/>
  <c r="AD22" i="34"/>
  <c r="AE22" i="34"/>
  <c r="AF22" i="34"/>
  <c r="AG22" i="34"/>
  <c r="AH22" i="34"/>
  <c r="V22" i="34"/>
  <c r="F22" i="34"/>
  <c r="AI22" i="34"/>
  <c r="AL22" i="34"/>
  <c r="Y21" i="34"/>
  <c r="Z21" i="34"/>
  <c r="AA21" i="34"/>
  <c r="AB21" i="34"/>
  <c r="AC21" i="34"/>
  <c r="AD21" i="34"/>
  <c r="AE21" i="34"/>
  <c r="AF21" i="34"/>
  <c r="AG21" i="34"/>
  <c r="AH21" i="34"/>
  <c r="V21" i="34"/>
  <c r="F21" i="34"/>
  <c r="AI21" i="34"/>
  <c r="AL21" i="34"/>
  <c r="Y20" i="34"/>
  <c r="Z20" i="34"/>
  <c r="AA20" i="34"/>
  <c r="AB20" i="34"/>
  <c r="AC20" i="34"/>
  <c r="AD20" i="34"/>
  <c r="AE20" i="34"/>
  <c r="AF20" i="34"/>
  <c r="AG20" i="34"/>
  <c r="AH20" i="34"/>
  <c r="V20" i="34"/>
  <c r="F20" i="34"/>
  <c r="AI20" i="34"/>
  <c r="AL20" i="34"/>
  <c r="Y19" i="34"/>
  <c r="Z19" i="34"/>
  <c r="AA19" i="34"/>
  <c r="AB19" i="34"/>
  <c r="AC19" i="34"/>
  <c r="AD19" i="34"/>
  <c r="AE19" i="34"/>
  <c r="AF19" i="34"/>
  <c r="AG19" i="34"/>
  <c r="AH19" i="34"/>
  <c r="V19" i="34"/>
  <c r="F19" i="34"/>
  <c r="AI19" i="34"/>
  <c r="AL19" i="34"/>
  <c r="Y18" i="34"/>
  <c r="Z18" i="34"/>
  <c r="AA18" i="34"/>
  <c r="AB18" i="34"/>
  <c r="AC18" i="34"/>
  <c r="AD18" i="34"/>
  <c r="AE18" i="34"/>
  <c r="AF18" i="34"/>
  <c r="AG18" i="34"/>
  <c r="AH18" i="34"/>
  <c r="V18" i="34"/>
  <c r="F18" i="34"/>
  <c r="AI18" i="34"/>
  <c r="AL18" i="34"/>
  <c r="Y17" i="34"/>
  <c r="Z17" i="34"/>
  <c r="AA17" i="34"/>
  <c r="AB17" i="34"/>
  <c r="AC17" i="34"/>
  <c r="AD17" i="34"/>
  <c r="AE17" i="34"/>
  <c r="AF17" i="34"/>
  <c r="AG17" i="34"/>
  <c r="AH17" i="34"/>
  <c r="V17" i="34"/>
  <c r="F17" i="34"/>
  <c r="AI17" i="34"/>
  <c r="AL17" i="34"/>
  <c r="Y16" i="34"/>
  <c r="Z16" i="34"/>
  <c r="AA16" i="34"/>
  <c r="AB16" i="34"/>
  <c r="AC16" i="34"/>
  <c r="AD16" i="34"/>
  <c r="AE16" i="34"/>
  <c r="AF16" i="34"/>
  <c r="AG16" i="34"/>
  <c r="AH16" i="34"/>
  <c r="V16" i="34"/>
  <c r="AL16" i="34"/>
  <c r="Y15" i="34"/>
  <c r="Z15" i="34"/>
  <c r="AA15" i="34"/>
  <c r="AB15" i="34"/>
  <c r="AC15" i="34"/>
  <c r="AD15" i="34"/>
  <c r="AE15" i="34"/>
  <c r="AF15" i="34"/>
  <c r="AG15" i="34"/>
  <c r="AH15" i="34"/>
  <c r="V15" i="34"/>
  <c r="F15" i="34"/>
  <c r="AI15" i="34"/>
  <c r="AL15" i="34"/>
  <c r="Y14" i="34"/>
  <c r="Z14" i="34"/>
  <c r="AA14" i="34"/>
  <c r="AB14" i="34"/>
  <c r="AC14" i="34"/>
  <c r="AD14" i="34"/>
  <c r="AE14" i="34"/>
  <c r="AF14" i="34"/>
  <c r="AG14" i="34"/>
  <c r="AH14" i="34"/>
  <c r="V14" i="34"/>
  <c r="F14" i="34"/>
  <c r="AI14" i="34"/>
  <c r="AL14" i="34"/>
  <c r="Y13" i="34"/>
  <c r="Z13" i="34"/>
  <c r="AA13" i="34"/>
  <c r="AB13" i="34"/>
  <c r="AC13" i="34"/>
  <c r="AD13" i="34"/>
  <c r="AE13" i="34"/>
  <c r="AF13" i="34"/>
  <c r="AG13" i="34"/>
  <c r="AH13" i="34"/>
  <c r="V13" i="34"/>
  <c r="AL13" i="34"/>
  <c r="Y12" i="34"/>
  <c r="Z12" i="34"/>
  <c r="AA12" i="34"/>
  <c r="AB12" i="34"/>
  <c r="AC12" i="34"/>
  <c r="AD12" i="34"/>
  <c r="AE12" i="34"/>
  <c r="AF12" i="34"/>
  <c r="AG12" i="34"/>
  <c r="AH12" i="34"/>
  <c r="V12" i="34"/>
  <c r="F12" i="34"/>
  <c r="AI12" i="34"/>
  <c r="AL12" i="34"/>
  <c r="Y11" i="34"/>
  <c r="Z11" i="34"/>
  <c r="AA11" i="34"/>
  <c r="AB11" i="34"/>
  <c r="AC11" i="34"/>
  <c r="AD11" i="34"/>
  <c r="AE11" i="34"/>
  <c r="AF11" i="34"/>
  <c r="AG11" i="34"/>
  <c r="AH11" i="34"/>
  <c r="V11" i="34"/>
  <c r="AL11" i="34"/>
  <c r="Y10" i="34"/>
  <c r="Z10" i="34"/>
  <c r="AA10" i="34"/>
  <c r="AB10" i="34"/>
  <c r="AC10" i="34"/>
  <c r="AD10" i="34"/>
  <c r="AE10" i="34"/>
  <c r="AF10" i="34"/>
  <c r="AG10" i="34"/>
  <c r="AH10" i="34"/>
  <c r="V10" i="34"/>
  <c r="F10" i="34"/>
  <c r="AI10" i="34"/>
  <c r="AL10" i="34"/>
  <c r="Y9" i="34"/>
  <c r="Z9" i="34"/>
  <c r="AA9" i="34"/>
  <c r="AB9" i="34"/>
  <c r="AC9" i="34"/>
  <c r="AD9" i="34"/>
  <c r="AE9" i="34"/>
  <c r="AF9" i="34"/>
  <c r="AG9" i="34"/>
  <c r="AH9" i="34"/>
  <c r="V9" i="34"/>
  <c r="F9" i="34"/>
  <c r="AI9" i="34"/>
  <c r="AL9" i="34"/>
  <c r="Y8" i="34"/>
  <c r="Z8" i="34"/>
  <c r="AA8" i="34"/>
  <c r="AB8" i="34"/>
  <c r="AC8" i="34"/>
  <c r="AD8" i="34"/>
  <c r="AE8" i="34"/>
  <c r="AF8" i="34"/>
  <c r="AG8" i="34"/>
  <c r="AH8" i="34"/>
  <c r="V8" i="34"/>
  <c r="F8" i="34"/>
  <c r="AI8" i="34"/>
  <c r="AL8" i="34"/>
  <c r="Y7" i="34"/>
  <c r="Z7" i="34"/>
  <c r="AA7" i="34"/>
  <c r="AB7" i="34"/>
  <c r="AC7" i="34"/>
  <c r="AD7" i="34"/>
  <c r="AE7" i="34"/>
  <c r="AF7" i="34"/>
  <c r="AG7" i="34"/>
  <c r="AH7" i="34"/>
  <c r="V7" i="34"/>
  <c r="F7" i="34"/>
  <c r="AI7" i="34"/>
  <c r="AL7" i="34"/>
  <c r="Y6" i="34"/>
  <c r="Z6" i="34"/>
  <c r="AA6" i="34"/>
  <c r="AB6" i="34"/>
  <c r="AC6" i="34"/>
  <c r="AD6" i="34"/>
  <c r="AE6" i="34"/>
  <c r="AF6" i="34"/>
  <c r="AG6" i="34"/>
  <c r="AH6" i="34"/>
  <c r="V6" i="34"/>
  <c r="F6" i="34"/>
  <c r="AI6" i="34"/>
  <c r="AL6" i="34"/>
  <c r="Y5" i="34"/>
  <c r="Z5" i="34"/>
  <c r="AA5" i="34"/>
  <c r="AB5" i="34"/>
  <c r="AC5" i="34"/>
  <c r="AD5" i="34"/>
  <c r="AE5" i="34"/>
  <c r="AF5" i="34"/>
  <c r="AG5" i="34"/>
  <c r="AH5" i="34"/>
  <c r="V5" i="34"/>
  <c r="F5" i="34"/>
  <c r="AI5" i="34"/>
  <c r="AL5" i="34"/>
  <c r="Y30" i="49"/>
  <c r="Z30" i="49"/>
  <c r="AA30" i="49"/>
  <c r="AB30" i="49"/>
  <c r="AC30" i="49"/>
  <c r="AD30" i="49"/>
  <c r="AE30" i="49"/>
  <c r="AF30" i="49"/>
  <c r="AG30" i="49"/>
  <c r="AH30" i="49"/>
  <c r="V30" i="49"/>
  <c r="F30" i="49"/>
  <c r="AI30" i="49"/>
  <c r="AL30" i="49"/>
  <c r="Y29" i="49"/>
  <c r="Z29" i="49"/>
  <c r="AA29" i="49"/>
  <c r="AB29" i="49"/>
  <c r="AC29" i="49"/>
  <c r="AD29" i="49"/>
  <c r="AE29" i="49"/>
  <c r="AF29" i="49"/>
  <c r="AG29" i="49"/>
  <c r="AH29" i="49"/>
  <c r="V29" i="49"/>
  <c r="F29" i="49"/>
  <c r="AI29" i="49"/>
  <c r="AL29" i="49"/>
  <c r="Y28" i="49"/>
  <c r="Z28" i="49"/>
  <c r="AA28" i="49"/>
  <c r="AB28" i="49"/>
  <c r="AC28" i="49"/>
  <c r="AD28" i="49"/>
  <c r="AE28" i="49"/>
  <c r="AF28" i="49"/>
  <c r="AG28" i="49"/>
  <c r="AH28" i="49"/>
  <c r="V28" i="49"/>
  <c r="F28" i="49"/>
  <c r="AI28" i="49"/>
  <c r="AL28" i="49"/>
  <c r="Y27" i="49"/>
  <c r="Z27" i="49"/>
  <c r="AA27" i="49"/>
  <c r="AB27" i="49"/>
  <c r="AC27" i="49"/>
  <c r="AD27" i="49"/>
  <c r="AE27" i="49"/>
  <c r="AF27" i="49"/>
  <c r="AG27" i="49"/>
  <c r="AH27" i="49"/>
  <c r="V27" i="49"/>
  <c r="F27" i="49"/>
  <c r="AI27" i="49"/>
  <c r="AL27" i="49"/>
  <c r="Y26" i="49"/>
  <c r="Z26" i="49"/>
  <c r="AA26" i="49"/>
  <c r="AB26" i="49"/>
  <c r="AC26" i="49"/>
  <c r="AD26" i="49"/>
  <c r="AE26" i="49"/>
  <c r="AF26" i="49"/>
  <c r="AG26" i="49"/>
  <c r="AH26" i="49"/>
  <c r="V26" i="49"/>
  <c r="F26" i="49"/>
  <c r="AI26" i="49"/>
  <c r="AL26" i="49"/>
  <c r="Y25" i="49"/>
  <c r="Z25" i="49"/>
  <c r="AA25" i="49"/>
  <c r="AB25" i="49"/>
  <c r="AC25" i="49"/>
  <c r="AD25" i="49"/>
  <c r="AE25" i="49"/>
  <c r="AF25" i="49"/>
  <c r="AG25" i="49"/>
  <c r="AH25" i="49"/>
  <c r="V25" i="49"/>
  <c r="F25" i="49"/>
  <c r="AI25" i="49"/>
  <c r="AL25" i="49"/>
  <c r="Y24" i="49"/>
  <c r="Z24" i="49"/>
  <c r="AA24" i="49"/>
  <c r="AB24" i="49"/>
  <c r="AC24" i="49"/>
  <c r="AD24" i="49"/>
  <c r="AE24" i="49"/>
  <c r="AF24" i="49"/>
  <c r="AG24" i="49"/>
  <c r="AH24" i="49"/>
  <c r="V24" i="49"/>
  <c r="F24" i="49"/>
  <c r="AI24" i="49"/>
  <c r="AL24" i="49"/>
  <c r="Y23" i="49"/>
  <c r="Z23" i="49"/>
  <c r="AA23" i="49"/>
  <c r="AB23" i="49"/>
  <c r="AC23" i="49"/>
  <c r="AD23" i="49"/>
  <c r="AE23" i="49"/>
  <c r="AF23" i="49"/>
  <c r="AG23" i="49"/>
  <c r="AH23" i="49"/>
  <c r="V23" i="49"/>
  <c r="F23" i="49"/>
  <c r="AI23" i="49"/>
  <c r="AL23" i="49"/>
  <c r="Y22" i="49"/>
  <c r="Z22" i="49"/>
  <c r="AA22" i="49"/>
  <c r="AB22" i="49"/>
  <c r="AC22" i="49"/>
  <c r="AD22" i="49"/>
  <c r="AE22" i="49"/>
  <c r="AF22" i="49"/>
  <c r="AG22" i="49"/>
  <c r="AH22" i="49"/>
  <c r="V22" i="49"/>
  <c r="F22" i="49"/>
  <c r="AI22" i="49"/>
  <c r="AL22" i="49"/>
  <c r="Y21" i="49"/>
  <c r="Z21" i="49"/>
  <c r="AA21" i="49"/>
  <c r="AB21" i="49"/>
  <c r="AC21" i="49"/>
  <c r="AD21" i="49"/>
  <c r="AE21" i="49"/>
  <c r="AF21" i="49"/>
  <c r="AG21" i="49"/>
  <c r="AH21" i="49"/>
  <c r="V21" i="49"/>
  <c r="F21" i="49"/>
  <c r="AI21" i="49"/>
  <c r="AL21" i="49"/>
  <c r="Y20" i="49"/>
  <c r="Z20" i="49"/>
  <c r="AA20" i="49"/>
  <c r="AB20" i="49"/>
  <c r="AC20" i="49"/>
  <c r="AD20" i="49"/>
  <c r="AE20" i="49"/>
  <c r="AF20" i="49"/>
  <c r="AG20" i="49"/>
  <c r="AH20" i="49"/>
  <c r="V20" i="49"/>
  <c r="F20" i="49"/>
  <c r="AI20" i="49"/>
  <c r="AL20" i="49"/>
  <c r="Y19" i="49"/>
  <c r="Z19" i="49"/>
  <c r="AA19" i="49"/>
  <c r="AB19" i="49"/>
  <c r="AC19" i="49"/>
  <c r="AD19" i="49"/>
  <c r="AE19" i="49"/>
  <c r="AF19" i="49"/>
  <c r="AG19" i="49"/>
  <c r="AH19" i="49"/>
  <c r="V19" i="49"/>
  <c r="F19" i="49"/>
  <c r="AI19" i="49"/>
  <c r="AL19" i="49"/>
  <c r="Y18" i="49"/>
  <c r="Z18" i="49"/>
  <c r="AA18" i="49"/>
  <c r="AB18" i="49"/>
  <c r="AC18" i="49"/>
  <c r="AD18" i="49"/>
  <c r="AE18" i="49"/>
  <c r="AF18" i="49"/>
  <c r="AG18" i="49"/>
  <c r="AH18" i="49"/>
  <c r="V18" i="49"/>
  <c r="F18" i="49"/>
  <c r="AI18" i="49"/>
  <c r="AL18" i="49"/>
  <c r="Y17" i="49"/>
  <c r="Z17" i="49"/>
  <c r="AA17" i="49"/>
  <c r="AB17" i="49"/>
  <c r="AC17" i="49"/>
  <c r="AD17" i="49"/>
  <c r="AE17" i="49"/>
  <c r="AF17" i="49"/>
  <c r="AG17" i="49"/>
  <c r="AH17" i="49"/>
  <c r="V17" i="49"/>
  <c r="F17" i="49"/>
  <c r="AI17" i="49"/>
  <c r="AL17" i="49"/>
  <c r="Y16" i="49"/>
  <c r="Z16" i="49"/>
  <c r="AA16" i="49"/>
  <c r="AB16" i="49"/>
  <c r="AC16" i="49"/>
  <c r="AD16" i="49"/>
  <c r="AE16" i="49"/>
  <c r="AF16" i="49"/>
  <c r="AG16" i="49"/>
  <c r="AH16" i="49"/>
  <c r="V16" i="49"/>
  <c r="AL16" i="49"/>
  <c r="Y15" i="49"/>
  <c r="Z15" i="49"/>
  <c r="AA15" i="49"/>
  <c r="AB15" i="49"/>
  <c r="AC15" i="49"/>
  <c r="AD15" i="49"/>
  <c r="AE15" i="49"/>
  <c r="AF15" i="49"/>
  <c r="AG15" i="49"/>
  <c r="AH15" i="49"/>
  <c r="V15" i="49"/>
  <c r="F15" i="49"/>
  <c r="AI15" i="49"/>
  <c r="AL15" i="49"/>
  <c r="Y14" i="49"/>
  <c r="Z14" i="49"/>
  <c r="AA14" i="49"/>
  <c r="AB14" i="49"/>
  <c r="AC14" i="49"/>
  <c r="AD14" i="49"/>
  <c r="AE14" i="49"/>
  <c r="AF14" i="49"/>
  <c r="AG14" i="49"/>
  <c r="AH14" i="49"/>
  <c r="V14" i="49"/>
  <c r="F14" i="49"/>
  <c r="AI14" i="49"/>
  <c r="AL14" i="49"/>
  <c r="Y13" i="49"/>
  <c r="Z13" i="49"/>
  <c r="AA13" i="49"/>
  <c r="AB13" i="49"/>
  <c r="AC13" i="49"/>
  <c r="AD13" i="49"/>
  <c r="AE13" i="49"/>
  <c r="AF13" i="49"/>
  <c r="AG13" i="49"/>
  <c r="AH13" i="49"/>
  <c r="V13" i="49"/>
  <c r="AL13" i="49"/>
  <c r="Y12" i="49"/>
  <c r="Z12" i="49"/>
  <c r="AA12" i="49"/>
  <c r="AB12" i="49"/>
  <c r="AC12" i="49"/>
  <c r="AD12" i="49"/>
  <c r="AE12" i="49"/>
  <c r="AF12" i="49"/>
  <c r="AG12" i="49"/>
  <c r="AH12" i="49"/>
  <c r="V12" i="49"/>
  <c r="F12" i="49"/>
  <c r="AI12" i="49"/>
  <c r="AL12" i="49"/>
  <c r="Y11" i="49"/>
  <c r="Z11" i="49"/>
  <c r="AA11" i="49"/>
  <c r="AB11" i="49"/>
  <c r="AC11" i="49"/>
  <c r="AD11" i="49"/>
  <c r="AE11" i="49"/>
  <c r="AF11" i="49"/>
  <c r="AG11" i="49"/>
  <c r="AH11" i="49"/>
  <c r="V11" i="49"/>
  <c r="AL11" i="49"/>
  <c r="Y10" i="49"/>
  <c r="Z10" i="49"/>
  <c r="AA10" i="49"/>
  <c r="AB10" i="49"/>
  <c r="AC10" i="49"/>
  <c r="AD10" i="49"/>
  <c r="AE10" i="49"/>
  <c r="AF10" i="49"/>
  <c r="AG10" i="49"/>
  <c r="AH10" i="49"/>
  <c r="V10" i="49"/>
  <c r="F10" i="49"/>
  <c r="AI10" i="49"/>
  <c r="AL10" i="49"/>
  <c r="Y9" i="49"/>
  <c r="Z9" i="49"/>
  <c r="AA9" i="49"/>
  <c r="AB9" i="49"/>
  <c r="AC9" i="49"/>
  <c r="AD9" i="49"/>
  <c r="AE9" i="49"/>
  <c r="AF9" i="49"/>
  <c r="AG9" i="49"/>
  <c r="AH9" i="49"/>
  <c r="V9" i="49"/>
  <c r="F9" i="49"/>
  <c r="AI9" i="49"/>
  <c r="AL9" i="49"/>
  <c r="Y8" i="49"/>
  <c r="Z8" i="49"/>
  <c r="AA8" i="49"/>
  <c r="AB8" i="49"/>
  <c r="AC8" i="49"/>
  <c r="AD8" i="49"/>
  <c r="AE8" i="49"/>
  <c r="AF8" i="49"/>
  <c r="AG8" i="49"/>
  <c r="AH8" i="49"/>
  <c r="V8" i="49"/>
  <c r="F8" i="49"/>
  <c r="AI8" i="49"/>
  <c r="AL8" i="49"/>
  <c r="Y7" i="49"/>
  <c r="Z7" i="49"/>
  <c r="AA7" i="49"/>
  <c r="AB7" i="49"/>
  <c r="AC7" i="49"/>
  <c r="AD7" i="49"/>
  <c r="AE7" i="49"/>
  <c r="AF7" i="49"/>
  <c r="AG7" i="49"/>
  <c r="AH7" i="49"/>
  <c r="V7" i="49"/>
  <c r="F7" i="49"/>
  <c r="AI7" i="49"/>
  <c r="AL7" i="49"/>
  <c r="Y6" i="49"/>
  <c r="Z6" i="49"/>
  <c r="AA6" i="49"/>
  <c r="AB6" i="49"/>
  <c r="AC6" i="49"/>
  <c r="AD6" i="49"/>
  <c r="AE6" i="49"/>
  <c r="AF6" i="49"/>
  <c r="AG6" i="49"/>
  <c r="AH6" i="49"/>
  <c r="V6" i="49"/>
  <c r="F6" i="49"/>
  <c r="AI6" i="49"/>
  <c r="AL6" i="49"/>
  <c r="Y5" i="49"/>
  <c r="Z5" i="49"/>
  <c r="AA5" i="49"/>
  <c r="AB5" i="49"/>
  <c r="AC5" i="49"/>
  <c r="AD5" i="49"/>
  <c r="AE5" i="49"/>
  <c r="AF5" i="49"/>
  <c r="AG5" i="49"/>
  <c r="AH5" i="49"/>
  <c r="V5" i="49"/>
  <c r="F5" i="49"/>
  <c r="AI5" i="49"/>
  <c r="AL5" i="49"/>
  <c r="Y30" i="33"/>
  <c r="Z30" i="33"/>
  <c r="AA30" i="33"/>
  <c r="AB30" i="33"/>
  <c r="AC30" i="33"/>
  <c r="AD30" i="33"/>
  <c r="AE30" i="33"/>
  <c r="AF30" i="33"/>
  <c r="AG30" i="33"/>
  <c r="AH30" i="33"/>
  <c r="V30" i="33"/>
  <c r="F30" i="33"/>
  <c r="AI30" i="33"/>
  <c r="AL30" i="33"/>
  <c r="Y29" i="33"/>
  <c r="Z29" i="33"/>
  <c r="AA29" i="33"/>
  <c r="AB29" i="33"/>
  <c r="AC29" i="33"/>
  <c r="AD29" i="33"/>
  <c r="AE29" i="33"/>
  <c r="AF29" i="33"/>
  <c r="AG29" i="33"/>
  <c r="AH29" i="33"/>
  <c r="V29" i="33"/>
  <c r="F29" i="33"/>
  <c r="AI29" i="33"/>
  <c r="AL29" i="33"/>
  <c r="Y28" i="33"/>
  <c r="Z28" i="33"/>
  <c r="AA28" i="33"/>
  <c r="AB28" i="33"/>
  <c r="AC28" i="33"/>
  <c r="AD28" i="33"/>
  <c r="AE28" i="33"/>
  <c r="AF28" i="33"/>
  <c r="AG28" i="33"/>
  <c r="AH28" i="33"/>
  <c r="V28" i="33"/>
  <c r="F28" i="33"/>
  <c r="AI28" i="33"/>
  <c r="AL28" i="33"/>
  <c r="Y27" i="33"/>
  <c r="Z27" i="33"/>
  <c r="AA27" i="33"/>
  <c r="AB27" i="33"/>
  <c r="AC27" i="33"/>
  <c r="AD27" i="33"/>
  <c r="AE27" i="33"/>
  <c r="AF27" i="33"/>
  <c r="AG27" i="33"/>
  <c r="AH27" i="33"/>
  <c r="V27" i="33"/>
  <c r="F27" i="33"/>
  <c r="AI27" i="33"/>
  <c r="AL27" i="33"/>
  <c r="Y26" i="33"/>
  <c r="Z26" i="33"/>
  <c r="AA26" i="33"/>
  <c r="AB26" i="33"/>
  <c r="AC26" i="33"/>
  <c r="AD26" i="33"/>
  <c r="AE26" i="33"/>
  <c r="AF26" i="33"/>
  <c r="AG26" i="33"/>
  <c r="AH26" i="33"/>
  <c r="V26" i="33"/>
  <c r="F26" i="33"/>
  <c r="AI26" i="33"/>
  <c r="AL26" i="33"/>
  <c r="Y25" i="33"/>
  <c r="Z25" i="33"/>
  <c r="AA25" i="33"/>
  <c r="AB25" i="33"/>
  <c r="AC25" i="33"/>
  <c r="AD25" i="33"/>
  <c r="AE25" i="33"/>
  <c r="AF25" i="33"/>
  <c r="AG25" i="33"/>
  <c r="AH25" i="33"/>
  <c r="V25" i="33"/>
  <c r="F25" i="33"/>
  <c r="AI25" i="33"/>
  <c r="AL25" i="33"/>
  <c r="Y24" i="33"/>
  <c r="Z24" i="33"/>
  <c r="AA24" i="33"/>
  <c r="AB24" i="33"/>
  <c r="AC24" i="33"/>
  <c r="AD24" i="33"/>
  <c r="AE24" i="33"/>
  <c r="AF24" i="33"/>
  <c r="AG24" i="33"/>
  <c r="AH24" i="33"/>
  <c r="V24" i="33"/>
  <c r="F24" i="33"/>
  <c r="AI24" i="33"/>
  <c r="AL24" i="33"/>
  <c r="Y23" i="33"/>
  <c r="Z23" i="33"/>
  <c r="AA23" i="33"/>
  <c r="AB23" i="33"/>
  <c r="AC23" i="33"/>
  <c r="AD23" i="33"/>
  <c r="AE23" i="33"/>
  <c r="AF23" i="33"/>
  <c r="AG23" i="33"/>
  <c r="AH23" i="33"/>
  <c r="V23" i="33"/>
  <c r="F23" i="33"/>
  <c r="AI23" i="33"/>
  <c r="AL23" i="33"/>
  <c r="Y22" i="33"/>
  <c r="Z22" i="33"/>
  <c r="AA22" i="33"/>
  <c r="AB22" i="33"/>
  <c r="AC22" i="33"/>
  <c r="AD22" i="33"/>
  <c r="AE22" i="33"/>
  <c r="AF22" i="33"/>
  <c r="AG22" i="33"/>
  <c r="AH22" i="33"/>
  <c r="V22" i="33"/>
  <c r="F22" i="33"/>
  <c r="AI22" i="33"/>
  <c r="AL22" i="33"/>
  <c r="Y21" i="33"/>
  <c r="Z21" i="33"/>
  <c r="AA21" i="33"/>
  <c r="AB21" i="33"/>
  <c r="AC21" i="33"/>
  <c r="AD21" i="33"/>
  <c r="AE21" i="33"/>
  <c r="AF21" i="33"/>
  <c r="AG21" i="33"/>
  <c r="AH21" i="33"/>
  <c r="V21" i="33"/>
  <c r="F21" i="33"/>
  <c r="AI21" i="33"/>
  <c r="AL21" i="33"/>
  <c r="Y20" i="33"/>
  <c r="Z20" i="33"/>
  <c r="AA20" i="33"/>
  <c r="AB20" i="33"/>
  <c r="AC20" i="33"/>
  <c r="AD20" i="33"/>
  <c r="AE20" i="33"/>
  <c r="AF20" i="33"/>
  <c r="AG20" i="33"/>
  <c r="AH20" i="33"/>
  <c r="V20" i="33"/>
  <c r="F20" i="33"/>
  <c r="AI20" i="33"/>
  <c r="AL20" i="33"/>
  <c r="Y19" i="33"/>
  <c r="Z19" i="33"/>
  <c r="AA19" i="33"/>
  <c r="AB19" i="33"/>
  <c r="AC19" i="33"/>
  <c r="AD19" i="33"/>
  <c r="AE19" i="33"/>
  <c r="AF19" i="33"/>
  <c r="AG19" i="33"/>
  <c r="AH19" i="33"/>
  <c r="V19" i="33"/>
  <c r="F19" i="33"/>
  <c r="AI19" i="33"/>
  <c r="AL19" i="33"/>
  <c r="Y18" i="33"/>
  <c r="Z18" i="33"/>
  <c r="AA18" i="33"/>
  <c r="AB18" i="33"/>
  <c r="AC18" i="33"/>
  <c r="AD18" i="33"/>
  <c r="AE18" i="33"/>
  <c r="AF18" i="33"/>
  <c r="AG18" i="33"/>
  <c r="AH18" i="33"/>
  <c r="V18" i="33"/>
  <c r="F18" i="33"/>
  <c r="AI18" i="33"/>
  <c r="AL18" i="33"/>
  <c r="Y17" i="33"/>
  <c r="Z17" i="33"/>
  <c r="AA17" i="33"/>
  <c r="AB17" i="33"/>
  <c r="AC17" i="33"/>
  <c r="AD17" i="33"/>
  <c r="AE17" i="33"/>
  <c r="AF17" i="33"/>
  <c r="AG17" i="33"/>
  <c r="AH17" i="33"/>
  <c r="V17" i="33"/>
  <c r="F17" i="33"/>
  <c r="AI17" i="33"/>
  <c r="AL17" i="33"/>
  <c r="Y16" i="33"/>
  <c r="Z16" i="33"/>
  <c r="AA16" i="33"/>
  <c r="AB16" i="33"/>
  <c r="AC16" i="33"/>
  <c r="AD16" i="33"/>
  <c r="AE16" i="33"/>
  <c r="AF16" i="33"/>
  <c r="AG16" i="33"/>
  <c r="AH16" i="33"/>
  <c r="V16" i="33"/>
  <c r="AL16" i="33"/>
  <c r="Y15" i="33"/>
  <c r="Z15" i="33"/>
  <c r="AA15" i="33"/>
  <c r="AB15" i="33"/>
  <c r="AC15" i="33"/>
  <c r="AD15" i="33"/>
  <c r="AE15" i="33"/>
  <c r="AF15" i="33"/>
  <c r="AG15" i="33"/>
  <c r="AH15" i="33"/>
  <c r="V15" i="33"/>
  <c r="F15" i="33"/>
  <c r="AI15" i="33"/>
  <c r="AL15" i="33"/>
  <c r="Y14" i="33"/>
  <c r="Z14" i="33"/>
  <c r="AA14" i="33"/>
  <c r="AB14" i="33"/>
  <c r="AC14" i="33"/>
  <c r="AD14" i="33"/>
  <c r="AE14" i="33"/>
  <c r="AF14" i="33"/>
  <c r="AG14" i="33"/>
  <c r="AH14" i="33"/>
  <c r="V14" i="33"/>
  <c r="F14" i="33"/>
  <c r="AI14" i="33"/>
  <c r="AL14" i="33"/>
  <c r="Y13" i="33"/>
  <c r="Z13" i="33"/>
  <c r="AA13" i="33"/>
  <c r="AB13" i="33"/>
  <c r="AC13" i="33"/>
  <c r="AD13" i="33"/>
  <c r="AE13" i="33"/>
  <c r="AF13" i="33"/>
  <c r="AG13" i="33"/>
  <c r="AH13" i="33"/>
  <c r="V13" i="33"/>
  <c r="AL13" i="33"/>
  <c r="Y12" i="33"/>
  <c r="Z12" i="33"/>
  <c r="AA12" i="33"/>
  <c r="AB12" i="33"/>
  <c r="AC12" i="33"/>
  <c r="AD12" i="33"/>
  <c r="AE12" i="33"/>
  <c r="AF12" i="33"/>
  <c r="AG12" i="33"/>
  <c r="AH12" i="33"/>
  <c r="V12" i="33"/>
  <c r="F12" i="33"/>
  <c r="AI12" i="33"/>
  <c r="AL12" i="33"/>
  <c r="Y11" i="33"/>
  <c r="Z11" i="33"/>
  <c r="AA11" i="33"/>
  <c r="AB11" i="33"/>
  <c r="AC11" i="33"/>
  <c r="AD11" i="33"/>
  <c r="AE11" i="33"/>
  <c r="AF11" i="33"/>
  <c r="AG11" i="33"/>
  <c r="AH11" i="33"/>
  <c r="V11" i="33"/>
  <c r="AL11" i="33"/>
  <c r="Y10" i="33"/>
  <c r="Z10" i="33"/>
  <c r="AA10" i="33"/>
  <c r="AB10" i="33"/>
  <c r="AC10" i="33"/>
  <c r="AD10" i="33"/>
  <c r="AE10" i="33"/>
  <c r="AF10" i="33"/>
  <c r="AG10" i="33"/>
  <c r="AH10" i="33"/>
  <c r="V10" i="33"/>
  <c r="F10" i="33"/>
  <c r="AI10" i="33"/>
  <c r="AL10" i="33"/>
  <c r="Y9" i="33"/>
  <c r="Z9" i="33"/>
  <c r="AA9" i="33"/>
  <c r="AB9" i="33"/>
  <c r="AC9" i="33"/>
  <c r="AD9" i="33"/>
  <c r="AE9" i="33"/>
  <c r="AF9" i="33"/>
  <c r="AG9" i="33"/>
  <c r="AH9" i="33"/>
  <c r="V9" i="33"/>
  <c r="F9" i="33"/>
  <c r="AI9" i="33"/>
  <c r="AL9" i="33"/>
  <c r="Y8" i="33"/>
  <c r="Z8" i="33"/>
  <c r="AA8" i="33"/>
  <c r="AB8" i="33"/>
  <c r="AC8" i="33"/>
  <c r="AD8" i="33"/>
  <c r="AE8" i="33"/>
  <c r="AF8" i="33"/>
  <c r="AG8" i="33"/>
  <c r="AH8" i="33"/>
  <c r="V8" i="33"/>
  <c r="F8" i="33"/>
  <c r="AI8" i="33"/>
  <c r="AL8" i="33"/>
  <c r="Y7" i="33"/>
  <c r="Z7" i="33"/>
  <c r="AA7" i="33"/>
  <c r="AB7" i="33"/>
  <c r="AC7" i="33"/>
  <c r="AD7" i="33"/>
  <c r="AE7" i="33"/>
  <c r="AF7" i="33"/>
  <c r="AG7" i="33"/>
  <c r="AH7" i="33"/>
  <c r="V7" i="33"/>
  <c r="F7" i="33"/>
  <c r="AI7" i="33"/>
  <c r="AL7" i="33"/>
  <c r="Y6" i="33"/>
  <c r="Z6" i="33"/>
  <c r="AA6" i="33"/>
  <c r="AB6" i="33"/>
  <c r="AC6" i="33"/>
  <c r="AD6" i="33"/>
  <c r="AE6" i="33"/>
  <c r="AF6" i="33"/>
  <c r="AG6" i="33"/>
  <c r="AH6" i="33"/>
  <c r="V6" i="33"/>
  <c r="F6" i="33"/>
  <c r="AI6" i="33"/>
  <c r="AL6" i="33"/>
  <c r="Y5" i="33"/>
  <c r="Z5" i="33"/>
  <c r="AA5" i="33"/>
  <c r="AB5" i="33"/>
  <c r="AC5" i="33"/>
  <c r="AD5" i="33"/>
  <c r="AE5" i="33"/>
  <c r="AF5" i="33"/>
  <c r="AG5" i="33"/>
  <c r="AH5" i="33"/>
  <c r="V5" i="33"/>
  <c r="F5" i="33"/>
  <c r="AI5" i="33"/>
  <c r="AL5" i="33"/>
  <c r="Y30" i="48"/>
  <c r="Z30" i="48"/>
  <c r="AA30" i="48"/>
  <c r="AB30" i="48"/>
  <c r="AC30" i="48"/>
  <c r="AD30" i="48"/>
  <c r="AE30" i="48"/>
  <c r="AF30" i="48"/>
  <c r="AG30" i="48"/>
  <c r="AH30" i="48"/>
  <c r="V30" i="48"/>
  <c r="F30" i="48"/>
  <c r="AI30" i="48"/>
  <c r="AL30" i="48"/>
  <c r="Y29" i="48"/>
  <c r="Z29" i="48"/>
  <c r="AA29" i="48"/>
  <c r="AB29" i="48"/>
  <c r="AC29" i="48"/>
  <c r="AD29" i="48"/>
  <c r="AE29" i="48"/>
  <c r="AF29" i="48"/>
  <c r="AG29" i="48"/>
  <c r="AH29" i="48"/>
  <c r="V29" i="48"/>
  <c r="F29" i="48"/>
  <c r="AI29" i="48"/>
  <c r="AL29" i="48"/>
  <c r="Y28" i="48"/>
  <c r="Z28" i="48"/>
  <c r="AA28" i="48"/>
  <c r="AB28" i="48"/>
  <c r="AC28" i="48"/>
  <c r="AD28" i="48"/>
  <c r="AE28" i="48"/>
  <c r="AF28" i="48"/>
  <c r="AG28" i="48"/>
  <c r="AH28" i="48"/>
  <c r="V28" i="48"/>
  <c r="F28" i="48"/>
  <c r="AI28" i="48"/>
  <c r="AL28" i="48"/>
  <c r="Y27" i="48"/>
  <c r="Z27" i="48"/>
  <c r="AA27" i="48"/>
  <c r="AB27" i="48"/>
  <c r="AC27" i="48"/>
  <c r="AD27" i="48"/>
  <c r="AE27" i="48"/>
  <c r="AF27" i="48"/>
  <c r="AG27" i="48"/>
  <c r="AH27" i="48"/>
  <c r="V27" i="48"/>
  <c r="F27" i="48"/>
  <c r="AI27" i="48"/>
  <c r="AL27" i="48"/>
  <c r="Y26" i="48"/>
  <c r="Z26" i="48"/>
  <c r="AA26" i="48"/>
  <c r="AB26" i="48"/>
  <c r="AC26" i="48"/>
  <c r="AD26" i="48"/>
  <c r="AE26" i="48"/>
  <c r="AF26" i="48"/>
  <c r="AG26" i="48"/>
  <c r="AH26" i="48"/>
  <c r="V26" i="48"/>
  <c r="F26" i="48"/>
  <c r="AI26" i="48"/>
  <c r="AL26" i="48"/>
  <c r="Y25" i="48"/>
  <c r="Z25" i="48"/>
  <c r="AA25" i="48"/>
  <c r="AB25" i="48"/>
  <c r="AC25" i="48"/>
  <c r="AD25" i="48"/>
  <c r="AE25" i="48"/>
  <c r="AF25" i="48"/>
  <c r="AG25" i="48"/>
  <c r="AH25" i="48"/>
  <c r="V25" i="48"/>
  <c r="F25" i="48"/>
  <c r="AI25" i="48"/>
  <c r="AL25" i="48"/>
  <c r="Y24" i="48"/>
  <c r="Z24" i="48"/>
  <c r="AA24" i="48"/>
  <c r="AB24" i="48"/>
  <c r="AC24" i="48"/>
  <c r="AD24" i="48"/>
  <c r="AE24" i="48"/>
  <c r="AF24" i="48"/>
  <c r="AG24" i="48"/>
  <c r="AH24" i="48"/>
  <c r="V24" i="48"/>
  <c r="F24" i="48"/>
  <c r="AI24" i="48"/>
  <c r="AL24" i="48"/>
  <c r="Y23" i="48"/>
  <c r="Z23" i="48"/>
  <c r="AA23" i="48"/>
  <c r="AB23" i="48"/>
  <c r="AC23" i="48"/>
  <c r="AD23" i="48"/>
  <c r="AE23" i="48"/>
  <c r="AF23" i="48"/>
  <c r="AG23" i="48"/>
  <c r="AH23" i="48"/>
  <c r="V23" i="48"/>
  <c r="F23" i="48"/>
  <c r="AI23" i="48"/>
  <c r="AL23" i="48"/>
  <c r="Y22" i="48"/>
  <c r="Z22" i="48"/>
  <c r="AA22" i="48"/>
  <c r="AB22" i="48"/>
  <c r="AC22" i="48"/>
  <c r="AD22" i="48"/>
  <c r="AE22" i="48"/>
  <c r="AF22" i="48"/>
  <c r="AG22" i="48"/>
  <c r="AH22" i="48"/>
  <c r="V22" i="48"/>
  <c r="F22" i="48"/>
  <c r="AI22" i="48"/>
  <c r="AL22" i="48"/>
  <c r="Y21" i="48"/>
  <c r="Z21" i="48"/>
  <c r="AA21" i="48"/>
  <c r="AB21" i="48"/>
  <c r="AC21" i="48"/>
  <c r="AD21" i="48"/>
  <c r="AE21" i="48"/>
  <c r="AF21" i="48"/>
  <c r="AG21" i="48"/>
  <c r="AH21" i="48"/>
  <c r="V21" i="48"/>
  <c r="F21" i="48"/>
  <c r="AI21" i="48"/>
  <c r="AL21" i="48"/>
  <c r="Y20" i="48"/>
  <c r="Z20" i="48"/>
  <c r="AA20" i="48"/>
  <c r="AB20" i="48"/>
  <c r="AC20" i="48"/>
  <c r="AD20" i="48"/>
  <c r="AE20" i="48"/>
  <c r="AF20" i="48"/>
  <c r="AG20" i="48"/>
  <c r="AH20" i="48"/>
  <c r="V20" i="48"/>
  <c r="F20" i="48"/>
  <c r="AI20" i="48"/>
  <c r="AL20" i="48"/>
  <c r="Y19" i="48"/>
  <c r="Z19" i="48"/>
  <c r="AA19" i="48"/>
  <c r="AB19" i="48"/>
  <c r="AC19" i="48"/>
  <c r="AD19" i="48"/>
  <c r="AE19" i="48"/>
  <c r="AF19" i="48"/>
  <c r="AG19" i="48"/>
  <c r="AH19" i="48"/>
  <c r="V19" i="48"/>
  <c r="F19" i="48"/>
  <c r="AI19" i="48"/>
  <c r="AL19" i="48"/>
  <c r="Y18" i="48"/>
  <c r="Z18" i="48"/>
  <c r="AA18" i="48"/>
  <c r="AB18" i="48"/>
  <c r="AC18" i="48"/>
  <c r="AD18" i="48"/>
  <c r="AE18" i="48"/>
  <c r="AF18" i="48"/>
  <c r="AG18" i="48"/>
  <c r="AH18" i="48"/>
  <c r="V18" i="48"/>
  <c r="F18" i="48"/>
  <c r="AI18" i="48"/>
  <c r="AL18" i="48"/>
  <c r="Y17" i="48"/>
  <c r="Z17" i="48"/>
  <c r="AA17" i="48"/>
  <c r="AB17" i="48"/>
  <c r="AC17" i="48"/>
  <c r="AD17" i="48"/>
  <c r="AE17" i="48"/>
  <c r="AF17" i="48"/>
  <c r="AG17" i="48"/>
  <c r="AH17" i="48"/>
  <c r="V17" i="48"/>
  <c r="F17" i="48"/>
  <c r="AI17" i="48"/>
  <c r="AL17" i="48"/>
  <c r="Y16" i="48"/>
  <c r="Z16" i="48"/>
  <c r="AA16" i="48"/>
  <c r="AB16" i="48"/>
  <c r="AC16" i="48"/>
  <c r="AD16" i="48"/>
  <c r="AE16" i="48"/>
  <c r="AF16" i="48"/>
  <c r="AG16" i="48"/>
  <c r="AH16" i="48"/>
  <c r="V16" i="48"/>
  <c r="AL16" i="48"/>
  <c r="Y15" i="48"/>
  <c r="Z15" i="48"/>
  <c r="AA15" i="48"/>
  <c r="AB15" i="48"/>
  <c r="AC15" i="48"/>
  <c r="AD15" i="48"/>
  <c r="AE15" i="48"/>
  <c r="AF15" i="48"/>
  <c r="AG15" i="48"/>
  <c r="AH15" i="48"/>
  <c r="V15" i="48"/>
  <c r="F15" i="48"/>
  <c r="AI15" i="48"/>
  <c r="AL15" i="48"/>
  <c r="Y14" i="48"/>
  <c r="Z14" i="48"/>
  <c r="AA14" i="48"/>
  <c r="AB14" i="48"/>
  <c r="AC14" i="48"/>
  <c r="AD14" i="48"/>
  <c r="AE14" i="48"/>
  <c r="AF14" i="48"/>
  <c r="AG14" i="48"/>
  <c r="AH14" i="48"/>
  <c r="V14" i="48"/>
  <c r="F14" i="48"/>
  <c r="AI14" i="48"/>
  <c r="AL14" i="48"/>
  <c r="Y13" i="48"/>
  <c r="Z13" i="48"/>
  <c r="AA13" i="48"/>
  <c r="AB13" i="48"/>
  <c r="AC13" i="48"/>
  <c r="AD13" i="48"/>
  <c r="AE13" i="48"/>
  <c r="AF13" i="48"/>
  <c r="AG13" i="48"/>
  <c r="AH13" i="48"/>
  <c r="V13" i="48"/>
  <c r="AL13" i="48"/>
  <c r="Y12" i="48"/>
  <c r="Z12" i="48"/>
  <c r="AA12" i="48"/>
  <c r="AB12" i="48"/>
  <c r="AC12" i="48"/>
  <c r="AD12" i="48"/>
  <c r="AE12" i="48"/>
  <c r="AF12" i="48"/>
  <c r="AG12" i="48"/>
  <c r="AH12" i="48"/>
  <c r="V12" i="48"/>
  <c r="F12" i="48"/>
  <c r="AI12" i="48"/>
  <c r="AL12" i="48"/>
  <c r="Y11" i="48"/>
  <c r="Z11" i="48"/>
  <c r="AA11" i="48"/>
  <c r="AB11" i="48"/>
  <c r="AC11" i="48"/>
  <c r="AD11" i="48"/>
  <c r="AE11" i="48"/>
  <c r="AF11" i="48"/>
  <c r="AG11" i="48"/>
  <c r="AH11" i="48"/>
  <c r="V11" i="48"/>
  <c r="AL11" i="48"/>
  <c r="Y10" i="48"/>
  <c r="Z10" i="48"/>
  <c r="AA10" i="48"/>
  <c r="AB10" i="48"/>
  <c r="AC10" i="48"/>
  <c r="AD10" i="48"/>
  <c r="AE10" i="48"/>
  <c r="AF10" i="48"/>
  <c r="AG10" i="48"/>
  <c r="AH10" i="48"/>
  <c r="V10" i="48"/>
  <c r="F10" i="48"/>
  <c r="AI10" i="48"/>
  <c r="AL10" i="48"/>
  <c r="Y9" i="48"/>
  <c r="Z9" i="48"/>
  <c r="AA9" i="48"/>
  <c r="AB9" i="48"/>
  <c r="AC9" i="48"/>
  <c r="AD9" i="48"/>
  <c r="AE9" i="48"/>
  <c r="AF9" i="48"/>
  <c r="AG9" i="48"/>
  <c r="AH9" i="48"/>
  <c r="V9" i="48"/>
  <c r="F9" i="48"/>
  <c r="AI9" i="48"/>
  <c r="AL9" i="48"/>
  <c r="Y8" i="48"/>
  <c r="Z8" i="48"/>
  <c r="AA8" i="48"/>
  <c r="AB8" i="48"/>
  <c r="AC8" i="48"/>
  <c r="AD8" i="48"/>
  <c r="AE8" i="48"/>
  <c r="AF8" i="48"/>
  <c r="AG8" i="48"/>
  <c r="AH8" i="48"/>
  <c r="V8" i="48"/>
  <c r="F8" i="48"/>
  <c r="AI8" i="48"/>
  <c r="AL8" i="48"/>
  <c r="Y7" i="48"/>
  <c r="Z7" i="48"/>
  <c r="AA7" i="48"/>
  <c r="AB7" i="48"/>
  <c r="AC7" i="48"/>
  <c r="AD7" i="48"/>
  <c r="AE7" i="48"/>
  <c r="AF7" i="48"/>
  <c r="AG7" i="48"/>
  <c r="AH7" i="48"/>
  <c r="V7" i="48"/>
  <c r="F7" i="48"/>
  <c r="AI7" i="48"/>
  <c r="AL7" i="48"/>
  <c r="Y6" i="48"/>
  <c r="Z6" i="48"/>
  <c r="AA6" i="48"/>
  <c r="AB6" i="48"/>
  <c r="AC6" i="48"/>
  <c r="AD6" i="48"/>
  <c r="AE6" i="48"/>
  <c r="AF6" i="48"/>
  <c r="AG6" i="48"/>
  <c r="AH6" i="48"/>
  <c r="V6" i="48"/>
  <c r="F6" i="48"/>
  <c r="AI6" i="48"/>
  <c r="AL6" i="48"/>
  <c r="Y5" i="48"/>
  <c r="Z5" i="48"/>
  <c r="AA5" i="48"/>
  <c r="AB5" i="48"/>
  <c r="AC5" i="48"/>
  <c r="AD5" i="48"/>
  <c r="AE5" i="48"/>
  <c r="AF5" i="48"/>
  <c r="AG5" i="48"/>
  <c r="AH5" i="48"/>
  <c r="V5" i="48"/>
  <c r="F5" i="48"/>
  <c r="AI5" i="48"/>
  <c r="AL5" i="48"/>
  <c r="Y30" i="32"/>
  <c r="Z30" i="32"/>
  <c r="AA30" i="32"/>
  <c r="AB30" i="32"/>
  <c r="AC30" i="32"/>
  <c r="AD30" i="32"/>
  <c r="AE30" i="32"/>
  <c r="AF30" i="32"/>
  <c r="AG30" i="32"/>
  <c r="AH30" i="32"/>
  <c r="V30" i="32"/>
  <c r="F30" i="32"/>
  <c r="AI30" i="32"/>
  <c r="AL30" i="32"/>
  <c r="Y29" i="32"/>
  <c r="Z29" i="32"/>
  <c r="AA29" i="32"/>
  <c r="AB29" i="32"/>
  <c r="AC29" i="32"/>
  <c r="AD29" i="32"/>
  <c r="AE29" i="32"/>
  <c r="AF29" i="32"/>
  <c r="AG29" i="32"/>
  <c r="AH29" i="32"/>
  <c r="V29" i="32"/>
  <c r="F29" i="32"/>
  <c r="AI29" i="32"/>
  <c r="AL29" i="32"/>
  <c r="Y28" i="32"/>
  <c r="Z28" i="32"/>
  <c r="AA28" i="32"/>
  <c r="AB28" i="32"/>
  <c r="AC28" i="32"/>
  <c r="AD28" i="32"/>
  <c r="AE28" i="32"/>
  <c r="AF28" i="32"/>
  <c r="AG28" i="32"/>
  <c r="AH28" i="32"/>
  <c r="V28" i="32"/>
  <c r="F28" i="32"/>
  <c r="AI28" i="32"/>
  <c r="AL28" i="32"/>
  <c r="Y27" i="32"/>
  <c r="Z27" i="32"/>
  <c r="AA27" i="32"/>
  <c r="AB27" i="32"/>
  <c r="AC27" i="32"/>
  <c r="AD27" i="32"/>
  <c r="AE27" i="32"/>
  <c r="AF27" i="32"/>
  <c r="AG27" i="32"/>
  <c r="AH27" i="32"/>
  <c r="V27" i="32"/>
  <c r="F27" i="32"/>
  <c r="AI27" i="32"/>
  <c r="AL27" i="32"/>
  <c r="Y26" i="32"/>
  <c r="Z26" i="32"/>
  <c r="AA26" i="32"/>
  <c r="AB26" i="32"/>
  <c r="AC26" i="32"/>
  <c r="AD26" i="32"/>
  <c r="AE26" i="32"/>
  <c r="AF26" i="32"/>
  <c r="AG26" i="32"/>
  <c r="AH26" i="32"/>
  <c r="V26" i="32"/>
  <c r="F26" i="32"/>
  <c r="AI26" i="32"/>
  <c r="AL26" i="32"/>
  <c r="Y25" i="32"/>
  <c r="Z25" i="32"/>
  <c r="AA25" i="32"/>
  <c r="AB25" i="32"/>
  <c r="AC25" i="32"/>
  <c r="AD25" i="32"/>
  <c r="AE25" i="32"/>
  <c r="AF25" i="32"/>
  <c r="AG25" i="32"/>
  <c r="AH25" i="32"/>
  <c r="V25" i="32"/>
  <c r="F25" i="32"/>
  <c r="AI25" i="32"/>
  <c r="AL25" i="32"/>
  <c r="Y24" i="32"/>
  <c r="Z24" i="32"/>
  <c r="AA24" i="32"/>
  <c r="AB24" i="32"/>
  <c r="AC24" i="32"/>
  <c r="AD24" i="32"/>
  <c r="AE24" i="32"/>
  <c r="AF24" i="32"/>
  <c r="AG24" i="32"/>
  <c r="AH24" i="32"/>
  <c r="V24" i="32"/>
  <c r="F24" i="32"/>
  <c r="AI24" i="32"/>
  <c r="AL24" i="32"/>
  <c r="Y23" i="32"/>
  <c r="Z23" i="32"/>
  <c r="AA23" i="32"/>
  <c r="AB23" i="32"/>
  <c r="AC23" i="32"/>
  <c r="AD23" i="32"/>
  <c r="AE23" i="32"/>
  <c r="AF23" i="32"/>
  <c r="AG23" i="32"/>
  <c r="AH23" i="32"/>
  <c r="V23" i="32"/>
  <c r="F23" i="32"/>
  <c r="AI23" i="32"/>
  <c r="AL23" i="32"/>
  <c r="Y22" i="32"/>
  <c r="Z22" i="32"/>
  <c r="AA22" i="32"/>
  <c r="AB22" i="32"/>
  <c r="AC22" i="32"/>
  <c r="AD22" i="32"/>
  <c r="AE22" i="32"/>
  <c r="AF22" i="32"/>
  <c r="AG22" i="32"/>
  <c r="AH22" i="32"/>
  <c r="V22" i="32"/>
  <c r="F22" i="32"/>
  <c r="AI22" i="32"/>
  <c r="AL22" i="32"/>
  <c r="Y21" i="32"/>
  <c r="Z21" i="32"/>
  <c r="AA21" i="32"/>
  <c r="AB21" i="32"/>
  <c r="AC21" i="32"/>
  <c r="AD21" i="32"/>
  <c r="AE21" i="32"/>
  <c r="AF21" i="32"/>
  <c r="AG21" i="32"/>
  <c r="AH21" i="32"/>
  <c r="V21" i="32"/>
  <c r="F21" i="32"/>
  <c r="AI21" i="32"/>
  <c r="AL21" i="32"/>
  <c r="Y20" i="32"/>
  <c r="Z20" i="32"/>
  <c r="AA20" i="32"/>
  <c r="AB20" i="32"/>
  <c r="AC20" i="32"/>
  <c r="AD20" i="32"/>
  <c r="AE20" i="32"/>
  <c r="AF20" i="32"/>
  <c r="AG20" i="32"/>
  <c r="AH20" i="32"/>
  <c r="V20" i="32"/>
  <c r="F20" i="32"/>
  <c r="AI20" i="32"/>
  <c r="AL20" i="32"/>
  <c r="Y19" i="32"/>
  <c r="Z19" i="32"/>
  <c r="AA19" i="32"/>
  <c r="AB19" i="32"/>
  <c r="AC19" i="32"/>
  <c r="AD19" i="32"/>
  <c r="AE19" i="32"/>
  <c r="AF19" i="32"/>
  <c r="AG19" i="32"/>
  <c r="AH19" i="32"/>
  <c r="V19" i="32"/>
  <c r="F19" i="32"/>
  <c r="AI19" i="32"/>
  <c r="AL19" i="32"/>
  <c r="Y18" i="32"/>
  <c r="Z18" i="32"/>
  <c r="AA18" i="32"/>
  <c r="AB18" i="32"/>
  <c r="AC18" i="32"/>
  <c r="AD18" i="32"/>
  <c r="AE18" i="32"/>
  <c r="AF18" i="32"/>
  <c r="AG18" i="32"/>
  <c r="AH18" i="32"/>
  <c r="V18" i="32"/>
  <c r="F18" i="32"/>
  <c r="AI18" i="32"/>
  <c r="AL18" i="32"/>
  <c r="Y17" i="32"/>
  <c r="Z17" i="32"/>
  <c r="AA17" i="32"/>
  <c r="AB17" i="32"/>
  <c r="AC17" i="32"/>
  <c r="AD17" i="32"/>
  <c r="AE17" i="32"/>
  <c r="AF17" i="32"/>
  <c r="AG17" i="32"/>
  <c r="AH17" i="32"/>
  <c r="V17" i="32"/>
  <c r="F17" i="32"/>
  <c r="AI17" i="32"/>
  <c r="AL17" i="32"/>
  <c r="Y16" i="32"/>
  <c r="Z16" i="32"/>
  <c r="AA16" i="32"/>
  <c r="AB16" i="32"/>
  <c r="AC16" i="32"/>
  <c r="AD16" i="32"/>
  <c r="AE16" i="32"/>
  <c r="AF16" i="32"/>
  <c r="AG16" i="32"/>
  <c r="AH16" i="32"/>
  <c r="V16" i="32"/>
  <c r="AL16" i="32"/>
  <c r="Y15" i="32"/>
  <c r="Z15" i="32"/>
  <c r="AA15" i="32"/>
  <c r="AB15" i="32"/>
  <c r="AC15" i="32"/>
  <c r="AD15" i="32"/>
  <c r="AE15" i="32"/>
  <c r="AF15" i="32"/>
  <c r="AG15" i="32"/>
  <c r="AH15" i="32"/>
  <c r="V15" i="32"/>
  <c r="F15" i="32"/>
  <c r="AI15" i="32"/>
  <c r="AL15" i="32"/>
  <c r="Y14" i="32"/>
  <c r="Z14" i="32"/>
  <c r="AA14" i="32"/>
  <c r="AB14" i="32"/>
  <c r="AC14" i="32"/>
  <c r="AD14" i="32"/>
  <c r="AE14" i="32"/>
  <c r="AF14" i="32"/>
  <c r="AG14" i="32"/>
  <c r="AH14" i="32"/>
  <c r="V14" i="32"/>
  <c r="F14" i="32"/>
  <c r="AI14" i="32"/>
  <c r="AL14" i="32"/>
  <c r="Y13" i="32"/>
  <c r="Z13" i="32"/>
  <c r="AA13" i="32"/>
  <c r="AB13" i="32"/>
  <c r="AC13" i="32"/>
  <c r="AD13" i="32"/>
  <c r="AE13" i="32"/>
  <c r="AF13" i="32"/>
  <c r="AG13" i="32"/>
  <c r="AH13" i="32"/>
  <c r="V13" i="32"/>
  <c r="AL13" i="32"/>
  <c r="Y12" i="32"/>
  <c r="Z12" i="32"/>
  <c r="AA12" i="32"/>
  <c r="AB12" i="32"/>
  <c r="AC12" i="32"/>
  <c r="AD12" i="32"/>
  <c r="AE12" i="32"/>
  <c r="AF12" i="32"/>
  <c r="AG12" i="32"/>
  <c r="AH12" i="32"/>
  <c r="V12" i="32"/>
  <c r="F12" i="32"/>
  <c r="AI12" i="32"/>
  <c r="AL12" i="32"/>
  <c r="Y11" i="32"/>
  <c r="Z11" i="32"/>
  <c r="AA11" i="32"/>
  <c r="AB11" i="32"/>
  <c r="AC11" i="32"/>
  <c r="AD11" i="32"/>
  <c r="AE11" i="32"/>
  <c r="AF11" i="32"/>
  <c r="AG11" i="32"/>
  <c r="AH11" i="32"/>
  <c r="V11" i="32"/>
  <c r="AL11" i="32"/>
  <c r="Y10" i="32"/>
  <c r="Z10" i="32"/>
  <c r="AA10" i="32"/>
  <c r="AB10" i="32"/>
  <c r="AC10" i="32"/>
  <c r="AD10" i="32"/>
  <c r="AE10" i="32"/>
  <c r="AF10" i="32"/>
  <c r="AG10" i="32"/>
  <c r="AH10" i="32"/>
  <c r="V10" i="32"/>
  <c r="F10" i="32"/>
  <c r="AI10" i="32"/>
  <c r="AL10" i="32"/>
  <c r="Y9" i="32"/>
  <c r="Z9" i="32"/>
  <c r="AA9" i="32"/>
  <c r="AB9" i="32"/>
  <c r="AC9" i="32"/>
  <c r="AD9" i="32"/>
  <c r="AE9" i="32"/>
  <c r="AF9" i="32"/>
  <c r="AG9" i="32"/>
  <c r="AH9" i="32"/>
  <c r="V9" i="32"/>
  <c r="F9" i="32"/>
  <c r="AI9" i="32"/>
  <c r="AL9" i="32"/>
  <c r="Y8" i="32"/>
  <c r="Z8" i="32"/>
  <c r="AA8" i="32"/>
  <c r="AB8" i="32"/>
  <c r="AC8" i="32"/>
  <c r="AD8" i="32"/>
  <c r="AE8" i="32"/>
  <c r="AF8" i="32"/>
  <c r="AG8" i="32"/>
  <c r="AH8" i="32"/>
  <c r="V8" i="32"/>
  <c r="F8" i="32"/>
  <c r="AI8" i="32"/>
  <c r="AL8" i="32"/>
  <c r="Y7" i="32"/>
  <c r="Z7" i="32"/>
  <c r="AA7" i="32"/>
  <c r="AB7" i="32"/>
  <c r="AC7" i="32"/>
  <c r="AD7" i="32"/>
  <c r="AE7" i="32"/>
  <c r="AF7" i="32"/>
  <c r="AG7" i="32"/>
  <c r="AH7" i="32"/>
  <c r="V7" i="32"/>
  <c r="F7" i="32"/>
  <c r="AI7" i="32"/>
  <c r="AL7" i="32"/>
  <c r="Y6" i="32"/>
  <c r="Z6" i="32"/>
  <c r="AA6" i="32"/>
  <c r="AB6" i="32"/>
  <c r="AC6" i="32"/>
  <c r="AD6" i="32"/>
  <c r="AE6" i="32"/>
  <c r="AF6" i="32"/>
  <c r="AG6" i="32"/>
  <c r="AH6" i="32"/>
  <c r="V6" i="32"/>
  <c r="F6" i="32"/>
  <c r="AI6" i="32"/>
  <c r="AL6" i="32"/>
  <c r="Y5" i="32"/>
  <c r="Z5" i="32"/>
  <c r="AA5" i="32"/>
  <c r="AB5" i="32"/>
  <c r="AC5" i="32"/>
  <c r="AD5" i="32"/>
  <c r="AE5" i="32"/>
  <c r="AF5" i="32"/>
  <c r="AG5" i="32"/>
  <c r="AH5" i="32"/>
  <c r="V5" i="32"/>
  <c r="F5" i="32"/>
  <c r="AI5" i="32"/>
  <c r="AL5" i="32"/>
  <c r="Y30" i="47"/>
  <c r="Z30" i="47"/>
  <c r="AA30" i="47"/>
  <c r="AB30" i="47"/>
  <c r="AC30" i="47"/>
  <c r="AD30" i="47"/>
  <c r="AE30" i="47"/>
  <c r="AF30" i="47"/>
  <c r="AG30" i="47"/>
  <c r="AH30" i="47"/>
  <c r="V30" i="47"/>
  <c r="F30" i="47"/>
  <c r="AI30" i="47"/>
  <c r="AL30" i="47"/>
  <c r="Y29" i="47"/>
  <c r="Z29" i="47"/>
  <c r="AA29" i="47"/>
  <c r="AB29" i="47"/>
  <c r="AC29" i="47"/>
  <c r="AD29" i="47"/>
  <c r="AE29" i="47"/>
  <c r="AF29" i="47"/>
  <c r="AG29" i="47"/>
  <c r="AH29" i="47"/>
  <c r="V29" i="47"/>
  <c r="F29" i="47"/>
  <c r="AI29" i="47"/>
  <c r="AL29" i="47"/>
  <c r="Y28" i="47"/>
  <c r="Z28" i="47"/>
  <c r="AA28" i="47"/>
  <c r="AB28" i="47"/>
  <c r="AC28" i="47"/>
  <c r="AD28" i="47"/>
  <c r="AE28" i="47"/>
  <c r="AF28" i="47"/>
  <c r="AG28" i="47"/>
  <c r="AH28" i="47"/>
  <c r="V28" i="47"/>
  <c r="F28" i="47"/>
  <c r="AI28" i="47"/>
  <c r="AL28" i="47"/>
  <c r="Y27" i="47"/>
  <c r="Z27" i="47"/>
  <c r="AA27" i="47"/>
  <c r="AB27" i="47"/>
  <c r="AC27" i="47"/>
  <c r="AD27" i="47"/>
  <c r="AE27" i="47"/>
  <c r="AF27" i="47"/>
  <c r="AG27" i="47"/>
  <c r="AH27" i="47"/>
  <c r="V27" i="47"/>
  <c r="F27" i="47"/>
  <c r="AI27" i="47"/>
  <c r="AL27" i="47"/>
  <c r="Y26" i="47"/>
  <c r="Z26" i="47"/>
  <c r="AA26" i="47"/>
  <c r="AB26" i="47"/>
  <c r="AC26" i="47"/>
  <c r="AD26" i="47"/>
  <c r="AE26" i="47"/>
  <c r="AF26" i="47"/>
  <c r="AG26" i="47"/>
  <c r="AH26" i="47"/>
  <c r="V26" i="47"/>
  <c r="F26" i="47"/>
  <c r="AI26" i="47"/>
  <c r="AL26" i="47"/>
  <c r="Y25" i="47"/>
  <c r="Z25" i="47"/>
  <c r="AA25" i="47"/>
  <c r="AB25" i="47"/>
  <c r="AC25" i="47"/>
  <c r="AD25" i="47"/>
  <c r="AE25" i="47"/>
  <c r="AF25" i="47"/>
  <c r="AG25" i="47"/>
  <c r="AH25" i="47"/>
  <c r="V25" i="47"/>
  <c r="F25" i="47"/>
  <c r="AI25" i="47"/>
  <c r="AL25" i="47"/>
  <c r="Y24" i="47"/>
  <c r="Z24" i="47"/>
  <c r="AA24" i="47"/>
  <c r="AB24" i="47"/>
  <c r="AC24" i="47"/>
  <c r="AD24" i="47"/>
  <c r="AE24" i="47"/>
  <c r="AF24" i="47"/>
  <c r="AG24" i="47"/>
  <c r="AH24" i="47"/>
  <c r="V24" i="47"/>
  <c r="F24" i="47"/>
  <c r="AI24" i="47"/>
  <c r="AL24" i="47"/>
  <c r="Y23" i="47"/>
  <c r="Z23" i="47"/>
  <c r="AA23" i="47"/>
  <c r="AB23" i="47"/>
  <c r="AC23" i="47"/>
  <c r="AD23" i="47"/>
  <c r="AE23" i="47"/>
  <c r="AF23" i="47"/>
  <c r="AG23" i="47"/>
  <c r="AH23" i="47"/>
  <c r="V23" i="47"/>
  <c r="F23" i="47"/>
  <c r="AI23" i="47"/>
  <c r="AL23" i="47"/>
  <c r="Y22" i="47"/>
  <c r="Z22" i="47"/>
  <c r="AA22" i="47"/>
  <c r="AB22" i="47"/>
  <c r="AC22" i="47"/>
  <c r="AD22" i="47"/>
  <c r="AE22" i="47"/>
  <c r="AF22" i="47"/>
  <c r="AG22" i="47"/>
  <c r="AH22" i="47"/>
  <c r="V22" i="47"/>
  <c r="F22" i="47"/>
  <c r="AI22" i="47"/>
  <c r="AL22" i="47"/>
  <c r="Y21" i="47"/>
  <c r="Z21" i="47"/>
  <c r="AA21" i="47"/>
  <c r="AB21" i="47"/>
  <c r="AC21" i="47"/>
  <c r="AD21" i="47"/>
  <c r="AE21" i="47"/>
  <c r="AF21" i="47"/>
  <c r="AG21" i="47"/>
  <c r="AH21" i="47"/>
  <c r="V21" i="47"/>
  <c r="F21" i="47"/>
  <c r="AI21" i="47"/>
  <c r="AL21" i="47"/>
  <c r="Y20" i="47"/>
  <c r="Z20" i="47"/>
  <c r="AA20" i="47"/>
  <c r="AB20" i="47"/>
  <c r="AC20" i="47"/>
  <c r="AD20" i="47"/>
  <c r="AE20" i="47"/>
  <c r="AF20" i="47"/>
  <c r="AG20" i="47"/>
  <c r="AH20" i="47"/>
  <c r="V20" i="47"/>
  <c r="F20" i="47"/>
  <c r="AI20" i="47"/>
  <c r="AL20" i="47"/>
  <c r="Y19" i="47"/>
  <c r="Z19" i="47"/>
  <c r="AA19" i="47"/>
  <c r="AB19" i="47"/>
  <c r="AC19" i="47"/>
  <c r="AD19" i="47"/>
  <c r="AE19" i="47"/>
  <c r="AF19" i="47"/>
  <c r="AG19" i="47"/>
  <c r="AH19" i="47"/>
  <c r="V19" i="47"/>
  <c r="F19" i="47"/>
  <c r="AI19" i="47"/>
  <c r="AL19" i="47"/>
  <c r="Y18" i="47"/>
  <c r="Z18" i="47"/>
  <c r="AA18" i="47"/>
  <c r="AB18" i="47"/>
  <c r="AC18" i="47"/>
  <c r="AD18" i="47"/>
  <c r="AE18" i="47"/>
  <c r="AF18" i="47"/>
  <c r="AG18" i="47"/>
  <c r="AH18" i="47"/>
  <c r="V18" i="47"/>
  <c r="F18" i="47"/>
  <c r="AI18" i="47"/>
  <c r="AL18" i="47"/>
  <c r="Y17" i="47"/>
  <c r="Z17" i="47"/>
  <c r="AA17" i="47"/>
  <c r="AB17" i="47"/>
  <c r="AC17" i="47"/>
  <c r="AD17" i="47"/>
  <c r="AE17" i="47"/>
  <c r="AF17" i="47"/>
  <c r="AG17" i="47"/>
  <c r="AH17" i="47"/>
  <c r="V17" i="47"/>
  <c r="F17" i="47"/>
  <c r="AI17" i="47"/>
  <c r="AL17" i="47"/>
  <c r="Y16" i="47"/>
  <c r="Z16" i="47"/>
  <c r="AA16" i="47"/>
  <c r="AB16" i="47"/>
  <c r="AC16" i="47"/>
  <c r="AD16" i="47"/>
  <c r="AE16" i="47"/>
  <c r="AF16" i="47"/>
  <c r="AG16" i="47"/>
  <c r="AH16" i="47"/>
  <c r="V16" i="47"/>
  <c r="AL16" i="47"/>
  <c r="Y15" i="47"/>
  <c r="Z15" i="47"/>
  <c r="AA15" i="47"/>
  <c r="AB15" i="47"/>
  <c r="AC15" i="47"/>
  <c r="AD15" i="47"/>
  <c r="AE15" i="47"/>
  <c r="AF15" i="47"/>
  <c r="AG15" i="47"/>
  <c r="AH15" i="47"/>
  <c r="V15" i="47"/>
  <c r="F15" i="47"/>
  <c r="AI15" i="47"/>
  <c r="AL15" i="47"/>
  <c r="Y14" i="47"/>
  <c r="Z14" i="47"/>
  <c r="AA14" i="47"/>
  <c r="AB14" i="47"/>
  <c r="AC14" i="47"/>
  <c r="AD14" i="47"/>
  <c r="AE14" i="47"/>
  <c r="AF14" i="47"/>
  <c r="AG14" i="47"/>
  <c r="AH14" i="47"/>
  <c r="V14" i="47"/>
  <c r="F14" i="47"/>
  <c r="AI14" i="47"/>
  <c r="AL14" i="47"/>
  <c r="Y13" i="47"/>
  <c r="Z13" i="47"/>
  <c r="AA13" i="47"/>
  <c r="AB13" i="47"/>
  <c r="AC13" i="47"/>
  <c r="AD13" i="47"/>
  <c r="AE13" i="47"/>
  <c r="AF13" i="47"/>
  <c r="AG13" i="47"/>
  <c r="AH13" i="47"/>
  <c r="V13" i="47"/>
  <c r="AL13" i="47"/>
  <c r="Y12" i="47"/>
  <c r="Z12" i="47"/>
  <c r="AA12" i="47"/>
  <c r="AB12" i="47"/>
  <c r="AC12" i="47"/>
  <c r="AD12" i="47"/>
  <c r="AE12" i="47"/>
  <c r="AF12" i="47"/>
  <c r="AG12" i="47"/>
  <c r="AH12" i="47"/>
  <c r="V12" i="47"/>
  <c r="F12" i="47"/>
  <c r="AI12" i="47"/>
  <c r="AL12" i="47"/>
  <c r="Y11" i="47"/>
  <c r="Z11" i="47"/>
  <c r="AA11" i="47"/>
  <c r="AB11" i="47"/>
  <c r="AC11" i="47"/>
  <c r="AD11" i="47"/>
  <c r="AE11" i="47"/>
  <c r="AF11" i="47"/>
  <c r="AG11" i="47"/>
  <c r="AH11" i="47"/>
  <c r="V11" i="47"/>
  <c r="AL11" i="47"/>
  <c r="Y10" i="47"/>
  <c r="Z10" i="47"/>
  <c r="AA10" i="47"/>
  <c r="AB10" i="47"/>
  <c r="AC10" i="47"/>
  <c r="AD10" i="47"/>
  <c r="AE10" i="47"/>
  <c r="AF10" i="47"/>
  <c r="AG10" i="47"/>
  <c r="AH10" i="47"/>
  <c r="V10" i="47"/>
  <c r="F10" i="47"/>
  <c r="AI10" i="47"/>
  <c r="AL10" i="47"/>
  <c r="Y9" i="47"/>
  <c r="Z9" i="47"/>
  <c r="AA9" i="47"/>
  <c r="AB9" i="47"/>
  <c r="AC9" i="47"/>
  <c r="AD9" i="47"/>
  <c r="AE9" i="47"/>
  <c r="AF9" i="47"/>
  <c r="AG9" i="47"/>
  <c r="AH9" i="47"/>
  <c r="V9" i="47"/>
  <c r="F9" i="47"/>
  <c r="AI9" i="47"/>
  <c r="AL9" i="47"/>
  <c r="Y8" i="47"/>
  <c r="Z8" i="47"/>
  <c r="AA8" i="47"/>
  <c r="AB8" i="47"/>
  <c r="AC8" i="47"/>
  <c r="AD8" i="47"/>
  <c r="AE8" i="47"/>
  <c r="AF8" i="47"/>
  <c r="AG8" i="47"/>
  <c r="AH8" i="47"/>
  <c r="V8" i="47"/>
  <c r="F8" i="47"/>
  <c r="AI8" i="47"/>
  <c r="AL8" i="47"/>
  <c r="Y7" i="47"/>
  <c r="Z7" i="47"/>
  <c r="AA7" i="47"/>
  <c r="AB7" i="47"/>
  <c r="AC7" i="47"/>
  <c r="AD7" i="47"/>
  <c r="AE7" i="47"/>
  <c r="AF7" i="47"/>
  <c r="AG7" i="47"/>
  <c r="AH7" i="47"/>
  <c r="V7" i="47"/>
  <c r="F7" i="47"/>
  <c r="AI7" i="47"/>
  <c r="AL7" i="47"/>
  <c r="Y6" i="47"/>
  <c r="Z6" i="47"/>
  <c r="AA6" i="47"/>
  <c r="AB6" i="47"/>
  <c r="AC6" i="47"/>
  <c r="AD6" i="47"/>
  <c r="AE6" i="47"/>
  <c r="AF6" i="47"/>
  <c r="AG6" i="47"/>
  <c r="AH6" i="47"/>
  <c r="V6" i="47"/>
  <c r="F6" i="47"/>
  <c r="AI6" i="47"/>
  <c r="AL6" i="47"/>
  <c r="Y5" i="47"/>
  <c r="Z5" i="47"/>
  <c r="AA5" i="47"/>
  <c r="AB5" i="47"/>
  <c r="AC5" i="47"/>
  <c r="AD5" i="47"/>
  <c r="AE5" i="47"/>
  <c r="AF5" i="47"/>
  <c r="AG5" i="47"/>
  <c r="AH5" i="47"/>
  <c r="V5" i="47"/>
  <c r="F5" i="47"/>
  <c r="AI5" i="47"/>
  <c r="AL5" i="47"/>
  <c r="AL30" i="31"/>
  <c r="AL29" i="31"/>
  <c r="AL28" i="31"/>
  <c r="AL27" i="31"/>
  <c r="AL26" i="31"/>
  <c r="AL25" i="31"/>
  <c r="AL24" i="31"/>
  <c r="AL23" i="31"/>
  <c r="AL22" i="31"/>
  <c r="AL21" i="31"/>
  <c r="AL20" i="31"/>
  <c r="AL19" i="31"/>
  <c r="AL18" i="31"/>
  <c r="AL17" i="31"/>
  <c r="AL16" i="31"/>
  <c r="AL15" i="31"/>
  <c r="AL14" i="31"/>
  <c r="AL13" i="31"/>
  <c r="AL12" i="31"/>
  <c r="AL11" i="31"/>
  <c r="AL10" i="31"/>
  <c r="AL9" i="31"/>
  <c r="AL8" i="31"/>
  <c r="AL7" i="31"/>
  <c r="AL5" i="31"/>
  <c r="Y30" i="46"/>
  <c r="Z30" i="46"/>
  <c r="AA30" i="46"/>
  <c r="AB30" i="46"/>
  <c r="AC30" i="46"/>
  <c r="AD30" i="46"/>
  <c r="AE30" i="46"/>
  <c r="AF30" i="46"/>
  <c r="AG30" i="46"/>
  <c r="AH30" i="46"/>
  <c r="V30" i="46"/>
  <c r="F30" i="46"/>
  <c r="AI30" i="46"/>
  <c r="AL30" i="46"/>
  <c r="Y29" i="46"/>
  <c r="Z29" i="46"/>
  <c r="AA29" i="46"/>
  <c r="AB29" i="46"/>
  <c r="AC29" i="46"/>
  <c r="AD29" i="46"/>
  <c r="AE29" i="46"/>
  <c r="AF29" i="46"/>
  <c r="AG29" i="46"/>
  <c r="AH29" i="46"/>
  <c r="V29" i="46"/>
  <c r="F29" i="46"/>
  <c r="AI29" i="46"/>
  <c r="AL29" i="46"/>
  <c r="Y28" i="46"/>
  <c r="Z28" i="46"/>
  <c r="AA28" i="46"/>
  <c r="AB28" i="46"/>
  <c r="AC28" i="46"/>
  <c r="AD28" i="46"/>
  <c r="AE28" i="46"/>
  <c r="AF28" i="46"/>
  <c r="AG28" i="46"/>
  <c r="AH28" i="46"/>
  <c r="V28" i="46"/>
  <c r="F28" i="46"/>
  <c r="AI28" i="46"/>
  <c r="AL28" i="46"/>
  <c r="Y27" i="46"/>
  <c r="Z27" i="46"/>
  <c r="AA27" i="46"/>
  <c r="AB27" i="46"/>
  <c r="AC27" i="46"/>
  <c r="AD27" i="46"/>
  <c r="AE27" i="46"/>
  <c r="AF27" i="46"/>
  <c r="AG27" i="46"/>
  <c r="AH27" i="46"/>
  <c r="V27" i="46"/>
  <c r="F27" i="46"/>
  <c r="AI27" i="46"/>
  <c r="AL27" i="46"/>
  <c r="Y26" i="46"/>
  <c r="Z26" i="46"/>
  <c r="AA26" i="46"/>
  <c r="AB26" i="46"/>
  <c r="AC26" i="46"/>
  <c r="AD26" i="46"/>
  <c r="AE26" i="46"/>
  <c r="AF26" i="46"/>
  <c r="AG26" i="46"/>
  <c r="AH26" i="46"/>
  <c r="V26" i="46"/>
  <c r="F26" i="46"/>
  <c r="AI26" i="46"/>
  <c r="AL26" i="46"/>
  <c r="Y25" i="46"/>
  <c r="Z25" i="46"/>
  <c r="AA25" i="46"/>
  <c r="AB25" i="46"/>
  <c r="AC25" i="46"/>
  <c r="AD25" i="46"/>
  <c r="AE25" i="46"/>
  <c r="AF25" i="46"/>
  <c r="AG25" i="46"/>
  <c r="AH25" i="46"/>
  <c r="V25" i="46"/>
  <c r="F25" i="46"/>
  <c r="AI25" i="46"/>
  <c r="AL25" i="46"/>
  <c r="Y24" i="46"/>
  <c r="Z24" i="46"/>
  <c r="AA24" i="46"/>
  <c r="AB24" i="46"/>
  <c r="AC24" i="46"/>
  <c r="AD24" i="46"/>
  <c r="AE24" i="46"/>
  <c r="AF24" i="46"/>
  <c r="AG24" i="46"/>
  <c r="AH24" i="46"/>
  <c r="V24" i="46"/>
  <c r="F24" i="46"/>
  <c r="AI24" i="46"/>
  <c r="AL24" i="46"/>
  <c r="Y23" i="46"/>
  <c r="Z23" i="46"/>
  <c r="AA23" i="46"/>
  <c r="AB23" i="46"/>
  <c r="AC23" i="46"/>
  <c r="AD23" i="46"/>
  <c r="AE23" i="46"/>
  <c r="AF23" i="46"/>
  <c r="AG23" i="46"/>
  <c r="AH23" i="46"/>
  <c r="V23" i="46"/>
  <c r="F23" i="46"/>
  <c r="AI23" i="46"/>
  <c r="AL23" i="46"/>
  <c r="Y22" i="46"/>
  <c r="Z22" i="46"/>
  <c r="AA22" i="46"/>
  <c r="AB22" i="46"/>
  <c r="AC22" i="46"/>
  <c r="AD22" i="46"/>
  <c r="AE22" i="46"/>
  <c r="AF22" i="46"/>
  <c r="AG22" i="46"/>
  <c r="AH22" i="46"/>
  <c r="V22" i="46"/>
  <c r="F22" i="46"/>
  <c r="AI22" i="46"/>
  <c r="AL22" i="46"/>
  <c r="Y21" i="46"/>
  <c r="Z21" i="46"/>
  <c r="AA21" i="46"/>
  <c r="AB21" i="46"/>
  <c r="AC21" i="46"/>
  <c r="AD21" i="46"/>
  <c r="AE21" i="46"/>
  <c r="AF21" i="46"/>
  <c r="AG21" i="46"/>
  <c r="AH21" i="46"/>
  <c r="V21" i="46"/>
  <c r="F21" i="46"/>
  <c r="AI21" i="46"/>
  <c r="AL21" i="46"/>
  <c r="Y20" i="46"/>
  <c r="Z20" i="46"/>
  <c r="AA20" i="46"/>
  <c r="AB20" i="46"/>
  <c r="AC20" i="46"/>
  <c r="AD20" i="46"/>
  <c r="AE20" i="46"/>
  <c r="AF20" i="46"/>
  <c r="AG20" i="46"/>
  <c r="AH20" i="46"/>
  <c r="V20" i="46"/>
  <c r="F20" i="46"/>
  <c r="AI20" i="46"/>
  <c r="AL20" i="46"/>
  <c r="Y19" i="46"/>
  <c r="Z19" i="46"/>
  <c r="AA19" i="46"/>
  <c r="AB19" i="46"/>
  <c r="AC19" i="46"/>
  <c r="AD19" i="46"/>
  <c r="AE19" i="46"/>
  <c r="AF19" i="46"/>
  <c r="AG19" i="46"/>
  <c r="AH19" i="46"/>
  <c r="V19" i="46"/>
  <c r="F19" i="46"/>
  <c r="AI19" i="46"/>
  <c r="AL19" i="46"/>
  <c r="Y18" i="46"/>
  <c r="Z18" i="46"/>
  <c r="AA18" i="46"/>
  <c r="AB18" i="46"/>
  <c r="AC18" i="46"/>
  <c r="AD18" i="46"/>
  <c r="AE18" i="46"/>
  <c r="AF18" i="46"/>
  <c r="AG18" i="46"/>
  <c r="AH18" i="46"/>
  <c r="V18" i="46"/>
  <c r="F18" i="46"/>
  <c r="AI18" i="46"/>
  <c r="AL18" i="46"/>
  <c r="Y17" i="46"/>
  <c r="Z17" i="46"/>
  <c r="AA17" i="46"/>
  <c r="AB17" i="46"/>
  <c r="AC17" i="46"/>
  <c r="AD17" i="46"/>
  <c r="AE17" i="46"/>
  <c r="AF17" i="46"/>
  <c r="AG17" i="46"/>
  <c r="AH17" i="46"/>
  <c r="V17" i="46"/>
  <c r="F17" i="46"/>
  <c r="AI17" i="46"/>
  <c r="AL17" i="46"/>
  <c r="Y16" i="46"/>
  <c r="Z16" i="46"/>
  <c r="AA16" i="46"/>
  <c r="AB16" i="46"/>
  <c r="AC16" i="46"/>
  <c r="AD16" i="46"/>
  <c r="AE16" i="46"/>
  <c r="AF16" i="46"/>
  <c r="AG16" i="46"/>
  <c r="AH16" i="46"/>
  <c r="V16" i="46"/>
  <c r="AL16" i="46"/>
  <c r="Y15" i="46"/>
  <c r="Z15" i="46"/>
  <c r="AA15" i="46"/>
  <c r="AB15" i="46"/>
  <c r="AC15" i="46"/>
  <c r="AD15" i="46"/>
  <c r="AE15" i="46"/>
  <c r="AF15" i="46"/>
  <c r="AG15" i="46"/>
  <c r="AH15" i="46"/>
  <c r="V15" i="46"/>
  <c r="F15" i="46"/>
  <c r="AI15" i="46"/>
  <c r="AL15" i="46"/>
  <c r="Y14" i="46"/>
  <c r="Z14" i="46"/>
  <c r="AA14" i="46"/>
  <c r="AB14" i="46"/>
  <c r="AC14" i="46"/>
  <c r="AD14" i="46"/>
  <c r="AE14" i="46"/>
  <c r="AF14" i="46"/>
  <c r="AG14" i="46"/>
  <c r="AH14" i="46"/>
  <c r="V14" i="46"/>
  <c r="F14" i="46"/>
  <c r="AI14" i="46"/>
  <c r="AL14" i="46"/>
  <c r="Y13" i="46"/>
  <c r="Z13" i="46"/>
  <c r="AA13" i="46"/>
  <c r="AB13" i="46"/>
  <c r="AC13" i="46"/>
  <c r="AD13" i="46"/>
  <c r="AE13" i="46"/>
  <c r="AF13" i="46"/>
  <c r="AG13" i="46"/>
  <c r="AH13" i="46"/>
  <c r="V13" i="46"/>
  <c r="AL13" i="46"/>
  <c r="Y12" i="46"/>
  <c r="Z12" i="46"/>
  <c r="AA12" i="46"/>
  <c r="AB12" i="46"/>
  <c r="AC12" i="46"/>
  <c r="AD12" i="46"/>
  <c r="AE12" i="46"/>
  <c r="AF12" i="46"/>
  <c r="AG12" i="46"/>
  <c r="AH12" i="46"/>
  <c r="V12" i="46"/>
  <c r="F12" i="46"/>
  <c r="AI12" i="46"/>
  <c r="AL12" i="46"/>
  <c r="Y11" i="46"/>
  <c r="Z11" i="46"/>
  <c r="AA11" i="46"/>
  <c r="AB11" i="46"/>
  <c r="AC11" i="46"/>
  <c r="AD11" i="46"/>
  <c r="AE11" i="46"/>
  <c r="AF11" i="46"/>
  <c r="AG11" i="46"/>
  <c r="AH11" i="46"/>
  <c r="V11" i="46"/>
  <c r="AL11" i="46"/>
  <c r="Y10" i="46"/>
  <c r="Z10" i="46"/>
  <c r="AA10" i="46"/>
  <c r="AB10" i="46"/>
  <c r="AC10" i="46"/>
  <c r="AD10" i="46"/>
  <c r="AE10" i="46"/>
  <c r="AF10" i="46"/>
  <c r="AG10" i="46"/>
  <c r="AH10" i="46"/>
  <c r="V10" i="46"/>
  <c r="F10" i="46"/>
  <c r="AI10" i="46"/>
  <c r="AL10" i="46"/>
  <c r="Y9" i="46"/>
  <c r="Z9" i="46"/>
  <c r="AA9" i="46"/>
  <c r="AB9" i="46"/>
  <c r="AC9" i="46"/>
  <c r="AD9" i="46"/>
  <c r="AE9" i="46"/>
  <c r="AF9" i="46"/>
  <c r="AG9" i="46"/>
  <c r="AH9" i="46"/>
  <c r="V9" i="46"/>
  <c r="F9" i="46"/>
  <c r="AI9" i="46"/>
  <c r="AL9" i="46"/>
  <c r="Y8" i="46"/>
  <c r="Z8" i="46"/>
  <c r="AA8" i="46"/>
  <c r="AB8" i="46"/>
  <c r="AC8" i="46"/>
  <c r="AD8" i="46"/>
  <c r="AE8" i="46"/>
  <c r="AF8" i="46"/>
  <c r="AG8" i="46"/>
  <c r="AH8" i="46"/>
  <c r="V8" i="46"/>
  <c r="F8" i="46"/>
  <c r="AI8" i="46"/>
  <c r="AL8" i="46"/>
  <c r="Y7" i="46"/>
  <c r="Z7" i="46"/>
  <c r="AA7" i="46"/>
  <c r="AB7" i="46"/>
  <c r="AC7" i="46"/>
  <c r="AD7" i="46"/>
  <c r="AE7" i="46"/>
  <c r="AF7" i="46"/>
  <c r="AG7" i="46"/>
  <c r="AH7" i="46"/>
  <c r="V7" i="46"/>
  <c r="F7" i="46"/>
  <c r="AI7" i="46"/>
  <c r="AL7" i="46"/>
  <c r="Y6" i="46"/>
  <c r="Z6" i="46"/>
  <c r="AA6" i="46"/>
  <c r="AB6" i="46"/>
  <c r="AC6" i="46"/>
  <c r="AD6" i="46"/>
  <c r="AE6" i="46"/>
  <c r="AF6" i="46"/>
  <c r="AG6" i="46"/>
  <c r="AH6" i="46"/>
  <c r="V6" i="46"/>
  <c r="F6" i="46"/>
  <c r="AI6" i="46"/>
  <c r="AL6" i="46"/>
  <c r="Y5" i="46"/>
  <c r="Z5" i="46"/>
  <c r="AA5" i="46"/>
  <c r="AB5" i="46"/>
  <c r="AC5" i="46"/>
  <c r="AD5" i="46"/>
  <c r="AE5" i="46"/>
  <c r="AF5" i="46"/>
  <c r="AG5" i="46"/>
  <c r="AH5" i="46"/>
  <c r="V5" i="46"/>
  <c r="F5" i="46"/>
  <c r="AI5" i="46"/>
  <c r="AL5" i="46"/>
  <c r="Y30" i="30"/>
  <c r="Z30" i="30"/>
  <c r="AA30" i="30"/>
  <c r="AB30" i="30"/>
  <c r="AC30" i="30"/>
  <c r="AD30" i="30"/>
  <c r="AE30" i="30"/>
  <c r="AF30" i="30"/>
  <c r="AG30" i="30"/>
  <c r="AH30" i="30"/>
  <c r="V30" i="30"/>
  <c r="F30" i="30"/>
  <c r="AI30" i="30"/>
  <c r="AL30" i="30"/>
  <c r="Y29" i="30"/>
  <c r="Z29" i="30"/>
  <c r="AA29" i="30"/>
  <c r="AB29" i="30"/>
  <c r="AC29" i="30"/>
  <c r="AD29" i="30"/>
  <c r="AE29" i="30"/>
  <c r="AF29" i="30"/>
  <c r="AG29" i="30"/>
  <c r="AH29" i="30"/>
  <c r="V29" i="30"/>
  <c r="F29" i="30"/>
  <c r="AI29" i="30"/>
  <c r="AL29" i="30"/>
  <c r="Y28" i="30"/>
  <c r="Z28" i="30"/>
  <c r="AA28" i="30"/>
  <c r="AB28" i="30"/>
  <c r="AC28" i="30"/>
  <c r="AD28" i="30"/>
  <c r="AE28" i="30"/>
  <c r="AF28" i="30"/>
  <c r="AG28" i="30"/>
  <c r="AH28" i="30"/>
  <c r="V28" i="30"/>
  <c r="F28" i="30"/>
  <c r="AI28" i="30"/>
  <c r="AL28" i="30"/>
  <c r="Y27" i="30"/>
  <c r="Z27" i="30"/>
  <c r="AA27" i="30"/>
  <c r="AB27" i="30"/>
  <c r="AC27" i="30"/>
  <c r="AD27" i="30"/>
  <c r="AE27" i="30"/>
  <c r="AF27" i="30"/>
  <c r="AG27" i="30"/>
  <c r="AH27" i="30"/>
  <c r="V27" i="30"/>
  <c r="F27" i="30"/>
  <c r="AI27" i="30"/>
  <c r="AL27" i="30"/>
  <c r="Y26" i="30"/>
  <c r="Z26" i="30"/>
  <c r="AA26" i="30"/>
  <c r="AB26" i="30"/>
  <c r="AC26" i="30"/>
  <c r="AD26" i="30"/>
  <c r="AE26" i="30"/>
  <c r="AF26" i="30"/>
  <c r="AG26" i="30"/>
  <c r="AH26" i="30"/>
  <c r="V26" i="30"/>
  <c r="F26" i="30"/>
  <c r="AI26" i="30"/>
  <c r="AL26" i="30"/>
  <c r="Y25" i="30"/>
  <c r="Z25" i="30"/>
  <c r="AA25" i="30"/>
  <c r="AB25" i="30"/>
  <c r="AC25" i="30"/>
  <c r="AD25" i="30"/>
  <c r="AE25" i="30"/>
  <c r="AF25" i="30"/>
  <c r="AG25" i="30"/>
  <c r="AH25" i="30"/>
  <c r="V25" i="30"/>
  <c r="F25" i="30"/>
  <c r="AI25" i="30"/>
  <c r="AL25" i="30"/>
  <c r="Y24" i="30"/>
  <c r="Z24" i="30"/>
  <c r="AA24" i="30"/>
  <c r="AB24" i="30"/>
  <c r="AC24" i="30"/>
  <c r="AD24" i="30"/>
  <c r="AE24" i="30"/>
  <c r="AF24" i="30"/>
  <c r="AG24" i="30"/>
  <c r="AH24" i="30"/>
  <c r="V24" i="30"/>
  <c r="F24" i="30"/>
  <c r="AI24" i="30"/>
  <c r="AL24" i="30"/>
  <c r="Y23" i="30"/>
  <c r="Z23" i="30"/>
  <c r="AA23" i="30"/>
  <c r="AB23" i="30"/>
  <c r="AC23" i="30"/>
  <c r="AD23" i="30"/>
  <c r="AE23" i="30"/>
  <c r="AF23" i="30"/>
  <c r="AG23" i="30"/>
  <c r="AH23" i="30"/>
  <c r="V23" i="30"/>
  <c r="F23" i="30"/>
  <c r="AI23" i="30"/>
  <c r="AL23" i="30"/>
  <c r="Y22" i="30"/>
  <c r="Z22" i="30"/>
  <c r="AA22" i="30"/>
  <c r="AB22" i="30"/>
  <c r="AC22" i="30"/>
  <c r="AD22" i="30"/>
  <c r="AE22" i="30"/>
  <c r="AF22" i="30"/>
  <c r="AG22" i="30"/>
  <c r="AH22" i="30"/>
  <c r="V22" i="30"/>
  <c r="F22" i="30"/>
  <c r="AI22" i="30"/>
  <c r="AL22" i="30"/>
  <c r="Y21" i="30"/>
  <c r="Z21" i="30"/>
  <c r="AA21" i="30"/>
  <c r="AB21" i="30"/>
  <c r="AC21" i="30"/>
  <c r="AD21" i="30"/>
  <c r="AE21" i="30"/>
  <c r="AF21" i="30"/>
  <c r="AG21" i="30"/>
  <c r="AH21" i="30"/>
  <c r="V21" i="30"/>
  <c r="F21" i="30"/>
  <c r="AI21" i="30"/>
  <c r="AL21" i="30"/>
  <c r="Y20" i="30"/>
  <c r="Z20" i="30"/>
  <c r="AA20" i="30"/>
  <c r="AB20" i="30"/>
  <c r="AC20" i="30"/>
  <c r="AD20" i="30"/>
  <c r="AE20" i="30"/>
  <c r="AF20" i="30"/>
  <c r="AG20" i="30"/>
  <c r="AH20" i="30"/>
  <c r="V20" i="30"/>
  <c r="F20" i="30"/>
  <c r="AI20" i="30"/>
  <c r="AL20" i="30"/>
  <c r="Y19" i="30"/>
  <c r="Z19" i="30"/>
  <c r="AA19" i="30"/>
  <c r="AB19" i="30"/>
  <c r="AC19" i="30"/>
  <c r="AD19" i="30"/>
  <c r="AE19" i="30"/>
  <c r="AF19" i="30"/>
  <c r="AG19" i="30"/>
  <c r="AH19" i="30"/>
  <c r="V19" i="30"/>
  <c r="F19" i="30"/>
  <c r="AI19" i="30"/>
  <c r="AL19" i="30"/>
  <c r="Y18" i="30"/>
  <c r="Z18" i="30"/>
  <c r="AA18" i="30"/>
  <c r="AB18" i="30"/>
  <c r="AC18" i="30"/>
  <c r="AD18" i="30"/>
  <c r="AE18" i="30"/>
  <c r="AF18" i="30"/>
  <c r="AG18" i="30"/>
  <c r="AH18" i="30"/>
  <c r="V18" i="30"/>
  <c r="F18" i="30"/>
  <c r="AI18" i="30"/>
  <c r="AL18" i="30"/>
  <c r="Y17" i="30"/>
  <c r="Z17" i="30"/>
  <c r="AA17" i="30"/>
  <c r="AB17" i="30"/>
  <c r="AC17" i="30"/>
  <c r="AD17" i="30"/>
  <c r="AE17" i="30"/>
  <c r="AF17" i="30"/>
  <c r="AG17" i="30"/>
  <c r="AH17" i="30"/>
  <c r="V17" i="30"/>
  <c r="F17" i="30"/>
  <c r="AI17" i="30"/>
  <c r="AL17" i="30"/>
  <c r="Y16" i="30"/>
  <c r="Z16" i="30"/>
  <c r="AA16" i="30"/>
  <c r="AB16" i="30"/>
  <c r="AC16" i="30"/>
  <c r="AD16" i="30"/>
  <c r="AE16" i="30"/>
  <c r="AF16" i="30"/>
  <c r="AG16" i="30"/>
  <c r="AH16" i="30"/>
  <c r="V16" i="30"/>
  <c r="AL16" i="30"/>
  <c r="Y15" i="30"/>
  <c r="Z15" i="30"/>
  <c r="AA15" i="30"/>
  <c r="AB15" i="30"/>
  <c r="AC15" i="30"/>
  <c r="AD15" i="30"/>
  <c r="AE15" i="30"/>
  <c r="AF15" i="30"/>
  <c r="AG15" i="30"/>
  <c r="AH15" i="30"/>
  <c r="V15" i="30"/>
  <c r="F15" i="30"/>
  <c r="AI15" i="30"/>
  <c r="AL15" i="30"/>
  <c r="Y14" i="30"/>
  <c r="Z14" i="30"/>
  <c r="AA14" i="30"/>
  <c r="AB14" i="30"/>
  <c r="AC14" i="30"/>
  <c r="AD14" i="30"/>
  <c r="AE14" i="30"/>
  <c r="AF14" i="30"/>
  <c r="AG14" i="30"/>
  <c r="AH14" i="30"/>
  <c r="V14" i="30"/>
  <c r="F14" i="30"/>
  <c r="AI14" i="30"/>
  <c r="AL14" i="30"/>
  <c r="Y13" i="30"/>
  <c r="Z13" i="30"/>
  <c r="AA13" i="30"/>
  <c r="AB13" i="30"/>
  <c r="AC13" i="30"/>
  <c r="AD13" i="30"/>
  <c r="AE13" i="30"/>
  <c r="AF13" i="30"/>
  <c r="AG13" i="30"/>
  <c r="AH13" i="30"/>
  <c r="V13" i="30"/>
  <c r="AL13" i="30"/>
  <c r="Y12" i="30"/>
  <c r="Z12" i="30"/>
  <c r="AA12" i="30"/>
  <c r="AB12" i="30"/>
  <c r="AC12" i="30"/>
  <c r="AD12" i="30"/>
  <c r="AE12" i="30"/>
  <c r="AF12" i="30"/>
  <c r="AG12" i="30"/>
  <c r="AH12" i="30"/>
  <c r="V12" i="30"/>
  <c r="F12" i="30"/>
  <c r="AI12" i="30"/>
  <c r="AL12" i="30"/>
  <c r="Y11" i="30"/>
  <c r="Z11" i="30"/>
  <c r="AA11" i="30"/>
  <c r="AB11" i="30"/>
  <c r="AC11" i="30"/>
  <c r="AD11" i="30"/>
  <c r="AE11" i="30"/>
  <c r="AF11" i="30"/>
  <c r="AG11" i="30"/>
  <c r="AH11" i="30"/>
  <c r="V11" i="30"/>
  <c r="AL11" i="30"/>
  <c r="Y10" i="30"/>
  <c r="Z10" i="30"/>
  <c r="AA10" i="30"/>
  <c r="AB10" i="30"/>
  <c r="AC10" i="30"/>
  <c r="AD10" i="30"/>
  <c r="AE10" i="30"/>
  <c r="AF10" i="30"/>
  <c r="AG10" i="30"/>
  <c r="AH10" i="30"/>
  <c r="V10" i="30"/>
  <c r="F10" i="30"/>
  <c r="AI10" i="30"/>
  <c r="AL10" i="30"/>
  <c r="Y9" i="30"/>
  <c r="Z9" i="30"/>
  <c r="AA9" i="30"/>
  <c r="AB9" i="30"/>
  <c r="AC9" i="30"/>
  <c r="AD9" i="30"/>
  <c r="AE9" i="30"/>
  <c r="AF9" i="30"/>
  <c r="AG9" i="30"/>
  <c r="AH9" i="30"/>
  <c r="V9" i="30"/>
  <c r="F9" i="30"/>
  <c r="AI9" i="30"/>
  <c r="AL9" i="30"/>
  <c r="Y8" i="30"/>
  <c r="Z8" i="30"/>
  <c r="AA8" i="30"/>
  <c r="AB8" i="30"/>
  <c r="AC8" i="30"/>
  <c r="AD8" i="30"/>
  <c r="AE8" i="30"/>
  <c r="AF8" i="30"/>
  <c r="AG8" i="30"/>
  <c r="AH8" i="30"/>
  <c r="V8" i="30"/>
  <c r="F8" i="30"/>
  <c r="AI8" i="30"/>
  <c r="AL8" i="30"/>
  <c r="Y7" i="30"/>
  <c r="Z7" i="30"/>
  <c r="AA7" i="30"/>
  <c r="AB7" i="30"/>
  <c r="AC7" i="30"/>
  <c r="AD7" i="30"/>
  <c r="AE7" i="30"/>
  <c r="AF7" i="30"/>
  <c r="AG7" i="30"/>
  <c r="AH7" i="30"/>
  <c r="V7" i="30"/>
  <c r="F7" i="30"/>
  <c r="AI7" i="30"/>
  <c r="AL7" i="30"/>
  <c r="Y6" i="30"/>
  <c r="Z6" i="30"/>
  <c r="AA6" i="30"/>
  <c r="AB6" i="30"/>
  <c r="AC6" i="30"/>
  <c r="AD6" i="30"/>
  <c r="AE6" i="30"/>
  <c r="AF6" i="30"/>
  <c r="AG6" i="30"/>
  <c r="AH6" i="30"/>
  <c r="V6" i="30"/>
  <c r="F6" i="30"/>
  <c r="AI6" i="30"/>
  <c r="AL6" i="30"/>
  <c r="Y5" i="30"/>
  <c r="Z5" i="30"/>
  <c r="AA5" i="30"/>
  <c r="AB5" i="30"/>
  <c r="AC5" i="30"/>
  <c r="AD5" i="30"/>
  <c r="AE5" i="30"/>
  <c r="AF5" i="30"/>
  <c r="AG5" i="30"/>
  <c r="AH5" i="30"/>
  <c r="V5" i="30"/>
  <c r="F5" i="30"/>
  <c r="AI5" i="30"/>
  <c r="AL5" i="30"/>
  <c r="Y30" i="45"/>
  <c r="Z30" i="45"/>
  <c r="AA30" i="45"/>
  <c r="AB30" i="45"/>
  <c r="AC30" i="45"/>
  <c r="AD30" i="45"/>
  <c r="AE30" i="45"/>
  <c r="AF30" i="45"/>
  <c r="AG30" i="45"/>
  <c r="AH30" i="45"/>
  <c r="V30" i="45"/>
  <c r="F30" i="45"/>
  <c r="AI30" i="45"/>
  <c r="AL30" i="45"/>
  <c r="Y29" i="45"/>
  <c r="Z29" i="45"/>
  <c r="AA29" i="45"/>
  <c r="AB29" i="45"/>
  <c r="AC29" i="45"/>
  <c r="AD29" i="45"/>
  <c r="AE29" i="45"/>
  <c r="AF29" i="45"/>
  <c r="AG29" i="45"/>
  <c r="AH29" i="45"/>
  <c r="V29" i="45"/>
  <c r="F29" i="45"/>
  <c r="AI29" i="45"/>
  <c r="AL29" i="45"/>
  <c r="Y28" i="45"/>
  <c r="Z28" i="45"/>
  <c r="AA28" i="45"/>
  <c r="AB28" i="45"/>
  <c r="AC28" i="45"/>
  <c r="AD28" i="45"/>
  <c r="AE28" i="45"/>
  <c r="AF28" i="45"/>
  <c r="AG28" i="45"/>
  <c r="AH28" i="45"/>
  <c r="V28" i="45"/>
  <c r="F28" i="45"/>
  <c r="AI28" i="45"/>
  <c r="AL28" i="45"/>
  <c r="Y27" i="45"/>
  <c r="Z27" i="45"/>
  <c r="AA27" i="45"/>
  <c r="AB27" i="45"/>
  <c r="AC27" i="45"/>
  <c r="AD27" i="45"/>
  <c r="AE27" i="45"/>
  <c r="AF27" i="45"/>
  <c r="AG27" i="45"/>
  <c r="AH27" i="45"/>
  <c r="V27" i="45"/>
  <c r="F27" i="45"/>
  <c r="AI27" i="45"/>
  <c r="AL27" i="45"/>
  <c r="Y26" i="45"/>
  <c r="Z26" i="45"/>
  <c r="AA26" i="45"/>
  <c r="AB26" i="45"/>
  <c r="AC26" i="45"/>
  <c r="AD26" i="45"/>
  <c r="AE26" i="45"/>
  <c r="AF26" i="45"/>
  <c r="AG26" i="45"/>
  <c r="AH26" i="45"/>
  <c r="V26" i="45"/>
  <c r="F26" i="45"/>
  <c r="AI26" i="45"/>
  <c r="AL26" i="45"/>
  <c r="Y25" i="45"/>
  <c r="Z25" i="45"/>
  <c r="AA25" i="45"/>
  <c r="AB25" i="45"/>
  <c r="AC25" i="45"/>
  <c r="AD25" i="45"/>
  <c r="AE25" i="45"/>
  <c r="AF25" i="45"/>
  <c r="AG25" i="45"/>
  <c r="AH25" i="45"/>
  <c r="V25" i="45"/>
  <c r="F25" i="45"/>
  <c r="AI25" i="45"/>
  <c r="AL25" i="45"/>
  <c r="Y24" i="45"/>
  <c r="Z24" i="45"/>
  <c r="AA24" i="45"/>
  <c r="AB24" i="45"/>
  <c r="AC24" i="45"/>
  <c r="AD24" i="45"/>
  <c r="AE24" i="45"/>
  <c r="AF24" i="45"/>
  <c r="AG24" i="45"/>
  <c r="AH24" i="45"/>
  <c r="V24" i="45"/>
  <c r="F24" i="45"/>
  <c r="AI24" i="45"/>
  <c r="AL24" i="45"/>
  <c r="Y23" i="45"/>
  <c r="Z23" i="45"/>
  <c r="AA23" i="45"/>
  <c r="AB23" i="45"/>
  <c r="AC23" i="45"/>
  <c r="AD23" i="45"/>
  <c r="AE23" i="45"/>
  <c r="AF23" i="45"/>
  <c r="AG23" i="45"/>
  <c r="AH23" i="45"/>
  <c r="V23" i="45"/>
  <c r="F23" i="45"/>
  <c r="AI23" i="45"/>
  <c r="AL23" i="45"/>
  <c r="Y22" i="45"/>
  <c r="Z22" i="45"/>
  <c r="AA22" i="45"/>
  <c r="AB22" i="45"/>
  <c r="AC22" i="45"/>
  <c r="AD22" i="45"/>
  <c r="AE22" i="45"/>
  <c r="AF22" i="45"/>
  <c r="AG22" i="45"/>
  <c r="AH22" i="45"/>
  <c r="V22" i="45"/>
  <c r="F22" i="45"/>
  <c r="AI22" i="45"/>
  <c r="AL22" i="45"/>
  <c r="Y21" i="45"/>
  <c r="Z21" i="45"/>
  <c r="AA21" i="45"/>
  <c r="AB21" i="45"/>
  <c r="AC21" i="45"/>
  <c r="AD21" i="45"/>
  <c r="AE21" i="45"/>
  <c r="AF21" i="45"/>
  <c r="AG21" i="45"/>
  <c r="AH21" i="45"/>
  <c r="V21" i="45"/>
  <c r="F21" i="45"/>
  <c r="AI21" i="45"/>
  <c r="AL21" i="45"/>
  <c r="Y20" i="45"/>
  <c r="Z20" i="45"/>
  <c r="AA20" i="45"/>
  <c r="AB20" i="45"/>
  <c r="AC20" i="45"/>
  <c r="AD20" i="45"/>
  <c r="AE20" i="45"/>
  <c r="AF20" i="45"/>
  <c r="AG20" i="45"/>
  <c r="AH20" i="45"/>
  <c r="V20" i="45"/>
  <c r="F20" i="45"/>
  <c r="AI20" i="45"/>
  <c r="AL20" i="45"/>
  <c r="Y19" i="45"/>
  <c r="Z19" i="45"/>
  <c r="AA19" i="45"/>
  <c r="AB19" i="45"/>
  <c r="AC19" i="45"/>
  <c r="AD19" i="45"/>
  <c r="AE19" i="45"/>
  <c r="AF19" i="45"/>
  <c r="AG19" i="45"/>
  <c r="AH19" i="45"/>
  <c r="V19" i="45"/>
  <c r="F19" i="45"/>
  <c r="AI19" i="45"/>
  <c r="AL19" i="45"/>
  <c r="Y18" i="45"/>
  <c r="Z18" i="45"/>
  <c r="AA18" i="45"/>
  <c r="AB18" i="45"/>
  <c r="AC18" i="45"/>
  <c r="AD18" i="45"/>
  <c r="AE18" i="45"/>
  <c r="AF18" i="45"/>
  <c r="AG18" i="45"/>
  <c r="AH18" i="45"/>
  <c r="V18" i="45"/>
  <c r="F18" i="45"/>
  <c r="AI18" i="45"/>
  <c r="AL18" i="45"/>
  <c r="Y17" i="45"/>
  <c r="Z17" i="45"/>
  <c r="AA17" i="45"/>
  <c r="AB17" i="45"/>
  <c r="AC17" i="45"/>
  <c r="AD17" i="45"/>
  <c r="AE17" i="45"/>
  <c r="AF17" i="45"/>
  <c r="AG17" i="45"/>
  <c r="AH17" i="45"/>
  <c r="V17" i="45"/>
  <c r="F17" i="45"/>
  <c r="AI17" i="45"/>
  <c r="AL17" i="45"/>
  <c r="Y16" i="45"/>
  <c r="Z16" i="45"/>
  <c r="AA16" i="45"/>
  <c r="AB16" i="45"/>
  <c r="AC16" i="45"/>
  <c r="AD16" i="45"/>
  <c r="AE16" i="45"/>
  <c r="AF16" i="45"/>
  <c r="AG16" i="45"/>
  <c r="AH16" i="45"/>
  <c r="V16" i="45"/>
  <c r="AL16" i="45"/>
  <c r="Y15" i="45"/>
  <c r="Z15" i="45"/>
  <c r="AA15" i="45"/>
  <c r="AB15" i="45"/>
  <c r="AC15" i="45"/>
  <c r="AD15" i="45"/>
  <c r="AE15" i="45"/>
  <c r="AF15" i="45"/>
  <c r="AG15" i="45"/>
  <c r="AH15" i="45"/>
  <c r="V15" i="45"/>
  <c r="F15" i="45"/>
  <c r="AI15" i="45"/>
  <c r="AL15" i="45"/>
  <c r="Y14" i="45"/>
  <c r="Z14" i="45"/>
  <c r="AA14" i="45"/>
  <c r="AB14" i="45"/>
  <c r="AC14" i="45"/>
  <c r="AD14" i="45"/>
  <c r="AE14" i="45"/>
  <c r="AF14" i="45"/>
  <c r="AG14" i="45"/>
  <c r="AH14" i="45"/>
  <c r="V14" i="45"/>
  <c r="F14" i="45"/>
  <c r="AI14" i="45"/>
  <c r="AL14" i="45"/>
  <c r="Y13" i="45"/>
  <c r="Z13" i="45"/>
  <c r="AA13" i="45"/>
  <c r="AB13" i="45"/>
  <c r="AC13" i="45"/>
  <c r="AD13" i="45"/>
  <c r="AE13" i="45"/>
  <c r="AF13" i="45"/>
  <c r="AG13" i="45"/>
  <c r="AH13" i="45"/>
  <c r="V13" i="45"/>
  <c r="AL13" i="45"/>
  <c r="Y12" i="45"/>
  <c r="Z12" i="45"/>
  <c r="AA12" i="45"/>
  <c r="AB12" i="45"/>
  <c r="AC12" i="45"/>
  <c r="AD12" i="45"/>
  <c r="AE12" i="45"/>
  <c r="AF12" i="45"/>
  <c r="AG12" i="45"/>
  <c r="AH12" i="45"/>
  <c r="V12" i="45"/>
  <c r="F12" i="45"/>
  <c r="AI12" i="45"/>
  <c r="AL12" i="45"/>
  <c r="Y11" i="45"/>
  <c r="Z11" i="45"/>
  <c r="AA11" i="45"/>
  <c r="AB11" i="45"/>
  <c r="AC11" i="45"/>
  <c r="AD11" i="45"/>
  <c r="AE11" i="45"/>
  <c r="AF11" i="45"/>
  <c r="AG11" i="45"/>
  <c r="AH11" i="45"/>
  <c r="V11" i="45"/>
  <c r="AL11" i="45"/>
  <c r="Y10" i="45"/>
  <c r="Z10" i="45"/>
  <c r="AA10" i="45"/>
  <c r="AB10" i="45"/>
  <c r="AC10" i="45"/>
  <c r="AD10" i="45"/>
  <c r="AE10" i="45"/>
  <c r="AF10" i="45"/>
  <c r="AG10" i="45"/>
  <c r="AH10" i="45"/>
  <c r="V10" i="45"/>
  <c r="F10" i="45"/>
  <c r="AI10" i="45"/>
  <c r="AL10" i="45"/>
  <c r="Y9" i="45"/>
  <c r="Z9" i="45"/>
  <c r="AA9" i="45"/>
  <c r="AB9" i="45"/>
  <c r="AC9" i="45"/>
  <c r="AD9" i="45"/>
  <c r="AE9" i="45"/>
  <c r="AF9" i="45"/>
  <c r="AG9" i="45"/>
  <c r="AH9" i="45"/>
  <c r="V9" i="45"/>
  <c r="F9" i="45"/>
  <c r="AI9" i="45"/>
  <c r="AL9" i="45"/>
  <c r="Y8" i="45"/>
  <c r="Z8" i="45"/>
  <c r="AA8" i="45"/>
  <c r="AB8" i="45"/>
  <c r="AC8" i="45"/>
  <c r="AD8" i="45"/>
  <c r="AE8" i="45"/>
  <c r="AF8" i="45"/>
  <c r="AG8" i="45"/>
  <c r="AH8" i="45"/>
  <c r="V8" i="45"/>
  <c r="F8" i="45"/>
  <c r="AI8" i="45"/>
  <c r="AL8" i="45"/>
  <c r="Y7" i="45"/>
  <c r="Z7" i="45"/>
  <c r="AA7" i="45"/>
  <c r="AB7" i="45"/>
  <c r="AC7" i="45"/>
  <c r="AD7" i="45"/>
  <c r="AE7" i="45"/>
  <c r="AF7" i="45"/>
  <c r="AG7" i="45"/>
  <c r="AH7" i="45"/>
  <c r="V7" i="45"/>
  <c r="F7" i="45"/>
  <c r="AI7" i="45"/>
  <c r="AL7" i="45"/>
  <c r="Y6" i="45"/>
  <c r="Z6" i="45"/>
  <c r="AA6" i="45"/>
  <c r="AB6" i="45"/>
  <c r="AC6" i="45"/>
  <c r="AD6" i="45"/>
  <c r="AE6" i="45"/>
  <c r="AF6" i="45"/>
  <c r="AG6" i="45"/>
  <c r="AH6" i="45"/>
  <c r="V6" i="45"/>
  <c r="F6" i="45"/>
  <c r="AI6" i="45"/>
  <c r="AL6" i="45"/>
  <c r="Y5" i="45"/>
  <c r="Z5" i="45"/>
  <c r="AA5" i="45"/>
  <c r="AB5" i="45"/>
  <c r="AC5" i="45"/>
  <c r="AD5" i="45"/>
  <c r="AE5" i="45"/>
  <c r="AF5" i="45"/>
  <c r="AG5" i="45"/>
  <c r="AH5" i="45"/>
  <c r="V5" i="45"/>
  <c r="F5" i="45"/>
  <c r="AI5" i="45"/>
  <c r="AL5" i="45"/>
  <c r="Y30" i="29"/>
  <c r="Z30" i="29"/>
  <c r="AA30" i="29"/>
  <c r="AB30" i="29"/>
  <c r="AC30" i="29"/>
  <c r="AD30" i="29"/>
  <c r="AE30" i="29"/>
  <c r="AF30" i="29"/>
  <c r="AG30" i="29"/>
  <c r="AH30" i="29"/>
  <c r="V30" i="29"/>
  <c r="F30" i="29"/>
  <c r="AI30" i="29"/>
  <c r="AL30" i="29"/>
  <c r="Y29" i="29"/>
  <c r="Z29" i="29"/>
  <c r="AA29" i="29"/>
  <c r="AB29" i="29"/>
  <c r="AC29" i="29"/>
  <c r="AD29" i="29"/>
  <c r="AE29" i="29"/>
  <c r="AF29" i="29"/>
  <c r="AG29" i="29"/>
  <c r="AH29" i="29"/>
  <c r="V29" i="29"/>
  <c r="F29" i="29"/>
  <c r="AI29" i="29"/>
  <c r="AL29" i="29"/>
  <c r="Y28" i="29"/>
  <c r="Z28" i="29"/>
  <c r="AA28" i="29"/>
  <c r="AB28" i="29"/>
  <c r="AC28" i="29"/>
  <c r="AD28" i="29"/>
  <c r="AE28" i="29"/>
  <c r="AF28" i="29"/>
  <c r="AG28" i="29"/>
  <c r="AH28" i="29"/>
  <c r="V28" i="29"/>
  <c r="F28" i="29"/>
  <c r="AI28" i="29"/>
  <c r="AL28" i="29"/>
  <c r="Y27" i="29"/>
  <c r="Z27" i="29"/>
  <c r="AA27" i="29"/>
  <c r="AB27" i="29"/>
  <c r="AC27" i="29"/>
  <c r="AD27" i="29"/>
  <c r="AE27" i="29"/>
  <c r="AF27" i="29"/>
  <c r="AG27" i="29"/>
  <c r="AH27" i="29"/>
  <c r="V27" i="29"/>
  <c r="F27" i="29"/>
  <c r="AI27" i="29"/>
  <c r="AL27" i="29"/>
  <c r="Y26" i="29"/>
  <c r="Z26" i="29"/>
  <c r="AA26" i="29"/>
  <c r="AB26" i="29"/>
  <c r="AC26" i="29"/>
  <c r="AD26" i="29"/>
  <c r="AE26" i="29"/>
  <c r="AF26" i="29"/>
  <c r="AG26" i="29"/>
  <c r="AH26" i="29"/>
  <c r="V26" i="29"/>
  <c r="F26" i="29"/>
  <c r="AI26" i="29"/>
  <c r="AL26" i="29"/>
  <c r="Y25" i="29"/>
  <c r="Z25" i="29"/>
  <c r="AA25" i="29"/>
  <c r="AB25" i="29"/>
  <c r="AC25" i="29"/>
  <c r="AD25" i="29"/>
  <c r="AE25" i="29"/>
  <c r="AF25" i="29"/>
  <c r="AG25" i="29"/>
  <c r="AH25" i="29"/>
  <c r="V25" i="29"/>
  <c r="F25" i="29"/>
  <c r="AI25" i="29"/>
  <c r="AL25" i="29"/>
  <c r="Y24" i="29"/>
  <c r="Z24" i="29"/>
  <c r="AA24" i="29"/>
  <c r="AB24" i="29"/>
  <c r="AC24" i="29"/>
  <c r="AD24" i="29"/>
  <c r="AE24" i="29"/>
  <c r="AF24" i="29"/>
  <c r="AG24" i="29"/>
  <c r="AH24" i="29"/>
  <c r="V24" i="29"/>
  <c r="F24" i="29"/>
  <c r="AI24" i="29"/>
  <c r="AL24" i="29"/>
  <c r="Y23" i="29"/>
  <c r="Z23" i="29"/>
  <c r="AA23" i="29"/>
  <c r="AB23" i="29"/>
  <c r="AC23" i="29"/>
  <c r="AD23" i="29"/>
  <c r="AE23" i="29"/>
  <c r="AF23" i="29"/>
  <c r="AG23" i="29"/>
  <c r="AH23" i="29"/>
  <c r="V23" i="29"/>
  <c r="F23" i="29"/>
  <c r="AI23" i="29"/>
  <c r="AL23" i="29"/>
  <c r="Y22" i="29"/>
  <c r="Z22" i="29"/>
  <c r="AA22" i="29"/>
  <c r="AB22" i="29"/>
  <c r="AC22" i="29"/>
  <c r="AD22" i="29"/>
  <c r="AE22" i="29"/>
  <c r="AF22" i="29"/>
  <c r="AG22" i="29"/>
  <c r="AH22" i="29"/>
  <c r="V22" i="29"/>
  <c r="F22" i="29"/>
  <c r="AI22" i="29"/>
  <c r="AL22" i="29"/>
  <c r="Y21" i="29"/>
  <c r="Z21" i="29"/>
  <c r="AA21" i="29"/>
  <c r="AB21" i="29"/>
  <c r="AC21" i="29"/>
  <c r="AD21" i="29"/>
  <c r="AE21" i="29"/>
  <c r="AF21" i="29"/>
  <c r="AG21" i="29"/>
  <c r="AH21" i="29"/>
  <c r="V21" i="29"/>
  <c r="F21" i="29"/>
  <c r="AI21" i="29"/>
  <c r="AL21" i="29"/>
  <c r="Y20" i="29"/>
  <c r="Z20" i="29"/>
  <c r="AA20" i="29"/>
  <c r="AB20" i="29"/>
  <c r="AC20" i="29"/>
  <c r="AD20" i="29"/>
  <c r="AE20" i="29"/>
  <c r="AF20" i="29"/>
  <c r="AG20" i="29"/>
  <c r="AH20" i="29"/>
  <c r="V20" i="29"/>
  <c r="F20" i="29"/>
  <c r="AI20" i="29"/>
  <c r="AL20" i="29"/>
  <c r="Y19" i="29"/>
  <c r="Z19" i="29"/>
  <c r="AA19" i="29"/>
  <c r="AB19" i="29"/>
  <c r="AC19" i="29"/>
  <c r="AD19" i="29"/>
  <c r="AE19" i="29"/>
  <c r="AF19" i="29"/>
  <c r="AG19" i="29"/>
  <c r="AH19" i="29"/>
  <c r="V19" i="29"/>
  <c r="F19" i="29"/>
  <c r="AI19" i="29"/>
  <c r="AL19" i="29"/>
  <c r="Y18" i="29"/>
  <c r="Z18" i="29"/>
  <c r="AA18" i="29"/>
  <c r="AB18" i="29"/>
  <c r="AC18" i="29"/>
  <c r="AD18" i="29"/>
  <c r="AE18" i="29"/>
  <c r="AF18" i="29"/>
  <c r="AG18" i="29"/>
  <c r="AH18" i="29"/>
  <c r="V18" i="29"/>
  <c r="F18" i="29"/>
  <c r="AI18" i="29"/>
  <c r="AL18" i="29"/>
  <c r="Y17" i="29"/>
  <c r="Z17" i="29"/>
  <c r="AA17" i="29"/>
  <c r="AB17" i="29"/>
  <c r="AC17" i="29"/>
  <c r="AD17" i="29"/>
  <c r="AE17" i="29"/>
  <c r="AF17" i="29"/>
  <c r="AG17" i="29"/>
  <c r="AH17" i="29"/>
  <c r="V17" i="29"/>
  <c r="F17" i="29"/>
  <c r="AI17" i="29"/>
  <c r="AL17" i="29"/>
  <c r="Y16" i="29"/>
  <c r="Z16" i="29"/>
  <c r="AA16" i="29"/>
  <c r="AB16" i="29"/>
  <c r="AC16" i="29"/>
  <c r="AD16" i="29"/>
  <c r="AE16" i="29"/>
  <c r="AF16" i="29"/>
  <c r="AG16" i="29"/>
  <c r="AH16" i="29"/>
  <c r="V16" i="29"/>
  <c r="AL16" i="29"/>
  <c r="Y15" i="29"/>
  <c r="Z15" i="29"/>
  <c r="AA15" i="29"/>
  <c r="AB15" i="29"/>
  <c r="AC15" i="29"/>
  <c r="AD15" i="29"/>
  <c r="AE15" i="29"/>
  <c r="AF15" i="29"/>
  <c r="AG15" i="29"/>
  <c r="AH15" i="29"/>
  <c r="V15" i="29"/>
  <c r="F15" i="29"/>
  <c r="AI15" i="29"/>
  <c r="AL15" i="29"/>
  <c r="Y14" i="29"/>
  <c r="Z14" i="29"/>
  <c r="AA14" i="29"/>
  <c r="AB14" i="29"/>
  <c r="AC14" i="29"/>
  <c r="AD14" i="29"/>
  <c r="AE14" i="29"/>
  <c r="AF14" i="29"/>
  <c r="AG14" i="29"/>
  <c r="AH14" i="29"/>
  <c r="V14" i="29"/>
  <c r="F14" i="29"/>
  <c r="AI14" i="29"/>
  <c r="AL14" i="29"/>
  <c r="Y13" i="29"/>
  <c r="Z13" i="29"/>
  <c r="AA13" i="29"/>
  <c r="AB13" i="29"/>
  <c r="AC13" i="29"/>
  <c r="AD13" i="29"/>
  <c r="AE13" i="29"/>
  <c r="AF13" i="29"/>
  <c r="AG13" i="29"/>
  <c r="AH13" i="29"/>
  <c r="V13" i="29"/>
  <c r="AL13" i="29"/>
  <c r="Y12" i="29"/>
  <c r="Z12" i="29"/>
  <c r="AA12" i="29"/>
  <c r="AB12" i="29"/>
  <c r="AC12" i="29"/>
  <c r="AD12" i="29"/>
  <c r="AE12" i="29"/>
  <c r="AF12" i="29"/>
  <c r="AG12" i="29"/>
  <c r="AH12" i="29"/>
  <c r="V12" i="29"/>
  <c r="F12" i="29"/>
  <c r="AI12" i="29"/>
  <c r="AL12" i="29"/>
  <c r="Y11" i="29"/>
  <c r="Z11" i="29"/>
  <c r="AA11" i="29"/>
  <c r="AB11" i="29"/>
  <c r="AC11" i="29"/>
  <c r="AD11" i="29"/>
  <c r="AE11" i="29"/>
  <c r="AF11" i="29"/>
  <c r="AG11" i="29"/>
  <c r="AH11" i="29"/>
  <c r="V11" i="29"/>
  <c r="AL11" i="29"/>
  <c r="Y10" i="29"/>
  <c r="Z10" i="29"/>
  <c r="AA10" i="29"/>
  <c r="AB10" i="29"/>
  <c r="AC10" i="29"/>
  <c r="AD10" i="29"/>
  <c r="AE10" i="29"/>
  <c r="AF10" i="29"/>
  <c r="AG10" i="29"/>
  <c r="AH10" i="29"/>
  <c r="V10" i="29"/>
  <c r="F10" i="29"/>
  <c r="AI10" i="29"/>
  <c r="AL10" i="29"/>
  <c r="Y9" i="29"/>
  <c r="Z9" i="29"/>
  <c r="AA9" i="29"/>
  <c r="AB9" i="29"/>
  <c r="AC9" i="29"/>
  <c r="AD9" i="29"/>
  <c r="AE9" i="29"/>
  <c r="AF9" i="29"/>
  <c r="AG9" i="29"/>
  <c r="AH9" i="29"/>
  <c r="V9" i="29"/>
  <c r="F9" i="29"/>
  <c r="AI9" i="29"/>
  <c r="AL9" i="29"/>
  <c r="Y8" i="29"/>
  <c r="Z8" i="29"/>
  <c r="AA8" i="29"/>
  <c r="AB8" i="29"/>
  <c r="AC8" i="29"/>
  <c r="AD8" i="29"/>
  <c r="AE8" i="29"/>
  <c r="AF8" i="29"/>
  <c r="AG8" i="29"/>
  <c r="AH8" i="29"/>
  <c r="V8" i="29"/>
  <c r="F8" i="29"/>
  <c r="AI8" i="29"/>
  <c r="AL8" i="29"/>
  <c r="Y7" i="29"/>
  <c r="Z7" i="29"/>
  <c r="AA7" i="29"/>
  <c r="AB7" i="29"/>
  <c r="AC7" i="29"/>
  <c r="AD7" i="29"/>
  <c r="AE7" i="29"/>
  <c r="AF7" i="29"/>
  <c r="AG7" i="29"/>
  <c r="AH7" i="29"/>
  <c r="V7" i="29"/>
  <c r="F7" i="29"/>
  <c r="AI7" i="29"/>
  <c r="AL7" i="29"/>
  <c r="Y6" i="29"/>
  <c r="Z6" i="29"/>
  <c r="AA6" i="29"/>
  <c r="AB6" i="29"/>
  <c r="AC6" i="29"/>
  <c r="AD6" i="29"/>
  <c r="AE6" i="29"/>
  <c r="AF6" i="29"/>
  <c r="AG6" i="29"/>
  <c r="AH6" i="29"/>
  <c r="V6" i="29"/>
  <c r="F6" i="29"/>
  <c r="AI6" i="29"/>
  <c r="AL6" i="29"/>
  <c r="Y5" i="29"/>
  <c r="Z5" i="29"/>
  <c r="AA5" i="29"/>
  <c r="AB5" i="29"/>
  <c r="AC5" i="29"/>
  <c r="AD5" i="29"/>
  <c r="AE5" i="29"/>
  <c r="AF5" i="29"/>
  <c r="AG5" i="29"/>
  <c r="AH5" i="29"/>
  <c r="V5" i="29"/>
  <c r="F5" i="29"/>
  <c r="AI5" i="29"/>
  <c r="AL5" i="29"/>
  <c r="Y30" i="44"/>
  <c r="Z30" i="44"/>
  <c r="AA30" i="44"/>
  <c r="AB30" i="44"/>
  <c r="AC30" i="44"/>
  <c r="AD30" i="44"/>
  <c r="AE30" i="44"/>
  <c r="AF30" i="44"/>
  <c r="AG30" i="44"/>
  <c r="AH30" i="44"/>
  <c r="V30" i="44"/>
  <c r="F30" i="44"/>
  <c r="AI30" i="44"/>
  <c r="AL30" i="44"/>
  <c r="Y29" i="44"/>
  <c r="Z29" i="44"/>
  <c r="AA29" i="44"/>
  <c r="AB29" i="44"/>
  <c r="AC29" i="44"/>
  <c r="AD29" i="44"/>
  <c r="AE29" i="44"/>
  <c r="AF29" i="44"/>
  <c r="AG29" i="44"/>
  <c r="AH29" i="44"/>
  <c r="V29" i="44"/>
  <c r="F29" i="44"/>
  <c r="AI29" i="44"/>
  <c r="AL29" i="44"/>
  <c r="Y28" i="44"/>
  <c r="Z28" i="44"/>
  <c r="AA28" i="44"/>
  <c r="AB28" i="44"/>
  <c r="AC28" i="44"/>
  <c r="AD28" i="44"/>
  <c r="AE28" i="44"/>
  <c r="AF28" i="44"/>
  <c r="AG28" i="44"/>
  <c r="AH28" i="44"/>
  <c r="V28" i="44"/>
  <c r="F28" i="44"/>
  <c r="AI28" i="44"/>
  <c r="AL28" i="44"/>
  <c r="Y27" i="44"/>
  <c r="Z27" i="44"/>
  <c r="AA27" i="44"/>
  <c r="AB27" i="44"/>
  <c r="AC27" i="44"/>
  <c r="AD27" i="44"/>
  <c r="AE27" i="44"/>
  <c r="AF27" i="44"/>
  <c r="AG27" i="44"/>
  <c r="AH27" i="44"/>
  <c r="V27" i="44"/>
  <c r="F27" i="44"/>
  <c r="AI27" i="44"/>
  <c r="AL27" i="44"/>
  <c r="Y26" i="44"/>
  <c r="Z26" i="44"/>
  <c r="AA26" i="44"/>
  <c r="AB26" i="44"/>
  <c r="AC26" i="44"/>
  <c r="AD26" i="44"/>
  <c r="AE26" i="44"/>
  <c r="AF26" i="44"/>
  <c r="AG26" i="44"/>
  <c r="AH26" i="44"/>
  <c r="V26" i="44"/>
  <c r="F26" i="44"/>
  <c r="AI26" i="44"/>
  <c r="AL26" i="44"/>
  <c r="Y25" i="44"/>
  <c r="Z25" i="44"/>
  <c r="AA25" i="44"/>
  <c r="AB25" i="44"/>
  <c r="AC25" i="44"/>
  <c r="AD25" i="44"/>
  <c r="AE25" i="44"/>
  <c r="AF25" i="44"/>
  <c r="AG25" i="44"/>
  <c r="AH25" i="44"/>
  <c r="V25" i="44"/>
  <c r="F25" i="44"/>
  <c r="AI25" i="44"/>
  <c r="AL25" i="44"/>
  <c r="Y24" i="44"/>
  <c r="Z24" i="44"/>
  <c r="AA24" i="44"/>
  <c r="AB24" i="44"/>
  <c r="AC24" i="44"/>
  <c r="AD24" i="44"/>
  <c r="AE24" i="44"/>
  <c r="AF24" i="44"/>
  <c r="AG24" i="44"/>
  <c r="AH24" i="44"/>
  <c r="V24" i="44"/>
  <c r="F24" i="44"/>
  <c r="AI24" i="44"/>
  <c r="AL24" i="44"/>
  <c r="Y23" i="44"/>
  <c r="Z23" i="44"/>
  <c r="AA23" i="44"/>
  <c r="AB23" i="44"/>
  <c r="AC23" i="44"/>
  <c r="AD23" i="44"/>
  <c r="AE23" i="44"/>
  <c r="AF23" i="44"/>
  <c r="AG23" i="44"/>
  <c r="AH23" i="44"/>
  <c r="V23" i="44"/>
  <c r="F23" i="44"/>
  <c r="AI23" i="44"/>
  <c r="AL23" i="44"/>
  <c r="Y22" i="44"/>
  <c r="Z22" i="44"/>
  <c r="AA22" i="44"/>
  <c r="AB22" i="44"/>
  <c r="AC22" i="44"/>
  <c r="AD22" i="44"/>
  <c r="AE22" i="44"/>
  <c r="AF22" i="44"/>
  <c r="AG22" i="44"/>
  <c r="AH22" i="44"/>
  <c r="V22" i="44"/>
  <c r="F22" i="44"/>
  <c r="AI22" i="44"/>
  <c r="AL22" i="44"/>
  <c r="Y21" i="44"/>
  <c r="Z21" i="44"/>
  <c r="AA21" i="44"/>
  <c r="AB21" i="44"/>
  <c r="AC21" i="44"/>
  <c r="AD21" i="44"/>
  <c r="AE21" i="44"/>
  <c r="AF21" i="44"/>
  <c r="AG21" i="44"/>
  <c r="AH21" i="44"/>
  <c r="V21" i="44"/>
  <c r="F21" i="44"/>
  <c r="AI21" i="44"/>
  <c r="AL21" i="44"/>
  <c r="Y20" i="44"/>
  <c r="Z20" i="44"/>
  <c r="AA20" i="44"/>
  <c r="AB20" i="44"/>
  <c r="AC20" i="44"/>
  <c r="AD20" i="44"/>
  <c r="AE20" i="44"/>
  <c r="AF20" i="44"/>
  <c r="AG20" i="44"/>
  <c r="AH20" i="44"/>
  <c r="V20" i="44"/>
  <c r="F20" i="44"/>
  <c r="AI20" i="44"/>
  <c r="AL20" i="44"/>
  <c r="Y19" i="44"/>
  <c r="Z19" i="44"/>
  <c r="AA19" i="44"/>
  <c r="AB19" i="44"/>
  <c r="AC19" i="44"/>
  <c r="AD19" i="44"/>
  <c r="AE19" i="44"/>
  <c r="AF19" i="44"/>
  <c r="AG19" i="44"/>
  <c r="AH19" i="44"/>
  <c r="V19" i="44"/>
  <c r="F19" i="44"/>
  <c r="AI19" i="44"/>
  <c r="AL19" i="44"/>
  <c r="Y18" i="44"/>
  <c r="Z18" i="44"/>
  <c r="AA18" i="44"/>
  <c r="AB18" i="44"/>
  <c r="AC18" i="44"/>
  <c r="AD18" i="44"/>
  <c r="AE18" i="44"/>
  <c r="AF18" i="44"/>
  <c r="AG18" i="44"/>
  <c r="AH18" i="44"/>
  <c r="V18" i="44"/>
  <c r="F18" i="44"/>
  <c r="AI18" i="44"/>
  <c r="AL18" i="44"/>
  <c r="Y17" i="44"/>
  <c r="Z17" i="44"/>
  <c r="AA17" i="44"/>
  <c r="AB17" i="44"/>
  <c r="AC17" i="44"/>
  <c r="AD17" i="44"/>
  <c r="AE17" i="44"/>
  <c r="AF17" i="44"/>
  <c r="AG17" i="44"/>
  <c r="AH17" i="44"/>
  <c r="V17" i="44"/>
  <c r="F17" i="44"/>
  <c r="AI17" i="44"/>
  <c r="AL17" i="44"/>
  <c r="Y16" i="44"/>
  <c r="Z16" i="44"/>
  <c r="AA16" i="44"/>
  <c r="AB16" i="44"/>
  <c r="AC16" i="44"/>
  <c r="AD16" i="44"/>
  <c r="AE16" i="44"/>
  <c r="AF16" i="44"/>
  <c r="AG16" i="44"/>
  <c r="AH16" i="44"/>
  <c r="V16" i="44"/>
  <c r="AL16" i="44"/>
  <c r="Y15" i="44"/>
  <c r="Z15" i="44"/>
  <c r="AA15" i="44"/>
  <c r="AB15" i="44"/>
  <c r="AC15" i="44"/>
  <c r="AD15" i="44"/>
  <c r="AE15" i="44"/>
  <c r="AF15" i="44"/>
  <c r="AG15" i="44"/>
  <c r="AH15" i="44"/>
  <c r="V15" i="44"/>
  <c r="F15" i="44"/>
  <c r="AI15" i="44"/>
  <c r="AL15" i="44"/>
  <c r="Y14" i="44"/>
  <c r="Z14" i="44"/>
  <c r="AA14" i="44"/>
  <c r="AB14" i="44"/>
  <c r="AC14" i="44"/>
  <c r="AD14" i="44"/>
  <c r="AE14" i="44"/>
  <c r="AF14" i="44"/>
  <c r="AG14" i="44"/>
  <c r="AH14" i="44"/>
  <c r="V14" i="44"/>
  <c r="F14" i="44"/>
  <c r="AI14" i="44"/>
  <c r="AL14" i="44"/>
  <c r="Y13" i="44"/>
  <c r="Z13" i="44"/>
  <c r="AA13" i="44"/>
  <c r="AB13" i="44"/>
  <c r="AC13" i="44"/>
  <c r="AD13" i="44"/>
  <c r="AE13" i="44"/>
  <c r="AF13" i="44"/>
  <c r="AG13" i="44"/>
  <c r="AH13" i="44"/>
  <c r="V13" i="44"/>
  <c r="AL13" i="44"/>
  <c r="Y12" i="44"/>
  <c r="Z12" i="44"/>
  <c r="AA12" i="44"/>
  <c r="AB12" i="44"/>
  <c r="AC12" i="44"/>
  <c r="AD12" i="44"/>
  <c r="AE12" i="44"/>
  <c r="AF12" i="44"/>
  <c r="AG12" i="44"/>
  <c r="AH12" i="44"/>
  <c r="V12" i="44"/>
  <c r="F12" i="44"/>
  <c r="AI12" i="44"/>
  <c r="AL12" i="44"/>
  <c r="Y11" i="44"/>
  <c r="Z11" i="44"/>
  <c r="AA11" i="44"/>
  <c r="AB11" i="44"/>
  <c r="AC11" i="44"/>
  <c r="AD11" i="44"/>
  <c r="AE11" i="44"/>
  <c r="AF11" i="44"/>
  <c r="AG11" i="44"/>
  <c r="AH11" i="44"/>
  <c r="V11" i="44"/>
  <c r="AL11" i="44"/>
  <c r="Y10" i="44"/>
  <c r="Z10" i="44"/>
  <c r="AA10" i="44"/>
  <c r="AB10" i="44"/>
  <c r="AC10" i="44"/>
  <c r="AD10" i="44"/>
  <c r="AE10" i="44"/>
  <c r="AF10" i="44"/>
  <c r="AG10" i="44"/>
  <c r="AH10" i="44"/>
  <c r="V10" i="44"/>
  <c r="F10" i="44"/>
  <c r="AI10" i="44"/>
  <c r="AL10" i="44"/>
  <c r="Y9" i="44"/>
  <c r="Z9" i="44"/>
  <c r="AA9" i="44"/>
  <c r="AB9" i="44"/>
  <c r="AC9" i="44"/>
  <c r="AD9" i="44"/>
  <c r="AE9" i="44"/>
  <c r="AF9" i="44"/>
  <c r="AG9" i="44"/>
  <c r="AH9" i="44"/>
  <c r="V9" i="44"/>
  <c r="F9" i="44"/>
  <c r="AI9" i="44"/>
  <c r="AL9" i="44"/>
  <c r="Y8" i="44"/>
  <c r="Z8" i="44"/>
  <c r="AA8" i="44"/>
  <c r="AB8" i="44"/>
  <c r="AC8" i="44"/>
  <c r="AD8" i="44"/>
  <c r="AE8" i="44"/>
  <c r="AF8" i="44"/>
  <c r="AG8" i="44"/>
  <c r="AH8" i="44"/>
  <c r="V8" i="44"/>
  <c r="F8" i="44"/>
  <c r="AI8" i="44"/>
  <c r="AL8" i="44"/>
  <c r="Y7" i="44"/>
  <c r="Z7" i="44"/>
  <c r="AA7" i="44"/>
  <c r="AB7" i="44"/>
  <c r="AC7" i="44"/>
  <c r="AD7" i="44"/>
  <c r="AE7" i="44"/>
  <c r="AF7" i="44"/>
  <c r="AG7" i="44"/>
  <c r="AH7" i="44"/>
  <c r="V7" i="44"/>
  <c r="F7" i="44"/>
  <c r="AI7" i="44"/>
  <c r="AL7" i="44"/>
  <c r="Y6" i="44"/>
  <c r="Z6" i="44"/>
  <c r="AA6" i="44"/>
  <c r="AB6" i="44"/>
  <c r="AC6" i="44"/>
  <c r="AD6" i="44"/>
  <c r="AE6" i="44"/>
  <c r="AF6" i="44"/>
  <c r="AG6" i="44"/>
  <c r="AH6" i="44"/>
  <c r="V6" i="44"/>
  <c r="F6" i="44"/>
  <c r="AI6" i="44"/>
  <c r="AL6" i="44"/>
  <c r="Y5" i="44"/>
  <c r="Z5" i="44"/>
  <c r="AA5" i="44"/>
  <c r="AB5" i="44"/>
  <c r="AC5" i="44"/>
  <c r="AD5" i="44"/>
  <c r="AE5" i="44"/>
  <c r="AF5" i="44"/>
  <c r="AG5" i="44"/>
  <c r="AH5" i="44"/>
  <c r="V5" i="44"/>
  <c r="F5" i="44"/>
  <c r="AI5" i="44"/>
  <c r="AL5" i="44"/>
  <c r="Y30" i="28"/>
  <c r="Z30" i="28"/>
  <c r="AA30" i="28"/>
  <c r="AB30" i="28"/>
  <c r="AC30" i="28"/>
  <c r="AD30" i="28"/>
  <c r="AE30" i="28"/>
  <c r="AF30" i="28"/>
  <c r="AG30" i="28"/>
  <c r="AH30" i="28"/>
  <c r="V30" i="28"/>
  <c r="F30" i="28"/>
  <c r="AI30" i="28"/>
  <c r="AL30" i="28"/>
  <c r="Y29" i="28"/>
  <c r="Z29" i="28"/>
  <c r="AA29" i="28"/>
  <c r="AB29" i="28"/>
  <c r="AC29" i="28"/>
  <c r="AD29" i="28"/>
  <c r="AE29" i="28"/>
  <c r="AF29" i="28"/>
  <c r="AG29" i="28"/>
  <c r="AH29" i="28"/>
  <c r="V29" i="28"/>
  <c r="F29" i="28"/>
  <c r="AI29" i="28"/>
  <c r="AL29" i="28"/>
  <c r="Y28" i="28"/>
  <c r="Z28" i="28"/>
  <c r="AA28" i="28"/>
  <c r="AB28" i="28"/>
  <c r="AC28" i="28"/>
  <c r="AD28" i="28"/>
  <c r="AE28" i="28"/>
  <c r="AF28" i="28"/>
  <c r="AG28" i="28"/>
  <c r="AH28" i="28"/>
  <c r="V28" i="28"/>
  <c r="F28" i="28"/>
  <c r="AI28" i="28"/>
  <c r="AL28" i="28"/>
  <c r="Y27" i="28"/>
  <c r="Z27" i="28"/>
  <c r="AA27" i="28"/>
  <c r="AB27" i="28"/>
  <c r="AC27" i="28"/>
  <c r="AD27" i="28"/>
  <c r="AE27" i="28"/>
  <c r="AF27" i="28"/>
  <c r="AG27" i="28"/>
  <c r="AH27" i="28"/>
  <c r="V27" i="28"/>
  <c r="F27" i="28"/>
  <c r="AI27" i="28"/>
  <c r="AL27" i="28"/>
  <c r="Y26" i="28"/>
  <c r="Z26" i="28"/>
  <c r="AA26" i="28"/>
  <c r="AB26" i="28"/>
  <c r="AC26" i="28"/>
  <c r="AD26" i="28"/>
  <c r="AE26" i="28"/>
  <c r="AF26" i="28"/>
  <c r="AG26" i="28"/>
  <c r="AH26" i="28"/>
  <c r="V26" i="28"/>
  <c r="F26" i="28"/>
  <c r="AI26" i="28"/>
  <c r="AL26" i="28"/>
  <c r="Y25" i="28"/>
  <c r="Z25" i="28"/>
  <c r="AA25" i="28"/>
  <c r="AB25" i="28"/>
  <c r="AC25" i="28"/>
  <c r="AD25" i="28"/>
  <c r="AE25" i="28"/>
  <c r="AF25" i="28"/>
  <c r="AG25" i="28"/>
  <c r="AH25" i="28"/>
  <c r="V25" i="28"/>
  <c r="F25" i="28"/>
  <c r="AI25" i="28"/>
  <c r="AL25" i="28"/>
  <c r="Y24" i="28"/>
  <c r="Z24" i="28"/>
  <c r="AA24" i="28"/>
  <c r="AB24" i="28"/>
  <c r="AC24" i="28"/>
  <c r="AD24" i="28"/>
  <c r="AE24" i="28"/>
  <c r="AF24" i="28"/>
  <c r="AG24" i="28"/>
  <c r="AH24" i="28"/>
  <c r="V24" i="28"/>
  <c r="F24" i="28"/>
  <c r="AI24" i="28"/>
  <c r="AL24" i="28"/>
  <c r="Y23" i="28"/>
  <c r="Z23" i="28"/>
  <c r="AA23" i="28"/>
  <c r="AB23" i="28"/>
  <c r="AC23" i="28"/>
  <c r="AD23" i="28"/>
  <c r="AE23" i="28"/>
  <c r="AF23" i="28"/>
  <c r="AG23" i="28"/>
  <c r="AH23" i="28"/>
  <c r="V23" i="28"/>
  <c r="F23" i="28"/>
  <c r="AI23" i="28"/>
  <c r="AL23" i="28"/>
  <c r="Y22" i="28"/>
  <c r="Z22" i="28"/>
  <c r="AA22" i="28"/>
  <c r="AB22" i="28"/>
  <c r="AC22" i="28"/>
  <c r="AD22" i="28"/>
  <c r="AE22" i="28"/>
  <c r="AF22" i="28"/>
  <c r="AG22" i="28"/>
  <c r="AH22" i="28"/>
  <c r="V22" i="28"/>
  <c r="F22" i="28"/>
  <c r="AI22" i="28"/>
  <c r="AL22" i="28"/>
  <c r="Y21" i="28"/>
  <c r="Z21" i="28"/>
  <c r="AA21" i="28"/>
  <c r="AB21" i="28"/>
  <c r="AC21" i="28"/>
  <c r="AD21" i="28"/>
  <c r="AE21" i="28"/>
  <c r="AF21" i="28"/>
  <c r="AG21" i="28"/>
  <c r="AH21" i="28"/>
  <c r="V21" i="28"/>
  <c r="F21" i="28"/>
  <c r="AI21" i="28"/>
  <c r="AL21" i="28"/>
  <c r="Y20" i="28"/>
  <c r="Z20" i="28"/>
  <c r="AA20" i="28"/>
  <c r="AB20" i="28"/>
  <c r="AC20" i="28"/>
  <c r="AD20" i="28"/>
  <c r="AE20" i="28"/>
  <c r="AF20" i="28"/>
  <c r="AG20" i="28"/>
  <c r="AH20" i="28"/>
  <c r="V20" i="28"/>
  <c r="F20" i="28"/>
  <c r="AI20" i="28"/>
  <c r="AL20" i="28"/>
  <c r="Y19" i="28"/>
  <c r="Z19" i="28"/>
  <c r="AA19" i="28"/>
  <c r="AB19" i="28"/>
  <c r="AC19" i="28"/>
  <c r="AD19" i="28"/>
  <c r="AE19" i="28"/>
  <c r="AF19" i="28"/>
  <c r="AG19" i="28"/>
  <c r="AH19" i="28"/>
  <c r="V19" i="28"/>
  <c r="F19" i="28"/>
  <c r="AI19" i="28"/>
  <c r="AL19" i="28"/>
  <c r="Y18" i="28"/>
  <c r="Z18" i="28"/>
  <c r="AA18" i="28"/>
  <c r="AB18" i="28"/>
  <c r="AC18" i="28"/>
  <c r="AD18" i="28"/>
  <c r="AE18" i="28"/>
  <c r="AF18" i="28"/>
  <c r="AG18" i="28"/>
  <c r="AH18" i="28"/>
  <c r="V18" i="28"/>
  <c r="F18" i="28"/>
  <c r="AI18" i="28"/>
  <c r="AL18" i="28"/>
  <c r="Y17" i="28"/>
  <c r="Z17" i="28"/>
  <c r="AA17" i="28"/>
  <c r="AB17" i="28"/>
  <c r="AC17" i="28"/>
  <c r="AD17" i="28"/>
  <c r="AE17" i="28"/>
  <c r="AF17" i="28"/>
  <c r="AG17" i="28"/>
  <c r="AH17" i="28"/>
  <c r="V17" i="28"/>
  <c r="F17" i="28"/>
  <c r="AI17" i="28"/>
  <c r="AL17" i="28"/>
  <c r="Y16" i="28"/>
  <c r="Z16" i="28"/>
  <c r="AA16" i="28"/>
  <c r="AB16" i="28"/>
  <c r="AC16" i="28"/>
  <c r="AD16" i="28"/>
  <c r="AE16" i="28"/>
  <c r="AF16" i="28"/>
  <c r="AG16" i="28"/>
  <c r="AH16" i="28"/>
  <c r="V16" i="28"/>
  <c r="AL16" i="28"/>
  <c r="Y15" i="28"/>
  <c r="Z15" i="28"/>
  <c r="AA15" i="28"/>
  <c r="AB15" i="28"/>
  <c r="AC15" i="28"/>
  <c r="AD15" i="28"/>
  <c r="AE15" i="28"/>
  <c r="AF15" i="28"/>
  <c r="AG15" i="28"/>
  <c r="AH15" i="28"/>
  <c r="V15" i="28"/>
  <c r="F15" i="28"/>
  <c r="AI15" i="28"/>
  <c r="AL15" i="28"/>
  <c r="Y14" i="28"/>
  <c r="Z14" i="28"/>
  <c r="AA14" i="28"/>
  <c r="AB14" i="28"/>
  <c r="AC14" i="28"/>
  <c r="AD14" i="28"/>
  <c r="AE14" i="28"/>
  <c r="AF14" i="28"/>
  <c r="AG14" i="28"/>
  <c r="AH14" i="28"/>
  <c r="V14" i="28"/>
  <c r="F14" i="28"/>
  <c r="AI14" i="28"/>
  <c r="AL14" i="28"/>
  <c r="Y13" i="28"/>
  <c r="Z13" i="28"/>
  <c r="AA13" i="28"/>
  <c r="AB13" i="28"/>
  <c r="AC13" i="28"/>
  <c r="AD13" i="28"/>
  <c r="AE13" i="28"/>
  <c r="AF13" i="28"/>
  <c r="AG13" i="28"/>
  <c r="AH13" i="28"/>
  <c r="V13" i="28"/>
  <c r="AL13" i="28"/>
  <c r="Y12" i="28"/>
  <c r="Z12" i="28"/>
  <c r="AA12" i="28"/>
  <c r="AB12" i="28"/>
  <c r="AC12" i="28"/>
  <c r="AD12" i="28"/>
  <c r="AE12" i="28"/>
  <c r="AF12" i="28"/>
  <c r="AG12" i="28"/>
  <c r="AH12" i="28"/>
  <c r="V12" i="28"/>
  <c r="F12" i="28"/>
  <c r="AI12" i="28"/>
  <c r="AL12" i="28"/>
  <c r="Y11" i="28"/>
  <c r="Z11" i="28"/>
  <c r="AA11" i="28"/>
  <c r="AB11" i="28"/>
  <c r="AC11" i="28"/>
  <c r="AD11" i="28"/>
  <c r="AE11" i="28"/>
  <c r="AF11" i="28"/>
  <c r="AG11" i="28"/>
  <c r="AH11" i="28"/>
  <c r="V11" i="28"/>
  <c r="AL11" i="28"/>
  <c r="Y10" i="28"/>
  <c r="Z10" i="28"/>
  <c r="AA10" i="28"/>
  <c r="AB10" i="28"/>
  <c r="AC10" i="28"/>
  <c r="AD10" i="28"/>
  <c r="AE10" i="28"/>
  <c r="AF10" i="28"/>
  <c r="AG10" i="28"/>
  <c r="AH10" i="28"/>
  <c r="V10" i="28"/>
  <c r="F10" i="28"/>
  <c r="AI10" i="28"/>
  <c r="AL10" i="28"/>
  <c r="Y9" i="28"/>
  <c r="Z9" i="28"/>
  <c r="AA9" i="28"/>
  <c r="AB9" i="28"/>
  <c r="AC9" i="28"/>
  <c r="AD9" i="28"/>
  <c r="AE9" i="28"/>
  <c r="AF9" i="28"/>
  <c r="AG9" i="28"/>
  <c r="AH9" i="28"/>
  <c r="V9" i="28"/>
  <c r="F9" i="28"/>
  <c r="AI9" i="28"/>
  <c r="AL9" i="28"/>
  <c r="Y8" i="28"/>
  <c r="Z8" i="28"/>
  <c r="AA8" i="28"/>
  <c r="AB8" i="28"/>
  <c r="AC8" i="28"/>
  <c r="AD8" i="28"/>
  <c r="AE8" i="28"/>
  <c r="AF8" i="28"/>
  <c r="AG8" i="28"/>
  <c r="AH8" i="28"/>
  <c r="V8" i="28"/>
  <c r="F8" i="28"/>
  <c r="AI8" i="28"/>
  <c r="AL8" i="28"/>
  <c r="Y7" i="28"/>
  <c r="Z7" i="28"/>
  <c r="AA7" i="28"/>
  <c r="AB7" i="28"/>
  <c r="AC7" i="28"/>
  <c r="AD7" i="28"/>
  <c r="AE7" i="28"/>
  <c r="AF7" i="28"/>
  <c r="AG7" i="28"/>
  <c r="AH7" i="28"/>
  <c r="V7" i="28"/>
  <c r="F7" i="28"/>
  <c r="AI7" i="28"/>
  <c r="AL7" i="28"/>
  <c r="Y6" i="28"/>
  <c r="Z6" i="28"/>
  <c r="AA6" i="28"/>
  <c r="AB6" i="28"/>
  <c r="AC6" i="28"/>
  <c r="AD6" i="28"/>
  <c r="AE6" i="28"/>
  <c r="AF6" i="28"/>
  <c r="AG6" i="28"/>
  <c r="AH6" i="28"/>
  <c r="V6" i="28"/>
  <c r="F6" i="28"/>
  <c r="AI6" i="28"/>
  <c r="AL6" i="28"/>
  <c r="Y5" i="28"/>
  <c r="Z5" i="28"/>
  <c r="AA5" i="28"/>
  <c r="AB5" i="28"/>
  <c r="AC5" i="28"/>
  <c r="AD5" i="28"/>
  <c r="AE5" i="28"/>
  <c r="AF5" i="28"/>
  <c r="AG5" i="28"/>
  <c r="AH5" i="28"/>
  <c r="V5" i="28"/>
  <c r="F5" i="28"/>
  <c r="AI5" i="28"/>
  <c r="AL5" i="28"/>
  <c r="Y30" i="43"/>
  <c r="Z30" i="43"/>
  <c r="AA30" i="43"/>
  <c r="AB30" i="43"/>
  <c r="AC30" i="43"/>
  <c r="AD30" i="43"/>
  <c r="AE30" i="43"/>
  <c r="AF30" i="43"/>
  <c r="AG30" i="43"/>
  <c r="AH30" i="43"/>
  <c r="V30" i="43"/>
  <c r="F30" i="43"/>
  <c r="AI30" i="43"/>
  <c r="AL30" i="43"/>
  <c r="Y29" i="43"/>
  <c r="Z29" i="43"/>
  <c r="AA29" i="43"/>
  <c r="AB29" i="43"/>
  <c r="AC29" i="43"/>
  <c r="AD29" i="43"/>
  <c r="AE29" i="43"/>
  <c r="AF29" i="43"/>
  <c r="AG29" i="43"/>
  <c r="AH29" i="43"/>
  <c r="V29" i="43"/>
  <c r="F29" i="43"/>
  <c r="AI29" i="43"/>
  <c r="AL29" i="43"/>
  <c r="Y28" i="43"/>
  <c r="Z28" i="43"/>
  <c r="AA28" i="43"/>
  <c r="AB28" i="43"/>
  <c r="AC28" i="43"/>
  <c r="AD28" i="43"/>
  <c r="AE28" i="43"/>
  <c r="AF28" i="43"/>
  <c r="AG28" i="43"/>
  <c r="AH28" i="43"/>
  <c r="V28" i="43"/>
  <c r="F28" i="43"/>
  <c r="AI28" i="43"/>
  <c r="AL28" i="43"/>
  <c r="Y27" i="43"/>
  <c r="Z27" i="43"/>
  <c r="AA27" i="43"/>
  <c r="AB27" i="43"/>
  <c r="AC27" i="43"/>
  <c r="AD27" i="43"/>
  <c r="AE27" i="43"/>
  <c r="AF27" i="43"/>
  <c r="AG27" i="43"/>
  <c r="AH27" i="43"/>
  <c r="V27" i="43"/>
  <c r="F27" i="43"/>
  <c r="AI27" i="43"/>
  <c r="AL27" i="43"/>
  <c r="Y26" i="43"/>
  <c r="Z26" i="43"/>
  <c r="AA26" i="43"/>
  <c r="AB26" i="43"/>
  <c r="AC26" i="43"/>
  <c r="AD26" i="43"/>
  <c r="AE26" i="43"/>
  <c r="AF26" i="43"/>
  <c r="AG26" i="43"/>
  <c r="AH26" i="43"/>
  <c r="V26" i="43"/>
  <c r="F26" i="43"/>
  <c r="AI26" i="43"/>
  <c r="AL26" i="43"/>
  <c r="Y25" i="43"/>
  <c r="Z25" i="43"/>
  <c r="AA25" i="43"/>
  <c r="AB25" i="43"/>
  <c r="AC25" i="43"/>
  <c r="AD25" i="43"/>
  <c r="AE25" i="43"/>
  <c r="AF25" i="43"/>
  <c r="AG25" i="43"/>
  <c r="AH25" i="43"/>
  <c r="V25" i="43"/>
  <c r="F25" i="43"/>
  <c r="AI25" i="43"/>
  <c r="AL25" i="43"/>
  <c r="Y24" i="43"/>
  <c r="Z24" i="43"/>
  <c r="AA24" i="43"/>
  <c r="AB24" i="43"/>
  <c r="AC24" i="43"/>
  <c r="AD24" i="43"/>
  <c r="AE24" i="43"/>
  <c r="AF24" i="43"/>
  <c r="AG24" i="43"/>
  <c r="AH24" i="43"/>
  <c r="V24" i="43"/>
  <c r="F24" i="43"/>
  <c r="AI24" i="43"/>
  <c r="AL24" i="43"/>
  <c r="Y23" i="43"/>
  <c r="Z23" i="43"/>
  <c r="AA23" i="43"/>
  <c r="AB23" i="43"/>
  <c r="AC23" i="43"/>
  <c r="AD23" i="43"/>
  <c r="AE23" i="43"/>
  <c r="AF23" i="43"/>
  <c r="AG23" i="43"/>
  <c r="AH23" i="43"/>
  <c r="V23" i="43"/>
  <c r="F23" i="43"/>
  <c r="AI23" i="43"/>
  <c r="AL23" i="43"/>
  <c r="Y22" i="43"/>
  <c r="Z22" i="43"/>
  <c r="AA22" i="43"/>
  <c r="AB22" i="43"/>
  <c r="AC22" i="43"/>
  <c r="AD22" i="43"/>
  <c r="AE22" i="43"/>
  <c r="AF22" i="43"/>
  <c r="AG22" i="43"/>
  <c r="AH22" i="43"/>
  <c r="V22" i="43"/>
  <c r="F22" i="43"/>
  <c r="AI22" i="43"/>
  <c r="AL22" i="43"/>
  <c r="Y21" i="43"/>
  <c r="Z21" i="43"/>
  <c r="AA21" i="43"/>
  <c r="AB21" i="43"/>
  <c r="AC21" i="43"/>
  <c r="AD21" i="43"/>
  <c r="AE21" i="43"/>
  <c r="AF21" i="43"/>
  <c r="AG21" i="43"/>
  <c r="AH21" i="43"/>
  <c r="V21" i="43"/>
  <c r="F21" i="43"/>
  <c r="AI21" i="43"/>
  <c r="AL21" i="43"/>
  <c r="Y20" i="43"/>
  <c r="Z20" i="43"/>
  <c r="AA20" i="43"/>
  <c r="AB20" i="43"/>
  <c r="AC20" i="43"/>
  <c r="AD20" i="43"/>
  <c r="AE20" i="43"/>
  <c r="AF20" i="43"/>
  <c r="AG20" i="43"/>
  <c r="AH20" i="43"/>
  <c r="V20" i="43"/>
  <c r="F20" i="43"/>
  <c r="AI20" i="43"/>
  <c r="AL20" i="43"/>
  <c r="Y19" i="43"/>
  <c r="Z19" i="43"/>
  <c r="AA19" i="43"/>
  <c r="AB19" i="43"/>
  <c r="AC19" i="43"/>
  <c r="AD19" i="43"/>
  <c r="AE19" i="43"/>
  <c r="AF19" i="43"/>
  <c r="AG19" i="43"/>
  <c r="AH19" i="43"/>
  <c r="V19" i="43"/>
  <c r="F19" i="43"/>
  <c r="AI19" i="43"/>
  <c r="AL19" i="43"/>
  <c r="Y18" i="43"/>
  <c r="Z18" i="43"/>
  <c r="AA18" i="43"/>
  <c r="AB18" i="43"/>
  <c r="AC18" i="43"/>
  <c r="AD18" i="43"/>
  <c r="AE18" i="43"/>
  <c r="AF18" i="43"/>
  <c r="AG18" i="43"/>
  <c r="AH18" i="43"/>
  <c r="V18" i="43"/>
  <c r="F18" i="43"/>
  <c r="AI18" i="43"/>
  <c r="AL18" i="43"/>
  <c r="Y17" i="43"/>
  <c r="Z17" i="43"/>
  <c r="AA17" i="43"/>
  <c r="AB17" i="43"/>
  <c r="AC17" i="43"/>
  <c r="AD17" i="43"/>
  <c r="AE17" i="43"/>
  <c r="AF17" i="43"/>
  <c r="AG17" i="43"/>
  <c r="AH17" i="43"/>
  <c r="V17" i="43"/>
  <c r="F17" i="43"/>
  <c r="AI17" i="43"/>
  <c r="AL17" i="43"/>
  <c r="Y16" i="43"/>
  <c r="Z16" i="43"/>
  <c r="AA16" i="43"/>
  <c r="AB16" i="43"/>
  <c r="AC16" i="43"/>
  <c r="AD16" i="43"/>
  <c r="AE16" i="43"/>
  <c r="AF16" i="43"/>
  <c r="AG16" i="43"/>
  <c r="AH16" i="43"/>
  <c r="V16" i="43"/>
  <c r="AL16" i="43"/>
  <c r="Y15" i="43"/>
  <c r="Z15" i="43"/>
  <c r="AA15" i="43"/>
  <c r="AB15" i="43"/>
  <c r="AC15" i="43"/>
  <c r="AD15" i="43"/>
  <c r="AE15" i="43"/>
  <c r="AF15" i="43"/>
  <c r="AG15" i="43"/>
  <c r="AH15" i="43"/>
  <c r="V15" i="43"/>
  <c r="F15" i="43"/>
  <c r="AI15" i="43"/>
  <c r="AL15" i="43"/>
  <c r="Y14" i="43"/>
  <c r="Z14" i="43"/>
  <c r="AA14" i="43"/>
  <c r="AB14" i="43"/>
  <c r="AC14" i="43"/>
  <c r="AD14" i="43"/>
  <c r="AE14" i="43"/>
  <c r="AF14" i="43"/>
  <c r="AG14" i="43"/>
  <c r="AH14" i="43"/>
  <c r="V14" i="43"/>
  <c r="F14" i="43"/>
  <c r="AI14" i="43"/>
  <c r="AL14" i="43"/>
  <c r="Y13" i="43"/>
  <c r="Z13" i="43"/>
  <c r="AA13" i="43"/>
  <c r="AB13" i="43"/>
  <c r="AC13" i="43"/>
  <c r="AD13" i="43"/>
  <c r="AE13" i="43"/>
  <c r="AF13" i="43"/>
  <c r="AG13" i="43"/>
  <c r="AH13" i="43"/>
  <c r="V13" i="43"/>
  <c r="AL13" i="43"/>
  <c r="Y12" i="43"/>
  <c r="Z12" i="43"/>
  <c r="AA12" i="43"/>
  <c r="AB12" i="43"/>
  <c r="AC12" i="43"/>
  <c r="AD12" i="43"/>
  <c r="AE12" i="43"/>
  <c r="AF12" i="43"/>
  <c r="AG12" i="43"/>
  <c r="AH12" i="43"/>
  <c r="V12" i="43"/>
  <c r="F12" i="43"/>
  <c r="AI12" i="43"/>
  <c r="AL12" i="43"/>
  <c r="Y11" i="43"/>
  <c r="Z11" i="43"/>
  <c r="AA11" i="43"/>
  <c r="AB11" i="43"/>
  <c r="AC11" i="43"/>
  <c r="AD11" i="43"/>
  <c r="AE11" i="43"/>
  <c r="AF11" i="43"/>
  <c r="AG11" i="43"/>
  <c r="AH11" i="43"/>
  <c r="V11" i="43"/>
  <c r="AL11" i="43"/>
  <c r="Y10" i="43"/>
  <c r="Z10" i="43"/>
  <c r="AA10" i="43"/>
  <c r="AB10" i="43"/>
  <c r="AC10" i="43"/>
  <c r="AD10" i="43"/>
  <c r="AE10" i="43"/>
  <c r="AF10" i="43"/>
  <c r="AG10" i="43"/>
  <c r="AH10" i="43"/>
  <c r="V10" i="43"/>
  <c r="F10" i="43"/>
  <c r="AI10" i="43"/>
  <c r="AL10" i="43"/>
  <c r="Y9" i="43"/>
  <c r="Z9" i="43"/>
  <c r="AA9" i="43"/>
  <c r="AB9" i="43"/>
  <c r="AC9" i="43"/>
  <c r="AD9" i="43"/>
  <c r="AE9" i="43"/>
  <c r="AF9" i="43"/>
  <c r="AG9" i="43"/>
  <c r="AH9" i="43"/>
  <c r="V9" i="43"/>
  <c r="F9" i="43"/>
  <c r="AI9" i="43"/>
  <c r="AL9" i="43"/>
  <c r="Y8" i="43"/>
  <c r="Z8" i="43"/>
  <c r="AA8" i="43"/>
  <c r="AB8" i="43"/>
  <c r="AC8" i="43"/>
  <c r="AD8" i="43"/>
  <c r="AE8" i="43"/>
  <c r="AF8" i="43"/>
  <c r="AG8" i="43"/>
  <c r="AH8" i="43"/>
  <c r="V8" i="43"/>
  <c r="F8" i="43"/>
  <c r="AI8" i="43"/>
  <c r="AL8" i="43"/>
  <c r="Y7" i="43"/>
  <c r="Z7" i="43"/>
  <c r="AA7" i="43"/>
  <c r="AB7" i="43"/>
  <c r="AC7" i="43"/>
  <c r="AD7" i="43"/>
  <c r="AE7" i="43"/>
  <c r="AF7" i="43"/>
  <c r="AG7" i="43"/>
  <c r="AH7" i="43"/>
  <c r="V7" i="43"/>
  <c r="F7" i="43"/>
  <c r="AI7" i="43"/>
  <c r="AL7" i="43"/>
  <c r="Y6" i="43"/>
  <c r="Z6" i="43"/>
  <c r="AA6" i="43"/>
  <c r="AB6" i="43"/>
  <c r="AC6" i="43"/>
  <c r="AD6" i="43"/>
  <c r="AE6" i="43"/>
  <c r="AF6" i="43"/>
  <c r="AG6" i="43"/>
  <c r="AH6" i="43"/>
  <c r="V6" i="43"/>
  <c r="F6" i="43"/>
  <c r="AI6" i="43"/>
  <c r="AL6" i="43"/>
  <c r="Y5" i="43"/>
  <c r="Z5" i="43"/>
  <c r="AA5" i="43"/>
  <c r="AB5" i="43"/>
  <c r="AC5" i="43"/>
  <c r="AD5" i="43"/>
  <c r="AE5" i="43"/>
  <c r="AF5" i="43"/>
  <c r="AG5" i="43"/>
  <c r="AH5" i="43"/>
  <c r="V5" i="43"/>
  <c r="F5" i="43"/>
  <c r="AI5" i="43"/>
  <c r="AL5" i="43"/>
  <c r="Y30" i="27"/>
  <c r="Z30" i="27"/>
  <c r="AA30" i="27"/>
  <c r="AB30" i="27"/>
  <c r="AC30" i="27"/>
  <c r="AD30" i="27"/>
  <c r="AE30" i="27"/>
  <c r="AF30" i="27"/>
  <c r="AG30" i="27"/>
  <c r="AH30" i="27"/>
  <c r="V30" i="27"/>
  <c r="F30" i="27"/>
  <c r="AI30" i="27"/>
  <c r="AL30" i="27"/>
  <c r="Y29" i="27"/>
  <c r="Z29" i="27"/>
  <c r="AA29" i="27"/>
  <c r="AB29" i="27"/>
  <c r="AC29" i="27"/>
  <c r="AD29" i="27"/>
  <c r="AE29" i="27"/>
  <c r="AF29" i="27"/>
  <c r="AG29" i="27"/>
  <c r="AH29" i="27"/>
  <c r="V29" i="27"/>
  <c r="F29" i="27"/>
  <c r="AI29" i="27"/>
  <c r="AL29" i="27"/>
  <c r="Y28" i="27"/>
  <c r="Z28" i="27"/>
  <c r="AA28" i="27"/>
  <c r="AB28" i="27"/>
  <c r="AC28" i="27"/>
  <c r="AD28" i="27"/>
  <c r="AE28" i="27"/>
  <c r="AF28" i="27"/>
  <c r="AG28" i="27"/>
  <c r="AH28" i="27"/>
  <c r="V28" i="27"/>
  <c r="F28" i="27"/>
  <c r="AI28" i="27"/>
  <c r="AL28" i="27"/>
  <c r="Y27" i="27"/>
  <c r="Z27" i="27"/>
  <c r="AA27" i="27"/>
  <c r="AB27" i="27"/>
  <c r="AC27" i="27"/>
  <c r="AD27" i="27"/>
  <c r="AE27" i="27"/>
  <c r="AF27" i="27"/>
  <c r="AG27" i="27"/>
  <c r="AH27" i="27"/>
  <c r="V27" i="27"/>
  <c r="F27" i="27"/>
  <c r="AI27" i="27"/>
  <c r="AL27" i="27"/>
  <c r="Y26" i="27"/>
  <c r="Z26" i="27"/>
  <c r="AA26" i="27"/>
  <c r="AB26" i="27"/>
  <c r="AC26" i="27"/>
  <c r="AD26" i="27"/>
  <c r="AE26" i="27"/>
  <c r="AF26" i="27"/>
  <c r="AG26" i="27"/>
  <c r="AH26" i="27"/>
  <c r="V26" i="27"/>
  <c r="F26" i="27"/>
  <c r="AI26" i="27"/>
  <c r="AL26" i="27"/>
  <c r="Y25" i="27"/>
  <c r="Z25" i="27"/>
  <c r="AA25" i="27"/>
  <c r="AB25" i="27"/>
  <c r="AC25" i="27"/>
  <c r="AD25" i="27"/>
  <c r="AE25" i="27"/>
  <c r="AF25" i="27"/>
  <c r="AG25" i="27"/>
  <c r="AH25" i="27"/>
  <c r="V25" i="27"/>
  <c r="F25" i="27"/>
  <c r="AI25" i="27"/>
  <c r="AL25" i="27"/>
  <c r="Y24" i="27"/>
  <c r="Z24" i="27"/>
  <c r="AA24" i="27"/>
  <c r="AB24" i="27"/>
  <c r="AC24" i="27"/>
  <c r="AD24" i="27"/>
  <c r="AE24" i="27"/>
  <c r="AF24" i="27"/>
  <c r="AG24" i="27"/>
  <c r="AH24" i="27"/>
  <c r="V24" i="27"/>
  <c r="F24" i="27"/>
  <c r="AI24" i="27"/>
  <c r="AL24" i="27"/>
  <c r="Y23" i="27"/>
  <c r="Z23" i="27"/>
  <c r="AA23" i="27"/>
  <c r="AB23" i="27"/>
  <c r="AC23" i="27"/>
  <c r="AD23" i="27"/>
  <c r="AE23" i="27"/>
  <c r="AF23" i="27"/>
  <c r="AG23" i="27"/>
  <c r="AH23" i="27"/>
  <c r="V23" i="27"/>
  <c r="F23" i="27"/>
  <c r="AI23" i="27"/>
  <c r="AL23" i="27"/>
  <c r="Y22" i="27"/>
  <c r="Z22" i="27"/>
  <c r="AA22" i="27"/>
  <c r="AB22" i="27"/>
  <c r="AC22" i="27"/>
  <c r="AD22" i="27"/>
  <c r="AE22" i="27"/>
  <c r="AF22" i="27"/>
  <c r="AG22" i="27"/>
  <c r="AH22" i="27"/>
  <c r="V22" i="27"/>
  <c r="F22" i="27"/>
  <c r="AI22" i="27"/>
  <c r="AL22" i="27"/>
  <c r="Y21" i="27"/>
  <c r="Z21" i="27"/>
  <c r="AA21" i="27"/>
  <c r="AB21" i="27"/>
  <c r="AC21" i="27"/>
  <c r="AD21" i="27"/>
  <c r="AE21" i="27"/>
  <c r="AF21" i="27"/>
  <c r="AG21" i="27"/>
  <c r="AH21" i="27"/>
  <c r="V21" i="27"/>
  <c r="F21" i="27"/>
  <c r="AI21" i="27"/>
  <c r="AL21" i="27"/>
  <c r="Y20" i="27"/>
  <c r="Z20" i="27"/>
  <c r="AA20" i="27"/>
  <c r="AB20" i="27"/>
  <c r="AC20" i="27"/>
  <c r="AD20" i="27"/>
  <c r="AE20" i="27"/>
  <c r="AF20" i="27"/>
  <c r="AG20" i="27"/>
  <c r="AH20" i="27"/>
  <c r="V20" i="27"/>
  <c r="F20" i="27"/>
  <c r="AI20" i="27"/>
  <c r="AL20" i="27"/>
  <c r="Y19" i="27"/>
  <c r="Z19" i="27"/>
  <c r="AA19" i="27"/>
  <c r="AB19" i="27"/>
  <c r="AC19" i="27"/>
  <c r="AD19" i="27"/>
  <c r="AE19" i="27"/>
  <c r="AF19" i="27"/>
  <c r="AG19" i="27"/>
  <c r="AH19" i="27"/>
  <c r="V19" i="27"/>
  <c r="F19" i="27"/>
  <c r="AI19" i="27"/>
  <c r="AL19" i="27"/>
  <c r="Y18" i="27"/>
  <c r="Z18" i="27"/>
  <c r="AA18" i="27"/>
  <c r="AB18" i="27"/>
  <c r="AC18" i="27"/>
  <c r="AD18" i="27"/>
  <c r="AE18" i="27"/>
  <c r="AF18" i="27"/>
  <c r="AG18" i="27"/>
  <c r="AH18" i="27"/>
  <c r="V18" i="27"/>
  <c r="F18" i="27"/>
  <c r="AI18" i="27"/>
  <c r="AL18" i="27"/>
  <c r="Y17" i="27"/>
  <c r="Z17" i="27"/>
  <c r="AA17" i="27"/>
  <c r="AB17" i="27"/>
  <c r="AC17" i="27"/>
  <c r="AD17" i="27"/>
  <c r="AE17" i="27"/>
  <c r="AF17" i="27"/>
  <c r="AG17" i="27"/>
  <c r="AH17" i="27"/>
  <c r="V17" i="27"/>
  <c r="F17" i="27"/>
  <c r="AI17" i="27"/>
  <c r="AL17" i="27"/>
  <c r="Y16" i="27"/>
  <c r="Z16" i="27"/>
  <c r="AA16" i="27"/>
  <c r="AB16" i="27"/>
  <c r="AC16" i="27"/>
  <c r="AD16" i="27"/>
  <c r="AE16" i="27"/>
  <c r="AF16" i="27"/>
  <c r="AG16" i="27"/>
  <c r="AH16" i="27"/>
  <c r="V16" i="27"/>
  <c r="AL16" i="27"/>
  <c r="Y15" i="27"/>
  <c r="Z15" i="27"/>
  <c r="AA15" i="27"/>
  <c r="AB15" i="27"/>
  <c r="AC15" i="27"/>
  <c r="AD15" i="27"/>
  <c r="AE15" i="27"/>
  <c r="AF15" i="27"/>
  <c r="AG15" i="27"/>
  <c r="AH15" i="27"/>
  <c r="V15" i="27"/>
  <c r="F15" i="27"/>
  <c r="AI15" i="27"/>
  <c r="AL15" i="27"/>
  <c r="Y14" i="27"/>
  <c r="Z14" i="27"/>
  <c r="AA14" i="27"/>
  <c r="AB14" i="27"/>
  <c r="AC14" i="27"/>
  <c r="AD14" i="27"/>
  <c r="AE14" i="27"/>
  <c r="AF14" i="27"/>
  <c r="AG14" i="27"/>
  <c r="AH14" i="27"/>
  <c r="V14" i="27"/>
  <c r="F14" i="27"/>
  <c r="AI14" i="27"/>
  <c r="AL14" i="27"/>
  <c r="Y13" i="27"/>
  <c r="Z13" i="27"/>
  <c r="AA13" i="27"/>
  <c r="AB13" i="27"/>
  <c r="AC13" i="27"/>
  <c r="AD13" i="27"/>
  <c r="AE13" i="27"/>
  <c r="AF13" i="27"/>
  <c r="AG13" i="27"/>
  <c r="AH13" i="27"/>
  <c r="V13" i="27"/>
  <c r="AL13" i="27"/>
  <c r="Y12" i="27"/>
  <c r="Z12" i="27"/>
  <c r="AA12" i="27"/>
  <c r="AB12" i="27"/>
  <c r="AC12" i="27"/>
  <c r="AD12" i="27"/>
  <c r="AE12" i="27"/>
  <c r="AF12" i="27"/>
  <c r="AG12" i="27"/>
  <c r="AH12" i="27"/>
  <c r="V12" i="27"/>
  <c r="F12" i="27"/>
  <c r="AI12" i="27"/>
  <c r="AL12" i="27"/>
  <c r="Y11" i="27"/>
  <c r="Z11" i="27"/>
  <c r="AA11" i="27"/>
  <c r="AB11" i="27"/>
  <c r="AC11" i="27"/>
  <c r="AD11" i="27"/>
  <c r="AE11" i="27"/>
  <c r="AF11" i="27"/>
  <c r="AG11" i="27"/>
  <c r="AH11" i="27"/>
  <c r="V11" i="27"/>
  <c r="AL11" i="27"/>
  <c r="Y10" i="27"/>
  <c r="Z10" i="27"/>
  <c r="AA10" i="27"/>
  <c r="AB10" i="27"/>
  <c r="AC10" i="27"/>
  <c r="AD10" i="27"/>
  <c r="AE10" i="27"/>
  <c r="AF10" i="27"/>
  <c r="AG10" i="27"/>
  <c r="AH10" i="27"/>
  <c r="V10" i="27"/>
  <c r="F10" i="27"/>
  <c r="AI10" i="27"/>
  <c r="AL10" i="27"/>
  <c r="Y9" i="27"/>
  <c r="Z9" i="27"/>
  <c r="AA9" i="27"/>
  <c r="AB9" i="27"/>
  <c r="AC9" i="27"/>
  <c r="AD9" i="27"/>
  <c r="AE9" i="27"/>
  <c r="AF9" i="27"/>
  <c r="AG9" i="27"/>
  <c r="AH9" i="27"/>
  <c r="V9" i="27"/>
  <c r="F9" i="27"/>
  <c r="AI9" i="27"/>
  <c r="AL9" i="27"/>
  <c r="Y8" i="27"/>
  <c r="Z8" i="27"/>
  <c r="AA8" i="27"/>
  <c r="AB8" i="27"/>
  <c r="AC8" i="27"/>
  <c r="AD8" i="27"/>
  <c r="AE8" i="27"/>
  <c r="AF8" i="27"/>
  <c r="AG8" i="27"/>
  <c r="AH8" i="27"/>
  <c r="V8" i="27"/>
  <c r="F8" i="27"/>
  <c r="AI8" i="27"/>
  <c r="AL8" i="27"/>
  <c r="Y7" i="27"/>
  <c r="Z7" i="27"/>
  <c r="AA7" i="27"/>
  <c r="AB7" i="27"/>
  <c r="AC7" i="27"/>
  <c r="AD7" i="27"/>
  <c r="AE7" i="27"/>
  <c r="AF7" i="27"/>
  <c r="AG7" i="27"/>
  <c r="AH7" i="27"/>
  <c r="V7" i="27"/>
  <c r="F7" i="27"/>
  <c r="AI7" i="27"/>
  <c r="AL7" i="27"/>
  <c r="Y6" i="27"/>
  <c r="Z6" i="27"/>
  <c r="AA6" i="27"/>
  <c r="AB6" i="27"/>
  <c r="AC6" i="27"/>
  <c r="AD6" i="27"/>
  <c r="AE6" i="27"/>
  <c r="AF6" i="27"/>
  <c r="AG6" i="27"/>
  <c r="AH6" i="27"/>
  <c r="V6" i="27"/>
  <c r="F6" i="27"/>
  <c r="AI6" i="27"/>
  <c r="AL6" i="27"/>
  <c r="Y5" i="27"/>
  <c r="Z5" i="27"/>
  <c r="AA5" i="27"/>
  <c r="AB5" i="27"/>
  <c r="AC5" i="27"/>
  <c r="AD5" i="27"/>
  <c r="AE5" i="27"/>
  <c r="AF5" i="27"/>
  <c r="AG5" i="27"/>
  <c r="AH5" i="27"/>
  <c r="V5" i="27"/>
  <c r="F5" i="27"/>
  <c r="AI5" i="27"/>
  <c r="AL5" i="27"/>
  <c r="Y30" i="42"/>
  <c r="Z30" i="42"/>
  <c r="AA30" i="42"/>
  <c r="AB30" i="42"/>
  <c r="AC30" i="42"/>
  <c r="AD30" i="42"/>
  <c r="AE30" i="42"/>
  <c r="AF30" i="42"/>
  <c r="AG30" i="42"/>
  <c r="AH30" i="42"/>
  <c r="V30" i="42"/>
  <c r="F30" i="42"/>
  <c r="AI30" i="42"/>
  <c r="AL30" i="42"/>
  <c r="Y29" i="42"/>
  <c r="Z29" i="42"/>
  <c r="AA29" i="42"/>
  <c r="AB29" i="42"/>
  <c r="AC29" i="42"/>
  <c r="AD29" i="42"/>
  <c r="AE29" i="42"/>
  <c r="AF29" i="42"/>
  <c r="AG29" i="42"/>
  <c r="AH29" i="42"/>
  <c r="V29" i="42"/>
  <c r="F29" i="42"/>
  <c r="AI29" i="42"/>
  <c r="AL29" i="42"/>
  <c r="Y28" i="42"/>
  <c r="Z28" i="42"/>
  <c r="AA28" i="42"/>
  <c r="AB28" i="42"/>
  <c r="AC28" i="42"/>
  <c r="AD28" i="42"/>
  <c r="AE28" i="42"/>
  <c r="AF28" i="42"/>
  <c r="AG28" i="42"/>
  <c r="AH28" i="42"/>
  <c r="V28" i="42"/>
  <c r="F28" i="42"/>
  <c r="AI28" i="42"/>
  <c r="AL28" i="42"/>
  <c r="Y27" i="42"/>
  <c r="Z27" i="42"/>
  <c r="AA27" i="42"/>
  <c r="AB27" i="42"/>
  <c r="AC27" i="42"/>
  <c r="AD27" i="42"/>
  <c r="AE27" i="42"/>
  <c r="AF27" i="42"/>
  <c r="AG27" i="42"/>
  <c r="AH27" i="42"/>
  <c r="V27" i="42"/>
  <c r="F27" i="42"/>
  <c r="AI27" i="42"/>
  <c r="AL27" i="42"/>
  <c r="Y26" i="42"/>
  <c r="Z26" i="42"/>
  <c r="AA26" i="42"/>
  <c r="AB26" i="42"/>
  <c r="AC26" i="42"/>
  <c r="AD26" i="42"/>
  <c r="AE26" i="42"/>
  <c r="AF26" i="42"/>
  <c r="AG26" i="42"/>
  <c r="AH26" i="42"/>
  <c r="V26" i="42"/>
  <c r="F26" i="42"/>
  <c r="AI26" i="42"/>
  <c r="AL26" i="42"/>
  <c r="Y25" i="42"/>
  <c r="Z25" i="42"/>
  <c r="AA25" i="42"/>
  <c r="AB25" i="42"/>
  <c r="AC25" i="42"/>
  <c r="AD25" i="42"/>
  <c r="AE25" i="42"/>
  <c r="AF25" i="42"/>
  <c r="AG25" i="42"/>
  <c r="AH25" i="42"/>
  <c r="V25" i="42"/>
  <c r="F25" i="42"/>
  <c r="AI25" i="42"/>
  <c r="AL25" i="42"/>
  <c r="Y24" i="42"/>
  <c r="Z24" i="42"/>
  <c r="AA24" i="42"/>
  <c r="AB24" i="42"/>
  <c r="AC24" i="42"/>
  <c r="AD24" i="42"/>
  <c r="AE24" i="42"/>
  <c r="AF24" i="42"/>
  <c r="AG24" i="42"/>
  <c r="AH24" i="42"/>
  <c r="V24" i="42"/>
  <c r="F24" i="42"/>
  <c r="AI24" i="42"/>
  <c r="AL24" i="42"/>
  <c r="Y23" i="42"/>
  <c r="Z23" i="42"/>
  <c r="AA23" i="42"/>
  <c r="AB23" i="42"/>
  <c r="AC23" i="42"/>
  <c r="AD23" i="42"/>
  <c r="AE23" i="42"/>
  <c r="AF23" i="42"/>
  <c r="AG23" i="42"/>
  <c r="AH23" i="42"/>
  <c r="V23" i="42"/>
  <c r="F23" i="42"/>
  <c r="AI23" i="42"/>
  <c r="AL23" i="42"/>
  <c r="Y22" i="42"/>
  <c r="Z22" i="42"/>
  <c r="AA22" i="42"/>
  <c r="AB22" i="42"/>
  <c r="AC22" i="42"/>
  <c r="AD22" i="42"/>
  <c r="AE22" i="42"/>
  <c r="AF22" i="42"/>
  <c r="AG22" i="42"/>
  <c r="AH22" i="42"/>
  <c r="V22" i="42"/>
  <c r="F22" i="42"/>
  <c r="AI22" i="42"/>
  <c r="AL22" i="42"/>
  <c r="Y21" i="42"/>
  <c r="Z21" i="42"/>
  <c r="AA21" i="42"/>
  <c r="AB21" i="42"/>
  <c r="AC21" i="42"/>
  <c r="AD21" i="42"/>
  <c r="AE21" i="42"/>
  <c r="AF21" i="42"/>
  <c r="AG21" i="42"/>
  <c r="AH21" i="42"/>
  <c r="V21" i="42"/>
  <c r="F21" i="42"/>
  <c r="AI21" i="42"/>
  <c r="AL21" i="42"/>
  <c r="Y20" i="42"/>
  <c r="Z20" i="42"/>
  <c r="AA20" i="42"/>
  <c r="AB20" i="42"/>
  <c r="AC20" i="42"/>
  <c r="AD20" i="42"/>
  <c r="AE20" i="42"/>
  <c r="AF20" i="42"/>
  <c r="AG20" i="42"/>
  <c r="AH20" i="42"/>
  <c r="V20" i="42"/>
  <c r="F20" i="42"/>
  <c r="AI20" i="42"/>
  <c r="AL20" i="42"/>
  <c r="Y19" i="42"/>
  <c r="Z19" i="42"/>
  <c r="AA19" i="42"/>
  <c r="AB19" i="42"/>
  <c r="AC19" i="42"/>
  <c r="AD19" i="42"/>
  <c r="AE19" i="42"/>
  <c r="AF19" i="42"/>
  <c r="AG19" i="42"/>
  <c r="AH19" i="42"/>
  <c r="V19" i="42"/>
  <c r="F19" i="42"/>
  <c r="AI19" i="42"/>
  <c r="AL19" i="42"/>
  <c r="Y18" i="42"/>
  <c r="Z18" i="42"/>
  <c r="AA18" i="42"/>
  <c r="AB18" i="42"/>
  <c r="AC18" i="42"/>
  <c r="AD18" i="42"/>
  <c r="AE18" i="42"/>
  <c r="AF18" i="42"/>
  <c r="AG18" i="42"/>
  <c r="AH18" i="42"/>
  <c r="V18" i="42"/>
  <c r="F18" i="42"/>
  <c r="AI18" i="42"/>
  <c r="AL18" i="42"/>
  <c r="Y17" i="42"/>
  <c r="Z17" i="42"/>
  <c r="AA17" i="42"/>
  <c r="AB17" i="42"/>
  <c r="AC17" i="42"/>
  <c r="AD17" i="42"/>
  <c r="AE17" i="42"/>
  <c r="AF17" i="42"/>
  <c r="AG17" i="42"/>
  <c r="AH17" i="42"/>
  <c r="V17" i="42"/>
  <c r="F17" i="42"/>
  <c r="AI17" i="42"/>
  <c r="AL17" i="42"/>
  <c r="Y16" i="42"/>
  <c r="Z16" i="42"/>
  <c r="AA16" i="42"/>
  <c r="AB16" i="42"/>
  <c r="AC16" i="42"/>
  <c r="AD16" i="42"/>
  <c r="AE16" i="42"/>
  <c r="AF16" i="42"/>
  <c r="AG16" i="42"/>
  <c r="AH16" i="42"/>
  <c r="V16" i="42"/>
  <c r="AL16" i="42"/>
  <c r="Y15" i="42"/>
  <c r="Z15" i="42"/>
  <c r="AA15" i="42"/>
  <c r="AB15" i="42"/>
  <c r="AC15" i="42"/>
  <c r="AD15" i="42"/>
  <c r="AE15" i="42"/>
  <c r="AF15" i="42"/>
  <c r="AG15" i="42"/>
  <c r="AH15" i="42"/>
  <c r="V15" i="42"/>
  <c r="F15" i="42"/>
  <c r="AI15" i="42"/>
  <c r="AL15" i="42"/>
  <c r="Y14" i="42"/>
  <c r="Z14" i="42"/>
  <c r="AA14" i="42"/>
  <c r="AB14" i="42"/>
  <c r="AC14" i="42"/>
  <c r="AD14" i="42"/>
  <c r="AE14" i="42"/>
  <c r="AF14" i="42"/>
  <c r="AG14" i="42"/>
  <c r="AH14" i="42"/>
  <c r="V14" i="42"/>
  <c r="F14" i="42"/>
  <c r="AI14" i="42"/>
  <c r="AL14" i="42"/>
  <c r="Y13" i="42"/>
  <c r="Z13" i="42"/>
  <c r="AA13" i="42"/>
  <c r="AB13" i="42"/>
  <c r="AC13" i="42"/>
  <c r="AD13" i="42"/>
  <c r="AE13" i="42"/>
  <c r="AF13" i="42"/>
  <c r="AG13" i="42"/>
  <c r="AH13" i="42"/>
  <c r="V13" i="42"/>
  <c r="AL13" i="42"/>
  <c r="Y12" i="42"/>
  <c r="Z12" i="42"/>
  <c r="AA12" i="42"/>
  <c r="AB12" i="42"/>
  <c r="AC12" i="42"/>
  <c r="AD12" i="42"/>
  <c r="AE12" i="42"/>
  <c r="AF12" i="42"/>
  <c r="AG12" i="42"/>
  <c r="AH12" i="42"/>
  <c r="V12" i="42"/>
  <c r="F12" i="42"/>
  <c r="AI12" i="42"/>
  <c r="AL12" i="42"/>
  <c r="Y11" i="42"/>
  <c r="Z11" i="42"/>
  <c r="AA11" i="42"/>
  <c r="AB11" i="42"/>
  <c r="AC11" i="42"/>
  <c r="AD11" i="42"/>
  <c r="AE11" i="42"/>
  <c r="AF11" i="42"/>
  <c r="AG11" i="42"/>
  <c r="AH11" i="42"/>
  <c r="V11" i="42"/>
  <c r="AL11" i="42"/>
  <c r="Y10" i="42"/>
  <c r="Z10" i="42"/>
  <c r="AA10" i="42"/>
  <c r="AB10" i="42"/>
  <c r="AC10" i="42"/>
  <c r="AD10" i="42"/>
  <c r="AE10" i="42"/>
  <c r="AF10" i="42"/>
  <c r="AG10" i="42"/>
  <c r="AH10" i="42"/>
  <c r="V10" i="42"/>
  <c r="F10" i="42"/>
  <c r="AI10" i="42"/>
  <c r="AL10" i="42"/>
  <c r="Y9" i="42"/>
  <c r="Z9" i="42"/>
  <c r="AA9" i="42"/>
  <c r="AB9" i="42"/>
  <c r="AC9" i="42"/>
  <c r="AD9" i="42"/>
  <c r="AE9" i="42"/>
  <c r="AF9" i="42"/>
  <c r="AG9" i="42"/>
  <c r="AH9" i="42"/>
  <c r="V9" i="42"/>
  <c r="F9" i="42"/>
  <c r="AI9" i="42"/>
  <c r="AL9" i="42"/>
  <c r="Y8" i="42"/>
  <c r="Z8" i="42"/>
  <c r="AA8" i="42"/>
  <c r="AB8" i="42"/>
  <c r="AC8" i="42"/>
  <c r="AD8" i="42"/>
  <c r="AE8" i="42"/>
  <c r="AF8" i="42"/>
  <c r="AG8" i="42"/>
  <c r="AH8" i="42"/>
  <c r="V8" i="42"/>
  <c r="F8" i="42"/>
  <c r="AI8" i="42"/>
  <c r="AL8" i="42"/>
  <c r="Y7" i="42"/>
  <c r="Z7" i="42"/>
  <c r="AA7" i="42"/>
  <c r="AB7" i="42"/>
  <c r="AC7" i="42"/>
  <c r="AD7" i="42"/>
  <c r="AE7" i="42"/>
  <c r="AF7" i="42"/>
  <c r="AG7" i="42"/>
  <c r="AH7" i="42"/>
  <c r="V7" i="42"/>
  <c r="F7" i="42"/>
  <c r="AI7" i="42"/>
  <c r="AL7" i="42"/>
  <c r="Y6" i="42"/>
  <c r="Z6" i="42"/>
  <c r="AA6" i="42"/>
  <c r="AB6" i="42"/>
  <c r="AC6" i="42"/>
  <c r="AD6" i="42"/>
  <c r="AE6" i="42"/>
  <c r="AF6" i="42"/>
  <c r="AG6" i="42"/>
  <c r="AH6" i="42"/>
  <c r="V6" i="42"/>
  <c r="F6" i="42"/>
  <c r="AI6" i="42"/>
  <c r="AL6" i="42"/>
  <c r="Y5" i="42"/>
  <c r="Z5" i="42"/>
  <c r="AA5" i="42"/>
  <c r="AB5" i="42"/>
  <c r="AC5" i="42"/>
  <c r="AD5" i="42"/>
  <c r="AE5" i="42"/>
  <c r="AF5" i="42"/>
  <c r="AG5" i="42"/>
  <c r="AH5" i="42"/>
  <c r="V5" i="42"/>
  <c r="F5" i="42"/>
  <c r="AI5" i="42"/>
  <c r="AL5" i="42"/>
  <c r="Y30" i="3"/>
  <c r="Z30" i="3"/>
  <c r="AA30" i="3"/>
  <c r="AB30" i="3"/>
  <c r="AC30" i="3"/>
  <c r="AD30" i="3"/>
  <c r="AE30" i="3"/>
  <c r="AF30" i="3"/>
  <c r="AG30" i="3"/>
  <c r="AH30" i="3"/>
  <c r="V30" i="3"/>
  <c r="F30" i="3"/>
  <c r="AI30" i="3"/>
  <c r="AL30" i="3"/>
  <c r="Y29" i="3"/>
  <c r="Z29" i="3"/>
  <c r="AA29" i="3"/>
  <c r="AB29" i="3"/>
  <c r="AC29" i="3"/>
  <c r="AD29" i="3"/>
  <c r="AE29" i="3"/>
  <c r="AF29" i="3"/>
  <c r="AG29" i="3"/>
  <c r="AH29" i="3"/>
  <c r="V29" i="3"/>
  <c r="F29" i="3"/>
  <c r="AI29" i="3"/>
  <c r="AL29" i="3"/>
  <c r="Y28" i="3"/>
  <c r="Z28" i="3"/>
  <c r="AA28" i="3"/>
  <c r="AB28" i="3"/>
  <c r="AC28" i="3"/>
  <c r="AD28" i="3"/>
  <c r="AE28" i="3"/>
  <c r="AF28" i="3"/>
  <c r="AG28" i="3"/>
  <c r="AH28" i="3"/>
  <c r="V28" i="3"/>
  <c r="F28" i="3"/>
  <c r="AI28" i="3"/>
  <c r="AL28" i="3"/>
  <c r="Y27" i="3"/>
  <c r="Z27" i="3"/>
  <c r="AA27" i="3"/>
  <c r="AB27" i="3"/>
  <c r="AC27" i="3"/>
  <c r="AD27" i="3"/>
  <c r="AE27" i="3"/>
  <c r="AF27" i="3"/>
  <c r="AG27" i="3"/>
  <c r="AH27" i="3"/>
  <c r="V27" i="3"/>
  <c r="F27" i="3"/>
  <c r="AI27" i="3"/>
  <c r="AL27" i="3"/>
  <c r="Y26" i="3"/>
  <c r="Z26" i="3"/>
  <c r="AA26" i="3"/>
  <c r="AB26" i="3"/>
  <c r="AC26" i="3"/>
  <c r="AD26" i="3"/>
  <c r="AE26" i="3"/>
  <c r="AF26" i="3"/>
  <c r="AG26" i="3"/>
  <c r="AH26" i="3"/>
  <c r="V26" i="3"/>
  <c r="F26" i="3"/>
  <c r="AI26" i="3"/>
  <c r="AL26" i="3"/>
  <c r="Y25" i="3"/>
  <c r="Z25" i="3"/>
  <c r="AA25" i="3"/>
  <c r="AB25" i="3"/>
  <c r="AC25" i="3"/>
  <c r="AD25" i="3"/>
  <c r="AE25" i="3"/>
  <c r="AF25" i="3"/>
  <c r="AG25" i="3"/>
  <c r="AH25" i="3"/>
  <c r="V25" i="3"/>
  <c r="F25" i="3"/>
  <c r="AI25" i="3"/>
  <c r="AL25" i="3"/>
  <c r="Y24" i="3"/>
  <c r="Z24" i="3"/>
  <c r="AA24" i="3"/>
  <c r="AB24" i="3"/>
  <c r="AC24" i="3"/>
  <c r="AD24" i="3"/>
  <c r="AE24" i="3"/>
  <c r="AF24" i="3"/>
  <c r="AG24" i="3"/>
  <c r="AH24" i="3"/>
  <c r="V24" i="3"/>
  <c r="F24" i="3"/>
  <c r="AI24" i="3"/>
  <c r="AL24" i="3"/>
  <c r="Y23" i="3"/>
  <c r="Z23" i="3"/>
  <c r="AA23" i="3"/>
  <c r="AB23" i="3"/>
  <c r="AC23" i="3"/>
  <c r="AD23" i="3"/>
  <c r="AE23" i="3"/>
  <c r="AF23" i="3"/>
  <c r="AG23" i="3"/>
  <c r="AH23" i="3"/>
  <c r="V23" i="3"/>
  <c r="F23" i="3"/>
  <c r="AI23" i="3"/>
  <c r="AL23" i="3"/>
  <c r="Y22" i="3"/>
  <c r="Z22" i="3"/>
  <c r="AA22" i="3"/>
  <c r="AB22" i="3"/>
  <c r="AC22" i="3"/>
  <c r="AD22" i="3"/>
  <c r="AE22" i="3"/>
  <c r="AF22" i="3"/>
  <c r="AG22" i="3"/>
  <c r="AH22" i="3"/>
  <c r="V22" i="3"/>
  <c r="F22" i="3"/>
  <c r="AI22" i="3"/>
  <c r="AL22" i="3"/>
  <c r="Y21" i="3"/>
  <c r="Z21" i="3"/>
  <c r="AA21" i="3"/>
  <c r="AB21" i="3"/>
  <c r="AC21" i="3"/>
  <c r="AD21" i="3"/>
  <c r="AE21" i="3"/>
  <c r="AF21" i="3"/>
  <c r="AG21" i="3"/>
  <c r="AH21" i="3"/>
  <c r="V21" i="3"/>
  <c r="F21" i="3"/>
  <c r="AI21" i="3"/>
  <c r="AL21" i="3"/>
  <c r="Y20" i="3"/>
  <c r="Z20" i="3"/>
  <c r="AA20" i="3"/>
  <c r="AB20" i="3"/>
  <c r="AC20" i="3"/>
  <c r="AD20" i="3"/>
  <c r="AE20" i="3"/>
  <c r="AF20" i="3"/>
  <c r="AG20" i="3"/>
  <c r="AH20" i="3"/>
  <c r="V20" i="3"/>
  <c r="F20" i="3"/>
  <c r="AI20" i="3"/>
  <c r="AL20" i="3"/>
  <c r="Y19" i="3"/>
  <c r="Z19" i="3"/>
  <c r="AA19" i="3"/>
  <c r="AB19" i="3"/>
  <c r="AC19" i="3"/>
  <c r="AD19" i="3"/>
  <c r="AE19" i="3"/>
  <c r="AF19" i="3"/>
  <c r="AG19" i="3"/>
  <c r="AH19" i="3"/>
  <c r="V19" i="3"/>
  <c r="F19" i="3"/>
  <c r="AI19" i="3"/>
  <c r="AL19" i="3"/>
  <c r="Y18" i="3"/>
  <c r="Z18" i="3"/>
  <c r="AA18" i="3"/>
  <c r="AB18" i="3"/>
  <c r="AC18" i="3"/>
  <c r="AD18" i="3"/>
  <c r="AE18" i="3"/>
  <c r="AF18" i="3"/>
  <c r="AG18" i="3"/>
  <c r="AH18" i="3"/>
  <c r="V18" i="3"/>
  <c r="F18" i="3"/>
  <c r="AI18" i="3"/>
  <c r="AL18" i="3"/>
  <c r="Y17" i="3"/>
  <c r="Z17" i="3"/>
  <c r="AA17" i="3"/>
  <c r="AB17" i="3"/>
  <c r="AC17" i="3"/>
  <c r="AD17" i="3"/>
  <c r="AE17" i="3"/>
  <c r="AF17" i="3"/>
  <c r="AG17" i="3"/>
  <c r="AH17" i="3"/>
  <c r="V17" i="3"/>
  <c r="F17" i="3"/>
  <c r="AI17" i="3"/>
  <c r="AL17" i="3"/>
  <c r="Y16" i="3"/>
  <c r="Z16" i="3"/>
  <c r="AA16" i="3"/>
  <c r="AB16" i="3"/>
  <c r="AC16" i="3"/>
  <c r="AD16" i="3"/>
  <c r="AE16" i="3"/>
  <c r="AF16" i="3"/>
  <c r="AG16" i="3"/>
  <c r="AH16" i="3"/>
  <c r="V16" i="3"/>
  <c r="AL16" i="3"/>
  <c r="Y15" i="3"/>
  <c r="Z15" i="3"/>
  <c r="AA15" i="3"/>
  <c r="AB15" i="3"/>
  <c r="AC15" i="3"/>
  <c r="AD15" i="3"/>
  <c r="AE15" i="3"/>
  <c r="AF15" i="3"/>
  <c r="AG15" i="3"/>
  <c r="AH15" i="3"/>
  <c r="V15" i="3"/>
  <c r="F15" i="3"/>
  <c r="AI15" i="3"/>
  <c r="AL15" i="3"/>
  <c r="Y14" i="3"/>
  <c r="Z14" i="3"/>
  <c r="AA14" i="3"/>
  <c r="AB14" i="3"/>
  <c r="AC14" i="3"/>
  <c r="AD14" i="3"/>
  <c r="AE14" i="3"/>
  <c r="AF14" i="3"/>
  <c r="AG14" i="3"/>
  <c r="AH14" i="3"/>
  <c r="V14" i="3"/>
  <c r="F14" i="3"/>
  <c r="AI14" i="3"/>
  <c r="AL14" i="3"/>
  <c r="Y13" i="3"/>
  <c r="Z13" i="3"/>
  <c r="AA13" i="3"/>
  <c r="AB13" i="3"/>
  <c r="AC13" i="3"/>
  <c r="AD13" i="3"/>
  <c r="AE13" i="3"/>
  <c r="AF13" i="3"/>
  <c r="AG13" i="3"/>
  <c r="AH13" i="3"/>
  <c r="V13" i="3"/>
  <c r="AL13" i="3"/>
  <c r="Y12" i="3"/>
  <c r="Z12" i="3"/>
  <c r="AA12" i="3"/>
  <c r="AB12" i="3"/>
  <c r="AC12" i="3"/>
  <c r="AD12" i="3"/>
  <c r="AE12" i="3"/>
  <c r="AF12" i="3"/>
  <c r="AG12" i="3"/>
  <c r="AH12" i="3"/>
  <c r="V12" i="3"/>
  <c r="F12" i="3"/>
  <c r="AI12" i="3"/>
  <c r="AL12" i="3"/>
  <c r="Y11" i="3"/>
  <c r="Z11" i="3"/>
  <c r="AA11" i="3"/>
  <c r="AB11" i="3"/>
  <c r="AC11" i="3"/>
  <c r="AD11" i="3"/>
  <c r="AE11" i="3"/>
  <c r="AF11" i="3"/>
  <c r="AG11" i="3"/>
  <c r="AH11" i="3"/>
  <c r="V11" i="3"/>
  <c r="AL11" i="3"/>
  <c r="Y10" i="3"/>
  <c r="Z10" i="3"/>
  <c r="AA10" i="3"/>
  <c r="AB10" i="3"/>
  <c r="AC10" i="3"/>
  <c r="AD10" i="3"/>
  <c r="AE10" i="3"/>
  <c r="AF10" i="3"/>
  <c r="AG10" i="3"/>
  <c r="AH10" i="3"/>
  <c r="V10" i="3"/>
  <c r="F10" i="3"/>
  <c r="AI10" i="3"/>
  <c r="AL10" i="3"/>
  <c r="Y9" i="3"/>
  <c r="Z9" i="3"/>
  <c r="AA9" i="3"/>
  <c r="AB9" i="3"/>
  <c r="AC9" i="3"/>
  <c r="AD9" i="3"/>
  <c r="AE9" i="3"/>
  <c r="AF9" i="3"/>
  <c r="AG9" i="3"/>
  <c r="AH9" i="3"/>
  <c r="V9" i="3"/>
  <c r="F9" i="3"/>
  <c r="AI9" i="3"/>
  <c r="AL9" i="3"/>
  <c r="Y8" i="3"/>
  <c r="Z8" i="3"/>
  <c r="AA8" i="3"/>
  <c r="AB8" i="3"/>
  <c r="AC8" i="3"/>
  <c r="AD8" i="3"/>
  <c r="AE8" i="3"/>
  <c r="AF8" i="3"/>
  <c r="AG8" i="3"/>
  <c r="AH8" i="3"/>
  <c r="V8" i="3"/>
  <c r="F8" i="3"/>
  <c r="AI8" i="3"/>
  <c r="AL8" i="3"/>
  <c r="Y7" i="3"/>
  <c r="Z7" i="3"/>
  <c r="AA7" i="3"/>
  <c r="AB7" i="3"/>
  <c r="AC7" i="3"/>
  <c r="AD7" i="3"/>
  <c r="AE7" i="3"/>
  <c r="AF7" i="3"/>
  <c r="AG7" i="3"/>
  <c r="AH7" i="3"/>
  <c r="V7" i="3"/>
  <c r="F7" i="3"/>
  <c r="AI7" i="3"/>
  <c r="AL7" i="3"/>
  <c r="Y6" i="3"/>
  <c r="Z6" i="3"/>
  <c r="AA6" i="3"/>
  <c r="AB6" i="3"/>
  <c r="AC6" i="3"/>
  <c r="AD6" i="3"/>
  <c r="AE6" i="3"/>
  <c r="AF6" i="3"/>
  <c r="AG6" i="3"/>
  <c r="AH6" i="3"/>
  <c r="V6" i="3"/>
  <c r="F6" i="3"/>
  <c r="AI6" i="3"/>
  <c r="AL6" i="3"/>
  <c r="Y5" i="3"/>
  <c r="Z5" i="3"/>
  <c r="AA5" i="3"/>
  <c r="AB5" i="3"/>
  <c r="AC5" i="3"/>
  <c r="AD5" i="3"/>
  <c r="AE5" i="3"/>
  <c r="AF5" i="3"/>
  <c r="AG5" i="3"/>
  <c r="AH5" i="3"/>
  <c r="V5" i="3"/>
  <c r="F5" i="3"/>
  <c r="AI5" i="3"/>
  <c r="AL5" i="3"/>
  <c r="Y30" i="41"/>
  <c r="Z30" i="41"/>
  <c r="AA30" i="41"/>
  <c r="AB30" i="41"/>
  <c r="AC30" i="41"/>
  <c r="AD30" i="41"/>
  <c r="AE30" i="41"/>
  <c r="AF30" i="41"/>
  <c r="AG30" i="41"/>
  <c r="AH30" i="41"/>
  <c r="V30" i="41"/>
  <c r="F30" i="41"/>
  <c r="AI30" i="41"/>
  <c r="AL30" i="41"/>
  <c r="Y29" i="41"/>
  <c r="Z29" i="41"/>
  <c r="AA29" i="41"/>
  <c r="AB29" i="41"/>
  <c r="AC29" i="41"/>
  <c r="AD29" i="41"/>
  <c r="AE29" i="41"/>
  <c r="AF29" i="41"/>
  <c r="AG29" i="41"/>
  <c r="AH29" i="41"/>
  <c r="V29" i="41"/>
  <c r="F29" i="41"/>
  <c r="AI29" i="41"/>
  <c r="AL29" i="41"/>
  <c r="AL28" i="41"/>
  <c r="AL27" i="41"/>
  <c r="AL26" i="41"/>
  <c r="AL25" i="41"/>
  <c r="AL24" i="41"/>
  <c r="AL23" i="41"/>
  <c r="AL22" i="41"/>
  <c r="AL21" i="41"/>
  <c r="AL20" i="41"/>
  <c r="AL19" i="41"/>
  <c r="AL18" i="41"/>
  <c r="AL17" i="41"/>
  <c r="AL16" i="41"/>
  <c r="AL15" i="41"/>
  <c r="AL14" i="41"/>
  <c r="AL13" i="41"/>
  <c r="AL12" i="41"/>
  <c r="AL11" i="41"/>
  <c r="AL10" i="41"/>
  <c r="AL9" i="41"/>
  <c r="AL8" i="41"/>
  <c r="AL7" i="41"/>
  <c r="AL6" i="41"/>
  <c r="AL5" i="41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5" i="2"/>
  <c r="G4" i="52"/>
  <c r="C29" i="18"/>
  <c r="G4" i="37"/>
  <c r="C28" i="18"/>
  <c r="G4" i="40"/>
  <c r="C27" i="18"/>
  <c r="G4" i="36"/>
  <c r="C26" i="18"/>
  <c r="G4" i="51"/>
  <c r="C25" i="18"/>
  <c r="G4" i="35"/>
  <c r="C24" i="18"/>
  <c r="G4" i="50"/>
  <c r="C23" i="18"/>
  <c r="G4" i="34"/>
  <c r="C22" i="18"/>
  <c r="G4" i="49"/>
  <c r="C21" i="18"/>
  <c r="G4" i="33"/>
  <c r="C20" i="18"/>
  <c r="G4" i="48"/>
  <c r="C19" i="18"/>
  <c r="G4" i="32"/>
  <c r="C18" i="18"/>
  <c r="G4" i="47"/>
  <c r="C17" i="18"/>
  <c r="G4" i="31"/>
  <c r="C16" i="18"/>
  <c r="G4" i="46"/>
  <c r="C15" i="18"/>
  <c r="G4" i="30"/>
  <c r="C14" i="18"/>
  <c r="G4" i="45"/>
  <c r="C13" i="18"/>
  <c r="G4" i="29"/>
  <c r="C12" i="18"/>
  <c r="G4" i="44"/>
  <c r="C11" i="18"/>
  <c r="G4" i="28"/>
  <c r="C10" i="18"/>
  <c r="G4" i="43"/>
  <c r="C9" i="18"/>
  <c r="G4" i="27"/>
  <c r="C8" i="18"/>
  <c r="G4" i="42"/>
  <c r="C7" i="18"/>
  <c r="G4" i="3"/>
  <c r="C6" i="18"/>
  <c r="G4" i="18"/>
  <c r="H4" i="18"/>
  <c r="G5" i="18"/>
  <c r="H5" i="18"/>
  <c r="G6" i="18"/>
  <c r="H6" i="18"/>
  <c r="G7" i="18"/>
  <c r="H7" i="18"/>
  <c r="G8" i="18"/>
  <c r="H8" i="18"/>
  <c r="G9" i="18"/>
  <c r="H9" i="18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9" i="18"/>
  <c r="H19" i="18"/>
  <c r="G32" i="18"/>
  <c r="H32" i="18"/>
  <c r="G33" i="18"/>
  <c r="H33" i="18"/>
  <c r="G34" i="18"/>
  <c r="H34" i="18"/>
  <c r="G35" i="18"/>
  <c r="H35" i="18"/>
  <c r="G36" i="18"/>
  <c r="H36" i="18"/>
  <c r="G37" i="18"/>
  <c r="H37" i="18"/>
  <c r="G38" i="18"/>
  <c r="H38" i="18"/>
  <c r="G39" i="18"/>
  <c r="H39" i="18"/>
  <c r="G40" i="18"/>
  <c r="H40" i="18"/>
  <c r="G41" i="18"/>
  <c r="H41" i="18"/>
  <c r="G42" i="18"/>
  <c r="H42" i="18"/>
  <c r="G43" i="18"/>
  <c r="H43" i="18"/>
  <c r="G44" i="18"/>
  <c r="H44" i="18"/>
  <c r="G45" i="18"/>
  <c r="H45" i="18"/>
  <c r="G46" i="18"/>
  <c r="H46" i="18"/>
  <c r="AJ8" i="31"/>
  <c r="AJ5" i="31"/>
  <c r="AJ8" i="2"/>
  <c r="AJ5" i="2"/>
  <c r="Z11" i="22"/>
  <c r="Z5" i="22"/>
  <c r="Z30" i="22"/>
  <c r="Z29" i="22"/>
  <c r="Z28" i="22"/>
  <c r="Z27" i="22"/>
  <c r="Z26" i="22"/>
  <c r="Z25" i="22"/>
  <c r="Z24" i="22"/>
  <c r="Z23" i="22"/>
  <c r="Z22" i="22"/>
  <c r="Z21" i="22"/>
  <c r="Z20" i="22"/>
  <c r="Z19" i="22"/>
  <c r="Z18" i="22"/>
  <c r="Z17" i="22"/>
  <c r="Z16" i="22"/>
  <c r="Z15" i="22"/>
  <c r="Z14" i="22"/>
  <c r="Z13" i="22"/>
  <c r="Z12" i="22"/>
  <c r="Z10" i="22"/>
  <c r="Z9" i="22"/>
  <c r="Z8" i="22"/>
  <c r="Z7" i="22"/>
  <c r="Z6" i="22"/>
  <c r="G4" i="2"/>
  <c r="AA5" i="22"/>
  <c r="AB5" i="22"/>
  <c r="AC5" i="22"/>
  <c r="AD5" i="22"/>
  <c r="AE5" i="22"/>
  <c r="AF5" i="22"/>
  <c r="AG5" i="22"/>
  <c r="AH5" i="22"/>
  <c r="AI5" i="22"/>
  <c r="AJ5" i="22"/>
  <c r="X5" i="22"/>
  <c r="J5" i="22"/>
  <c r="J6" i="22"/>
  <c r="J7" i="22"/>
  <c r="J8" i="22"/>
  <c r="J9" i="22"/>
  <c r="J10" i="22"/>
  <c r="J12" i="22"/>
  <c r="J14" i="22"/>
  <c r="J15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4" i="22"/>
  <c r="I5" i="22"/>
  <c r="I6" i="22"/>
  <c r="I7" i="22"/>
  <c r="I8" i="22"/>
  <c r="I9" i="22"/>
  <c r="I10" i="22"/>
  <c r="I12" i="22"/>
  <c r="I14" i="22"/>
  <c r="I15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4" i="22"/>
  <c r="AA7" i="22"/>
  <c r="AB7" i="22"/>
  <c r="AC7" i="22"/>
  <c r="AD7" i="22"/>
  <c r="AE7" i="22"/>
  <c r="AF7" i="22"/>
  <c r="AG7" i="22"/>
  <c r="AH7" i="22"/>
  <c r="AI7" i="22"/>
  <c r="AJ7" i="22"/>
  <c r="H7" i="22"/>
  <c r="AK7" i="22"/>
  <c r="AA8" i="22"/>
  <c r="AB8" i="22"/>
  <c r="AC8" i="22"/>
  <c r="AD8" i="22"/>
  <c r="AE8" i="22"/>
  <c r="AF8" i="22"/>
  <c r="AG8" i="22"/>
  <c r="AH8" i="22"/>
  <c r="AI8" i="22"/>
  <c r="AJ8" i="22"/>
  <c r="H8" i="22"/>
  <c r="AK8" i="22"/>
  <c r="AA9" i="22"/>
  <c r="AB9" i="22"/>
  <c r="AC9" i="22"/>
  <c r="AD9" i="22"/>
  <c r="AE9" i="22"/>
  <c r="AF9" i="22"/>
  <c r="AG9" i="22"/>
  <c r="AH9" i="22"/>
  <c r="AI9" i="22"/>
  <c r="AJ9" i="22"/>
  <c r="H9" i="22"/>
  <c r="AK9" i="22"/>
  <c r="AA10" i="22"/>
  <c r="AB10" i="22"/>
  <c r="AC10" i="22"/>
  <c r="AD10" i="22"/>
  <c r="AE10" i="22"/>
  <c r="AF10" i="22"/>
  <c r="AG10" i="22"/>
  <c r="AH10" i="22"/>
  <c r="AI10" i="22"/>
  <c r="AJ10" i="22"/>
  <c r="H10" i="22"/>
  <c r="AK10" i="22"/>
  <c r="AA11" i="22"/>
  <c r="AB11" i="22"/>
  <c r="AC11" i="22"/>
  <c r="AD11" i="22"/>
  <c r="AE11" i="22"/>
  <c r="AF11" i="22"/>
  <c r="AG11" i="22"/>
  <c r="AH11" i="22"/>
  <c r="AI11" i="22"/>
  <c r="AJ11" i="22"/>
  <c r="AA12" i="22"/>
  <c r="AB12" i="22"/>
  <c r="AC12" i="22"/>
  <c r="AD12" i="22"/>
  <c r="AE12" i="22"/>
  <c r="AF12" i="22"/>
  <c r="AG12" i="22"/>
  <c r="AH12" i="22"/>
  <c r="AI12" i="22"/>
  <c r="AJ12" i="22"/>
  <c r="H12" i="22"/>
  <c r="AK12" i="22"/>
  <c r="AA13" i="22"/>
  <c r="AB13" i="22"/>
  <c r="AC13" i="22"/>
  <c r="AD13" i="22"/>
  <c r="AE13" i="22"/>
  <c r="AF13" i="22"/>
  <c r="AG13" i="22"/>
  <c r="AH13" i="22"/>
  <c r="AI13" i="22"/>
  <c r="AJ13" i="22"/>
  <c r="AA14" i="22"/>
  <c r="AB14" i="22"/>
  <c r="AC14" i="22"/>
  <c r="AD14" i="22"/>
  <c r="AE14" i="22"/>
  <c r="AF14" i="22"/>
  <c r="AG14" i="22"/>
  <c r="AH14" i="22"/>
  <c r="AI14" i="22"/>
  <c r="AJ14" i="22"/>
  <c r="H14" i="22"/>
  <c r="AK14" i="22"/>
  <c r="AA15" i="22"/>
  <c r="AB15" i="22"/>
  <c r="AC15" i="22"/>
  <c r="AD15" i="22"/>
  <c r="AE15" i="22"/>
  <c r="AF15" i="22"/>
  <c r="AG15" i="22"/>
  <c r="AH15" i="22"/>
  <c r="AI15" i="22"/>
  <c r="AJ15" i="22"/>
  <c r="H15" i="22"/>
  <c r="AK15" i="22"/>
  <c r="AA16" i="22"/>
  <c r="AB16" i="22"/>
  <c r="AC16" i="22"/>
  <c r="AD16" i="22"/>
  <c r="AE16" i="22"/>
  <c r="AF16" i="22"/>
  <c r="AG16" i="22"/>
  <c r="AH16" i="22"/>
  <c r="AI16" i="22"/>
  <c r="AJ16" i="22"/>
  <c r="AA17" i="22"/>
  <c r="AB17" i="22"/>
  <c r="AC17" i="22"/>
  <c r="AD17" i="22"/>
  <c r="AE17" i="22"/>
  <c r="AF17" i="22"/>
  <c r="AG17" i="22"/>
  <c r="AH17" i="22"/>
  <c r="AI17" i="22"/>
  <c r="AJ17" i="22"/>
  <c r="H17" i="22"/>
  <c r="AK17" i="22"/>
  <c r="AA18" i="22"/>
  <c r="AB18" i="22"/>
  <c r="AC18" i="22"/>
  <c r="AD18" i="22"/>
  <c r="AE18" i="22"/>
  <c r="AF18" i="22"/>
  <c r="AG18" i="22"/>
  <c r="AH18" i="22"/>
  <c r="AI18" i="22"/>
  <c r="AJ18" i="22"/>
  <c r="H18" i="22"/>
  <c r="AK18" i="22"/>
  <c r="AA19" i="22"/>
  <c r="AB19" i="22"/>
  <c r="AC19" i="22"/>
  <c r="AD19" i="22"/>
  <c r="AE19" i="22"/>
  <c r="AF19" i="22"/>
  <c r="AG19" i="22"/>
  <c r="AH19" i="22"/>
  <c r="AI19" i="22"/>
  <c r="AJ19" i="22"/>
  <c r="H19" i="22"/>
  <c r="AK19" i="22"/>
  <c r="AA20" i="22"/>
  <c r="AB20" i="22"/>
  <c r="AC20" i="22"/>
  <c r="AD20" i="22"/>
  <c r="AE20" i="22"/>
  <c r="AF20" i="22"/>
  <c r="AG20" i="22"/>
  <c r="AH20" i="22"/>
  <c r="AI20" i="22"/>
  <c r="AJ20" i="22"/>
  <c r="H20" i="22"/>
  <c r="AK20" i="22"/>
  <c r="AA21" i="22"/>
  <c r="AB21" i="22"/>
  <c r="AC21" i="22"/>
  <c r="AD21" i="22"/>
  <c r="AE21" i="22"/>
  <c r="AF21" i="22"/>
  <c r="AG21" i="22"/>
  <c r="AH21" i="22"/>
  <c r="AI21" i="22"/>
  <c r="AJ21" i="22"/>
  <c r="H21" i="22"/>
  <c r="AK21" i="22"/>
  <c r="AA22" i="22"/>
  <c r="AB22" i="22"/>
  <c r="AC22" i="22"/>
  <c r="AD22" i="22"/>
  <c r="AE22" i="22"/>
  <c r="AF22" i="22"/>
  <c r="AG22" i="22"/>
  <c r="AH22" i="22"/>
  <c r="AI22" i="22"/>
  <c r="AJ22" i="22"/>
  <c r="H22" i="22"/>
  <c r="AK22" i="22"/>
  <c r="AA23" i="22"/>
  <c r="AB23" i="22"/>
  <c r="AC23" i="22"/>
  <c r="AD23" i="22"/>
  <c r="AE23" i="22"/>
  <c r="AF23" i="22"/>
  <c r="AG23" i="22"/>
  <c r="AH23" i="22"/>
  <c r="AI23" i="22"/>
  <c r="AJ23" i="22"/>
  <c r="H23" i="22"/>
  <c r="AK23" i="22"/>
  <c r="AA24" i="22"/>
  <c r="AB24" i="22"/>
  <c r="AC24" i="22"/>
  <c r="AD24" i="22"/>
  <c r="AE24" i="22"/>
  <c r="AF24" i="22"/>
  <c r="AG24" i="22"/>
  <c r="AH24" i="22"/>
  <c r="AI24" i="22"/>
  <c r="AJ24" i="22"/>
  <c r="H24" i="22"/>
  <c r="AK24" i="22"/>
  <c r="AA25" i="22"/>
  <c r="AB25" i="22"/>
  <c r="AC25" i="22"/>
  <c r="AD25" i="22"/>
  <c r="AE25" i="22"/>
  <c r="AF25" i="22"/>
  <c r="AG25" i="22"/>
  <c r="AH25" i="22"/>
  <c r="AI25" i="22"/>
  <c r="AJ25" i="22"/>
  <c r="H25" i="22"/>
  <c r="AK25" i="22"/>
  <c r="AA26" i="22"/>
  <c r="AB26" i="22"/>
  <c r="AC26" i="22"/>
  <c r="AD26" i="22"/>
  <c r="AE26" i="22"/>
  <c r="AF26" i="22"/>
  <c r="AG26" i="22"/>
  <c r="AH26" i="22"/>
  <c r="AI26" i="22"/>
  <c r="AJ26" i="22"/>
  <c r="H26" i="22"/>
  <c r="AK26" i="22"/>
  <c r="AA27" i="22"/>
  <c r="AB27" i="22"/>
  <c r="AC27" i="22"/>
  <c r="AD27" i="22"/>
  <c r="AE27" i="22"/>
  <c r="AF27" i="22"/>
  <c r="AG27" i="22"/>
  <c r="AH27" i="22"/>
  <c r="AI27" i="22"/>
  <c r="AJ27" i="22"/>
  <c r="H27" i="22"/>
  <c r="AK27" i="22"/>
  <c r="AA28" i="22"/>
  <c r="AB28" i="22"/>
  <c r="AC28" i="22"/>
  <c r="AD28" i="22"/>
  <c r="AE28" i="22"/>
  <c r="AF28" i="22"/>
  <c r="AG28" i="22"/>
  <c r="AH28" i="22"/>
  <c r="AI28" i="22"/>
  <c r="AJ28" i="22"/>
  <c r="H28" i="22"/>
  <c r="AK28" i="22"/>
  <c r="AA29" i="22"/>
  <c r="AB29" i="22"/>
  <c r="AC29" i="22"/>
  <c r="AD29" i="22"/>
  <c r="AE29" i="22"/>
  <c r="AF29" i="22"/>
  <c r="AG29" i="22"/>
  <c r="AH29" i="22"/>
  <c r="AI29" i="22"/>
  <c r="AJ29" i="22"/>
  <c r="H29" i="22"/>
  <c r="AK29" i="22"/>
  <c r="AA30" i="22"/>
  <c r="AB30" i="22"/>
  <c r="AC30" i="22"/>
  <c r="AD30" i="22"/>
  <c r="AE30" i="22"/>
  <c r="AF30" i="22"/>
  <c r="AG30" i="22"/>
  <c r="AH30" i="22"/>
  <c r="AI30" i="22"/>
  <c r="AJ30" i="22"/>
  <c r="H30" i="22"/>
  <c r="AK30" i="22"/>
  <c r="AJ30" i="38"/>
  <c r="AF24" i="23"/>
  <c r="AJ30" i="15"/>
  <c r="AE24" i="23"/>
  <c r="AJ30" i="53"/>
  <c r="AD24" i="23"/>
  <c r="AJ30" i="52"/>
  <c r="AC24" i="23"/>
  <c r="AJ30" i="37"/>
  <c r="AB24" i="23"/>
  <c r="AJ30" i="40"/>
  <c r="AA24" i="23"/>
  <c r="AJ30" i="36"/>
  <c r="Z24" i="23"/>
  <c r="AJ30" i="51"/>
  <c r="Y24" i="23"/>
  <c r="AJ30" i="35"/>
  <c r="X24" i="23"/>
  <c r="AJ30" i="50"/>
  <c r="W24" i="23"/>
  <c r="AJ30" i="34"/>
  <c r="V24" i="23"/>
  <c r="AJ30" i="49"/>
  <c r="U24" i="23"/>
  <c r="AJ30" i="33"/>
  <c r="T24" i="23"/>
  <c r="AJ30" i="48"/>
  <c r="S24" i="23"/>
  <c r="AJ30" i="32"/>
  <c r="R24" i="23"/>
  <c r="AJ30" i="47"/>
  <c r="Q24" i="23"/>
  <c r="AJ30" i="31"/>
  <c r="P24" i="23"/>
  <c r="AK30" i="46"/>
  <c r="O24" i="23"/>
  <c r="AJ30" i="30"/>
  <c r="N24" i="23"/>
  <c r="AJ30" i="45"/>
  <c r="M24" i="23"/>
  <c r="AJ30" i="29"/>
  <c r="L24" i="23"/>
  <c r="AJ30" i="44"/>
  <c r="K24" i="23"/>
  <c r="AJ30" i="28"/>
  <c r="J24" i="23"/>
  <c r="AJ30" i="43"/>
  <c r="I24" i="23"/>
  <c r="AJ30" i="27"/>
  <c r="H24" i="23"/>
  <c r="AJ30" i="42"/>
  <c r="G24" i="23"/>
  <c r="AJ30" i="3"/>
  <c r="F24" i="23"/>
  <c r="AJ30" i="41"/>
  <c r="E24" i="23"/>
  <c r="AJ30" i="2"/>
  <c r="D24" i="23"/>
  <c r="AJ29" i="38"/>
  <c r="AF23" i="23"/>
  <c r="AJ29" i="15"/>
  <c r="AE23" i="23"/>
  <c r="AJ29" i="53"/>
  <c r="AD23" i="23"/>
  <c r="AJ29" i="52"/>
  <c r="AC23" i="23"/>
  <c r="AJ29" i="37"/>
  <c r="AB23" i="23"/>
  <c r="AJ29" i="40"/>
  <c r="AA23" i="23"/>
  <c r="AJ29" i="36"/>
  <c r="Z23" i="23"/>
  <c r="AJ29" i="51"/>
  <c r="Y23" i="23"/>
  <c r="AJ29" i="35"/>
  <c r="X23" i="23"/>
  <c r="AJ29" i="50"/>
  <c r="W23" i="23"/>
  <c r="AJ29" i="34"/>
  <c r="V23" i="23"/>
  <c r="AJ29" i="49"/>
  <c r="U23" i="23"/>
  <c r="AJ29" i="33"/>
  <c r="T23" i="23"/>
  <c r="AJ29" i="48"/>
  <c r="S23" i="23"/>
  <c r="AJ29" i="32"/>
  <c r="R23" i="23"/>
  <c r="AJ29" i="47"/>
  <c r="Q23" i="23"/>
  <c r="AJ29" i="31"/>
  <c r="P23" i="23"/>
  <c r="AK29" i="46"/>
  <c r="O23" i="23"/>
  <c r="AJ29" i="30"/>
  <c r="N23" i="23"/>
  <c r="AJ29" i="45"/>
  <c r="M23" i="23"/>
  <c r="AJ29" i="29"/>
  <c r="L23" i="23"/>
  <c r="AJ29" i="44"/>
  <c r="K23" i="23"/>
  <c r="AJ29" i="28"/>
  <c r="J23" i="23"/>
  <c r="AJ29" i="43"/>
  <c r="I23" i="23"/>
  <c r="AJ29" i="27"/>
  <c r="H23" i="23"/>
  <c r="AJ29" i="42"/>
  <c r="G23" i="23"/>
  <c r="AJ29" i="3"/>
  <c r="F23" i="23"/>
  <c r="AJ29" i="41"/>
  <c r="E23" i="23"/>
  <c r="AJ29" i="2"/>
  <c r="AJ23" i="2"/>
  <c r="D23" i="23"/>
  <c r="AJ28" i="38"/>
  <c r="AF22" i="23"/>
  <c r="AJ28" i="15"/>
  <c r="AE22" i="23"/>
  <c r="AJ28" i="53"/>
  <c r="AD22" i="23"/>
  <c r="AJ28" i="52"/>
  <c r="AC22" i="23"/>
  <c r="AJ28" i="37"/>
  <c r="AB22" i="23"/>
  <c r="AJ28" i="40"/>
  <c r="AA22" i="23"/>
  <c r="AJ28" i="36"/>
  <c r="Z22" i="23"/>
  <c r="AJ28" i="51"/>
  <c r="Y22" i="23"/>
  <c r="AJ28" i="35"/>
  <c r="X22" i="23"/>
  <c r="AJ28" i="50"/>
  <c r="W22" i="23"/>
  <c r="AJ28" i="34"/>
  <c r="V22" i="23"/>
  <c r="AJ28" i="49"/>
  <c r="U22" i="23"/>
  <c r="AJ28" i="33"/>
  <c r="T22" i="23"/>
  <c r="AJ28" i="48"/>
  <c r="S22" i="23"/>
  <c r="AJ28" i="32"/>
  <c r="R22" i="23"/>
  <c r="AJ28" i="47"/>
  <c r="Q22" i="23"/>
  <c r="AJ28" i="31"/>
  <c r="P22" i="23"/>
  <c r="AK28" i="46"/>
  <c r="O22" i="23"/>
  <c r="AJ28" i="30"/>
  <c r="N22" i="23"/>
  <c r="AJ28" i="45"/>
  <c r="M22" i="23"/>
  <c r="AJ28" i="29"/>
  <c r="L22" i="23"/>
  <c r="AJ28" i="44"/>
  <c r="K22" i="23"/>
  <c r="AJ28" i="28"/>
  <c r="J22" i="23"/>
  <c r="AJ28" i="43"/>
  <c r="I22" i="23"/>
  <c r="AJ28" i="27"/>
  <c r="H22" i="23"/>
  <c r="AJ28" i="42"/>
  <c r="G22" i="23"/>
  <c r="AJ28" i="3"/>
  <c r="F22" i="23"/>
  <c r="AJ28" i="41"/>
  <c r="E22" i="23"/>
  <c r="AJ28" i="2"/>
  <c r="AJ17" i="2"/>
  <c r="D22" i="23"/>
  <c r="AJ27" i="38"/>
  <c r="AF21" i="23"/>
  <c r="AJ27" i="15"/>
  <c r="AE21" i="23"/>
  <c r="AJ27" i="53"/>
  <c r="AD21" i="23"/>
  <c r="AJ27" i="52"/>
  <c r="AC21" i="23"/>
  <c r="AJ27" i="37"/>
  <c r="AB21" i="23"/>
  <c r="AJ27" i="40"/>
  <c r="AA21" i="23"/>
  <c r="AJ27" i="36"/>
  <c r="Z21" i="23"/>
  <c r="AJ27" i="51"/>
  <c r="Y21" i="23"/>
  <c r="AJ27" i="35"/>
  <c r="X21" i="23"/>
  <c r="AJ27" i="50"/>
  <c r="W21" i="23"/>
  <c r="AJ27" i="34"/>
  <c r="V21" i="23"/>
  <c r="AJ27" i="49"/>
  <c r="U21" i="23"/>
  <c r="AJ27" i="33"/>
  <c r="T21" i="23"/>
  <c r="AJ27" i="48"/>
  <c r="S21" i="23"/>
  <c r="AJ27" i="32"/>
  <c r="R21" i="23"/>
  <c r="AJ27" i="47"/>
  <c r="Q21" i="23"/>
  <c r="AJ27" i="31"/>
  <c r="P21" i="23"/>
  <c r="AK27" i="46"/>
  <c r="O21" i="23"/>
  <c r="AJ27" i="30"/>
  <c r="N21" i="23"/>
  <c r="AJ27" i="45"/>
  <c r="M21" i="23"/>
  <c r="AJ27" i="29"/>
  <c r="L21" i="23"/>
  <c r="AJ27" i="44"/>
  <c r="K21" i="23"/>
  <c r="AJ27" i="28"/>
  <c r="J21" i="23"/>
  <c r="AJ27" i="43"/>
  <c r="I21" i="23"/>
  <c r="AJ27" i="27"/>
  <c r="H21" i="23"/>
  <c r="AJ27" i="42"/>
  <c r="G21" i="23"/>
  <c r="AJ27" i="3"/>
  <c r="F21" i="23"/>
  <c r="AJ27" i="41"/>
  <c r="E21" i="23"/>
  <c r="AJ27" i="2"/>
  <c r="AJ7" i="2"/>
  <c r="D21" i="23"/>
  <c r="AJ26" i="38"/>
  <c r="AF20" i="23"/>
  <c r="AJ26" i="15"/>
  <c r="AE20" i="23"/>
  <c r="AJ26" i="53"/>
  <c r="AD20" i="23"/>
  <c r="AJ26" i="52"/>
  <c r="AC20" i="23"/>
  <c r="AJ26" i="37"/>
  <c r="AB20" i="23"/>
  <c r="AJ26" i="40"/>
  <c r="AA20" i="23"/>
  <c r="AJ26" i="36"/>
  <c r="Z20" i="23"/>
  <c r="AJ26" i="51"/>
  <c r="Y20" i="23"/>
  <c r="AJ26" i="35"/>
  <c r="X20" i="23"/>
  <c r="AJ26" i="50"/>
  <c r="W20" i="23"/>
  <c r="AJ26" i="34"/>
  <c r="V20" i="23"/>
  <c r="AJ26" i="49"/>
  <c r="U20" i="23"/>
  <c r="AJ26" i="33"/>
  <c r="T20" i="23"/>
  <c r="AJ26" i="48"/>
  <c r="S20" i="23"/>
  <c r="AJ26" i="32"/>
  <c r="R20" i="23"/>
  <c r="AJ26" i="47"/>
  <c r="Q20" i="23"/>
  <c r="AJ26" i="31"/>
  <c r="P20" i="23"/>
  <c r="AK26" i="46"/>
  <c r="O20" i="23"/>
  <c r="AJ26" i="30"/>
  <c r="N20" i="23"/>
  <c r="AJ26" i="45"/>
  <c r="M20" i="23"/>
  <c r="AJ26" i="29"/>
  <c r="L20" i="23"/>
  <c r="AJ26" i="44"/>
  <c r="K20" i="23"/>
  <c r="AJ26" i="28"/>
  <c r="J20" i="23"/>
  <c r="AJ26" i="43"/>
  <c r="I20" i="23"/>
  <c r="AJ26" i="27"/>
  <c r="H20" i="23"/>
  <c r="AJ26" i="42"/>
  <c r="G20" i="23"/>
  <c r="AJ26" i="3"/>
  <c r="F20" i="23"/>
  <c r="AJ26" i="41"/>
  <c r="E20" i="23"/>
  <c r="AJ26" i="2"/>
  <c r="AJ10" i="2"/>
  <c r="D20" i="23"/>
  <c r="AJ25" i="38"/>
  <c r="AF19" i="23"/>
  <c r="AJ25" i="15"/>
  <c r="AE19" i="23"/>
  <c r="AJ25" i="53"/>
  <c r="AD19" i="23"/>
  <c r="AJ25" i="52"/>
  <c r="AC19" i="23"/>
  <c r="AJ25" i="37"/>
  <c r="AB19" i="23"/>
  <c r="AJ25" i="40"/>
  <c r="AA19" i="23"/>
  <c r="AJ25" i="36"/>
  <c r="Z19" i="23"/>
  <c r="AJ25" i="51"/>
  <c r="Y19" i="23"/>
  <c r="AJ25" i="35"/>
  <c r="X19" i="23"/>
  <c r="AJ25" i="50"/>
  <c r="W19" i="23"/>
  <c r="AJ25" i="34"/>
  <c r="V19" i="23"/>
  <c r="AJ25" i="49"/>
  <c r="U19" i="23"/>
  <c r="AJ25" i="33"/>
  <c r="T19" i="23"/>
  <c r="AJ25" i="48"/>
  <c r="S19" i="23"/>
  <c r="AJ25" i="32"/>
  <c r="R19" i="23"/>
  <c r="AJ25" i="47"/>
  <c r="Q19" i="23"/>
  <c r="AJ25" i="31"/>
  <c r="P19" i="23"/>
  <c r="AK25" i="46"/>
  <c r="O19" i="23"/>
  <c r="AJ25" i="30"/>
  <c r="N19" i="23"/>
  <c r="AJ25" i="45"/>
  <c r="M19" i="23"/>
  <c r="AJ25" i="29"/>
  <c r="L19" i="23"/>
  <c r="AJ25" i="44"/>
  <c r="K19" i="23"/>
  <c r="AJ25" i="28"/>
  <c r="J19" i="23"/>
  <c r="AJ25" i="43"/>
  <c r="I19" i="23"/>
  <c r="AJ25" i="27"/>
  <c r="H19" i="23"/>
  <c r="AJ25" i="42"/>
  <c r="G19" i="23"/>
  <c r="AJ25" i="3"/>
  <c r="F19" i="23"/>
  <c r="AJ25" i="41"/>
  <c r="E19" i="23"/>
  <c r="AJ25" i="2"/>
  <c r="AJ22" i="2"/>
  <c r="D19" i="23"/>
  <c r="AJ24" i="38"/>
  <c r="AF18" i="23"/>
  <c r="AJ24" i="15"/>
  <c r="AE18" i="23"/>
  <c r="AJ24" i="53"/>
  <c r="AD18" i="23"/>
  <c r="AJ24" i="52"/>
  <c r="AC18" i="23"/>
  <c r="AJ24" i="37"/>
  <c r="AB18" i="23"/>
  <c r="AJ24" i="40"/>
  <c r="AA18" i="23"/>
  <c r="AJ24" i="36"/>
  <c r="Z18" i="23"/>
  <c r="AJ24" i="51"/>
  <c r="Y18" i="23"/>
  <c r="AJ24" i="35"/>
  <c r="X18" i="23"/>
  <c r="AJ24" i="50"/>
  <c r="W18" i="23"/>
  <c r="AJ24" i="34"/>
  <c r="V18" i="23"/>
  <c r="AJ24" i="49"/>
  <c r="U18" i="23"/>
  <c r="AJ24" i="33"/>
  <c r="T18" i="23"/>
  <c r="AJ24" i="48"/>
  <c r="S18" i="23"/>
  <c r="AJ24" i="32"/>
  <c r="R18" i="23"/>
  <c r="AJ24" i="47"/>
  <c r="Q18" i="23"/>
  <c r="AJ24" i="31"/>
  <c r="P18" i="23"/>
  <c r="AK24" i="46"/>
  <c r="O18" i="23"/>
  <c r="AJ24" i="30"/>
  <c r="N18" i="23"/>
  <c r="AJ24" i="45"/>
  <c r="M18" i="23"/>
  <c r="AJ24" i="29"/>
  <c r="L18" i="23"/>
  <c r="AJ24" i="44"/>
  <c r="K18" i="23"/>
  <c r="AJ24" i="28"/>
  <c r="J18" i="23"/>
  <c r="AJ24" i="43"/>
  <c r="I18" i="23"/>
  <c r="AJ24" i="27"/>
  <c r="H18" i="23"/>
  <c r="AJ24" i="42"/>
  <c r="G18" i="23"/>
  <c r="AJ24" i="3"/>
  <c r="F18" i="23"/>
  <c r="AJ24" i="41"/>
  <c r="E18" i="23"/>
  <c r="AJ24" i="2"/>
  <c r="AJ20" i="2"/>
  <c r="D18" i="23"/>
  <c r="AJ23" i="38"/>
  <c r="AF17" i="23"/>
  <c r="AJ23" i="15"/>
  <c r="AE17" i="23"/>
  <c r="AJ23" i="53"/>
  <c r="AD17" i="23"/>
  <c r="AJ23" i="52"/>
  <c r="AC17" i="23"/>
  <c r="AJ23" i="37"/>
  <c r="AB17" i="23"/>
  <c r="AJ23" i="40"/>
  <c r="AA17" i="23"/>
  <c r="AJ23" i="36"/>
  <c r="Z17" i="23"/>
  <c r="AJ23" i="51"/>
  <c r="Y17" i="23"/>
  <c r="AJ23" i="35"/>
  <c r="X17" i="23"/>
  <c r="AJ23" i="50"/>
  <c r="W17" i="23"/>
  <c r="AJ23" i="34"/>
  <c r="V17" i="23"/>
  <c r="AJ23" i="49"/>
  <c r="U17" i="23"/>
  <c r="AJ23" i="33"/>
  <c r="T17" i="23"/>
  <c r="AJ23" i="48"/>
  <c r="S17" i="23"/>
  <c r="AJ23" i="32"/>
  <c r="R17" i="23"/>
  <c r="AJ23" i="47"/>
  <c r="Q17" i="23"/>
  <c r="AJ23" i="31"/>
  <c r="P17" i="23"/>
  <c r="AK23" i="46"/>
  <c r="O17" i="23"/>
  <c r="AJ23" i="30"/>
  <c r="N17" i="23"/>
  <c r="AJ23" i="45"/>
  <c r="M17" i="23"/>
  <c r="AJ23" i="29"/>
  <c r="L17" i="23"/>
  <c r="AJ23" i="44"/>
  <c r="K17" i="23"/>
  <c r="AJ23" i="28"/>
  <c r="J17" i="23"/>
  <c r="AJ23" i="43"/>
  <c r="I17" i="23"/>
  <c r="AJ23" i="27"/>
  <c r="H17" i="23"/>
  <c r="AJ23" i="42"/>
  <c r="G17" i="23"/>
  <c r="AJ23" i="3"/>
  <c r="F17" i="23"/>
  <c r="AJ23" i="41"/>
  <c r="E17" i="23"/>
  <c r="AJ6" i="2"/>
  <c r="D17" i="23"/>
  <c r="AJ22" i="38"/>
  <c r="AF16" i="23"/>
  <c r="AJ22" i="15"/>
  <c r="AE16" i="23"/>
  <c r="AJ22" i="53"/>
  <c r="AD16" i="23"/>
  <c r="AJ22" i="52"/>
  <c r="AC16" i="23"/>
  <c r="AJ22" i="37"/>
  <c r="AB16" i="23"/>
  <c r="AJ22" i="40"/>
  <c r="AA16" i="23"/>
  <c r="AJ22" i="36"/>
  <c r="Z16" i="23"/>
  <c r="AJ22" i="51"/>
  <c r="Y16" i="23"/>
  <c r="AJ22" i="35"/>
  <c r="X16" i="23"/>
  <c r="AJ22" i="50"/>
  <c r="W16" i="23"/>
  <c r="AJ22" i="34"/>
  <c r="V16" i="23"/>
  <c r="AJ22" i="49"/>
  <c r="U16" i="23"/>
  <c r="AJ22" i="33"/>
  <c r="T16" i="23"/>
  <c r="AJ22" i="48"/>
  <c r="S16" i="23"/>
  <c r="AJ22" i="32"/>
  <c r="R16" i="23"/>
  <c r="AJ22" i="47"/>
  <c r="Q16" i="23"/>
  <c r="AJ22" i="31"/>
  <c r="P16" i="23"/>
  <c r="AK22" i="46"/>
  <c r="O16" i="23"/>
  <c r="AJ22" i="30"/>
  <c r="N16" i="23"/>
  <c r="AJ22" i="45"/>
  <c r="M16" i="23"/>
  <c r="AJ22" i="29"/>
  <c r="L16" i="23"/>
  <c r="AJ22" i="44"/>
  <c r="K16" i="23"/>
  <c r="AJ22" i="28"/>
  <c r="J16" i="23"/>
  <c r="AJ22" i="43"/>
  <c r="I16" i="23"/>
  <c r="AJ22" i="27"/>
  <c r="H16" i="23"/>
  <c r="AJ22" i="42"/>
  <c r="G16" i="23"/>
  <c r="AJ22" i="3"/>
  <c r="F16" i="23"/>
  <c r="AJ22" i="41"/>
  <c r="E16" i="23"/>
  <c r="AJ9" i="2"/>
  <c r="D16" i="23"/>
  <c r="AJ21" i="38"/>
  <c r="AF15" i="23"/>
  <c r="AJ21" i="15"/>
  <c r="AE15" i="23"/>
  <c r="AJ21" i="53"/>
  <c r="AD15" i="23"/>
  <c r="AJ21" i="52"/>
  <c r="AC15" i="23"/>
  <c r="AJ21" i="37"/>
  <c r="AB15" i="23"/>
  <c r="AJ21" i="40"/>
  <c r="AA15" i="23"/>
  <c r="AJ21" i="36"/>
  <c r="Z15" i="23"/>
  <c r="AJ21" i="51"/>
  <c r="Y15" i="23"/>
  <c r="AJ21" i="35"/>
  <c r="X15" i="23"/>
  <c r="AJ21" i="50"/>
  <c r="W15" i="23"/>
  <c r="AJ21" i="34"/>
  <c r="V15" i="23"/>
  <c r="AJ21" i="49"/>
  <c r="U15" i="23"/>
  <c r="AJ21" i="33"/>
  <c r="T15" i="23"/>
  <c r="AJ21" i="48"/>
  <c r="S15" i="23"/>
  <c r="AJ21" i="32"/>
  <c r="R15" i="23"/>
  <c r="AJ21" i="47"/>
  <c r="Q15" i="23"/>
  <c r="AJ21" i="31"/>
  <c r="P15" i="23"/>
  <c r="AK21" i="46"/>
  <c r="O15" i="23"/>
  <c r="AJ21" i="30"/>
  <c r="N15" i="23"/>
  <c r="AJ21" i="45"/>
  <c r="M15" i="23"/>
  <c r="AJ21" i="29"/>
  <c r="L15" i="23"/>
  <c r="AJ21" i="44"/>
  <c r="K15" i="23"/>
  <c r="AJ21" i="28"/>
  <c r="J15" i="23"/>
  <c r="AJ21" i="43"/>
  <c r="I15" i="23"/>
  <c r="AJ21" i="27"/>
  <c r="H15" i="23"/>
  <c r="AJ21" i="42"/>
  <c r="G15" i="23"/>
  <c r="AJ21" i="3"/>
  <c r="F15" i="23"/>
  <c r="AJ21" i="41"/>
  <c r="E15" i="23"/>
  <c r="AJ21" i="2"/>
  <c r="AJ18" i="2"/>
  <c r="D15" i="23"/>
  <c r="AJ20" i="38"/>
  <c r="AF14" i="23"/>
  <c r="AJ20" i="15"/>
  <c r="AE14" i="23"/>
  <c r="AJ20" i="53"/>
  <c r="AD14" i="23"/>
  <c r="AJ20" i="52"/>
  <c r="AC14" i="23"/>
  <c r="AJ20" i="37"/>
  <c r="AB14" i="23"/>
  <c r="AJ20" i="40"/>
  <c r="AA14" i="23"/>
  <c r="AJ20" i="36"/>
  <c r="Z14" i="23"/>
  <c r="AJ20" i="51"/>
  <c r="Y14" i="23"/>
  <c r="AJ20" i="35"/>
  <c r="X14" i="23"/>
  <c r="AJ20" i="50"/>
  <c r="W14" i="23"/>
  <c r="AJ20" i="34"/>
  <c r="V14" i="23"/>
  <c r="AJ20" i="49"/>
  <c r="U14" i="23"/>
  <c r="AJ20" i="33"/>
  <c r="T14" i="23"/>
  <c r="AJ20" i="48"/>
  <c r="S14" i="23"/>
  <c r="AJ20" i="32"/>
  <c r="R14" i="23"/>
  <c r="AJ20" i="47"/>
  <c r="Q14" i="23"/>
  <c r="AJ20" i="31"/>
  <c r="P14" i="23"/>
  <c r="AK20" i="46"/>
  <c r="O14" i="23"/>
  <c r="AJ20" i="30"/>
  <c r="N14" i="23"/>
  <c r="AJ20" i="45"/>
  <c r="M14" i="23"/>
  <c r="AJ20" i="29"/>
  <c r="L14" i="23"/>
  <c r="AJ20" i="44"/>
  <c r="K14" i="23"/>
  <c r="AJ20" i="28"/>
  <c r="J14" i="23"/>
  <c r="AJ20" i="43"/>
  <c r="I14" i="23"/>
  <c r="AJ20" i="27"/>
  <c r="H14" i="23"/>
  <c r="AJ20" i="42"/>
  <c r="G14" i="23"/>
  <c r="AJ20" i="3"/>
  <c r="F14" i="23"/>
  <c r="AJ20" i="41"/>
  <c r="E14" i="23"/>
  <c r="AJ19" i="2"/>
  <c r="D14" i="23"/>
  <c r="AJ19" i="38"/>
  <c r="AF13" i="23"/>
  <c r="AJ19" i="15"/>
  <c r="AE13" i="23"/>
  <c r="AJ19" i="53"/>
  <c r="AD13" i="23"/>
  <c r="AJ19" i="52"/>
  <c r="AC13" i="23"/>
  <c r="AJ19" i="37"/>
  <c r="AB13" i="23"/>
  <c r="AJ19" i="40"/>
  <c r="AA13" i="23"/>
  <c r="AJ19" i="36"/>
  <c r="Z13" i="23"/>
  <c r="AJ19" i="51"/>
  <c r="Y13" i="23"/>
  <c r="AJ19" i="35"/>
  <c r="X13" i="23"/>
  <c r="AJ19" i="50"/>
  <c r="W13" i="23"/>
  <c r="AJ19" i="34"/>
  <c r="V13" i="23"/>
  <c r="AJ19" i="49"/>
  <c r="U13" i="23"/>
  <c r="AJ19" i="33"/>
  <c r="T13" i="23"/>
  <c r="AJ19" i="48"/>
  <c r="S13" i="23"/>
  <c r="AJ19" i="32"/>
  <c r="R13" i="23"/>
  <c r="AJ19" i="47"/>
  <c r="Q13" i="23"/>
  <c r="AJ19" i="31"/>
  <c r="P13" i="23"/>
  <c r="AK19" i="46"/>
  <c r="O13" i="23"/>
  <c r="AJ19" i="30"/>
  <c r="N13" i="23"/>
  <c r="AJ19" i="45"/>
  <c r="M13" i="23"/>
  <c r="AJ19" i="29"/>
  <c r="L13" i="23"/>
  <c r="AJ19" i="44"/>
  <c r="K13" i="23"/>
  <c r="AJ19" i="28"/>
  <c r="J13" i="23"/>
  <c r="AJ19" i="43"/>
  <c r="I13" i="23"/>
  <c r="AJ19" i="27"/>
  <c r="H13" i="23"/>
  <c r="AJ19" i="42"/>
  <c r="G13" i="23"/>
  <c r="AJ19" i="3"/>
  <c r="F13" i="23"/>
  <c r="AJ19" i="41"/>
  <c r="E13" i="23"/>
  <c r="D13" i="23"/>
  <c r="AJ18" i="38"/>
  <c r="AF12" i="23"/>
  <c r="AJ18" i="15"/>
  <c r="AE12" i="23"/>
  <c r="AJ18" i="53"/>
  <c r="AD12" i="23"/>
  <c r="AJ18" i="52"/>
  <c r="AC12" i="23"/>
  <c r="AJ18" i="37"/>
  <c r="AB12" i="23"/>
  <c r="AJ18" i="40"/>
  <c r="AA12" i="23"/>
  <c r="AJ18" i="36"/>
  <c r="Z12" i="23"/>
  <c r="AJ18" i="51"/>
  <c r="Y12" i="23"/>
  <c r="AJ18" i="35"/>
  <c r="X12" i="23"/>
  <c r="AJ18" i="50"/>
  <c r="W12" i="23"/>
  <c r="AJ18" i="34"/>
  <c r="V12" i="23"/>
  <c r="AJ18" i="49"/>
  <c r="U12" i="23"/>
  <c r="AJ18" i="33"/>
  <c r="T12" i="23"/>
  <c r="AJ18" i="48"/>
  <c r="S12" i="23"/>
  <c r="AJ18" i="32"/>
  <c r="R12" i="23"/>
  <c r="AJ18" i="47"/>
  <c r="Q12" i="23"/>
  <c r="AJ18" i="31"/>
  <c r="P12" i="23"/>
  <c r="AK18" i="46"/>
  <c r="O12" i="23"/>
  <c r="AJ18" i="30"/>
  <c r="N12" i="23"/>
  <c r="AJ18" i="45"/>
  <c r="M12" i="23"/>
  <c r="AJ18" i="29"/>
  <c r="L12" i="23"/>
  <c r="AJ18" i="44"/>
  <c r="K12" i="23"/>
  <c r="AJ18" i="28"/>
  <c r="J12" i="23"/>
  <c r="AJ18" i="43"/>
  <c r="I12" i="23"/>
  <c r="AJ18" i="27"/>
  <c r="H12" i="23"/>
  <c r="AJ18" i="42"/>
  <c r="G12" i="23"/>
  <c r="AJ18" i="3"/>
  <c r="F12" i="23"/>
  <c r="AJ18" i="41"/>
  <c r="E12" i="23"/>
  <c r="AJ16" i="2"/>
  <c r="D12" i="23"/>
  <c r="AJ17" i="38"/>
  <c r="AF11" i="23"/>
  <c r="AJ17" i="15"/>
  <c r="AE11" i="23"/>
  <c r="AJ17" i="53"/>
  <c r="AD11" i="23"/>
  <c r="AJ17" i="52"/>
  <c r="AC11" i="23"/>
  <c r="AJ17" i="37"/>
  <c r="AB11" i="23"/>
  <c r="AJ17" i="40"/>
  <c r="AA11" i="23"/>
  <c r="AJ17" i="36"/>
  <c r="Z11" i="23"/>
  <c r="AJ17" i="51"/>
  <c r="Y11" i="23"/>
  <c r="AJ17" i="35"/>
  <c r="X11" i="23"/>
  <c r="AJ17" i="50"/>
  <c r="W11" i="23"/>
  <c r="AJ17" i="34"/>
  <c r="V11" i="23"/>
  <c r="AJ17" i="49"/>
  <c r="U11" i="23"/>
  <c r="AJ17" i="33"/>
  <c r="T11" i="23"/>
  <c r="AJ17" i="48"/>
  <c r="S11" i="23"/>
  <c r="AJ17" i="32"/>
  <c r="R11" i="23"/>
  <c r="AJ17" i="47"/>
  <c r="Q11" i="23"/>
  <c r="AJ17" i="31"/>
  <c r="P11" i="23"/>
  <c r="AK17" i="46"/>
  <c r="O11" i="23"/>
  <c r="AJ17" i="30"/>
  <c r="N11" i="23"/>
  <c r="AJ17" i="45"/>
  <c r="M11" i="23"/>
  <c r="AJ17" i="29"/>
  <c r="L11" i="23"/>
  <c r="AJ17" i="44"/>
  <c r="K11" i="23"/>
  <c r="AJ17" i="28"/>
  <c r="J11" i="23"/>
  <c r="AJ17" i="43"/>
  <c r="I11" i="23"/>
  <c r="AJ17" i="27"/>
  <c r="H11" i="23"/>
  <c r="AJ17" i="42"/>
  <c r="G11" i="23"/>
  <c r="AJ17" i="3"/>
  <c r="F11" i="23"/>
  <c r="AJ17" i="41"/>
  <c r="E11" i="23"/>
  <c r="AJ13" i="2"/>
  <c r="D11" i="23"/>
  <c r="AJ15" i="38"/>
  <c r="AF10" i="23"/>
  <c r="AJ15" i="15"/>
  <c r="AE10" i="23"/>
  <c r="AJ15" i="53"/>
  <c r="AD10" i="23"/>
  <c r="AJ15" i="52"/>
  <c r="AC10" i="23"/>
  <c r="AJ15" i="37"/>
  <c r="AB10" i="23"/>
  <c r="AJ15" i="40"/>
  <c r="AA10" i="23"/>
  <c r="AJ15" i="36"/>
  <c r="Z10" i="23"/>
  <c r="AJ15" i="51"/>
  <c r="Y10" i="23"/>
  <c r="AJ15" i="35"/>
  <c r="X10" i="23"/>
  <c r="AJ15" i="50"/>
  <c r="W10" i="23"/>
  <c r="AJ15" i="34"/>
  <c r="V10" i="23"/>
  <c r="AJ15" i="49"/>
  <c r="U10" i="23"/>
  <c r="AJ15" i="33"/>
  <c r="T10" i="23"/>
  <c r="AJ15" i="48"/>
  <c r="S10" i="23"/>
  <c r="AJ15" i="32"/>
  <c r="R10" i="23"/>
  <c r="AJ15" i="47"/>
  <c r="Q10" i="23"/>
  <c r="AJ15" i="31"/>
  <c r="P10" i="23"/>
  <c r="AK15" i="46"/>
  <c r="O10" i="23"/>
  <c r="AJ15" i="30"/>
  <c r="N10" i="23"/>
  <c r="AJ15" i="45"/>
  <c r="M10" i="23"/>
  <c r="AJ15" i="29"/>
  <c r="L10" i="23"/>
  <c r="AJ15" i="44"/>
  <c r="K10" i="23"/>
  <c r="AJ15" i="28"/>
  <c r="J10" i="23"/>
  <c r="AJ15" i="43"/>
  <c r="I10" i="23"/>
  <c r="AJ15" i="27"/>
  <c r="H10" i="23"/>
  <c r="AJ15" i="42"/>
  <c r="G10" i="23"/>
  <c r="AJ15" i="3"/>
  <c r="F10" i="23"/>
  <c r="AJ15" i="41"/>
  <c r="E10" i="23"/>
  <c r="AJ15" i="2"/>
  <c r="D10" i="23"/>
  <c r="AJ14" i="38"/>
  <c r="AF9" i="23"/>
  <c r="AJ14" i="15"/>
  <c r="AE9" i="23"/>
  <c r="AJ14" i="53"/>
  <c r="AD9" i="23"/>
  <c r="AJ14" i="52"/>
  <c r="AC9" i="23"/>
  <c r="AJ14" i="37"/>
  <c r="AB9" i="23"/>
  <c r="AJ14" i="40"/>
  <c r="AA9" i="23"/>
  <c r="AJ14" i="36"/>
  <c r="Z9" i="23"/>
  <c r="AJ14" i="51"/>
  <c r="Y9" i="23"/>
  <c r="AJ14" i="35"/>
  <c r="X9" i="23"/>
  <c r="AJ14" i="50"/>
  <c r="W9" i="23"/>
  <c r="AJ14" i="34"/>
  <c r="V9" i="23"/>
  <c r="AJ14" i="49"/>
  <c r="U9" i="23"/>
  <c r="AJ14" i="33"/>
  <c r="T9" i="23"/>
  <c r="AJ14" i="48"/>
  <c r="S9" i="23"/>
  <c r="AJ14" i="32"/>
  <c r="R9" i="23"/>
  <c r="AJ14" i="47"/>
  <c r="Q9" i="23"/>
  <c r="AJ14" i="31"/>
  <c r="P9" i="23"/>
  <c r="AK14" i="46"/>
  <c r="O9" i="23"/>
  <c r="AJ14" i="30"/>
  <c r="N9" i="23"/>
  <c r="AJ14" i="45"/>
  <c r="M9" i="23"/>
  <c r="AJ14" i="29"/>
  <c r="L9" i="23"/>
  <c r="AJ14" i="44"/>
  <c r="K9" i="23"/>
  <c r="AJ14" i="28"/>
  <c r="J9" i="23"/>
  <c r="AJ14" i="43"/>
  <c r="I9" i="23"/>
  <c r="AJ14" i="27"/>
  <c r="H9" i="23"/>
  <c r="AJ14" i="42"/>
  <c r="G9" i="23"/>
  <c r="AJ14" i="3"/>
  <c r="F9" i="23"/>
  <c r="AJ14" i="41"/>
  <c r="E9" i="23"/>
  <c r="AJ14" i="2"/>
  <c r="D9" i="23"/>
  <c r="AJ12" i="38"/>
  <c r="AF8" i="23"/>
  <c r="AJ12" i="15"/>
  <c r="AE8" i="23"/>
  <c r="AJ12" i="53"/>
  <c r="AD8" i="23"/>
  <c r="AJ12" i="52"/>
  <c r="AC8" i="23"/>
  <c r="AJ12" i="37"/>
  <c r="AB8" i="23"/>
  <c r="AJ12" i="40"/>
  <c r="AA8" i="23"/>
  <c r="AJ12" i="36"/>
  <c r="Z8" i="23"/>
  <c r="AJ12" i="51"/>
  <c r="Y8" i="23"/>
  <c r="AJ12" i="35"/>
  <c r="X8" i="23"/>
  <c r="AJ12" i="50"/>
  <c r="W8" i="23"/>
  <c r="AJ12" i="34"/>
  <c r="V8" i="23"/>
  <c r="AJ12" i="49"/>
  <c r="U8" i="23"/>
  <c r="AJ12" i="33"/>
  <c r="T8" i="23"/>
  <c r="AJ12" i="48"/>
  <c r="S8" i="23"/>
  <c r="AJ12" i="32"/>
  <c r="R8" i="23"/>
  <c r="AJ12" i="47"/>
  <c r="Q8" i="23"/>
  <c r="AJ12" i="31"/>
  <c r="P8" i="23"/>
  <c r="AK12" i="46"/>
  <c r="O8" i="23"/>
  <c r="AJ12" i="30"/>
  <c r="N8" i="23"/>
  <c r="AJ12" i="45"/>
  <c r="M8" i="23"/>
  <c r="AJ12" i="29"/>
  <c r="L8" i="23"/>
  <c r="AJ12" i="44"/>
  <c r="K8" i="23"/>
  <c r="AJ12" i="28"/>
  <c r="J8" i="23"/>
  <c r="AJ12" i="43"/>
  <c r="I8" i="23"/>
  <c r="AJ12" i="27"/>
  <c r="H8" i="23"/>
  <c r="AJ12" i="42"/>
  <c r="G8" i="23"/>
  <c r="AJ12" i="3"/>
  <c r="F8" i="23"/>
  <c r="AJ12" i="41"/>
  <c r="E8" i="23"/>
  <c r="AJ12" i="2"/>
  <c r="D8" i="23"/>
  <c r="AJ10" i="38"/>
  <c r="AF7" i="23"/>
  <c r="AJ10" i="15"/>
  <c r="AE7" i="23"/>
  <c r="AJ10" i="53"/>
  <c r="AD7" i="23"/>
  <c r="AJ10" i="52"/>
  <c r="AC7" i="23"/>
  <c r="AJ10" i="37"/>
  <c r="AB7" i="23"/>
  <c r="AJ10" i="40"/>
  <c r="AA7" i="23"/>
  <c r="AJ10" i="36"/>
  <c r="Z7" i="23"/>
  <c r="AJ10" i="51"/>
  <c r="Y7" i="23"/>
  <c r="AJ10" i="35"/>
  <c r="X7" i="23"/>
  <c r="AJ10" i="50"/>
  <c r="W7" i="23"/>
  <c r="AJ10" i="34"/>
  <c r="V7" i="23"/>
  <c r="AJ10" i="49"/>
  <c r="U7" i="23"/>
  <c r="AJ10" i="33"/>
  <c r="T7" i="23"/>
  <c r="AJ10" i="48"/>
  <c r="S7" i="23"/>
  <c r="AJ10" i="32"/>
  <c r="R7" i="23"/>
  <c r="AJ10" i="47"/>
  <c r="Q7" i="23"/>
  <c r="AJ10" i="31"/>
  <c r="P7" i="23"/>
  <c r="AK10" i="46"/>
  <c r="O7" i="23"/>
  <c r="AJ10" i="30"/>
  <c r="N7" i="23"/>
  <c r="AJ10" i="45"/>
  <c r="M7" i="23"/>
  <c r="AJ10" i="29"/>
  <c r="L7" i="23"/>
  <c r="AJ10" i="44"/>
  <c r="K7" i="23"/>
  <c r="AJ10" i="28"/>
  <c r="J7" i="23"/>
  <c r="AJ10" i="43"/>
  <c r="I7" i="23"/>
  <c r="AJ10" i="27"/>
  <c r="H7" i="23"/>
  <c r="AJ10" i="42"/>
  <c r="G7" i="23"/>
  <c r="AJ10" i="3"/>
  <c r="F7" i="23"/>
  <c r="AJ10" i="41"/>
  <c r="E7" i="23"/>
  <c r="D7" i="23"/>
  <c r="AJ9" i="38"/>
  <c r="AF6" i="23"/>
  <c r="AJ9" i="15"/>
  <c r="AE6" i="23"/>
  <c r="AJ9" i="53"/>
  <c r="AD6" i="23"/>
  <c r="AJ9" i="52"/>
  <c r="AC6" i="23"/>
  <c r="AJ9" i="37"/>
  <c r="AB6" i="23"/>
  <c r="AJ9" i="40"/>
  <c r="AA6" i="23"/>
  <c r="AJ9" i="36"/>
  <c r="Z6" i="23"/>
  <c r="AJ9" i="51"/>
  <c r="Y6" i="23"/>
  <c r="AJ9" i="35"/>
  <c r="X6" i="23"/>
  <c r="AJ9" i="50"/>
  <c r="W6" i="23"/>
  <c r="AJ9" i="34"/>
  <c r="V6" i="23"/>
  <c r="AJ9" i="49"/>
  <c r="U6" i="23"/>
  <c r="AJ9" i="33"/>
  <c r="T6" i="23"/>
  <c r="AJ9" i="48"/>
  <c r="S6" i="23"/>
  <c r="AJ9" i="32"/>
  <c r="R6" i="23"/>
  <c r="AJ9" i="47"/>
  <c r="Q6" i="23"/>
  <c r="AJ9" i="31"/>
  <c r="P6" i="23"/>
  <c r="AK9" i="46"/>
  <c r="O6" i="23"/>
  <c r="AJ9" i="30"/>
  <c r="N6" i="23"/>
  <c r="AJ9" i="45"/>
  <c r="M6" i="23"/>
  <c r="AJ9" i="29"/>
  <c r="L6" i="23"/>
  <c r="AJ9" i="44"/>
  <c r="K6" i="23"/>
  <c r="AJ9" i="28"/>
  <c r="J6" i="23"/>
  <c r="AJ9" i="43"/>
  <c r="I6" i="23"/>
  <c r="AJ9" i="27"/>
  <c r="H6" i="23"/>
  <c r="AJ9" i="42"/>
  <c r="G6" i="23"/>
  <c r="AJ9" i="3"/>
  <c r="F6" i="23"/>
  <c r="AJ9" i="41"/>
  <c r="E6" i="23"/>
  <c r="D6" i="23"/>
  <c r="AJ8" i="38"/>
  <c r="AF5" i="23"/>
  <c r="AJ8" i="15"/>
  <c r="AE5" i="23"/>
  <c r="AJ8" i="53"/>
  <c r="AD5" i="23"/>
  <c r="AJ8" i="52"/>
  <c r="AC5" i="23"/>
  <c r="AJ8" i="37"/>
  <c r="AB5" i="23"/>
  <c r="AJ8" i="40"/>
  <c r="AA5" i="23"/>
  <c r="AJ8" i="36"/>
  <c r="Z5" i="23"/>
  <c r="AJ8" i="51"/>
  <c r="Y5" i="23"/>
  <c r="AJ8" i="35"/>
  <c r="X5" i="23"/>
  <c r="AJ8" i="50"/>
  <c r="W5" i="23"/>
  <c r="AJ8" i="34"/>
  <c r="V5" i="23"/>
  <c r="AJ8" i="49"/>
  <c r="U5" i="23"/>
  <c r="AJ8" i="33"/>
  <c r="T5" i="23"/>
  <c r="AJ8" i="48"/>
  <c r="S5" i="23"/>
  <c r="AJ8" i="32"/>
  <c r="R5" i="23"/>
  <c r="AJ8" i="47"/>
  <c r="Q5" i="23"/>
  <c r="P5" i="23"/>
  <c r="AK8" i="46"/>
  <c r="O5" i="23"/>
  <c r="AJ8" i="30"/>
  <c r="N5" i="23"/>
  <c r="AJ8" i="45"/>
  <c r="M5" i="23"/>
  <c r="AJ8" i="29"/>
  <c r="L5" i="23"/>
  <c r="AJ8" i="44"/>
  <c r="K5" i="23"/>
  <c r="AJ8" i="28"/>
  <c r="J5" i="23"/>
  <c r="AJ8" i="43"/>
  <c r="I5" i="23"/>
  <c r="AJ8" i="27"/>
  <c r="H5" i="23"/>
  <c r="AJ8" i="42"/>
  <c r="G5" i="23"/>
  <c r="AJ8" i="3"/>
  <c r="F5" i="23"/>
  <c r="AJ8" i="41"/>
  <c r="E5" i="23"/>
  <c r="D5" i="23"/>
  <c r="AJ7" i="38"/>
  <c r="AF4" i="23"/>
  <c r="AJ7" i="15"/>
  <c r="AE4" i="23"/>
  <c r="AJ7" i="53"/>
  <c r="AD4" i="23"/>
  <c r="AJ7" i="52"/>
  <c r="AC4" i="23"/>
  <c r="AJ7" i="37"/>
  <c r="AB4" i="23"/>
  <c r="AJ7" i="40"/>
  <c r="AA4" i="23"/>
  <c r="AJ7" i="36"/>
  <c r="Z4" i="23"/>
  <c r="AJ7" i="51"/>
  <c r="Y4" i="23"/>
  <c r="AJ7" i="35"/>
  <c r="X4" i="23"/>
  <c r="AJ7" i="50"/>
  <c r="W4" i="23"/>
  <c r="AJ7" i="34"/>
  <c r="V4" i="23"/>
  <c r="AJ7" i="49"/>
  <c r="U4" i="23"/>
  <c r="AJ7" i="33"/>
  <c r="T4" i="23"/>
  <c r="AJ7" i="48"/>
  <c r="S4" i="23"/>
  <c r="AJ7" i="32"/>
  <c r="R4" i="23"/>
  <c r="AJ7" i="47"/>
  <c r="Q4" i="23"/>
  <c r="AJ7" i="31"/>
  <c r="P4" i="23"/>
  <c r="AK7" i="46"/>
  <c r="O4" i="23"/>
  <c r="AJ7" i="30"/>
  <c r="N4" i="23"/>
  <c r="AJ7" i="45"/>
  <c r="M4" i="23"/>
  <c r="AJ7" i="29"/>
  <c r="L4" i="23"/>
  <c r="AJ7" i="44"/>
  <c r="K4" i="23"/>
  <c r="AJ7" i="28"/>
  <c r="J4" i="23"/>
  <c r="AJ7" i="43"/>
  <c r="I4" i="23"/>
  <c r="AJ7" i="27"/>
  <c r="H4" i="23"/>
  <c r="AJ7" i="42"/>
  <c r="G4" i="23"/>
  <c r="AJ7" i="3"/>
  <c r="F4" i="23"/>
  <c r="AJ7" i="41"/>
  <c r="E4" i="23"/>
  <c r="D4" i="23"/>
  <c r="AJ6" i="38"/>
  <c r="AF3" i="23"/>
  <c r="AJ6" i="15"/>
  <c r="AE3" i="23"/>
  <c r="AJ6" i="53"/>
  <c r="AD3" i="23"/>
  <c r="AJ6" i="52"/>
  <c r="AC3" i="23"/>
  <c r="AJ6" i="37"/>
  <c r="AB3" i="23"/>
  <c r="AJ6" i="40"/>
  <c r="AA3" i="23"/>
  <c r="AJ6" i="36"/>
  <c r="Z3" i="23"/>
  <c r="AJ6" i="51"/>
  <c r="Y3" i="23"/>
  <c r="AJ6" i="35"/>
  <c r="X3" i="23"/>
  <c r="AJ6" i="50"/>
  <c r="W3" i="23"/>
  <c r="AJ6" i="34"/>
  <c r="V3" i="23"/>
  <c r="AJ6" i="49"/>
  <c r="U3" i="23"/>
  <c r="AJ6" i="33"/>
  <c r="T3" i="23"/>
  <c r="AJ6" i="48"/>
  <c r="S3" i="23"/>
  <c r="AJ6" i="32"/>
  <c r="R3" i="23"/>
  <c r="AJ6" i="47"/>
  <c r="Q3" i="23"/>
  <c r="AK6" i="46"/>
  <c r="O3" i="23"/>
  <c r="AJ6" i="30"/>
  <c r="N3" i="23"/>
  <c r="AJ6" i="45"/>
  <c r="M3" i="23"/>
  <c r="AJ6" i="29"/>
  <c r="L3" i="23"/>
  <c r="AJ6" i="44"/>
  <c r="K3" i="23"/>
  <c r="AJ6" i="28"/>
  <c r="J3" i="23"/>
  <c r="AJ6" i="43"/>
  <c r="I3" i="23"/>
  <c r="AJ6" i="27"/>
  <c r="H3" i="23"/>
  <c r="AJ6" i="42"/>
  <c r="G3" i="23"/>
  <c r="AJ6" i="3"/>
  <c r="F3" i="23"/>
  <c r="AJ6" i="41"/>
  <c r="E3" i="23"/>
  <c r="D3" i="23"/>
  <c r="AJ5" i="38"/>
  <c r="AF2" i="23"/>
  <c r="AJ5" i="15"/>
  <c r="AE2" i="23"/>
  <c r="AJ5" i="53"/>
  <c r="AD2" i="23"/>
  <c r="AJ5" i="52"/>
  <c r="AC2" i="23"/>
  <c r="AJ5" i="37"/>
  <c r="AB2" i="23"/>
  <c r="AJ5" i="40"/>
  <c r="AA2" i="23"/>
  <c r="AJ5" i="36"/>
  <c r="Z2" i="23"/>
  <c r="AJ5" i="51"/>
  <c r="Y2" i="23"/>
  <c r="AJ5" i="35"/>
  <c r="X2" i="23"/>
  <c r="AJ5" i="50"/>
  <c r="W2" i="23"/>
  <c r="AJ5" i="34"/>
  <c r="V2" i="23"/>
  <c r="AJ5" i="49"/>
  <c r="U2" i="23"/>
  <c r="AJ5" i="33"/>
  <c r="T2" i="23"/>
  <c r="AJ5" i="48"/>
  <c r="S2" i="23"/>
  <c r="AJ5" i="32"/>
  <c r="R2" i="23"/>
  <c r="AJ5" i="47"/>
  <c r="Q2" i="23"/>
  <c r="P2" i="23"/>
  <c r="AK5" i="46"/>
  <c r="O2" i="23"/>
  <c r="AJ5" i="30"/>
  <c r="N2" i="23"/>
  <c r="AJ5" i="45"/>
  <c r="M2" i="23"/>
  <c r="AJ5" i="29"/>
  <c r="L2" i="23"/>
  <c r="AJ5" i="44"/>
  <c r="K2" i="23"/>
  <c r="AJ5" i="28"/>
  <c r="J2" i="23"/>
  <c r="AJ5" i="43"/>
  <c r="I2" i="23"/>
  <c r="AJ5" i="27"/>
  <c r="H2" i="23"/>
  <c r="AJ5" i="42"/>
  <c r="G2" i="23"/>
  <c r="AJ5" i="3"/>
  <c r="F2" i="23"/>
  <c r="AJ5" i="41"/>
  <c r="E2" i="23"/>
  <c r="D2" i="23"/>
  <c r="AI32" i="38"/>
  <c r="AH32" i="38"/>
  <c r="AG32" i="38"/>
  <c r="AF32" i="38"/>
  <c r="AE32" i="38"/>
  <c r="AD32" i="38"/>
  <c r="AC32" i="38"/>
  <c r="AB32" i="38"/>
  <c r="AA32" i="38"/>
  <c r="Z32" i="38"/>
  <c r="Y32" i="38"/>
  <c r="U32" i="38"/>
  <c r="W30" i="38"/>
  <c r="X30" i="38"/>
  <c r="H30" i="38"/>
  <c r="G30" i="38"/>
  <c r="W29" i="38"/>
  <c r="X29" i="38"/>
  <c r="H29" i="38"/>
  <c r="G29" i="38"/>
  <c r="W28" i="38"/>
  <c r="X28" i="38"/>
  <c r="H28" i="38"/>
  <c r="G28" i="38"/>
  <c r="W27" i="38"/>
  <c r="X27" i="38"/>
  <c r="H27" i="38"/>
  <c r="G27" i="38"/>
  <c r="W26" i="38"/>
  <c r="X26" i="38"/>
  <c r="H26" i="38"/>
  <c r="G26" i="38"/>
  <c r="W25" i="38"/>
  <c r="X25" i="38"/>
  <c r="H25" i="38"/>
  <c r="G25" i="38"/>
  <c r="W24" i="38"/>
  <c r="X24" i="38"/>
  <c r="H24" i="38"/>
  <c r="G24" i="38"/>
  <c r="W23" i="38"/>
  <c r="X23" i="38"/>
  <c r="H23" i="38"/>
  <c r="G23" i="38"/>
  <c r="W22" i="38"/>
  <c r="X22" i="38"/>
  <c r="H22" i="38"/>
  <c r="G22" i="38"/>
  <c r="W21" i="38"/>
  <c r="X21" i="38"/>
  <c r="H21" i="38"/>
  <c r="G21" i="38"/>
  <c r="W20" i="38"/>
  <c r="X20" i="38"/>
  <c r="H20" i="38"/>
  <c r="G20" i="38"/>
  <c r="W19" i="38"/>
  <c r="X19" i="38"/>
  <c r="H19" i="38"/>
  <c r="G19" i="38"/>
  <c r="W18" i="38"/>
  <c r="X18" i="38"/>
  <c r="H18" i="38"/>
  <c r="G18" i="38"/>
  <c r="W17" i="38"/>
  <c r="X17" i="38"/>
  <c r="H17" i="38"/>
  <c r="G17" i="38"/>
  <c r="W16" i="38"/>
  <c r="X16" i="38"/>
  <c r="F16" i="38"/>
  <c r="W15" i="38"/>
  <c r="X15" i="38"/>
  <c r="H15" i="38"/>
  <c r="G15" i="38"/>
  <c r="W14" i="38"/>
  <c r="X14" i="38"/>
  <c r="H14" i="38"/>
  <c r="G14" i="38"/>
  <c r="W13" i="38"/>
  <c r="X13" i="38"/>
  <c r="F13" i="38"/>
  <c r="W12" i="38"/>
  <c r="X12" i="38"/>
  <c r="H12" i="38"/>
  <c r="G12" i="38"/>
  <c r="W11" i="38"/>
  <c r="X11" i="38"/>
  <c r="F11" i="38"/>
  <c r="W10" i="38"/>
  <c r="X10" i="38"/>
  <c r="H10" i="38"/>
  <c r="G10" i="38"/>
  <c r="W9" i="38"/>
  <c r="X9" i="38"/>
  <c r="H9" i="38"/>
  <c r="G9" i="38"/>
  <c r="W8" i="38"/>
  <c r="X8" i="38"/>
  <c r="H8" i="38"/>
  <c r="G8" i="38"/>
  <c r="W7" i="38"/>
  <c r="X7" i="38"/>
  <c r="H7" i="38"/>
  <c r="G7" i="38"/>
  <c r="W6" i="38"/>
  <c r="X6" i="38"/>
  <c r="H6" i="38"/>
  <c r="G6" i="38"/>
  <c r="W5" i="38"/>
  <c r="X5" i="38"/>
  <c r="H5" i="38"/>
  <c r="G5" i="38"/>
  <c r="H4" i="38"/>
  <c r="G4" i="38"/>
  <c r="AI32" i="15"/>
  <c r="AH32" i="15"/>
  <c r="AG32" i="15"/>
  <c r="AF32" i="15"/>
  <c r="AE32" i="15"/>
  <c r="AD32" i="15"/>
  <c r="AC32" i="15"/>
  <c r="AB32" i="15"/>
  <c r="AA32" i="15"/>
  <c r="Z32" i="15"/>
  <c r="Y32" i="15"/>
  <c r="U32" i="15"/>
  <c r="W30" i="15"/>
  <c r="X30" i="15"/>
  <c r="H30" i="15"/>
  <c r="G30" i="15"/>
  <c r="W29" i="15"/>
  <c r="X29" i="15"/>
  <c r="H29" i="15"/>
  <c r="G29" i="15"/>
  <c r="W28" i="15"/>
  <c r="X28" i="15"/>
  <c r="H28" i="15"/>
  <c r="G28" i="15"/>
  <c r="W27" i="15"/>
  <c r="X27" i="15"/>
  <c r="H27" i="15"/>
  <c r="G27" i="15"/>
  <c r="W26" i="15"/>
  <c r="X26" i="15"/>
  <c r="H26" i="15"/>
  <c r="G26" i="15"/>
  <c r="W25" i="15"/>
  <c r="X25" i="15"/>
  <c r="H25" i="15"/>
  <c r="G25" i="15"/>
  <c r="W24" i="15"/>
  <c r="X24" i="15"/>
  <c r="H24" i="15"/>
  <c r="G24" i="15"/>
  <c r="W23" i="15"/>
  <c r="X23" i="15"/>
  <c r="H23" i="15"/>
  <c r="G23" i="15"/>
  <c r="W22" i="15"/>
  <c r="X22" i="15"/>
  <c r="H22" i="15"/>
  <c r="G22" i="15"/>
  <c r="W21" i="15"/>
  <c r="X21" i="15"/>
  <c r="H21" i="15"/>
  <c r="G21" i="15"/>
  <c r="W20" i="15"/>
  <c r="X20" i="15"/>
  <c r="H20" i="15"/>
  <c r="G20" i="15"/>
  <c r="W19" i="15"/>
  <c r="X19" i="15"/>
  <c r="H19" i="15"/>
  <c r="G19" i="15"/>
  <c r="W18" i="15"/>
  <c r="X18" i="15"/>
  <c r="H18" i="15"/>
  <c r="G18" i="15"/>
  <c r="W17" i="15"/>
  <c r="X17" i="15"/>
  <c r="H17" i="15"/>
  <c r="G17" i="15"/>
  <c r="W16" i="15"/>
  <c r="X16" i="15"/>
  <c r="F16" i="15"/>
  <c r="W15" i="15"/>
  <c r="X15" i="15"/>
  <c r="H15" i="15"/>
  <c r="G15" i="15"/>
  <c r="W14" i="15"/>
  <c r="X14" i="15"/>
  <c r="H14" i="15"/>
  <c r="G14" i="15"/>
  <c r="W13" i="15"/>
  <c r="X13" i="15"/>
  <c r="F13" i="15"/>
  <c r="W12" i="15"/>
  <c r="X12" i="15"/>
  <c r="H12" i="15"/>
  <c r="G12" i="15"/>
  <c r="W11" i="15"/>
  <c r="X11" i="15"/>
  <c r="F11" i="15"/>
  <c r="W10" i="15"/>
  <c r="X10" i="15"/>
  <c r="H10" i="15"/>
  <c r="G10" i="15"/>
  <c r="W9" i="15"/>
  <c r="X9" i="15"/>
  <c r="H9" i="15"/>
  <c r="G9" i="15"/>
  <c r="W8" i="15"/>
  <c r="X8" i="15"/>
  <c r="H8" i="15"/>
  <c r="G8" i="15"/>
  <c r="W7" i="15"/>
  <c r="X7" i="15"/>
  <c r="H7" i="15"/>
  <c r="G7" i="15"/>
  <c r="W6" i="15"/>
  <c r="X6" i="15"/>
  <c r="H6" i="15"/>
  <c r="G6" i="15"/>
  <c r="W5" i="15"/>
  <c r="X5" i="15"/>
  <c r="H5" i="15"/>
  <c r="G5" i="15"/>
  <c r="H4" i="15"/>
  <c r="G4" i="15"/>
  <c r="AI32" i="53"/>
  <c r="AH32" i="53"/>
  <c r="AG32" i="53"/>
  <c r="AF32" i="53"/>
  <c r="AE32" i="53"/>
  <c r="AD32" i="53"/>
  <c r="AC32" i="53"/>
  <c r="AB32" i="53"/>
  <c r="AA32" i="53"/>
  <c r="Z32" i="53"/>
  <c r="Y32" i="53"/>
  <c r="U32" i="53"/>
  <c r="W30" i="53"/>
  <c r="X30" i="53"/>
  <c r="H30" i="53"/>
  <c r="G30" i="53"/>
  <c r="W29" i="53"/>
  <c r="X29" i="53"/>
  <c r="H29" i="53"/>
  <c r="G29" i="53"/>
  <c r="W28" i="53"/>
  <c r="X28" i="53"/>
  <c r="H28" i="53"/>
  <c r="G28" i="53"/>
  <c r="W27" i="53"/>
  <c r="X27" i="53"/>
  <c r="H27" i="53"/>
  <c r="G27" i="53"/>
  <c r="W26" i="53"/>
  <c r="X26" i="53"/>
  <c r="H26" i="53"/>
  <c r="G26" i="53"/>
  <c r="W25" i="53"/>
  <c r="X25" i="53"/>
  <c r="H25" i="53"/>
  <c r="G25" i="53"/>
  <c r="W24" i="53"/>
  <c r="X24" i="53"/>
  <c r="H24" i="53"/>
  <c r="G24" i="53"/>
  <c r="W23" i="53"/>
  <c r="X23" i="53"/>
  <c r="H23" i="53"/>
  <c r="G23" i="53"/>
  <c r="W22" i="53"/>
  <c r="X22" i="53"/>
  <c r="H22" i="53"/>
  <c r="G22" i="53"/>
  <c r="W21" i="53"/>
  <c r="X21" i="53"/>
  <c r="H21" i="53"/>
  <c r="G21" i="53"/>
  <c r="W20" i="53"/>
  <c r="X20" i="53"/>
  <c r="H20" i="53"/>
  <c r="G20" i="53"/>
  <c r="W19" i="53"/>
  <c r="X19" i="53"/>
  <c r="H19" i="53"/>
  <c r="G19" i="53"/>
  <c r="W18" i="53"/>
  <c r="X18" i="53"/>
  <c r="H18" i="53"/>
  <c r="G18" i="53"/>
  <c r="W17" i="53"/>
  <c r="X17" i="53"/>
  <c r="H17" i="53"/>
  <c r="G17" i="53"/>
  <c r="W16" i="53"/>
  <c r="X16" i="53"/>
  <c r="F16" i="53"/>
  <c r="W15" i="53"/>
  <c r="X15" i="53"/>
  <c r="H15" i="53"/>
  <c r="G15" i="53"/>
  <c r="W14" i="53"/>
  <c r="X14" i="53"/>
  <c r="H14" i="53"/>
  <c r="G14" i="53"/>
  <c r="W13" i="53"/>
  <c r="X13" i="53"/>
  <c r="F13" i="53"/>
  <c r="W12" i="53"/>
  <c r="X12" i="53"/>
  <c r="H12" i="53"/>
  <c r="G12" i="53"/>
  <c r="W11" i="53"/>
  <c r="X11" i="53"/>
  <c r="F11" i="53"/>
  <c r="W10" i="53"/>
  <c r="X10" i="53"/>
  <c r="H10" i="53"/>
  <c r="G10" i="53"/>
  <c r="W9" i="53"/>
  <c r="X9" i="53"/>
  <c r="H9" i="53"/>
  <c r="G9" i="53"/>
  <c r="W8" i="53"/>
  <c r="X8" i="53"/>
  <c r="H8" i="53"/>
  <c r="G8" i="53"/>
  <c r="W7" i="53"/>
  <c r="X7" i="53"/>
  <c r="H7" i="53"/>
  <c r="G7" i="53"/>
  <c r="W6" i="53"/>
  <c r="X6" i="53"/>
  <c r="H6" i="53"/>
  <c r="G6" i="53"/>
  <c r="W5" i="53"/>
  <c r="X5" i="53"/>
  <c r="H5" i="53"/>
  <c r="G5" i="53"/>
  <c r="H4" i="53"/>
  <c r="G4" i="53"/>
  <c r="AI32" i="52"/>
  <c r="AH32" i="52"/>
  <c r="AG32" i="52"/>
  <c r="AF32" i="52"/>
  <c r="AE32" i="52"/>
  <c r="AD32" i="52"/>
  <c r="AC32" i="52"/>
  <c r="AB32" i="52"/>
  <c r="AA32" i="52"/>
  <c r="Z32" i="52"/>
  <c r="Y32" i="52"/>
  <c r="U32" i="52"/>
  <c r="W30" i="52"/>
  <c r="X30" i="52"/>
  <c r="H30" i="52"/>
  <c r="G30" i="52"/>
  <c r="W29" i="52"/>
  <c r="X29" i="52"/>
  <c r="H29" i="52"/>
  <c r="G29" i="52"/>
  <c r="W28" i="52"/>
  <c r="X28" i="52"/>
  <c r="H28" i="52"/>
  <c r="G28" i="52"/>
  <c r="W27" i="52"/>
  <c r="X27" i="52"/>
  <c r="H27" i="52"/>
  <c r="G27" i="52"/>
  <c r="W26" i="52"/>
  <c r="X26" i="52"/>
  <c r="H26" i="52"/>
  <c r="G26" i="52"/>
  <c r="W25" i="52"/>
  <c r="X25" i="52"/>
  <c r="H25" i="52"/>
  <c r="G25" i="52"/>
  <c r="W24" i="52"/>
  <c r="X24" i="52"/>
  <c r="H24" i="52"/>
  <c r="G24" i="52"/>
  <c r="W23" i="52"/>
  <c r="X23" i="52"/>
  <c r="H23" i="52"/>
  <c r="G23" i="52"/>
  <c r="W22" i="52"/>
  <c r="X22" i="52"/>
  <c r="H22" i="52"/>
  <c r="G22" i="52"/>
  <c r="W21" i="52"/>
  <c r="X21" i="52"/>
  <c r="H21" i="52"/>
  <c r="G21" i="52"/>
  <c r="W20" i="52"/>
  <c r="X20" i="52"/>
  <c r="H20" i="52"/>
  <c r="G20" i="52"/>
  <c r="W19" i="52"/>
  <c r="X19" i="52"/>
  <c r="H19" i="52"/>
  <c r="G19" i="52"/>
  <c r="W18" i="52"/>
  <c r="X18" i="52"/>
  <c r="H18" i="52"/>
  <c r="G18" i="52"/>
  <c r="W17" i="52"/>
  <c r="X17" i="52"/>
  <c r="H17" i="52"/>
  <c r="G17" i="52"/>
  <c r="W16" i="52"/>
  <c r="X16" i="52"/>
  <c r="F16" i="52"/>
  <c r="W15" i="52"/>
  <c r="X15" i="52"/>
  <c r="H15" i="52"/>
  <c r="G15" i="52"/>
  <c r="W14" i="52"/>
  <c r="X14" i="52"/>
  <c r="H14" i="52"/>
  <c r="G14" i="52"/>
  <c r="W13" i="52"/>
  <c r="X13" i="52"/>
  <c r="F13" i="52"/>
  <c r="W12" i="52"/>
  <c r="X12" i="52"/>
  <c r="H12" i="52"/>
  <c r="G12" i="52"/>
  <c r="W11" i="52"/>
  <c r="X11" i="52"/>
  <c r="F11" i="52"/>
  <c r="W10" i="52"/>
  <c r="X10" i="52"/>
  <c r="H10" i="52"/>
  <c r="G10" i="52"/>
  <c r="W9" i="52"/>
  <c r="X9" i="52"/>
  <c r="H9" i="52"/>
  <c r="G9" i="52"/>
  <c r="W8" i="52"/>
  <c r="X8" i="52"/>
  <c r="H8" i="52"/>
  <c r="G8" i="52"/>
  <c r="W7" i="52"/>
  <c r="X7" i="52"/>
  <c r="H7" i="52"/>
  <c r="G7" i="52"/>
  <c r="W6" i="52"/>
  <c r="X6" i="52"/>
  <c r="H6" i="52"/>
  <c r="G6" i="52"/>
  <c r="W5" i="52"/>
  <c r="X5" i="52"/>
  <c r="H5" i="52"/>
  <c r="G5" i="52"/>
  <c r="H4" i="52"/>
  <c r="AI32" i="37"/>
  <c r="AH32" i="37"/>
  <c r="AG32" i="37"/>
  <c r="AF32" i="37"/>
  <c r="AE32" i="37"/>
  <c r="AD32" i="37"/>
  <c r="AC32" i="37"/>
  <c r="AB32" i="37"/>
  <c r="AA32" i="37"/>
  <c r="Z32" i="37"/>
  <c r="Y32" i="37"/>
  <c r="U32" i="37"/>
  <c r="W30" i="37"/>
  <c r="X30" i="37"/>
  <c r="H30" i="37"/>
  <c r="G30" i="37"/>
  <c r="W29" i="37"/>
  <c r="X29" i="37"/>
  <c r="H29" i="37"/>
  <c r="G29" i="37"/>
  <c r="W28" i="37"/>
  <c r="X28" i="37"/>
  <c r="H28" i="37"/>
  <c r="G28" i="37"/>
  <c r="W27" i="37"/>
  <c r="X27" i="37"/>
  <c r="H27" i="37"/>
  <c r="G27" i="37"/>
  <c r="W26" i="37"/>
  <c r="X26" i="37"/>
  <c r="H26" i="37"/>
  <c r="G26" i="37"/>
  <c r="W25" i="37"/>
  <c r="X25" i="37"/>
  <c r="H25" i="37"/>
  <c r="G25" i="37"/>
  <c r="W24" i="37"/>
  <c r="X24" i="37"/>
  <c r="H24" i="37"/>
  <c r="G24" i="37"/>
  <c r="W23" i="37"/>
  <c r="X23" i="37"/>
  <c r="H23" i="37"/>
  <c r="G23" i="37"/>
  <c r="W22" i="37"/>
  <c r="X22" i="37"/>
  <c r="H22" i="37"/>
  <c r="G22" i="37"/>
  <c r="W21" i="37"/>
  <c r="X21" i="37"/>
  <c r="H21" i="37"/>
  <c r="G21" i="37"/>
  <c r="W20" i="37"/>
  <c r="X20" i="37"/>
  <c r="H20" i="37"/>
  <c r="G20" i="37"/>
  <c r="W19" i="37"/>
  <c r="X19" i="37"/>
  <c r="H19" i="37"/>
  <c r="G19" i="37"/>
  <c r="W18" i="37"/>
  <c r="X18" i="37"/>
  <c r="H18" i="37"/>
  <c r="G18" i="37"/>
  <c r="W17" i="37"/>
  <c r="X17" i="37"/>
  <c r="H17" i="37"/>
  <c r="G17" i="37"/>
  <c r="W16" i="37"/>
  <c r="X16" i="37"/>
  <c r="F16" i="37"/>
  <c r="W15" i="37"/>
  <c r="X15" i="37"/>
  <c r="H15" i="37"/>
  <c r="G15" i="37"/>
  <c r="W14" i="37"/>
  <c r="X14" i="37"/>
  <c r="H14" i="37"/>
  <c r="G14" i="37"/>
  <c r="W13" i="37"/>
  <c r="X13" i="37"/>
  <c r="F13" i="37"/>
  <c r="W12" i="37"/>
  <c r="X12" i="37"/>
  <c r="H12" i="37"/>
  <c r="G12" i="37"/>
  <c r="W11" i="37"/>
  <c r="X11" i="37"/>
  <c r="F11" i="37"/>
  <c r="W10" i="37"/>
  <c r="X10" i="37"/>
  <c r="H10" i="37"/>
  <c r="G10" i="37"/>
  <c r="W9" i="37"/>
  <c r="X9" i="37"/>
  <c r="H9" i="37"/>
  <c r="G9" i="37"/>
  <c r="W8" i="37"/>
  <c r="X8" i="37"/>
  <c r="H8" i="37"/>
  <c r="G8" i="37"/>
  <c r="W7" i="37"/>
  <c r="X7" i="37"/>
  <c r="H7" i="37"/>
  <c r="G7" i="37"/>
  <c r="W6" i="37"/>
  <c r="X6" i="37"/>
  <c r="H6" i="37"/>
  <c r="G6" i="37"/>
  <c r="W5" i="37"/>
  <c r="X5" i="37"/>
  <c r="H5" i="37"/>
  <c r="G5" i="37"/>
  <c r="H4" i="37"/>
  <c r="AK32" i="40"/>
  <c r="AJ32" i="40"/>
  <c r="AI32" i="40"/>
  <c r="AH32" i="40"/>
  <c r="AG32" i="40"/>
  <c r="AF32" i="40"/>
  <c r="AE32" i="40"/>
  <c r="AD32" i="40"/>
  <c r="AC32" i="40"/>
  <c r="AB32" i="40"/>
  <c r="AA32" i="40"/>
  <c r="W32" i="40"/>
  <c r="W30" i="40"/>
  <c r="X30" i="40"/>
  <c r="H30" i="40"/>
  <c r="G30" i="40"/>
  <c r="W29" i="40"/>
  <c r="X29" i="40"/>
  <c r="H29" i="40"/>
  <c r="G29" i="40"/>
  <c r="W28" i="40"/>
  <c r="X28" i="40"/>
  <c r="H28" i="40"/>
  <c r="G28" i="40"/>
  <c r="W27" i="40"/>
  <c r="X27" i="40"/>
  <c r="H27" i="40"/>
  <c r="G27" i="40"/>
  <c r="W26" i="40"/>
  <c r="X26" i="40"/>
  <c r="H26" i="40"/>
  <c r="G26" i="40"/>
  <c r="W25" i="40"/>
  <c r="X25" i="40"/>
  <c r="H25" i="40"/>
  <c r="G25" i="40"/>
  <c r="W24" i="40"/>
  <c r="X24" i="40"/>
  <c r="H24" i="40"/>
  <c r="G24" i="40"/>
  <c r="W23" i="40"/>
  <c r="X23" i="40"/>
  <c r="H23" i="40"/>
  <c r="G23" i="40"/>
  <c r="W22" i="40"/>
  <c r="X22" i="40"/>
  <c r="H22" i="40"/>
  <c r="G22" i="40"/>
  <c r="W21" i="40"/>
  <c r="X21" i="40"/>
  <c r="H21" i="40"/>
  <c r="G21" i="40"/>
  <c r="W20" i="40"/>
  <c r="X20" i="40"/>
  <c r="H20" i="40"/>
  <c r="G20" i="40"/>
  <c r="W19" i="40"/>
  <c r="X19" i="40"/>
  <c r="H19" i="40"/>
  <c r="G19" i="40"/>
  <c r="W18" i="40"/>
  <c r="X18" i="40"/>
  <c r="H18" i="40"/>
  <c r="G18" i="40"/>
  <c r="W17" i="40"/>
  <c r="X17" i="40"/>
  <c r="H17" i="40"/>
  <c r="G17" i="40"/>
  <c r="W16" i="40"/>
  <c r="X16" i="40"/>
  <c r="W15" i="40"/>
  <c r="X15" i="40"/>
  <c r="H15" i="40"/>
  <c r="G15" i="40"/>
  <c r="W14" i="40"/>
  <c r="X14" i="40"/>
  <c r="H14" i="40"/>
  <c r="G14" i="40"/>
  <c r="W13" i="40"/>
  <c r="X13" i="40"/>
  <c r="F13" i="40"/>
  <c r="W12" i="40"/>
  <c r="X12" i="40"/>
  <c r="H12" i="40"/>
  <c r="G12" i="40"/>
  <c r="W11" i="40"/>
  <c r="X11" i="40"/>
  <c r="W10" i="40"/>
  <c r="X10" i="40"/>
  <c r="H10" i="40"/>
  <c r="G10" i="40"/>
  <c r="W9" i="40"/>
  <c r="X9" i="40"/>
  <c r="H9" i="40"/>
  <c r="G9" i="40"/>
  <c r="W8" i="40"/>
  <c r="X8" i="40"/>
  <c r="H8" i="40"/>
  <c r="G8" i="40"/>
  <c r="W7" i="40"/>
  <c r="X7" i="40"/>
  <c r="H7" i="40"/>
  <c r="G7" i="40"/>
  <c r="W6" i="40"/>
  <c r="X6" i="40"/>
  <c r="H6" i="40"/>
  <c r="G6" i="40"/>
  <c r="W5" i="40"/>
  <c r="X5" i="40"/>
  <c r="H5" i="40"/>
  <c r="G5" i="40"/>
  <c r="H4" i="40"/>
  <c r="AI32" i="36"/>
  <c r="AH32" i="36"/>
  <c r="AG32" i="36"/>
  <c r="AF32" i="36"/>
  <c r="AE32" i="36"/>
  <c r="AD32" i="36"/>
  <c r="AC32" i="36"/>
  <c r="AB32" i="36"/>
  <c r="AA32" i="36"/>
  <c r="Z32" i="36"/>
  <c r="Y32" i="36"/>
  <c r="U32" i="36"/>
  <c r="W30" i="36"/>
  <c r="X30" i="36"/>
  <c r="H30" i="36"/>
  <c r="G30" i="36"/>
  <c r="W29" i="36"/>
  <c r="X29" i="36"/>
  <c r="H29" i="36"/>
  <c r="G29" i="36"/>
  <c r="W28" i="36"/>
  <c r="X28" i="36"/>
  <c r="H28" i="36"/>
  <c r="G28" i="36"/>
  <c r="W27" i="36"/>
  <c r="X27" i="36"/>
  <c r="H27" i="36"/>
  <c r="G27" i="36"/>
  <c r="W26" i="36"/>
  <c r="X26" i="36"/>
  <c r="H26" i="36"/>
  <c r="G26" i="36"/>
  <c r="W25" i="36"/>
  <c r="X25" i="36"/>
  <c r="H25" i="36"/>
  <c r="G25" i="36"/>
  <c r="W24" i="36"/>
  <c r="X24" i="36"/>
  <c r="H24" i="36"/>
  <c r="G24" i="36"/>
  <c r="W23" i="36"/>
  <c r="X23" i="36"/>
  <c r="H23" i="36"/>
  <c r="G23" i="36"/>
  <c r="W22" i="36"/>
  <c r="X22" i="36"/>
  <c r="H22" i="36"/>
  <c r="G22" i="36"/>
  <c r="W21" i="36"/>
  <c r="X21" i="36"/>
  <c r="H21" i="36"/>
  <c r="G21" i="36"/>
  <c r="W20" i="36"/>
  <c r="X20" i="36"/>
  <c r="H20" i="36"/>
  <c r="G20" i="36"/>
  <c r="W19" i="36"/>
  <c r="X19" i="36"/>
  <c r="H19" i="36"/>
  <c r="G19" i="36"/>
  <c r="W18" i="36"/>
  <c r="X18" i="36"/>
  <c r="H18" i="36"/>
  <c r="G18" i="36"/>
  <c r="W17" i="36"/>
  <c r="X17" i="36"/>
  <c r="H17" i="36"/>
  <c r="G17" i="36"/>
  <c r="W16" i="36"/>
  <c r="X16" i="36"/>
  <c r="F16" i="36"/>
  <c r="W15" i="36"/>
  <c r="X15" i="36"/>
  <c r="H15" i="36"/>
  <c r="G15" i="36"/>
  <c r="W14" i="36"/>
  <c r="X14" i="36"/>
  <c r="H14" i="36"/>
  <c r="G14" i="36"/>
  <c r="W13" i="36"/>
  <c r="X13" i="36"/>
  <c r="F13" i="36"/>
  <c r="W12" i="36"/>
  <c r="X12" i="36"/>
  <c r="H12" i="36"/>
  <c r="G12" i="36"/>
  <c r="W11" i="36"/>
  <c r="X11" i="36"/>
  <c r="F11" i="36"/>
  <c r="W10" i="36"/>
  <c r="X10" i="36"/>
  <c r="H10" i="36"/>
  <c r="G10" i="36"/>
  <c r="W9" i="36"/>
  <c r="X9" i="36"/>
  <c r="H9" i="36"/>
  <c r="G9" i="36"/>
  <c r="W8" i="36"/>
  <c r="X8" i="36"/>
  <c r="H8" i="36"/>
  <c r="G8" i="36"/>
  <c r="W7" i="36"/>
  <c r="X7" i="36"/>
  <c r="H7" i="36"/>
  <c r="G7" i="36"/>
  <c r="W6" i="36"/>
  <c r="X6" i="36"/>
  <c r="H6" i="36"/>
  <c r="G6" i="36"/>
  <c r="W5" i="36"/>
  <c r="X5" i="36"/>
  <c r="H5" i="36"/>
  <c r="G5" i="36"/>
  <c r="H4" i="36"/>
  <c r="AI32" i="51"/>
  <c r="AH32" i="51"/>
  <c r="AG32" i="51"/>
  <c r="AF32" i="51"/>
  <c r="AE32" i="51"/>
  <c r="AD32" i="51"/>
  <c r="AC32" i="51"/>
  <c r="AB32" i="51"/>
  <c r="AA32" i="51"/>
  <c r="Z32" i="51"/>
  <c r="Y32" i="51"/>
  <c r="U32" i="51"/>
  <c r="W30" i="51"/>
  <c r="X30" i="51"/>
  <c r="H30" i="51"/>
  <c r="G30" i="51"/>
  <c r="W29" i="51"/>
  <c r="X29" i="51"/>
  <c r="H29" i="51"/>
  <c r="G29" i="51"/>
  <c r="W28" i="51"/>
  <c r="X28" i="51"/>
  <c r="H28" i="51"/>
  <c r="G28" i="51"/>
  <c r="W27" i="51"/>
  <c r="X27" i="51"/>
  <c r="H27" i="51"/>
  <c r="G27" i="51"/>
  <c r="W26" i="51"/>
  <c r="X26" i="51"/>
  <c r="H26" i="51"/>
  <c r="G26" i="51"/>
  <c r="W25" i="51"/>
  <c r="X25" i="51"/>
  <c r="H25" i="51"/>
  <c r="G25" i="51"/>
  <c r="W24" i="51"/>
  <c r="X24" i="51"/>
  <c r="H24" i="51"/>
  <c r="G24" i="51"/>
  <c r="W23" i="51"/>
  <c r="X23" i="51"/>
  <c r="H23" i="51"/>
  <c r="G23" i="51"/>
  <c r="W22" i="51"/>
  <c r="X22" i="51"/>
  <c r="H22" i="51"/>
  <c r="G22" i="51"/>
  <c r="W21" i="51"/>
  <c r="X21" i="51"/>
  <c r="H21" i="51"/>
  <c r="G21" i="51"/>
  <c r="W20" i="51"/>
  <c r="X20" i="51"/>
  <c r="H20" i="51"/>
  <c r="G20" i="51"/>
  <c r="W19" i="51"/>
  <c r="X19" i="51"/>
  <c r="H19" i="51"/>
  <c r="G19" i="51"/>
  <c r="W18" i="51"/>
  <c r="X18" i="51"/>
  <c r="H18" i="51"/>
  <c r="G18" i="51"/>
  <c r="W17" i="51"/>
  <c r="X17" i="51"/>
  <c r="H17" i="51"/>
  <c r="G17" i="51"/>
  <c r="W16" i="51"/>
  <c r="X16" i="51"/>
  <c r="F16" i="51"/>
  <c r="W15" i="51"/>
  <c r="X15" i="51"/>
  <c r="H15" i="51"/>
  <c r="G15" i="51"/>
  <c r="W14" i="51"/>
  <c r="X14" i="51"/>
  <c r="H14" i="51"/>
  <c r="G14" i="51"/>
  <c r="W13" i="51"/>
  <c r="X13" i="51"/>
  <c r="F13" i="51"/>
  <c r="W12" i="51"/>
  <c r="X12" i="51"/>
  <c r="H12" i="51"/>
  <c r="G12" i="51"/>
  <c r="W11" i="51"/>
  <c r="X11" i="51"/>
  <c r="F11" i="51"/>
  <c r="W10" i="51"/>
  <c r="X10" i="51"/>
  <c r="H10" i="51"/>
  <c r="G10" i="51"/>
  <c r="W9" i="51"/>
  <c r="X9" i="51"/>
  <c r="H9" i="51"/>
  <c r="G9" i="51"/>
  <c r="W8" i="51"/>
  <c r="X8" i="51"/>
  <c r="H8" i="51"/>
  <c r="G8" i="51"/>
  <c r="W7" i="51"/>
  <c r="X7" i="51"/>
  <c r="H7" i="51"/>
  <c r="G7" i="51"/>
  <c r="W6" i="51"/>
  <c r="X6" i="51"/>
  <c r="H6" i="51"/>
  <c r="G6" i="51"/>
  <c r="W5" i="51"/>
  <c r="X5" i="51"/>
  <c r="H5" i="51"/>
  <c r="G5" i="51"/>
  <c r="H4" i="51"/>
  <c r="AI32" i="35"/>
  <c r="AH32" i="35"/>
  <c r="AG32" i="35"/>
  <c r="AF32" i="35"/>
  <c r="AE32" i="35"/>
  <c r="AD32" i="35"/>
  <c r="AC32" i="35"/>
  <c r="AB32" i="35"/>
  <c r="AA32" i="35"/>
  <c r="Z32" i="35"/>
  <c r="Y32" i="35"/>
  <c r="U32" i="35"/>
  <c r="W30" i="35"/>
  <c r="X30" i="35"/>
  <c r="H30" i="35"/>
  <c r="G30" i="35"/>
  <c r="W29" i="35"/>
  <c r="X29" i="35"/>
  <c r="H29" i="35"/>
  <c r="G29" i="35"/>
  <c r="W28" i="35"/>
  <c r="X28" i="35"/>
  <c r="H28" i="35"/>
  <c r="G28" i="35"/>
  <c r="W27" i="35"/>
  <c r="X27" i="35"/>
  <c r="H27" i="35"/>
  <c r="G27" i="35"/>
  <c r="W26" i="35"/>
  <c r="X26" i="35"/>
  <c r="H26" i="35"/>
  <c r="G26" i="35"/>
  <c r="W25" i="35"/>
  <c r="X25" i="35"/>
  <c r="H25" i="35"/>
  <c r="G25" i="35"/>
  <c r="W24" i="35"/>
  <c r="X24" i="35"/>
  <c r="H24" i="35"/>
  <c r="G24" i="35"/>
  <c r="W23" i="35"/>
  <c r="X23" i="35"/>
  <c r="H23" i="35"/>
  <c r="G23" i="35"/>
  <c r="W22" i="35"/>
  <c r="X22" i="35"/>
  <c r="H22" i="35"/>
  <c r="G22" i="35"/>
  <c r="W21" i="35"/>
  <c r="X21" i="35"/>
  <c r="H21" i="35"/>
  <c r="G21" i="35"/>
  <c r="W20" i="35"/>
  <c r="X20" i="35"/>
  <c r="H20" i="35"/>
  <c r="G20" i="35"/>
  <c r="W19" i="35"/>
  <c r="X19" i="35"/>
  <c r="H19" i="35"/>
  <c r="G19" i="35"/>
  <c r="W18" i="35"/>
  <c r="X18" i="35"/>
  <c r="H18" i="35"/>
  <c r="G18" i="35"/>
  <c r="W17" i="35"/>
  <c r="X17" i="35"/>
  <c r="H17" i="35"/>
  <c r="G17" i="35"/>
  <c r="W16" i="35"/>
  <c r="X16" i="35"/>
  <c r="F16" i="35"/>
  <c r="W15" i="35"/>
  <c r="X15" i="35"/>
  <c r="H15" i="35"/>
  <c r="G15" i="35"/>
  <c r="W14" i="35"/>
  <c r="X14" i="35"/>
  <c r="H14" i="35"/>
  <c r="G14" i="35"/>
  <c r="W13" i="35"/>
  <c r="X13" i="35"/>
  <c r="F13" i="35"/>
  <c r="W12" i="35"/>
  <c r="X12" i="35"/>
  <c r="H12" i="35"/>
  <c r="G12" i="35"/>
  <c r="W11" i="35"/>
  <c r="X11" i="35"/>
  <c r="F11" i="35"/>
  <c r="W10" i="35"/>
  <c r="X10" i="35"/>
  <c r="H10" i="35"/>
  <c r="G10" i="35"/>
  <c r="W9" i="35"/>
  <c r="X9" i="35"/>
  <c r="H9" i="35"/>
  <c r="G9" i="35"/>
  <c r="W8" i="35"/>
  <c r="X8" i="35"/>
  <c r="H8" i="35"/>
  <c r="G8" i="35"/>
  <c r="W7" i="35"/>
  <c r="X7" i="35"/>
  <c r="H7" i="35"/>
  <c r="G7" i="35"/>
  <c r="W6" i="35"/>
  <c r="X6" i="35"/>
  <c r="H6" i="35"/>
  <c r="G6" i="35"/>
  <c r="W5" i="35"/>
  <c r="X5" i="35"/>
  <c r="H5" i="35"/>
  <c r="G5" i="35"/>
  <c r="H4" i="35"/>
  <c r="AI32" i="50"/>
  <c r="AH32" i="50"/>
  <c r="AG32" i="50"/>
  <c r="AF32" i="50"/>
  <c r="AE32" i="50"/>
  <c r="AD32" i="50"/>
  <c r="AC32" i="50"/>
  <c r="AB32" i="50"/>
  <c r="AA32" i="50"/>
  <c r="Z32" i="50"/>
  <c r="Y32" i="50"/>
  <c r="U32" i="50"/>
  <c r="W30" i="50"/>
  <c r="X30" i="50"/>
  <c r="H30" i="50"/>
  <c r="G30" i="50"/>
  <c r="W29" i="50"/>
  <c r="X29" i="50"/>
  <c r="H29" i="50"/>
  <c r="G29" i="50"/>
  <c r="W28" i="50"/>
  <c r="X28" i="50"/>
  <c r="H28" i="50"/>
  <c r="G28" i="50"/>
  <c r="W27" i="50"/>
  <c r="X27" i="50"/>
  <c r="H27" i="50"/>
  <c r="G27" i="50"/>
  <c r="W26" i="50"/>
  <c r="X26" i="50"/>
  <c r="H26" i="50"/>
  <c r="G26" i="50"/>
  <c r="W25" i="50"/>
  <c r="X25" i="50"/>
  <c r="H25" i="50"/>
  <c r="G25" i="50"/>
  <c r="W24" i="50"/>
  <c r="X24" i="50"/>
  <c r="H24" i="50"/>
  <c r="G24" i="50"/>
  <c r="W23" i="50"/>
  <c r="X23" i="50"/>
  <c r="H23" i="50"/>
  <c r="G23" i="50"/>
  <c r="W22" i="50"/>
  <c r="X22" i="50"/>
  <c r="H22" i="50"/>
  <c r="G22" i="50"/>
  <c r="W21" i="50"/>
  <c r="X21" i="50"/>
  <c r="H21" i="50"/>
  <c r="G21" i="50"/>
  <c r="W20" i="50"/>
  <c r="X20" i="50"/>
  <c r="H20" i="50"/>
  <c r="G20" i="50"/>
  <c r="W19" i="50"/>
  <c r="X19" i="50"/>
  <c r="H19" i="50"/>
  <c r="G19" i="50"/>
  <c r="W18" i="50"/>
  <c r="X18" i="50"/>
  <c r="H18" i="50"/>
  <c r="G18" i="50"/>
  <c r="W17" i="50"/>
  <c r="X17" i="50"/>
  <c r="H17" i="50"/>
  <c r="G17" i="50"/>
  <c r="W16" i="50"/>
  <c r="X16" i="50"/>
  <c r="F16" i="50"/>
  <c r="W15" i="50"/>
  <c r="X15" i="50"/>
  <c r="H15" i="50"/>
  <c r="G15" i="50"/>
  <c r="W14" i="50"/>
  <c r="X14" i="50"/>
  <c r="H14" i="50"/>
  <c r="G14" i="50"/>
  <c r="W13" i="50"/>
  <c r="X13" i="50"/>
  <c r="F13" i="50"/>
  <c r="W12" i="50"/>
  <c r="X12" i="50"/>
  <c r="H12" i="50"/>
  <c r="G12" i="50"/>
  <c r="W11" i="50"/>
  <c r="X11" i="50"/>
  <c r="F11" i="50"/>
  <c r="W10" i="50"/>
  <c r="X10" i="50"/>
  <c r="H10" i="50"/>
  <c r="G10" i="50"/>
  <c r="W9" i="50"/>
  <c r="X9" i="50"/>
  <c r="H9" i="50"/>
  <c r="G9" i="50"/>
  <c r="W8" i="50"/>
  <c r="X8" i="50"/>
  <c r="H8" i="50"/>
  <c r="G8" i="50"/>
  <c r="W7" i="50"/>
  <c r="X7" i="50"/>
  <c r="H7" i="50"/>
  <c r="G7" i="50"/>
  <c r="W6" i="50"/>
  <c r="X6" i="50"/>
  <c r="H6" i="50"/>
  <c r="G6" i="50"/>
  <c r="W5" i="50"/>
  <c r="X5" i="50"/>
  <c r="H5" i="50"/>
  <c r="G5" i="50"/>
  <c r="H4" i="50"/>
  <c r="AI32" i="34"/>
  <c r="AH32" i="34"/>
  <c r="AG32" i="34"/>
  <c r="AF32" i="34"/>
  <c r="AE32" i="34"/>
  <c r="AD32" i="34"/>
  <c r="AC32" i="34"/>
  <c r="AB32" i="34"/>
  <c r="AA32" i="34"/>
  <c r="Z32" i="34"/>
  <c r="Y32" i="34"/>
  <c r="U32" i="34"/>
  <c r="W30" i="34"/>
  <c r="X30" i="34"/>
  <c r="H30" i="34"/>
  <c r="G30" i="34"/>
  <c r="W29" i="34"/>
  <c r="X29" i="34"/>
  <c r="H29" i="34"/>
  <c r="G29" i="34"/>
  <c r="W28" i="34"/>
  <c r="X28" i="34"/>
  <c r="H28" i="34"/>
  <c r="G28" i="34"/>
  <c r="W27" i="34"/>
  <c r="X27" i="34"/>
  <c r="H27" i="34"/>
  <c r="G27" i="34"/>
  <c r="W26" i="34"/>
  <c r="X26" i="34"/>
  <c r="H26" i="34"/>
  <c r="G26" i="34"/>
  <c r="W25" i="34"/>
  <c r="X25" i="34"/>
  <c r="H25" i="34"/>
  <c r="G25" i="34"/>
  <c r="W24" i="34"/>
  <c r="X24" i="34"/>
  <c r="H24" i="34"/>
  <c r="G24" i="34"/>
  <c r="W23" i="34"/>
  <c r="X23" i="34"/>
  <c r="H23" i="34"/>
  <c r="G23" i="34"/>
  <c r="W22" i="34"/>
  <c r="X22" i="34"/>
  <c r="H22" i="34"/>
  <c r="G22" i="34"/>
  <c r="W21" i="34"/>
  <c r="X21" i="34"/>
  <c r="H21" i="34"/>
  <c r="G21" i="34"/>
  <c r="W20" i="34"/>
  <c r="X20" i="34"/>
  <c r="H20" i="34"/>
  <c r="G20" i="34"/>
  <c r="W19" i="34"/>
  <c r="X19" i="34"/>
  <c r="H19" i="34"/>
  <c r="G19" i="34"/>
  <c r="W18" i="34"/>
  <c r="X18" i="34"/>
  <c r="H18" i="34"/>
  <c r="G18" i="34"/>
  <c r="W17" i="34"/>
  <c r="X17" i="34"/>
  <c r="H17" i="34"/>
  <c r="G17" i="34"/>
  <c r="W16" i="34"/>
  <c r="X16" i="34"/>
  <c r="F16" i="34"/>
  <c r="W15" i="34"/>
  <c r="X15" i="34"/>
  <c r="H15" i="34"/>
  <c r="G15" i="34"/>
  <c r="W14" i="34"/>
  <c r="X14" i="34"/>
  <c r="H14" i="34"/>
  <c r="G14" i="34"/>
  <c r="W13" i="34"/>
  <c r="X13" i="34"/>
  <c r="F13" i="34"/>
  <c r="W12" i="34"/>
  <c r="X12" i="34"/>
  <c r="H12" i="34"/>
  <c r="G12" i="34"/>
  <c r="W11" i="34"/>
  <c r="X11" i="34"/>
  <c r="F11" i="34"/>
  <c r="W10" i="34"/>
  <c r="X10" i="34"/>
  <c r="H10" i="34"/>
  <c r="G10" i="34"/>
  <c r="W9" i="34"/>
  <c r="X9" i="34"/>
  <c r="H9" i="34"/>
  <c r="G9" i="34"/>
  <c r="W8" i="34"/>
  <c r="X8" i="34"/>
  <c r="H8" i="34"/>
  <c r="G8" i="34"/>
  <c r="W7" i="34"/>
  <c r="X7" i="34"/>
  <c r="H7" i="34"/>
  <c r="G7" i="34"/>
  <c r="W6" i="34"/>
  <c r="X6" i="34"/>
  <c r="H6" i="34"/>
  <c r="G6" i="34"/>
  <c r="W5" i="34"/>
  <c r="X5" i="34"/>
  <c r="H5" i="34"/>
  <c r="G5" i="34"/>
  <c r="H4" i="34"/>
  <c r="AI32" i="49"/>
  <c r="AH32" i="49"/>
  <c r="AG32" i="49"/>
  <c r="AF32" i="49"/>
  <c r="AE32" i="49"/>
  <c r="AD32" i="49"/>
  <c r="AC32" i="49"/>
  <c r="AB32" i="49"/>
  <c r="AA32" i="49"/>
  <c r="Z32" i="49"/>
  <c r="Y32" i="49"/>
  <c r="U32" i="49"/>
  <c r="W30" i="49"/>
  <c r="X30" i="49"/>
  <c r="H30" i="49"/>
  <c r="G30" i="49"/>
  <c r="W29" i="49"/>
  <c r="X29" i="49"/>
  <c r="H29" i="49"/>
  <c r="G29" i="49"/>
  <c r="W28" i="49"/>
  <c r="X28" i="49"/>
  <c r="H28" i="49"/>
  <c r="G28" i="49"/>
  <c r="W27" i="49"/>
  <c r="X27" i="49"/>
  <c r="H27" i="49"/>
  <c r="G27" i="49"/>
  <c r="W26" i="49"/>
  <c r="X26" i="49"/>
  <c r="H26" i="49"/>
  <c r="G26" i="49"/>
  <c r="W25" i="49"/>
  <c r="X25" i="49"/>
  <c r="H25" i="49"/>
  <c r="G25" i="49"/>
  <c r="W24" i="49"/>
  <c r="X24" i="49"/>
  <c r="H24" i="49"/>
  <c r="G24" i="49"/>
  <c r="W23" i="49"/>
  <c r="X23" i="49"/>
  <c r="H23" i="49"/>
  <c r="G23" i="49"/>
  <c r="W22" i="49"/>
  <c r="X22" i="49"/>
  <c r="H22" i="49"/>
  <c r="G22" i="49"/>
  <c r="W21" i="49"/>
  <c r="X21" i="49"/>
  <c r="H21" i="49"/>
  <c r="G21" i="49"/>
  <c r="W20" i="49"/>
  <c r="X20" i="49"/>
  <c r="H20" i="49"/>
  <c r="G20" i="49"/>
  <c r="W19" i="49"/>
  <c r="X19" i="49"/>
  <c r="H19" i="49"/>
  <c r="G19" i="49"/>
  <c r="W18" i="49"/>
  <c r="X18" i="49"/>
  <c r="H18" i="49"/>
  <c r="G18" i="49"/>
  <c r="W17" i="49"/>
  <c r="X17" i="49"/>
  <c r="H17" i="49"/>
  <c r="G17" i="49"/>
  <c r="W16" i="49"/>
  <c r="X16" i="49"/>
  <c r="F16" i="49"/>
  <c r="W15" i="49"/>
  <c r="X15" i="49"/>
  <c r="H15" i="49"/>
  <c r="G15" i="49"/>
  <c r="W14" i="49"/>
  <c r="X14" i="49"/>
  <c r="H14" i="49"/>
  <c r="G14" i="49"/>
  <c r="W13" i="49"/>
  <c r="X13" i="49"/>
  <c r="F13" i="49"/>
  <c r="W12" i="49"/>
  <c r="X12" i="49"/>
  <c r="H12" i="49"/>
  <c r="G12" i="49"/>
  <c r="W11" i="49"/>
  <c r="X11" i="49"/>
  <c r="F11" i="49"/>
  <c r="W10" i="49"/>
  <c r="X10" i="49"/>
  <c r="H10" i="49"/>
  <c r="G10" i="49"/>
  <c r="W9" i="49"/>
  <c r="X9" i="49"/>
  <c r="H9" i="49"/>
  <c r="G9" i="49"/>
  <c r="W8" i="49"/>
  <c r="X8" i="49"/>
  <c r="H8" i="49"/>
  <c r="G8" i="49"/>
  <c r="W7" i="49"/>
  <c r="X7" i="49"/>
  <c r="H7" i="49"/>
  <c r="G7" i="49"/>
  <c r="W6" i="49"/>
  <c r="X6" i="49"/>
  <c r="H6" i="49"/>
  <c r="G6" i="49"/>
  <c r="W5" i="49"/>
  <c r="X5" i="49"/>
  <c r="H5" i="49"/>
  <c r="G5" i="49"/>
  <c r="H4" i="49"/>
  <c r="AI32" i="33"/>
  <c r="AH32" i="33"/>
  <c r="AG32" i="33"/>
  <c r="AF32" i="33"/>
  <c r="AE32" i="33"/>
  <c r="AD32" i="33"/>
  <c r="AC32" i="33"/>
  <c r="AB32" i="33"/>
  <c r="AA32" i="33"/>
  <c r="Z32" i="33"/>
  <c r="Y32" i="33"/>
  <c r="U32" i="33"/>
  <c r="W30" i="33"/>
  <c r="X30" i="33"/>
  <c r="H30" i="33"/>
  <c r="G30" i="33"/>
  <c r="W29" i="33"/>
  <c r="X29" i="33"/>
  <c r="H29" i="33"/>
  <c r="G29" i="33"/>
  <c r="W28" i="33"/>
  <c r="X28" i="33"/>
  <c r="H28" i="33"/>
  <c r="G28" i="33"/>
  <c r="W27" i="33"/>
  <c r="X27" i="33"/>
  <c r="H27" i="33"/>
  <c r="G27" i="33"/>
  <c r="W26" i="33"/>
  <c r="X26" i="33"/>
  <c r="H26" i="33"/>
  <c r="G26" i="33"/>
  <c r="W25" i="33"/>
  <c r="X25" i="33"/>
  <c r="H25" i="33"/>
  <c r="G25" i="33"/>
  <c r="W24" i="33"/>
  <c r="X24" i="33"/>
  <c r="H24" i="33"/>
  <c r="G24" i="33"/>
  <c r="W23" i="33"/>
  <c r="X23" i="33"/>
  <c r="H23" i="33"/>
  <c r="G23" i="33"/>
  <c r="W22" i="33"/>
  <c r="X22" i="33"/>
  <c r="H22" i="33"/>
  <c r="G22" i="33"/>
  <c r="W21" i="33"/>
  <c r="X21" i="33"/>
  <c r="H21" i="33"/>
  <c r="G21" i="33"/>
  <c r="W20" i="33"/>
  <c r="X20" i="33"/>
  <c r="H20" i="33"/>
  <c r="G20" i="33"/>
  <c r="W19" i="33"/>
  <c r="X19" i="33"/>
  <c r="H19" i="33"/>
  <c r="G19" i="33"/>
  <c r="W18" i="33"/>
  <c r="X18" i="33"/>
  <c r="H18" i="33"/>
  <c r="G18" i="33"/>
  <c r="W17" i="33"/>
  <c r="X17" i="33"/>
  <c r="H17" i="33"/>
  <c r="G17" i="33"/>
  <c r="W16" i="33"/>
  <c r="X16" i="33"/>
  <c r="F16" i="33"/>
  <c r="W15" i="33"/>
  <c r="X15" i="33"/>
  <c r="H15" i="33"/>
  <c r="G15" i="33"/>
  <c r="W14" i="33"/>
  <c r="X14" i="33"/>
  <c r="H14" i="33"/>
  <c r="G14" i="33"/>
  <c r="W13" i="33"/>
  <c r="X13" i="33"/>
  <c r="F13" i="33"/>
  <c r="W12" i="33"/>
  <c r="X12" i="33"/>
  <c r="H12" i="33"/>
  <c r="G12" i="33"/>
  <c r="W11" i="33"/>
  <c r="X11" i="33"/>
  <c r="F11" i="33"/>
  <c r="W10" i="33"/>
  <c r="X10" i="33"/>
  <c r="H10" i="33"/>
  <c r="G10" i="33"/>
  <c r="W9" i="33"/>
  <c r="X9" i="33"/>
  <c r="H9" i="33"/>
  <c r="G9" i="33"/>
  <c r="W8" i="33"/>
  <c r="X8" i="33"/>
  <c r="H8" i="33"/>
  <c r="G8" i="33"/>
  <c r="W7" i="33"/>
  <c r="X7" i="33"/>
  <c r="H7" i="33"/>
  <c r="G7" i="33"/>
  <c r="W6" i="33"/>
  <c r="X6" i="33"/>
  <c r="H6" i="33"/>
  <c r="G6" i="33"/>
  <c r="W5" i="33"/>
  <c r="X5" i="33"/>
  <c r="H5" i="33"/>
  <c r="G5" i="33"/>
  <c r="H4" i="33"/>
  <c r="AI32" i="48"/>
  <c r="AH32" i="48"/>
  <c r="AG32" i="48"/>
  <c r="AF32" i="48"/>
  <c r="AE32" i="48"/>
  <c r="AD32" i="48"/>
  <c r="AC32" i="48"/>
  <c r="AB32" i="48"/>
  <c r="AA32" i="48"/>
  <c r="Z32" i="48"/>
  <c r="Y32" i="48"/>
  <c r="U32" i="48"/>
  <c r="W30" i="48"/>
  <c r="X30" i="48"/>
  <c r="H30" i="48"/>
  <c r="G30" i="48"/>
  <c r="W29" i="48"/>
  <c r="X29" i="48"/>
  <c r="H29" i="48"/>
  <c r="G29" i="48"/>
  <c r="W28" i="48"/>
  <c r="X28" i="48"/>
  <c r="H28" i="48"/>
  <c r="G28" i="48"/>
  <c r="W27" i="48"/>
  <c r="X27" i="48"/>
  <c r="H27" i="48"/>
  <c r="G27" i="48"/>
  <c r="W26" i="48"/>
  <c r="X26" i="48"/>
  <c r="H26" i="48"/>
  <c r="G26" i="48"/>
  <c r="W25" i="48"/>
  <c r="X25" i="48"/>
  <c r="H25" i="48"/>
  <c r="G25" i="48"/>
  <c r="W24" i="48"/>
  <c r="X24" i="48"/>
  <c r="H24" i="48"/>
  <c r="G24" i="48"/>
  <c r="W23" i="48"/>
  <c r="X23" i="48"/>
  <c r="H23" i="48"/>
  <c r="G23" i="48"/>
  <c r="W22" i="48"/>
  <c r="X22" i="48"/>
  <c r="H22" i="48"/>
  <c r="G22" i="48"/>
  <c r="W21" i="48"/>
  <c r="X21" i="48"/>
  <c r="H21" i="48"/>
  <c r="G21" i="48"/>
  <c r="W20" i="48"/>
  <c r="X20" i="48"/>
  <c r="H20" i="48"/>
  <c r="G20" i="48"/>
  <c r="W19" i="48"/>
  <c r="X19" i="48"/>
  <c r="H19" i="48"/>
  <c r="G19" i="48"/>
  <c r="W18" i="48"/>
  <c r="X18" i="48"/>
  <c r="H18" i="48"/>
  <c r="G18" i="48"/>
  <c r="W17" i="48"/>
  <c r="X17" i="48"/>
  <c r="H17" i="48"/>
  <c r="G17" i="48"/>
  <c r="W16" i="48"/>
  <c r="X16" i="48"/>
  <c r="F16" i="48"/>
  <c r="W15" i="48"/>
  <c r="X15" i="48"/>
  <c r="H15" i="48"/>
  <c r="G15" i="48"/>
  <c r="W14" i="48"/>
  <c r="X14" i="48"/>
  <c r="H14" i="48"/>
  <c r="G14" i="48"/>
  <c r="W13" i="48"/>
  <c r="X13" i="48"/>
  <c r="F13" i="48"/>
  <c r="W12" i="48"/>
  <c r="X12" i="48"/>
  <c r="H12" i="48"/>
  <c r="G12" i="48"/>
  <c r="W11" i="48"/>
  <c r="X11" i="48"/>
  <c r="F11" i="48"/>
  <c r="W10" i="48"/>
  <c r="X10" i="48"/>
  <c r="H10" i="48"/>
  <c r="G10" i="48"/>
  <c r="W9" i="48"/>
  <c r="X9" i="48"/>
  <c r="H9" i="48"/>
  <c r="G9" i="48"/>
  <c r="W8" i="48"/>
  <c r="X8" i="48"/>
  <c r="H8" i="48"/>
  <c r="G8" i="48"/>
  <c r="W7" i="48"/>
  <c r="X7" i="48"/>
  <c r="H7" i="48"/>
  <c r="G7" i="48"/>
  <c r="W6" i="48"/>
  <c r="X6" i="48"/>
  <c r="H6" i="48"/>
  <c r="G6" i="48"/>
  <c r="W5" i="48"/>
  <c r="X5" i="48"/>
  <c r="H5" i="48"/>
  <c r="G5" i="48"/>
  <c r="H4" i="48"/>
  <c r="AI32" i="32"/>
  <c r="AH32" i="32"/>
  <c r="AG32" i="32"/>
  <c r="AF32" i="32"/>
  <c r="AE32" i="32"/>
  <c r="AD32" i="32"/>
  <c r="AC32" i="32"/>
  <c r="AB32" i="32"/>
  <c r="AA32" i="32"/>
  <c r="Z32" i="32"/>
  <c r="Y32" i="32"/>
  <c r="U32" i="32"/>
  <c r="W30" i="32"/>
  <c r="X30" i="32"/>
  <c r="H30" i="32"/>
  <c r="G30" i="32"/>
  <c r="W29" i="32"/>
  <c r="X29" i="32"/>
  <c r="H29" i="32"/>
  <c r="G29" i="32"/>
  <c r="W28" i="32"/>
  <c r="X28" i="32"/>
  <c r="H28" i="32"/>
  <c r="G28" i="32"/>
  <c r="W27" i="32"/>
  <c r="X27" i="32"/>
  <c r="H27" i="32"/>
  <c r="G27" i="32"/>
  <c r="W26" i="32"/>
  <c r="X26" i="32"/>
  <c r="H26" i="32"/>
  <c r="G26" i="32"/>
  <c r="W25" i="32"/>
  <c r="X25" i="32"/>
  <c r="H25" i="32"/>
  <c r="G25" i="32"/>
  <c r="W24" i="32"/>
  <c r="X24" i="32"/>
  <c r="H24" i="32"/>
  <c r="G24" i="32"/>
  <c r="W23" i="32"/>
  <c r="X23" i="32"/>
  <c r="H23" i="32"/>
  <c r="G23" i="32"/>
  <c r="W22" i="32"/>
  <c r="X22" i="32"/>
  <c r="H22" i="32"/>
  <c r="G22" i="32"/>
  <c r="W21" i="32"/>
  <c r="X21" i="32"/>
  <c r="H21" i="32"/>
  <c r="G21" i="32"/>
  <c r="W20" i="32"/>
  <c r="X20" i="32"/>
  <c r="H20" i="32"/>
  <c r="G20" i="32"/>
  <c r="W19" i="32"/>
  <c r="X19" i="32"/>
  <c r="H19" i="32"/>
  <c r="G19" i="32"/>
  <c r="W18" i="32"/>
  <c r="X18" i="32"/>
  <c r="H18" i="32"/>
  <c r="G18" i="32"/>
  <c r="W17" i="32"/>
  <c r="X17" i="32"/>
  <c r="H17" i="32"/>
  <c r="G17" i="32"/>
  <c r="W16" i="32"/>
  <c r="X16" i="32"/>
  <c r="F16" i="32"/>
  <c r="W15" i="32"/>
  <c r="X15" i="32"/>
  <c r="H15" i="32"/>
  <c r="G15" i="32"/>
  <c r="W14" i="32"/>
  <c r="X14" i="32"/>
  <c r="H14" i="32"/>
  <c r="G14" i="32"/>
  <c r="W13" i="32"/>
  <c r="X13" i="32"/>
  <c r="F13" i="32"/>
  <c r="W12" i="32"/>
  <c r="X12" i="32"/>
  <c r="H12" i="32"/>
  <c r="G12" i="32"/>
  <c r="W11" i="32"/>
  <c r="X11" i="32"/>
  <c r="F11" i="32"/>
  <c r="W10" i="32"/>
  <c r="X10" i="32"/>
  <c r="H10" i="32"/>
  <c r="G10" i="32"/>
  <c r="W9" i="32"/>
  <c r="X9" i="32"/>
  <c r="H9" i="32"/>
  <c r="G9" i="32"/>
  <c r="W8" i="32"/>
  <c r="X8" i="32"/>
  <c r="H8" i="32"/>
  <c r="G8" i="32"/>
  <c r="W7" i="32"/>
  <c r="X7" i="32"/>
  <c r="H7" i="32"/>
  <c r="G7" i="32"/>
  <c r="W6" i="32"/>
  <c r="X6" i="32"/>
  <c r="H6" i="32"/>
  <c r="G6" i="32"/>
  <c r="W5" i="32"/>
  <c r="X5" i="32"/>
  <c r="H5" i="32"/>
  <c r="G5" i="32"/>
  <c r="H4" i="32"/>
  <c r="AI32" i="47"/>
  <c r="AH32" i="47"/>
  <c r="AG32" i="47"/>
  <c r="AF32" i="47"/>
  <c r="AE32" i="47"/>
  <c r="AD32" i="47"/>
  <c r="AC32" i="47"/>
  <c r="AB32" i="47"/>
  <c r="AA32" i="47"/>
  <c r="Z32" i="47"/>
  <c r="Y32" i="47"/>
  <c r="U32" i="47"/>
  <c r="W30" i="47"/>
  <c r="X30" i="47"/>
  <c r="H30" i="47"/>
  <c r="G30" i="47"/>
  <c r="W29" i="47"/>
  <c r="X29" i="47"/>
  <c r="H29" i="47"/>
  <c r="G29" i="47"/>
  <c r="W28" i="47"/>
  <c r="X28" i="47"/>
  <c r="H28" i="47"/>
  <c r="G28" i="47"/>
  <c r="W27" i="47"/>
  <c r="X27" i="47"/>
  <c r="H27" i="47"/>
  <c r="G27" i="47"/>
  <c r="W26" i="47"/>
  <c r="X26" i="47"/>
  <c r="H26" i="47"/>
  <c r="G26" i="47"/>
  <c r="W25" i="47"/>
  <c r="X25" i="47"/>
  <c r="H25" i="47"/>
  <c r="G25" i="47"/>
  <c r="W24" i="47"/>
  <c r="X24" i="47"/>
  <c r="H24" i="47"/>
  <c r="G24" i="47"/>
  <c r="W23" i="47"/>
  <c r="X23" i="47"/>
  <c r="H23" i="47"/>
  <c r="G23" i="47"/>
  <c r="W22" i="47"/>
  <c r="X22" i="47"/>
  <c r="H22" i="47"/>
  <c r="G22" i="47"/>
  <c r="W21" i="47"/>
  <c r="X21" i="47"/>
  <c r="H21" i="47"/>
  <c r="G21" i="47"/>
  <c r="W20" i="47"/>
  <c r="X20" i="47"/>
  <c r="H20" i="47"/>
  <c r="G20" i="47"/>
  <c r="W19" i="47"/>
  <c r="X19" i="47"/>
  <c r="H19" i="47"/>
  <c r="G19" i="47"/>
  <c r="W18" i="47"/>
  <c r="X18" i="47"/>
  <c r="H18" i="47"/>
  <c r="G18" i="47"/>
  <c r="W17" i="47"/>
  <c r="X17" i="47"/>
  <c r="H17" i="47"/>
  <c r="G17" i="47"/>
  <c r="W16" i="47"/>
  <c r="X16" i="47"/>
  <c r="F16" i="47"/>
  <c r="W15" i="47"/>
  <c r="X15" i="47"/>
  <c r="H15" i="47"/>
  <c r="G15" i="47"/>
  <c r="W14" i="47"/>
  <c r="X14" i="47"/>
  <c r="H14" i="47"/>
  <c r="G14" i="47"/>
  <c r="W13" i="47"/>
  <c r="X13" i="47"/>
  <c r="F13" i="47"/>
  <c r="W12" i="47"/>
  <c r="X12" i="47"/>
  <c r="H12" i="47"/>
  <c r="G12" i="47"/>
  <c r="W11" i="47"/>
  <c r="X11" i="47"/>
  <c r="F11" i="47"/>
  <c r="W10" i="47"/>
  <c r="X10" i="47"/>
  <c r="H10" i="47"/>
  <c r="G10" i="47"/>
  <c r="W9" i="47"/>
  <c r="X9" i="47"/>
  <c r="H9" i="47"/>
  <c r="G9" i="47"/>
  <c r="W8" i="47"/>
  <c r="X8" i="47"/>
  <c r="H8" i="47"/>
  <c r="G8" i="47"/>
  <c r="W7" i="47"/>
  <c r="X7" i="47"/>
  <c r="H7" i="47"/>
  <c r="G7" i="47"/>
  <c r="W6" i="47"/>
  <c r="X6" i="47"/>
  <c r="H6" i="47"/>
  <c r="G6" i="47"/>
  <c r="W5" i="47"/>
  <c r="X5" i="47"/>
  <c r="H5" i="47"/>
  <c r="G5" i="47"/>
  <c r="H4" i="47"/>
  <c r="AK32" i="31"/>
  <c r="AJ32" i="31"/>
  <c r="AI32" i="31"/>
  <c r="AH32" i="31"/>
  <c r="AG32" i="31"/>
  <c r="AF32" i="31"/>
  <c r="AE32" i="31"/>
  <c r="AD32" i="31"/>
  <c r="AC32" i="31"/>
  <c r="AB32" i="31"/>
  <c r="W30" i="31"/>
  <c r="X30" i="31"/>
  <c r="H30" i="31"/>
  <c r="G30" i="31"/>
  <c r="W29" i="31"/>
  <c r="X29" i="31"/>
  <c r="H29" i="31"/>
  <c r="G29" i="31"/>
  <c r="W28" i="31"/>
  <c r="X28" i="31"/>
  <c r="H28" i="31"/>
  <c r="G28" i="31"/>
  <c r="W27" i="31"/>
  <c r="X27" i="31"/>
  <c r="H27" i="31"/>
  <c r="G27" i="31"/>
  <c r="W26" i="31"/>
  <c r="X26" i="31"/>
  <c r="H26" i="31"/>
  <c r="G26" i="31"/>
  <c r="W25" i="31"/>
  <c r="X25" i="31"/>
  <c r="H25" i="31"/>
  <c r="G25" i="31"/>
  <c r="W24" i="31"/>
  <c r="X24" i="31"/>
  <c r="H24" i="31"/>
  <c r="G24" i="31"/>
  <c r="W23" i="31"/>
  <c r="X23" i="31"/>
  <c r="H23" i="31"/>
  <c r="G23" i="31"/>
  <c r="W22" i="31"/>
  <c r="X22" i="31"/>
  <c r="H22" i="31"/>
  <c r="G22" i="31"/>
  <c r="W21" i="31"/>
  <c r="X21" i="31"/>
  <c r="H21" i="31"/>
  <c r="G21" i="31"/>
  <c r="W20" i="31"/>
  <c r="X20" i="31"/>
  <c r="H20" i="31"/>
  <c r="G20" i="31"/>
  <c r="W19" i="31"/>
  <c r="X19" i="31"/>
  <c r="H19" i="31"/>
  <c r="G19" i="31"/>
  <c r="W18" i="31"/>
  <c r="X18" i="31"/>
  <c r="H18" i="31"/>
  <c r="G18" i="31"/>
  <c r="W17" i="31"/>
  <c r="X17" i="31"/>
  <c r="H17" i="31"/>
  <c r="G17" i="31"/>
  <c r="W16" i="31"/>
  <c r="X16" i="31"/>
  <c r="W15" i="31"/>
  <c r="X15" i="31"/>
  <c r="H15" i="31"/>
  <c r="G15" i="31"/>
  <c r="W14" i="31"/>
  <c r="X14" i="31"/>
  <c r="H14" i="31"/>
  <c r="G14" i="31"/>
  <c r="W13" i="31"/>
  <c r="X13" i="31"/>
  <c r="F13" i="31"/>
  <c r="W12" i="31"/>
  <c r="X12" i="31"/>
  <c r="H12" i="31"/>
  <c r="G12" i="31"/>
  <c r="W11" i="31"/>
  <c r="X11" i="31"/>
  <c r="W10" i="31"/>
  <c r="X10" i="31"/>
  <c r="H10" i="31"/>
  <c r="G10" i="31"/>
  <c r="W9" i="31"/>
  <c r="X9" i="31"/>
  <c r="H9" i="31"/>
  <c r="G9" i="31"/>
  <c r="W8" i="31"/>
  <c r="X8" i="31"/>
  <c r="H8" i="31"/>
  <c r="G8" i="31"/>
  <c r="W7" i="31"/>
  <c r="X7" i="31"/>
  <c r="H7" i="31"/>
  <c r="G7" i="31"/>
  <c r="H6" i="31"/>
  <c r="G6" i="31"/>
  <c r="W5" i="31"/>
  <c r="X5" i="31"/>
  <c r="H5" i="31"/>
  <c r="H4" i="31"/>
  <c r="AI32" i="46"/>
  <c r="AH32" i="46"/>
  <c r="AG32" i="46"/>
  <c r="AF32" i="46"/>
  <c r="AE32" i="46"/>
  <c r="AD32" i="46"/>
  <c r="AC32" i="46"/>
  <c r="AB32" i="46"/>
  <c r="AA32" i="46"/>
  <c r="Z32" i="46"/>
  <c r="Y32" i="46"/>
  <c r="U32" i="46"/>
  <c r="W30" i="46"/>
  <c r="X30" i="46"/>
  <c r="H30" i="46"/>
  <c r="G30" i="46"/>
  <c r="W29" i="46"/>
  <c r="X29" i="46"/>
  <c r="H29" i="46"/>
  <c r="G29" i="46"/>
  <c r="W28" i="46"/>
  <c r="X28" i="46"/>
  <c r="H28" i="46"/>
  <c r="G28" i="46"/>
  <c r="W27" i="46"/>
  <c r="X27" i="46"/>
  <c r="H27" i="46"/>
  <c r="G27" i="46"/>
  <c r="W26" i="46"/>
  <c r="X26" i="46"/>
  <c r="H26" i="46"/>
  <c r="G26" i="46"/>
  <c r="W25" i="46"/>
  <c r="X25" i="46"/>
  <c r="H25" i="46"/>
  <c r="G25" i="46"/>
  <c r="W24" i="46"/>
  <c r="X24" i="46"/>
  <c r="H24" i="46"/>
  <c r="G24" i="46"/>
  <c r="W23" i="46"/>
  <c r="X23" i="46"/>
  <c r="H23" i="46"/>
  <c r="G23" i="46"/>
  <c r="W22" i="46"/>
  <c r="X22" i="46"/>
  <c r="H22" i="46"/>
  <c r="G22" i="46"/>
  <c r="W21" i="46"/>
  <c r="X21" i="46"/>
  <c r="H21" i="46"/>
  <c r="G21" i="46"/>
  <c r="W20" i="46"/>
  <c r="X20" i="46"/>
  <c r="H20" i="46"/>
  <c r="G20" i="46"/>
  <c r="W19" i="46"/>
  <c r="X19" i="46"/>
  <c r="H19" i="46"/>
  <c r="G19" i="46"/>
  <c r="W18" i="46"/>
  <c r="X18" i="46"/>
  <c r="H18" i="46"/>
  <c r="G18" i="46"/>
  <c r="W17" i="46"/>
  <c r="X17" i="46"/>
  <c r="H17" i="46"/>
  <c r="G17" i="46"/>
  <c r="W16" i="46"/>
  <c r="X16" i="46"/>
  <c r="F16" i="46"/>
  <c r="W15" i="46"/>
  <c r="X15" i="46"/>
  <c r="H15" i="46"/>
  <c r="G15" i="46"/>
  <c r="W14" i="46"/>
  <c r="X14" i="46"/>
  <c r="H14" i="46"/>
  <c r="G14" i="46"/>
  <c r="W13" i="46"/>
  <c r="X13" i="46"/>
  <c r="F13" i="46"/>
  <c r="W12" i="46"/>
  <c r="X12" i="46"/>
  <c r="H12" i="46"/>
  <c r="G12" i="46"/>
  <c r="W11" i="46"/>
  <c r="X11" i="46"/>
  <c r="F11" i="46"/>
  <c r="W10" i="46"/>
  <c r="X10" i="46"/>
  <c r="H10" i="46"/>
  <c r="G10" i="46"/>
  <c r="W9" i="46"/>
  <c r="X9" i="46"/>
  <c r="H9" i="46"/>
  <c r="G9" i="46"/>
  <c r="W8" i="46"/>
  <c r="X8" i="46"/>
  <c r="H8" i="46"/>
  <c r="G8" i="46"/>
  <c r="W7" i="46"/>
  <c r="X7" i="46"/>
  <c r="H7" i="46"/>
  <c r="G7" i="46"/>
  <c r="W6" i="46"/>
  <c r="X6" i="46"/>
  <c r="H6" i="46"/>
  <c r="G6" i="46"/>
  <c r="W5" i="46"/>
  <c r="X5" i="46"/>
  <c r="H5" i="46"/>
  <c r="G5" i="46"/>
  <c r="H4" i="46"/>
  <c r="AI32" i="30"/>
  <c r="AH32" i="30"/>
  <c r="AG32" i="30"/>
  <c r="AF32" i="30"/>
  <c r="AE32" i="30"/>
  <c r="AD32" i="30"/>
  <c r="AC32" i="30"/>
  <c r="AB32" i="30"/>
  <c r="AA32" i="30"/>
  <c r="Z32" i="30"/>
  <c r="Y32" i="30"/>
  <c r="U32" i="30"/>
  <c r="W30" i="30"/>
  <c r="X30" i="30"/>
  <c r="H30" i="30"/>
  <c r="G30" i="30"/>
  <c r="W29" i="30"/>
  <c r="X29" i="30"/>
  <c r="H29" i="30"/>
  <c r="G29" i="30"/>
  <c r="W28" i="30"/>
  <c r="X28" i="30"/>
  <c r="H28" i="30"/>
  <c r="G28" i="30"/>
  <c r="W27" i="30"/>
  <c r="X27" i="30"/>
  <c r="H27" i="30"/>
  <c r="G27" i="30"/>
  <c r="W26" i="30"/>
  <c r="X26" i="30"/>
  <c r="H26" i="30"/>
  <c r="G26" i="30"/>
  <c r="W25" i="30"/>
  <c r="X25" i="30"/>
  <c r="H25" i="30"/>
  <c r="G25" i="30"/>
  <c r="W24" i="30"/>
  <c r="X24" i="30"/>
  <c r="H24" i="30"/>
  <c r="G24" i="30"/>
  <c r="W23" i="30"/>
  <c r="X23" i="30"/>
  <c r="H23" i="30"/>
  <c r="G23" i="30"/>
  <c r="W22" i="30"/>
  <c r="X22" i="30"/>
  <c r="H22" i="30"/>
  <c r="G22" i="30"/>
  <c r="W21" i="30"/>
  <c r="X21" i="30"/>
  <c r="H21" i="30"/>
  <c r="G21" i="30"/>
  <c r="W20" i="30"/>
  <c r="X20" i="30"/>
  <c r="H20" i="30"/>
  <c r="G20" i="30"/>
  <c r="W19" i="30"/>
  <c r="X19" i="30"/>
  <c r="H19" i="30"/>
  <c r="G19" i="30"/>
  <c r="W18" i="30"/>
  <c r="X18" i="30"/>
  <c r="H18" i="30"/>
  <c r="G18" i="30"/>
  <c r="W17" i="30"/>
  <c r="X17" i="30"/>
  <c r="H17" i="30"/>
  <c r="G17" i="30"/>
  <c r="W16" i="30"/>
  <c r="X16" i="30"/>
  <c r="F16" i="30"/>
  <c r="W15" i="30"/>
  <c r="X15" i="30"/>
  <c r="H15" i="30"/>
  <c r="G15" i="30"/>
  <c r="W14" i="30"/>
  <c r="X14" i="30"/>
  <c r="H14" i="30"/>
  <c r="G14" i="30"/>
  <c r="W13" i="30"/>
  <c r="X13" i="30"/>
  <c r="F13" i="30"/>
  <c r="W12" i="30"/>
  <c r="X12" i="30"/>
  <c r="H12" i="30"/>
  <c r="G12" i="30"/>
  <c r="W11" i="30"/>
  <c r="X11" i="30"/>
  <c r="F11" i="30"/>
  <c r="W10" i="30"/>
  <c r="X10" i="30"/>
  <c r="H10" i="30"/>
  <c r="G10" i="30"/>
  <c r="W9" i="30"/>
  <c r="X9" i="30"/>
  <c r="H9" i="30"/>
  <c r="G9" i="30"/>
  <c r="W8" i="30"/>
  <c r="X8" i="30"/>
  <c r="H8" i="30"/>
  <c r="G8" i="30"/>
  <c r="W7" i="30"/>
  <c r="X7" i="30"/>
  <c r="H7" i="30"/>
  <c r="G7" i="30"/>
  <c r="W6" i="30"/>
  <c r="X6" i="30"/>
  <c r="H6" i="30"/>
  <c r="G6" i="30"/>
  <c r="W5" i="30"/>
  <c r="X5" i="30"/>
  <c r="H5" i="30"/>
  <c r="G5" i="30"/>
  <c r="H4" i="30"/>
  <c r="AI32" i="45"/>
  <c r="AH32" i="45"/>
  <c r="AG32" i="45"/>
  <c r="AF32" i="45"/>
  <c r="AE32" i="45"/>
  <c r="AD32" i="45"/>
  <c r="AC32" i="45"/>
  <c r="AB32" i="45"/>
  <c r="AA32" i="45"/>
  <c r="Z32" i="45"/>
  <c r="Y32" i="45"/>
  <c r="U32" i="45"/>
  <c r="W30" i="45"/>
  <c r="X30" i="45"/>
  <c r="H30" i="45"/>
  <c r="G30" i="45"/>
  <c r="W29" i="45"/>
  <c r="X29" i="45"/>
  <c r="H29" i="45"/>
  <c r="G29" i="45"/>
  <c r="W28" i="45"/>
  <c r="X28" i="45"/>
  <c r="H28" i="45"/>
  <c r="G28" i="45"/>
  <c r="W27" i="45"/>
  <c r="X27" i="45"/>
  <c r="H27" i="45"/>
  <c r="G27" i="45"/>
  <c r="W26" i="45"/>
  <c r="X26" i="45"/>
  <c r="H26" i="45"/>
  <c r="G26" i="45"/>
  <c r="W25" i="45"/>
  <c r="X25" i="45"/>
  <c r="H25" i="45"/>
  <c r="G25" i="45"/>
  <c r="W24" i="45"/>
  <c r="X24" i="45"/>
  <c r="H24" i="45"/>
  <c r="G24" i="45"/>
  <c r="W23" i="45"/>
  <c r="X23" i="45"/>
  <c r="H23" i="45"/>
  <c r="G23" i="45"/>
  <c r="W22" i="45"/>
  <c r="X22" i="45"/>
  <c r="H22" i="45"/>
  <c r="G22" i="45"/>
  <c r="W21" i="45"/>
  <c r="X21" i="45"/>
  <c r="H21" i="45"/>
  <c r="G21" i="45"/>
  <c r="W20" i="45"/>
  <c r="X20" i="45"/>
  <c r="H20" i="45"/>
  <c r="G20" i="45"/>
  <c r="W19" i="45"/>
  <c r="X19" i="45"/>
  <c r="H19" i="45"/>
  <c r="G19" i="45"/>
  <c r="W18" i="45"/>
  <c r="X18" i="45"/>
  <c r="H18" i="45"/>
  <c r="G18" i="45"/>
  <c r="W17" i="45"/>
  <c r="X17" i="45"/>
  <c r="H17" i="45"/>
  <c r="G17" i="45"/>
  <c r="W16" i="45"/>
  <c r="X16" i="45"/>
  <c r="F16" i="45"/>
  <c r="W15" i="45"/>
  <c r="X15" i="45"/>
  <c r="H15" i="45"/>
  <c r="G15" i="45"/>
  <c r="W14" i="45"/>
  <c r="X14" i="45"/>
  <c r="H14" i="45"/>
  <c r="G14" i="45"/>
  <c r="W13" i="45"/>
  <c r="X13" i="45"/>
  <c r="F13" i="45"/>
  <c r="W12" i="45"/>
  <c r="X12" i="45"/>
  <c r="H12" i="45"/>
  <c r="G12" i="45"/>
  <c r="W11" i="45"/>
  <c r="X11" i="45"/>
  <c r="F11" i="45"/>
  <c r="W10" i="45"/>
  <c r="X10" i="45"/>
  <c r="H10" i="45"/>
  <c r="G10" i="45"/>
  <c r="W9" i="45"/>
  <c r="X9" i="45"/>
  <c r="H9" i="45"/>
  <c r="G9" i="45"/>
  <c r="W8" i="45"/>
  <c r="X8" i="45"/>
  <c r="H8" i="45"/>
  <c r="G8" i="45"/>
  <c r="W7" i="45"/>
  <c r="X7" i="45"/>
  <c r="H7" i="45"/>
  <c r="G7" i="45"/>
  <c r="W6" i="45"/>
  <c r="X6" i="45"/>
  <c r="H6" i="45"/>
  <c r="G6" i="45"/>
  <c r="W5" i="45"/>
  <c r="X5" i="45"/>
  <c r="H5" i="45"/>
  <c r="G5" i="45"/>
  <c r="H4" i="45"/>
  <c r="AI32" i="29"/>
  <c r="AH32" i="29"/>
  <c r="AG32" i="29"/>
  <c r="AF32" i="29"/>
  <c r="AE32" i="29"/>
  <c r="AD32" i="29"/>
  <c r="AC32" i="29"/>
  <c r="AB32" i="29"/>
  <c r="AA32" i="29"/>
  <c r="Z32" i="29"/>
  <c r="Y32" i="29"/>
  <c r="U32" i="29"/>
  <c r="W30" i="29"/>
  <c r="X30" i="29"/>
  <c r="H30" i="29"/>
  <c r="G30" i="29"/>
  <c r="W29" i="29"/>
  <c r="X29" i="29"/>
  <c r="H29" i="29"/>
  <c r="G29" i="29"/>
  <c r="W28" i="29"/>
  <c r="X28" i="29"/>
  <c r="H28" i="29"/>
  <c r="G28" i="29"/>
  <c r="W27" i="29"/>
  <c r="X27" i="29"/>
  <c r="H27" i="29"/>
  <c r="G27" i="29"/>
  <c r="W26" i="29"/>
  <c r="X26" i="29"/>
  <c r="H26" i="29"/>
  <c r="G26" i="29"/>
  <c r="W25" i="29"/>
  <c r="X25" i="29"/>
  <c r="H25" i="29"/>
  <c r="G25" i="29"/>
  <c r="W24" i="29"/>
  <c r="X24" i="29"/>
  <c r="H24" i="29"/>
  <c r="G24" i="29"/>
  <c r="W23" i="29"/>
  <c r="X23" i="29"/>
  <c r="H23" i="29"/>
  <c r="G23" i="29"/>
  <c r="W22" i="29"/>
  <c r="X22" i="29"/>
  <c r="H22" i="29"/>
  <c r="G22" i="29"/>
  <c r="W21" i="29"/>
  <c r="X21" i="29"/>
  <c r="H21" i="29"/>
  <c r="G21" i="29"/>
  <c r="W20" i="29"/>
  <c r="X20" i="29"/>
  <c r="H20" i="29"/>
  <c r="G20" i="29"/>
  <c r="W19" i="29"/>
  <c r="X19" i="29"/>
  <c r="H19" i="29"/>
  <c r="G19" i="29"/>
  <c r="W18" i="29"/>
  <c r="X18" i="29"/>
  <c r="H18" i="29"/>
  <c r="G18" i="29"/>
  <c r="W17" i="29"/>
  <c r="X17" i="29"/>
  <c r="H17" i="29"/>
  <c r="G17" i="29"/>
  <c r="W16" i="29"/>
  <c r="X16" i="29"/>
  <c r="F16" i="29"/>
  <c r="W15" i="29"/>
  <c r="X15" i="29"/>
  <c r="H15" i="29"/>
  <c r="G15" i="29"/>
  <c r="W14" i="29"/>
  <c r="X14" i="29"/>
  <c r="H14" i="29"/>
  <c r="G14" i="29"/>
  <c r="W13" i="29"/>
  <c r="X13" i="29"/>
  <c r="F13" i="29"/>
  <c r="W12" i="29"/>
  <c r="X12" i="29"/>
  <c r="H12" i="29"/>
  <c r="G12" i="29"/>
  <c r="W11" i="29"/>
  <c r="X11" i="29"/>
  <c r="F11" i="29"/>
  <c r="W10" i="29"/>
  <c r="X10" i="29"/>
  <c r="H10" i="29"/>
  <c r="G10" i="29"/>
  <c r="W9" i="29"/>
  <c r="X9" i="29"/>
  <c r="H9" i="29"/>
  <c r="G9" i="29"/>
  <c r="W8" i="29"/>
  <c r="X8" i="29"/>
  <c r="H8" i="29"/>
  <c r="G8" i="29"/>
  <c r="W7" i="29"/>
  <c r="X7" i="29"/>
  <c r="H7" i="29"/>
  <c r="G7" i="29"/>
  <c r="W6" i="29"/>
  <c r="X6" i="29"/>
  <c r="H6" i="29"/>
  <c r="G6" i="29"/>
  <c r="W5" i="29"/>
  <c r="X5" i="29"/>
  <c r="H5" i="29"/>
  <c r="G5" i="29"/>
  <c r="H4" i="29"/>
  <c r="AI32" i="44"/>
  <c r="AH32" i="44"/>
  <c r="AG32" i="44"/>
  <c r="AF32" i="44"/>
  <c r="AE32" i="44"/>
  <c r="AD32" i="44"/>
  <c r="AC32" i="44"/>
  <c r="AB32" i="44"/>
  <c r="AA32" i="44"/>
  <c r="Z32" i="44"/>
  <c r="Y32" i="44"/>
  <c r="U32" i="44"/>
  <c r="W30" i="44"/>
  <c r="X30" i="44"/>
  <c r="H30" i="44"/>
  <c r="G30" i="44"/>
  <c r="W29" i="44"/>
  <c r="X29" i="44"/>
  <c r="H29" i="44"/>
  <c r="G29" i="44"/>
  <c r="W28" i="44"/>
  <c r="X28" i="44"/>
  <c r="H28" i="44"/>
  <c r="G28" i="44"/>
  <c r="W27" i="44"/>
  <c r="X27" i="44"/>
  <c r="H27" i="44"/>
  <c r="G27" i="44"/>
  <c r="W26" i="44"/>
  <c r="X26" i="44"/>
  <c r="H26" i="44"/>
  <c r="G26" i="44"/>
  <c r="W25" i="44"/>
  <c r="X25" i="44"/>
  <c r="H25" i="44"/>
  <c r="G25" i="44"/>
  <c r="W24" i="44"/>
  <c r="X24" i="44"/>
  <c r="H24" i="44"/>
  <c r="G24" i="44"/>
  <c r="W23" i="44"/>
  <c r="X23" i="44"/>
  <c r="H23" i="44"/>
  <c r="G23" i="44"/>
  <c r="W22" i="44"/>
  <c r="X22" i="44"/>
  <c r="H22" i="44"/>
  <c r="G22" i="44"/>
  <c r="W21" i="44"/>
  <c r="X21" i="44"/>
  <c r="H21" i="44"/>
  <c r="G21" i="44"/>
  <c r="W20" i="44"/>
  <c r="X20" i="44"/>
  <c r="H20" i="44"/>
  <c r="G20" i="44"/>
  <c r="W19" i="44"/>
  <c r="X19" i="44"/>
  <c r="H19" i="44"/>
  <c r="G19" i="44"/>
  <c r="W18" i="44"/>
  <c r="X18" i="44"/>
  <c r="H18" i="44"/>
  <c r="G18" i="44"/>
  <c r="W17" i="44"/>
  <c r="X17" i="44"/>
  <c r="H17" i="44"/>
  <c r="G17" i="44"/>
  <c r="W16" i="44"/>
  <c r="X16" i="44"/>
  <c r="F16" i="44"/>
  <c r="W15" i="44"/>
  <c r="X15" i="44"/>
  <c r="H15" i="44"/>
  <c r="G15" i="44"/>
  <c r="W14" i="44"/>
  <c r="X14" i="44"/>
  <c r="H14" i="44"/>
  <c r="G14" i="44"/>
  <c r="W13" i="44"/>
  <c r="X13" i="44"/>
  <c r="F13" i="44"/>
  <c r="W12" i="44"/>
  <c r="X12" i="44"/>
  <c r="H12" i="44"/>
  <c r="G12" i="44"/>
  <c r="W11" i="44"/>
  <c r="X11" i="44"/>
  <c r="F11" i="44"/>
  <c r="W10" i="44"/>
  <c r="X10" i="44"/>
  <c r="H10" i="44"/>
  <c r="G10" i="44"/>
  <c r="W9" i="44"/>
  <c r="X9" i="44"/>
  <c r="H9" i="44"/>
  <c r="G9" i="44"/>
  <c r="W8" i="44"/>
  <c r="X8" i="44"/>
  <c r="H8" i="44"/>
  <c r="G8" i="44"/>
  <c r="W7" i="44"/>
  <c r="X7" i="44"/>
  <c r="H7" i="44"/>
  <c r="G7" i="44"/>
  <c r="W6" i="44"/>
  <c r="X6" i="44"/>
  <c r="H6" i="44"/>
  <c r="G6" i="44"/>
  <c r="W5" i="44"/>
  <c r="X5" i="44"/>
  <c r="H5" i="44"/>
  <c r="G5" i="44"/>
  <c r="H4" i="44"/>
  <c r="AI32" i="28"/>
  <c r="AH32" i="28"/>
  <c r="AG32" i="28"/>
  <c r="AF32" i="28"/>
  <c r="AE32" i="28"/>
  <c r="AD32" i="28"/>
  <c r="AC32" i="28"/>
  <c r="AB32" i="28"/>
  <c r="AA32" i="28"/>
  <c r="Z32" i="28"/>
  <c r="Y32" i="28"/>
  <c r="U32" i="28"/>
  <c r="W30" i="28"/>
  <c r="X30" i="28"/>
  <c r="H30" i="28"/>
  <c r="G30" i="28"/>
  <c r="W29" i="28"/>
  <c r="X29" i="28"/>
  <c r="H29" i="28"/>
  <c r="G29" i="28"/>
  <c r="W28" i="28"/>
  <c r="X28" i="28"/>
  <c r="H28" i="28"/>
  <c r="G28" i="28"/>
  <c r="W27" i="28"/>
  <c r="X27" i="28"/>
  <c r="H27" i="28"/>
  <c r="G27" i="28"/>
  <c r="W26" i="28"/>
  <c r="X26" i="28"/>
  <c r="H26" i="28"/>
  <c r="G26" i="28"/>
  <c r="W25" i="28"/>
  <c r="X25" i="28"/>
  <c r="H25" i="28"/>
  <c r="G25" i="28"/>
  <c r="W24" i="28"/>
  <c r="X24" i="28"/>
  <c r="H24" i="28"/>
  <c r="G24" i="28"/>
  <c r="W23" i="28"/>
  <c r="X23" i="28"/>
  <c r="H23" i="28"/>
  <c r="G23" i="28"/>
  <c r="W22" i="28"/>
  <c r="X22" i="28"/>
  <c r="H22" i="28"/>
  <c r="G22" i="28"/>
  <c r="W21" i="28"/>
  <c r="X21" i="28"/>
  <c r="H21" i="28"/>
  <c r="G21" i="28"/>
  <c r="W20" i="28"/>
  <c r="X20" i="28"/>
  <c r="H20" i="28"/>
  <c r="G20" i="28"/>
  <c r="W19" i="28"/>
  <c r="X19" i="28"/>
  <c r="H19" i="28"/>
  <c r="G19" i="28"/>
  <c r="W18" i="28"/>
  <c r="X18" i="28"/>
  <c r="H18" i="28"/>
  <c r="G18" i="28"/>
  <c r="W17" i="28"/>
  <c r="X17" i="28"/>
  <c r="H17" i="28"/>
  <c r="G17" i="28"/>
  <c r="W16" i="28"/>
  <c r="X16" i="28"/>
  <c r="F16" i="28"/>
  <c r="W15" i="28"/>
  <c r="X15" i="28"/>
  <c r="H15" i="28"/>
  <c r="G15" i="28"/>
  <c r="W14" i="28"/>
  <c r="X14" i="28"/>
  <c r="H14" i="28"/>
  <c r="G14" i="28"/>
  <c r="W13" i="28"/>
  <c r="X13" i="28"/>
  <c r="F13" i="28"/>
  <c r="W12" i="28"/>
  <c r="X12" i="28"/>
  <c r="H12" i="28"/>
  <c r="G12" i="28"/>
  <c r="W11" i="28"/>
  <c r="X11" i="28"/>
  <c r="F11" i="28"/>
  <c r="W10" i="28"/>
  <c r="X10" i="28"/>
  <c r="H10" i="28"/>
  <c r="G10" i="28"/>
  <c r="W9" i="28"/>
  <c r="X9" i="28"/>
  <c r="H9" i="28"/>
  <c r="G9" i="28"/>
  <c r="W8" i="28"/>
  <c r="X8" i="28"/>
  <c r="H8" i="28"/>
  <c r="G8" i="28"/>
  <c r="W7" i="28"/>
  <c r="X7" i="28"/>
  <c r="H7" i="28"/>
  <c r="G7" i="28"/>
  <c r="W6" i="28"/>
  <c r="X6" i="28"/>
  <c r="H6" i="28"/>
  <c r="G6" i="28"/>
  <c r="W5" i="28"/>
  <c r="X5" i="28"/>
  <c r="H5" i="28"/>
  <c r="G5" i="28"/>
  <c r="H4" i="28"/>
  <c r="AI32" i="43"/>
  <c r="AH32" i="43"/>
  <c r="AG32" i="43"/>
  <c r="AF32" i="43"/>
  <c r="AE32" i="43"/>
  <c r="AD32" i="43"/>
  <c r="AC32" i="43"/>
  <c r="AB32" i="43"/>
  <c r="AA32" i="43"/>
  <c r="Z32" i="43"/>
  <c r="Y32" i="43"/>
  <c r="U32" i="43"/>
  <c r="W30" i="43"/>
  <c r="X30" i="43"/>
  <c r="H30" i="43"/>
  <c r="G30" i="43"/>
  <c r="W29" i="43"/>
  <c r="X29" i="43"/>
  <c r="H29" i="43"/>
  <c r="G29" i="43"/>
  <c r="W28" i="43"/>
  <c r="X28" i="43"/>
  <c r="H28" i="43"/>
  <c r="G28" i="43"/>
  <c r="W27" i="43"/>
  <c r="X27" i="43"/>
  <c r="H27" i="43"/>
  <c r="G27" i="43"/>
  <c r="W26" i="43"/>
  <c r="X26" i="43"/>
  <c r="H26" i="43"/>
  <c r="G26" i="43"/>
  <c r="W25" i="43"/>
  <c r="X25" i="43"/>
  <c r="H25" i="43"/>
  <c r="G25" i="43"/>
  <c r="W24" i="43"/>
  <c r="X24" i="43"/>
  <c r="H24" i="43"/>
  <c r="G24" i="43"/>
  <c r="W23" i="43"/>
  <c r="X23" i="43"/>
  <c r="H23" i="43"/>
  <c r="G23" i="43"/>
  <c r="W22" i="43"/>
  <c r="X22" i="43"/>
  <c r="H22" i="43"/>
  <c r="G22" i="43"/>
  <c r="W21" i="43"/>
  <c r="X21" i="43"/>
  <c r="H21" i="43"/>
  <c r="G21" i="43"/>
  <c r="W20" i="43"/>
  <c r="X20" i="43"/>
  <c r="H20" i="43"/>
  <c r="G20" i="43"/>
  <c r="W19" i="43"/>
  <c r="X19" i="43"/>
  <c r="H19" i="43"/>
  <c r="G19" i="43"/>
  <c r="W18" i="43"/>
  <c r="X18" i="43"/>
  <c r="H18" i="43"/>
  <c r="G18" i="43"/>
  <c r="W17" i="43"/>
  <c r="X17" i="43"/>
  <c r="H17" i="43"/>
  <c r="G17" i="43"/>
  <c r="W16" i="43"/>
  <c r="X16" i="43"/>
  <c r="F16" i="43"/>
  <c r="W15" i="43"/>
  <c r="X15" i="43"/>
  <c r="H15" i="43"/>
  <c r="G15" i="43"/>
  <c r="W14" i="43"/>
  <c r="X14" i="43"/>
  <c r="H14" i="43"/>
  <c r="G14" i="43"/>
  <c r="W13" i="43"/>
  <c r="X13" i="43"/>
  <c r="F13" i="43"/>
  <c r="W12" i="43"/>
  <c r="X12" i="43"/>
  <c r="H12" i="43"/>
  <c r="G12" i="43"/>
  <c r="W11" i="43"/>
  <c r="X11" i="43"/>
  <c r="F11" i="43"/>
  <c r="W10" i="43"/>
  <c r="X10" i="43"/>
  <c r="H10" i="43"/>
  <c r="G10" i="43"/>
  <c r="W9" i="43"/>
  <c r="X9" i="43"/>
  <c r="H9" i="43"/>
  <c r="G9" i="43"/>
  <c r="W8" i="43"/>
  <c r="X8" i="43"/>
  <c r="H8" i="43"/>
  <c r="G8" i="43"/>
  <c r="W7" i="43"/>
  <c r="X7" i="43"/>
  <c r="H7" i="43"/>
  <c r="G7" i="43"/>
  <c r="W6" i="43"/>
  <c r="X6" i="43"/>
  <c r="H6" i="43"/>
  <c r="G6" i="43"/>
  <c r="W5" i="43"/>
  <c r="X5" i="43"/>
  <c r="H5" i="43"/>
  <c r="G5" i="43"/>
  <c r="H4" i="43"/>
  <c r="AI32" i="27"/>
  <c r="AH32" i="27"/>
  <c r="AG32" i="27"/>
  <c r="AF32" i="27"/>
  <c r="AE32" i="27"/>
  <c r="AD32" i="27"/>
  <c r="AC32" i="27"/>
  <c r="AB32" i="27"/>
  <c r="AA32" i="27"/>
  <c r="Z32" i="27"/>
  <c r="Y32" i="27"/>
  <c r="U32" i="27"/>
  <c r="W30" i="27"/>
  <c r="X30" i="27"/>
  <c r="H30" i="27"/>
  <c r="G30" i="27"/>
  <c r="W29" i="27"/>
  <c r="X29" i="27"/>
  <c r="H29" i="27"/>
  <c r="G29" i="27"/>
  <c r="W28" i="27"/>
  <c r="X28" i="27"/>
  <c r="H28" i="27"/>
  <c r="G28" i="27"/>
  <c r="W27" i="27"/>
  <c r="X27" i="27"/>
  <c r="H27" i="27"/>
  <c r="G27" i="27"/>
  <c r="W26" i="27"/>
  <c r="X26" i="27"/>
  <c r="H26" i="27"/>
  <c r="G26" i="27"/>
  <c r="W25" i="27"/>
  <c r="X25" i="27"/>
  <c r="H25" i="27"/>
  <c r="G25" i="27"/>
  <c r="W24" i="27"/>
  <c r="X24" i="27"/>
  <c r="H24" i="27"/>
  <c r="G24" i="27"/>
  <c r="W23" i="27"/>
  <c r="X23" i="27"/>
  <c r="H23" i="27"/>
  <c r="G23" i="27"/>
  <c r="W22" i="27"/>
  <c r="X22" i="27"/>
  <c r="H22" i="27"/>
  <c r="G22" i="27"/>
  <c r="W21" i="27"/>
  <c r="X21" i="27"/>
  <c r="H21" i="27"/>
  <c r="G21" i="27"/>
  <c r="W20" i="27"/>
  <c r="X20" i="27"/>
  <c r="H20" i="27"/>
  <c r="G20" i="27"/>
  <c r="W19" i="27"/>
  <c r="X19" i="27"/>
  <c r="H19" i="27"/>
  <c r="G19" i="27"/>
  <c r="W18" i="27"/>
  <c r="X18" i="27"/>
  <c r="H18" i="27"/>
  <c r="G18" i="27"/>
  <c r="W17" i="27"/>
  <c r="X17" i="27"/>
  <c r="H17" i="27"/>
  <c r="G17" i="27"/>
  <c r="W16" i="27"/>
  <c r="X16" i="27"/>
  <c r="F16" i="27"/>
  <c r="W15" i="27"/>
  <c r="X15" i="27"/>
  <c r="H15" i="27"/>
  <c r="G15" i="27"/>
  <c r="W14" i="27"/>
  <c r="X14" i="27"/>
  <c r="H14" i="27"/>
  <c r="G14" i="27"/>
  <c r="W13" i="27"/>
  <c r="X13" i="27"/>
  <c r="F13" i="27"/>
  <c r="W12" i="27"/>
  <c r="X12" i="27"/>
  <c r="H12" i="27"/>
  <c r="G12" i="27"/>
  <c r="W11" i="27"/>
  <c r="X11" i="27"/>
  <c r="F11" i="27"/>
  <c r="W10" i="27"/>
  <c r="X10" i="27"/>
  <c r="H10" i="27"/>
  <c r="G10" i="27"/>
  <c r="W9" i="27"/>
  <c r="X9" i="27"/>
  <c r="H9" i="27"/>
  <c r="G9" i="27"/>
  <c r="W8" i="27"/>
  <c r="X8" i="27"/>
  <c r="H8" i="27"/>
  <c r="G8" i="27"/>
  <c r="W7" i="27"/>
  <c r="X7" i="27"/>
  <c r="H7" i="27"/>
  <c r="G7" i="27"/>
  <c r="W6" i="27"/>
  <c r="X6" i="27"/>
  <c r="H6" i="27"/>
  <c r="G6" i="27"/>
  <c r="W5" i="27"/>
  <c r="X5" i="27"/>
  <c r="H5" i="27"/>
  <c r="G5" i="27"/>
  <c r="H4" i="27"/>
  <c r="AI32" i="42"/>
  <c r="AH32" i="42"/>
  <c r="AG32" i="42"/>
  <c r="AF32" i="42"/>
  <c r="AE32" i="42"/>
  <c r="AD32" i="42"/>
  <c r="AC32" i="42"/>
  <c r="AB32" i="42"/>
  <c r="AA32" i="42"/>
  <c r="Z32" i="42"/>
  <c r="Y32" i="42"/>
  <c r="U32" i="42"/>
  <c r="W30" i="42"/>
  <c r="X30" i="42"/>
  <c r="H30" i="42"/>
  <c r="G30" i="42"/>
  <c r="W29" i="42"/>
  <c r="X29" i="42"/>
  <c r="H29" i="42"/>
  <c r="G29" i="42"/>
  <c r="W28" i="42"/>
  <c r="X28" i="42"/>
  <c r="H28" i="42"/>
  <c r="G28" i="42"/>
  <c r="W27" i="42"/>
  <c r="X27" i="42"/>
  <c r="H27" i="42"/>
  <c r="G27" i="42"/>
  <c r="W26" i="42"/>
  <c r="X26" i="42"/>
  <c r="H26" i="42"/>
  <c r="G26" i="42"/>
  <c r="W25" i="42"/>
  <c r="X25" i="42"/>
  <c r="H25" i="42"/>
  <c r="G25" i="42"/>
  <c r="W24" i="42"/>
  <c r="X24" i="42"/>
  <c r="H24" i="42"/>
  <c r="G24" i="42"/>
  <c r="W23" i="42"/>
  <c r="X23" i="42"/>
  <c r="H23" i="42"/>
  <c r="G23" i="42"/>
  <c r="W22" i="42"/>
  <c r="X22" i="42"/>
  <c r="H22" i="42"/>
  <c r="G22" i="42"/>
  <c r="W21" i="42"/>
  <c r="X21" i="42"/>
  <c r="H21" i="42"/>
  <c r="G21" i="42"/>
  <c r="W20" i="42"/>
  <c r="X20" i="42"/>
  <c r="H20" i="42"/>
  <c r="G20" i="42"/>
  <c r="W19" i="42"/>
  <c r="X19" i="42"/>
  <c r="H19" i="42"/>
  <c r="G19" i="42"/>
  <c r="W18" i="42"/>
  <c r="X18" i="42"/>
  <c r="H18" i="42"/>
  <c r="G18" i="42"/>
  <c r="W17" i="42"/>
  <c r="X17" i="42"/>
  <c r="H17" i="42"/>
  <c r="G17" i="42"/>
  <c r="W16" i="42"/>
  <c r="X16" i="42"/>
  <c r="F16" i="42"/>
  <c r="W15" i="42"/>
  <c r="X15" i="42"/>
  <c r="H15" i="42"/>
  <c r="G15" i="42"/>
  <c r="W14" i="42"/>
  <c r="X14" i="42"/>
  <c r="H14" i="42"/>
  <c r="G14" i="42"/>
  <c r="W13" i="42"/>
  <c r="X13" i="42"/>
  <c r="F13" i="42"/>
  <c r="W12" i="42"/>
  <c r="X12" i="42"/>
  <c r="H12" i="42"/>
  <c r="G12" i="42"/>
  <c r="W11" i="42"/>
  <c r="X11" i="42"/>
  <c r="F11" i="42"/>
  <c r="W10" i="42"/>
  <c r="X10" i="42"/>
  <c r="H10" i="42"/>
  <c r="G10" i="42"/>
  <c r="W9" i="42"/>
  <c r="X9" i="42"/>
  <c r="H9" i="42"/>
  <c r="G9" i="42"/>
  <c r="W8" i="42"/>
  <c r="X8" i="42"/>
  <c r="H8" i="42"/>
  <c r="G8" i="42"/>
  <c r="W7" i="42"/>
  <c r="X7" i="42"/>
  <c r="H7" i="42"/>
  <c r="G7" i="42"/>
  <c r="W6" i="42"/>
  <c r="X6" i="42"/>
  <c r="H6" i="42"/>
  <c r="G6" i="42"/>
  <c r="W5" i="42"/>
  <c r="X5" i="42"/>
  <c r="H5" i="42"/>
  <c r="G5" i="42"/>
  <c r="H4" i="42"/>
  <c r="AI32" i="3"/>
  <c r="AH32" i="3"/>
  <c r="AG32" i="3"/>
  <c r="AF32" i="3"/>
  <c r="AE32" i="3"/>
  <c r="AD32" i="3"/>
  <c r="AC32" i="3"/>
  <c r="AB32" i="3"/>
  <c r="AA32" i="3"/>
  <c r="Z32" i="3"/>
  <c r="Y32" i="3"/>
  <c r="U32" i="3"/>
  <c r="W30" i="3"/>
  <c r="X30" i="3"/>
  <c r="H30" i="3"/>
  <c r="G30" i="3"/>
  <c r="W29" i="3"/>
  <c r="X29" i="3"/>
  <c r="H29" i="3"/>
  <c r="G29" i="3"/>
  <c r="W28" i="3"/>
  <c r="X28" i="3"/>
  <c r="H28" i="3"/>
  <c r="G28" i="3"/>
  <c r="W27" i="3"/>
  <c r="X27" i="3"/>
  <c r="H27" i="3"/>
  <c r="G27" i="3"/>
  <c r="W26" i="3"/>
  <c r="X26" i="3"/>
  <c r="H26" i="3"/>
  <c r="G26" i="3"/>
  <c r="W25" i="3"/>
  <c r="X25" i="3"/>
  <c r="H25" i="3"/>
  <c r="G25" i="3"/>
  <c r="W24" i="3"/>
  <c r="X24" i="3"/>
  <c r="H24" i="3"/>
  <c r="G24" i="3"/>
  <c r="W23" i="3"/>
  <c r="X23" i="3"/>
  <c r="H23" i="3"/>
  <c r="G23" i="3"/>
  <c r="W22" i="3"/>
  <c r="X22" i="3"/>
  <c r="H22" i="3"/>
  <c r="G22" i="3"/>
  <c r="W21" i="3"/>
  <c r="X21" i="3"/>
  <c r="H21" i="3"/>
  <c r="G21" i="3"/>
  <c r="W20" i="3"/>
  <c r="X20" i="3"/>
  <c r="H20" i="3"/>
  <c r="G20" i="3"/>
  <c r="W19" i="3"/>
  <c r="X19" i="3"/>
  <c r="H19" i="3"/>
  <c r="G19" i="3"/>
  <c r="W18" i="3"/>
  <c r="X18" i="3"/>
  <c r="H18" i="3"/>
  <c r="G18" i="3"/>
  <c r="W17" i="3"/>
  <c r="X17" i="3"/>
  <c r="H17" i="3"/>
  <c r="G17" i="3"/>
  <c r="W16" i="3"/>
  <c r="X16" i="3"/>
  <c r="F16" i="3"/>
  <c r="W15" i="3"/>
  <c r="X15" i="3"/>
  <c r="H15" i="3"/>
  <c r="G15" i="3"/>
  <c r="W14" i="3"/>
  <c r="X14" i="3"/>
  <c r="H14" i="3"/>
  <c r="G14" i="3"/>
  <c r="W13" i="3"/>
  <c r="X13" i="3"/>
  <c r="F13" i="3"/>
  <c r="W12" i="3"/>
  <c r="X12" i="3"/>
  <c r="H12" i="3"/>
  <c r="G12" i="3"/>
  <c r="W11" i="3"/>
  <c r="X11" i="3"/>
  <c r="F11" i="3"/>
  <c r="W10" i="3"/>
  <c r="X10" i="3"/>
  <c r="H10" i="3"/>
  <c r="G10" i="3"/>
  <c r="W9" i="3"/>
  <c r="X9" i="3"/>
  <c r="H9" i="3"/>
  <c r="G9" i="3"/>
  <c r="W8" i="3"/>
  <c r="X8" i="3"/>
  <c r="H8" i="3"/>
  <c r="G8" i="3"/>
  <c r="W7" i="3"/>
  <c r="X7" i="3"/>
  <c r="H7" i="3"/>
  <c r="G7" i="3"/>
  <c r="W6" i="3"/>
  <c r="X6" i="3"/>
  <c r="H6" i="3"/>
  <c r="G6" i="3"/>
  <c r="W5" i="3"/>
  <c r="X5" i="3"/>
  <c r="H5" i="3"/>
  <c r="G5" i="3"/>
  <c r="H4" i="3"/>
  <c r="AI32" i="41"/>
  <c r="AH32" i="41"/>
  <c r="AG32" i="41"/>
  <c r="AF32" i="41"/>
  <c r="AE32" i="41"/>
  <c r="AD32" i="41"/>
  <c r="AC32" i="41"/>
  <c r="AB32" i="41"/>
  <c r="AA32" i="41"/>
  <c r="Z32" i="41"/>
  <c r="Y32" i="41"/>
  <c r="V32" i="41"/>
  <c r="W30" i="41"/>
  <c r="X30" i="41"/>
  <c r="H30" i="41"/>
  <c r="G30" i="41"/>
  <c r="W29" i="41"/>
  <c r="X29" i="41"/>
  <c r="H29" i="41"/>
  <c r="G29" i="41"/>
  <c r="W28" i="41"/>
  <c r="X28" i="41"/>
  <c r="H28" i="41"/>
  <c r="G28" i="41"/>
  <c r="W27" i="41"/>
  <c r="X27" i="41"/>
  <c r="H27" i="41"/>
  <c r="G27" i="41"/>
  <c r="W26" i="41"/>
  <c r="X26" i="41"/>
  <c r="H26" i="41"/>
  <c r="G26" i="41"/>
  <c r="W25" i="41"/>
  <c r="X25" i="41"/>
  <c r="H25" i="41"/>
  <c r="G25" i="41"/>
  <c r="W24" i="41"/>
  <c r="X24" i="41"/>
  <c r="H24" i="41"/>
  <c r="G24" i="41"/>
  <c r="W23" i="41"/>
  <c r="X23" i="41"/>
  <c r="H23" i="41"/>
  <c r="G23" i="41"/>
  <c r="W22" i="41"/>
  <c r="X22" i="41"/>
  <c r="H22" i="41"/>
  <c r="G22" i="41"/>
  <c r="W21" i="41"/>
  <c r="X21" i="41"/>
  <c r="H21" i="41"/>
  <c r="G21" i="41"/>
  <c r="W20" i="41"/>
  <c r="X20" i="41"/>
  <c r="H20" i="41"/>
  <c r="G20" i="41"/>
  <c r="W19" i="41"/>
  <c r="X19" i="41"/>
  <c r="H19" i="41"/>
  <c r="G19" i="41"/>
  <c r="W18" i="41"/>
  <c r="X18" i="41"/>
  <c r="H18" i="41"/>
  <c r="G18" i="41"/>
  <c r="W17" i="41"/>
  <c r="X17" i="41"/>
  <c r="H17" i="41"/>
  <c r="G17" i="41"/>
  <c r="AJ16" i="41"/>
  <c r="W16" i="41"/>
  <c r="X16" i="41"/>
  <c r="H16" i="41"/>
  <c r="G16" i="41"/>
  <c r="F16" i="41"/>
  <c r="W15" i="41"/>
  <c r="X15" i="41"/>
  <c r="H15" i="41"/>
  <c r="G15" i="41"/>
  <c r="W14" i="41"/>
  <c r="X14" i="41"/>
  <c r="H14" i="41"/>
  <c r="G14" i="41"/>
  <c r="AJ13" i="41"/>
  <c r="W13" i="41"/>
  <c r="X13" i="41"/>
  <c r="H13" i="41"/>
  <c r="G13" i="41"/>
  <c r="F13" i="41"/>
  <c r="W12" i="41"/>
  <c r="X12" i="41"/>
  <c r="H12" i="41"/>
  <c r="G12" i="41"/>
  <c r="AJ11" i="41"/>
  <c r="W11" i="41"/>
  <c r="X11" i="41"/>
  <c r="H11" i="41"/>
  <c r="G11" i="41"/>
  <c r="F11" i="41"/>
  <c r="W10" i="41"/>
  <c r="X10" i="41"/>
  <c r="H10" i="41"/>
  <c r="G10" i="41"/>
  <c r="W9" i="41"/>
  <c r="X9" i="41"/>
  <c r="H9" i="41"/>
  <c r="G9" i="41"/>
  <c r="W8" i="41"/>
  <c r="X8" i="41"/>
  <c r="H8" i="41"/>
  <c r="G8" i="41"/>
  <c r="W7" i="41"/>
  <c r="X7" i="41"/>
  <c r="H7" i="41"/>
  <c r="G7" i="41"/>
  <c r="W6" i="41"/>
  <c r="X6" i="41"/>
  <c r="H6" i="41"/>
  <c r="G6" i="41"/>
  <c r="W5" i="41"/>
  <c r="X5" i="41"/>
  <c r="H5" i="41"/>
  <c r="G5" i="41"/>
  <c r="H4" i="41"/>
  <c r="G4" i="41"/>
  <c r="AJ32" i="2"/>
  <c r="AI32" i="2"/>
  <c r="AH32" i="2"/>
  <c r="AG32" i="2"/>
  <c r="AF32" i="2"/>
  <c r="AE32" i="2"/>
  <c r="AD32" i="2"/>
  <c r="AC32" i="2"/>
  <c r="AB32" i="2"/>
  <c r="AA32" i="2"/>
  <c r="Z32" i="2"/>
  <c r="W32" i="2"/>
  <c r="W30" i="2"/>
  <c r="X30" i="2"/>
  <c r="H30" i="2"/>
  <c r="W29" i="2"/>
  <c r="X29" i="2"/>
  <c r="W28" i="2"/>
  <c r="X28" i="2"/>
  <c r="W27" i="2"/>
  <c r="X27" i="2"/>
  <c r="H27" i="2"/>
  <c r="W26" i="2"/>
  <c r="X26" i="2"/>
  <c r="H26" i="2"/>
  <c r="W25" i="2"/>
  <c r="X25" i="2"/>
  <c r="H25" i="2"/>
  <c r="W24" i="2"/>
  <c r="X24" i="2"/>
  <c r="H24" i="2"/>
  <c r="W23" i="2"/>
  <c r="X23" i="2"/>
  <c r="H23" i="2"/>
  <c r="W22" i="2"/>
  <c r="X22" i="2"/>
  <c r="H22" i="2"/>
  <c r="W21" i="2"/>
  <c r="X21" i="2"/>
  <c r="H21" i="2"/>
  <c r="W20" i="2"/>
  <c r="X20" i="2"/>
  <c r="H20" i="2"/>
  <c r="W19" i="2"/>
  <c r="X19" i="2"/>
  <c r="H19" i="2"/>
  <c r="W18" i="2"/>
  <c r="X18" i="2"/>
  <c r="W17" i="2"/>
  <c r="X17" i="2"/>
  <c r="H17" i="2"/>
  <c r="W16" i="2"/>
  <c r="X16" i="2"/>
  <c r="F16" i="2"/>
  <c r="W15" i="2"/>
  <c r="X15" i="2"/>
  <c r="H15" i="2"/>
  <c r="W14" i="2"/>
  <c r="X14" i="2"/>
  <c r="H14" i="2"/>
  <c r="W13" i="2"/>
  <c r="X13" i="2"/>
  <c r="G13" i="2"/>
  <c r="F13" i="2"/>
  <c r="W12" i="2"/>
  <c r="X12" i="2"/>
  <c r="AJ11" i="2"/>
  <c r="W11" i="2"/>
  <c r="X11" i="2"/>
  <c r="H11" i="2"/>
  <c r="F11" i="2"/>
  <c r="W10" i="2"/>
  <c r="X10" i="2"/>
  <c r="H10" i="2"/>
  <c r="W9" i="2"/>
  <c r="X9" i="2"/>
  <c r="H9" i="2"/>
  <c r="W8" i="2"/>
  <c r="X8" i="2"/>
  <c r="W7" i="2"/>
  <c r="X7" i="2"/>
  <c r="H7" i="2"/>
  <c r="W6" i="2"/>
  <c r="X6" i="2"/>
  <c r="H6" i="2"/>
  <c r="W5" i="2"/>
  <c r="X5" i="2"/>
  <c r="H4" i="2"/>
  <c r="H5" i="22"/>
  <c r="AK5" i="22"/>
  <c r="H6" i="22"/>
  <c r="AK6" i="22"/>
  <c r="AK32" i="22"/>
  <c r="AJ6" i="22"/>
  <c r="AJ32" i="22"/>
  <c r="AI6" i="22"/>
  <c r="AI32" i="22"/>
  <c r="AH6" i="22"/>
  <c r="AH32" i="22"/>
  <c r="AG6" i="22"/>
  <c r="AG32" i="22"/>
  <c r="AF6" i="22"/>
  <c r="AF32" i="22"/>
  <c r="AE6" i="22"/>
  <c r="AE32" i="22"/>
  <c r="AD6" i="22"/>
  <c r="AD32" i="22"/>
  <c r="AC6" i="22"/>
  <c r="AC32" i="22"/>
  <c r="AB6" i="22"/>
  <c r="AB32" i="22"/>
  <c r="AA6" i="22"/>
  <c r="AA32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2" i="22"/>
  <c r="AL30" i="22"/>
  <c r="Y30" i="22"/>
  <c r="AL29" i="22"/>
  <c r="Y29" i="22"/>
  <c r="AL28" i="22"/>
  <c r="Y28" i="22"/>
  <c r="AL27" i="22"/>
  <c r="Y27" i="22"/>
  <c r="AL26" i="22"/>
  <c r="Y26" i="22"/>
  <c r="AL25" i="22"/>
  <c r="Y25" i="22"/>
  <c r="AL24" i="22"/>
  <c r="Y24" i="22"/>
  <c r="AL23" i="22"/>
  <c r="Y23" i="22"/>
  <c r="AL22" i="22"/>
  <c r="Y22" i="22"/>
  <c r="AL21" i="22"/>
  <c r="Y21" i="22"/>
  <c r="AL20" i="22"/>
  <c r="Y20" i="22"/>
  <c r="AL19" i="22"/>
  <c r="Y19" i="22"/>
  <c r="AL18" i="22"/>
  <c r="Y18" i="22"/>
  <c r="AL17" i="22"/>
  <c r="Y17" i="22"/>
  <c r="Y16" i="22"/>
  <c r="H16" i="22"/>
  <c r="AL15" i="22"/>
  <c r="Y15" i="22"/>
  <c r="AL14" i="22"/>
  <c r="Y14" i="22"/>
  <c r="Y13" i="22"/>
  <c r="H13" i="22"/>
  <c r="AL12" i="22"/>
  <c r="Y12" i="22"/>
  <c r="Y11" i="22"/>
  <c r="H11" i="22"/>
  <c r="AL10" i="22"/>
  <c r="Y10" i="22"/>
  <c r="AL9" i="22"/>
  <c r="Y9" i="22"/>
  <c r="AL8" i="22"/>
  <c r="Y8" i="22"/>
  <c r="AL7" i="22"/>
  <c r="Y7" i="22"/>
  <c r="AL6" i="22"/>
  <c r="Y6" i="22"/>
  <c r="AL5" i="22"/>
  <c r="Y5" i="22"/>
  <c r="D46" i="18"/>
  <c r="E46" i="18"/>
  <c r="D45" i="18"/>
  <c r="E45" i="18"/>
  <c r="D44" i="18"/>
  <c r="E44" i="18"/>
  <c r="D43" i="18"/>
  <c r="E43" i="18"/>
  <c r="D42" i="18"/>
  <c r="E42" i="18"/>
  <c r="D41" i="18"/>
  <c r="E41" i="18"/>
  <c r="D40" i="18"/>
  <c r="E40" i="18"/>
  <c r="D39" i="18"/>
  <c r="E39" i="18"/>
  <c r="D38" i="18"/>
  <c r="E38" i="18"/>
  <c r="D37" i="18"/>
  <c r="E37" i="18"/>
  <c r="D36" i="18"/>
  <c r="E36" i="18"/>
  <c r="D35" i="18"/>
  <c r="E35" i="18"/>
  <c r="D34" i="18"/>
  <c r="E34" i="18"/>
  <c r="D33" i="18"/>
  <c r="E33" i="18"/>
  <c r="D32" i="18"/>
  <c r="E32" i="18"/>
  <c r="D29" i="18"/>
  <c r="E29" i="18"/>
  <c r="D28" i="18"/>
  <c r="E28" i="18"/>
  <c r="D27" i="18"/>
  <c r="E27" i="18"/>
  <c r="D26" i="18"/>
  <c r="E26" i="18"/>
  <c r="D25" i="18"/>
  <c r="E25" i="18"/>
  <c r="D24" i="18"/>
  <c r="E24" i="18"/>
  <c r="D23" i="18"/>
  <c r="E23" i="18"/>
  <c r="D22" i="18"/>
  <c r="E22" i="18"/>
  <c r="D21" i="18"/>
  <c r="E21" i="18"/>
  <c r="D20" i="18"/>
  <c r="E20" i="18"/>
  <c r="D19" i="18"/>
  <c r="E19" i="18"/>
  <c r="D18" i="18"/>
  <c r="E18" i="18"/>
  <c r="D17" i="18"/>
  <c r="E17" i="18"/>
  <c r="D16" i="18"/>
  <c r="E16" i="18"/>
  <c r="D15" i="18"/>
  <c r="E15" i="18"/>
  <c r="D14" i="18"/>
  <c r="E14" i="18"/>
  <c r="D13" i="18"/>
  <c r="E13" i="18"/>
  <c r="D12" i="18"/>
  <c r="E12" i="18"/>
  <c r="D11" i="18"/>
  <c r="E11" i="18"/>
  <c r="D10" i="18"/>
  <c r="E10" i="18"/>
  <c r="D9" i="18"/>
  <c r="E9" i="18"/>
  <c r="D8" i="18"/>
  <c r="E8" i="18"/>
  <c r="D7" i="18"/>
  <c r="E7" i="18"/>
  <c r="D6" i="18"/>
  <c r="E6" i="18"/>
  <c r="C5" i="18"/>
  <c r="D5" i="18"/>
  <c r="E5" i="18"/>
  <c r="C4" i="18"/>
  <c r="D4" i="18"/>
  <c r="E4" i="18"/>
  <c r="L33" i="2"/>
  <c r="K33" i="2"/>
  <c r="M59" i="2" l="1"/>
  <c r="W6" i="31"/>
  <c r="X6" i="31" s="1"/>
  <c r="AA32" i="31"/>
  <c r="V6" i="31"/>
  <c r="W32" i="31" l="1"/>
  <c r="AJ6" i="31"/>
  <c r="P3" i="23" s="1"/>
  <c r="AK6" i="31"/>
  <c r="AL6" i="31"/>
</calcChain>
</file>

<file path=xl/sharedStrings.xml><?xml version="1.0" encoding="utf-8"?>
<sst xmlns="http://schemas.openxmlformats.org/spreadsheetml/2006/main" count="3486" uniqueCount="235">
  <si>
    <t>Cc</t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</si>
  <si>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Rubisco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</si>
  <si>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Enzyme</t>
    </r>
  </si>
  <si>
    <t>Eiopop_ix</t>
  </si>
  <si>
    <t>Eiopop_phot</t>
  </si>
  <si>
    <t>Vmax (µmol m-2 s-1)</t>
  </si>
  <si>
    <t>Protein content (mg m-2)</t>
  </si>
  <si>
    <t>#</t>
  </si>
  <si>
    <t>Enzyme</t>
  </si>
  <si>
    <t>Name</t>
  </si>
  <si>
    <t>Equation</t>
  </si>
  <si>
    <t>ePhotosynthesis-Original</t>
  </si>
  <si>
    <t>ePhotosynthesis-Rice</t>
  </si>
  <si>
    <t>Average</t>
  </si>
  <si>
    <t>STD</t>
  </si>
  <si>
    <t>129_1</t>
  </si>
  <si>
    <t>129_10</t>
  </si>
  <si>
    <t>129_2</t>
  </si>
  <si>
    <t>129_3</t>
  </si>
  <si>
    <t>129_4</t>
  </si>
  <si>
    <t>129_5</t>
  </si>
  <si>
    <t>129_6</t>
  </si>
  <si>
    <t>129_7</t>
  </si>
  <si>
    <t>129_8</t>
  </si>
  <si>
    <t>129_9</t>
  </si>
  <si>
    <t>Kcat</t>
  </si>
  <si>
    <t>MW</t>
  </si>
  <si>
    <t>SEM</t>
  </si>
  <si>
    <t>Non-optimal</t>
  </si>
  <si>
    <t>Percentage change</t>
  </si>
  <si>
    <t>A</t>
  </si>
  <si>
    <t>1/s</t>
  </si>
  <si>
    <t>g/mol</t>
  </si>
  <si>
    <t>V1</t>
  </si>
  <si>
    <t>Rubisco</t>
  </si>
  <si>
    <t>RuBP+CO2&lt;-&gt;2PGA</t>
  </si>
  <si>
    <t>V2</t>
  </si>
  <si>
    <t>Phosphoglycerate kinase</t>
  </si>
  <si>
    <t>PGA+ATP &lt;-&gt; ADP + DPGA</t>
  </si>
  <si>
    <t>V3</t>
  </si>
  <si>
    <t>Glyceraldehyde-3-phosphate dehydrogenase (NADP+)</t>
    <phoneticPr fontId="0" type="noConversion"/>
  </si>
  <si>
    <t>DPGA+NADPH &lt;-&gt;GAP + OP+NADP</t>
  </si>
  <si>
    <t>V5</t>
  </si>
  <si>
    <t>Fructose-bisphosphate aldolase</t>
  </si>
  <si>
    <t>GAP+DHAP &lt;-&gt;FBP</t>
  </si>
  <si>
    <t>V6</t>
  </si>
  <si>
    <t>Fructose-bisphosphatase</t>
  </si>
  <si>
    <t>FBP&lt;-&gt;F6P+OP</t>
  </si>
  <si>
    <t>V7</t>
  </si>
  <si>
    <t>Transketolase</t>
  </si>
  <si>
    <t>F6P+GAP&lt;-&gt;E4P+Xu5P</t>
  </si>
  <si>
    <t>V8</t>
  </si>
  <si>
    <t>E4P+DHAP&lt;-&gt;SBP</t>
  </si>
  <si>
    <t>V9</t>
  </si>
  <si>
    <t>Sedoheptulose-bisphosphatase</t>
  </si>
  <si>
    <t>SBP&lt;-&gt;S7P+OP</t>
  </si>
  <si>
    <t>V10</t>
  </si>
  <si>
    <t>S7P+GAP&lt;-&gt;Ri5P+Xu5P</t>
  </si>
  <si>
    <t>V13</t>
  </si>
  <si>
    <t>Phosphoribulokinase</t>
  </si>
  <si>
    <t>Ru5P+ATP&lt;-&gt;RuBP+ADP</t>
  </si>
  <si>
    <t>V23</t>
  </si>
  <si>
    <t>Glucose-1-phosphate adenylyltransferase</t>
  </si>
  <si>
    <t>ADPG+Gn&lt;-&gt;G(n+1)+ADP</t>
  </si>
  <si>
    <t>V16</t>
  </si>
  <si>
    <t>ATP synthase</t>
  </si>
  <si>
    <t>ADP+Pi&lt;-&gt;ATP</t>
  </si>
  <si>
    <t>V112</t>
  </si>
  <si>
    <t>Phosphoglycolate phosphatase</t>
  </si>
  <si>
    <t>PGlycolate--&gt;Pi+Glycolate</t>
  </si>
  <si>
    <t>V113</t>
  </si>
  <si>
    <t>Glycerate kinase</t>
  </si>
  <si>
    <t>Gcea+ATP&lt;--&gt;ADP + PGA</t>
  </si>
  <si>
    <t>V121</t>
  </si>
  <si>
    <t>(S)-2-hydroxy-acid oxidase &amp;Catalase(CAT, EC1.11.1.6)</t>
  </si>
  <si>
    <t>Glycolate +O2&lt;--&gt;H2O2+Glyoxylate</t>
  </si>
  <si>
    <t>V122</t>
  </si>
  <si>
    <t>Serine-glyoxylate transaminase</t>
  </si>
  <si>
    <t>Glyoxylate + Serine&lt;--&gt; Hydroxypyruvate + Glycine</t>
  </si>
  <si>
    <t>V123</t>
  </si>
  <si>
    <t>Glycerate dehydrogenase</t>
  </si>
  <si>
    <t>Hydroxypyruvate + NAD &lt;--&gt; NADH + Glycerate</t>
  </si>
  <si>
    <t>V124</t>
  </si>
  <si>
    <t>Glycine transaminase</t>
  </si>
  <si>
    <t>Glyoxylate + Glu &lt;--&gt; KG + Glycine</t>
  </si>
  <si>
    <t>V131</t>
  </si>
  <si>
    <t>Glycine dehydrogenase (aminomethyl-transferring)</t>
  </si>
  <si>
    <t>NAD+Glycine &lt;--&gt; CO2+ NADH + NH3</t>
  </si>
  <si>
    <t>V51</t>
  </si>
  <si>
    <t>Fructose-bisphosphate aldolase (C)</t>
  </si>
  <si>
    <t>DHAP+GAP &lt;--&gt;FBP</t>
  </si>
  <si>
    <t>V52</t>
  </si>
  <si>
    <t>Fructose-bisphosphatase (C)</t>
  </si>
  <si>
    <t>FBP &lt;--&gt;F6P + Pi</t>
  </si>
  <si>
    <t>V55</t>
  </si>
  <si>
    <t>UTP-glucose-1-phosphate uridylyltransferase</t>
  </si>
  <si>
    <t>G1P+UTP &lt;--&gt;OPOP+UDPG</t>
  </si>
  <si>
    <t>V56</t>
  </si>
  <si>
    <t>Sucrose-phosphate synthase</t>
  </si>
  <si>
    <t>UDPG+F6P&lt;--&gt;SUCP + UDP</t>
  </si>
  <si>
    <t>V57</t>
  </si>
  <si>
    <t>Sucrose-phosphate phosphatase</t>
  </si>
  <si>
    <t>SUCP&lt;--&gt;Pi + SUC</t>
  </si>
  <si>
    <t>V58</t>
  </si>
  <si>
    <t>Fructose-2,6-bisphosphate 2-phosphatase</t>
  </si>
  <si>
    <t>F26BP&lt;--&gt;F6P + Pi</t>
  </si>
  <si>
    <t>V59</t>
  </si>
  <si>
    <t>6-phosphofructo-2-kinase</t>
  </si>
  <si>
    <t>F6P + ATP&lt;--&gt;ADP + F26BP</t>
  </si>
  <si>
    <t>Jmax</t>
  </si>
  <si>
    <t>maximum rate of electron transport</t>
  </si>
  <si>
    <t>K1</t>
  </si>
  <si>
    <t>formation of ISP.QH2 complex</t>
  </si>
  <si>
    <t>SUM</t>
  </si>
  <si>
    <t>K2</t>
  </si>
  <si>
    <t>ISP.QH2--&gt;QH(semi) + ISPH(red)</t>
  </si>
  <si>
    <t>K3</t>
  </si>
  <si>
    <t>QH. + cytbL --&gt; Q + cytbL- + H+</t>
  </si>
  <si>
    <t>K4</t>
  </si>
  <si>
    <t>cytbL- + cytbH --&gt; cytbL + cytbH-</t>
  </si>
  <si>
    <t>K5</t>
  </si>
  <si>
    <t>CytbH- + Q --&gt; cytbH + Q-</t>
  </si>
  <si>
    <t>K6</t>
  </si>
  <si>
    <t>CytbH- + Q- --&gt; cytbH + Q2-</t>
  </si>
  <si>
    <t>K7</t>
  </si>
  <si>
    <t>Q binding to Qi site</t>
  </si>
  <si>
    <t>K8</t>
  </si>
  <si>
    <t>ISPH + CytC1 --&gt; ISPH(ox) + CytC1+</t>
  </si>
  <si>
    <t>K9</t>
  </si>
  <si>
    <t>electron transport from cytc1 to cytc2</t>
  </si>
  <si>
    <t>K10</t>
  </si>
  <si>
    <t>electron transport from cytc2 to P700</t>
  </si>
  <si>
    <t>Vmax11</t>
  </si>
  <si>
    <t>maximum rate of ATP synthesis</t>
  </si>
  <si>
    <t>Kau</t>
  </si>
  <si>
    <t>exciton transfer from peripheral antenna to core antenna</t>
  </si>
  <si>
    <t>Kua</t>
  </si>
  <si>
    <t>exciton transfer from core antenna to peripheral antenna</t>
  </si>
  <si>
    <t>Kf</t>
  </si>
  <si>
    <t>fluorescence emission</t>
  </si>
  <si>
    <t xml:space="preserve">Kd </t>
  </si>
  <si>
    <t>heat dissipation</t>
  </si>
  <si>
    <t>K15</t>
  </si>
  <si>
    <t>primary charge separation in PSI</t>
  </si>
  <si>
    <t>K16</t>
  </si>
  <si>
    <t>electron tranfer from electron acceptor of PSI to Fd</t>
  </si>
  <si>
    <t xml:space="preserve">V2M </t>
  </si>
  <si>
    <t>maximum rate of NADPH formation</t>
  </si>
  <si>
    <t>kA_d</t>
  </si>
  <si>
    <t>heat dissipation from peripheral antenna</t>
  </si>
  <si>
    <t>kA_f</t>
  </si>
  <si>
    <t>fluorescence emission from peripheral antenna</t>
  </si>
  <si>
    <t>kA_U</t>
  </si>
  <si>
    <t>kU_A</t>
  </si>
  <si>
    <t>kU_d</t>
  </si>
  <si>
    <t>heat dissipation from core antenna</t>
  </si>
  <si>
    <t>kU_f</t>
  </si>
  <si>
    <t>fluorescence emission from core antenna</t>
  </si>
  <si>
    <t>k1</t>
  </si>
  <si>
    <t>primary charge separation for open reaction center</t>
  </si>
  <si>
    <t>k_r1</t>
  </si>
  <si>
    <t>charge recombination for open reaction center</t>
  </si>
  <si>
    <t>kz</t>
  </si>
  <si>
    <t>tyrosine oxidation</t>
  </si>
  <si>
    <t>k12</t>
  </si>
  <si>
    <t>S1 to S2 transition</t>
  </si>
  <si>
    <t>k23</t>
  </si>
  <si>
    <t>S2 to S3 transition</t>
  </si>
  <si>
    <t>k30</t>
  </si>
  <si>
    <t>S3 to S0 transition</t>
  </si>
  <si>
    <t>k01</t>
  </si>
  <si>
    <t>S0 to S1 transition</t>
  </si>
  <si>
    <t>k2</t>
  </si>
  <si>
    <t>QA reduction by Pheo-</t>
  </si>
  <si>
    <t>kAB1</t>
  </si>
  <si>
    <t>QAQB--&gt;QAQB-</t>
  </si>
  <si>
    <t>kBA1</t>
  </si>
  <si>
    <t>QAQB- --&gt;QAQB</t>
  </si>
  <si>
    <t>kAB2</t>
  </si>
  <si>
    <t>QAQB- --&gt; QAQB2-</t>
  </si>
  <si>
    <t>kBA2</t>
  </si>
  <si>
    <t>QAQB2- --&gt; QAQB-</t>
  </si>
  <si>
    <t>k3</t>
  </si>
  <si>
    <t>exchange of PQ and QBH2</t>
  </si>
  <si>
    <t>k_r3</t>
  </si>
  <si>
    <t>exchange of QB and PQH2</t>
  </si>
  <si>
    <t>k_pq_oxy</t>
  </si>
  <si>
    <t>PQH2 oxidation</t>
  </si>
  <si>
    <t>Non-optimized</t>
  </si>
  <si>
    <t>Absolute change</t>
  </si>
  <si>
    <t>Fold change</t>
  </si>
  <si>
    <t>CO2</t>
  </si>
  <si>
    <t>PGK</t>
  </si>
  <si>
    <t>GAPDH</t>
  </si>
  <si>
    <t>Aldolase</t>
  </si>
  <si>
    <t>FBPase</t>
  </si>
  <si>
    <t>SBPase</t>
  </si>
  <si>
    <t>TK</t>
  </si>
  <si>
    <t>PRK</t>
  </si>
  <si>
    <t>AGPase</t>
  </si>
  <si>
    <t>PGP</t>
  </si>
  <si>
    <t>GLYK</t>
  </si>
  <si>
    <t>GOX-CAT</t>
  </si>
  <si>
    <t>SGT</t>
  </si>
  <si>
    <t>GDH</t>
  </si>
  <si>
    <t>GGT</t>
  </si>
  <si>
    <t>GDC</t>
  </si>
  <si>
    <t>Aldolase(C)</t>
  </si>
  <si>
    <t>FBPase (C)</t>
  </si>
  <si>
    <t>UGP2</t>
  </si>
  <si>
    <t>SPS</t>
  </si>
  <si>
    <t>SPP</t>
  </si>
  <si>
    <t>FBPase-2</t>
  </si>
  <si>
    <t>6PF2K</t>
  </si>
  <si>
    <t>ID</t>
  </si>
  <si>
    <t>% change</t>
  </si>
  <si>
    <t>Diff</t>
  </si>
  <si>
    <t>Abs Diff</t>
  </si>
  <si>
    <t>FC</t>
  </si>
  <si>
    <t>FC1</t>
  </si>
  <si>
    <t>FC1.25</t>
  </si>
  <si>
    <t>FC2</t>
  </si>
  <si>
    <t>Vmax recalculated</t>
  </si>
  <si>
    <t>Glyceraldehyde-3-phosphate dehydrogenase (NADP+)</t>
  </si>
  <si>
    <r>
      <t>A (umol/m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/s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</si>
  <si>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Rice</t>
  </si>
  <si>
    <t xml:space="preserve">Non -Optimized A at PPFD = 2000 </t>
  </si>
  <si>
    <t>Optimized A at PPFD = 2000</t>
  </si>
  <si>
    <t>Difference</t>
  </si>
  <si>
    <t>% increase</t>
  </si>
  <si>
    <t>Drought Stress</t>
  </si>
  <si>
    <t>Ambient</t>
  </si>
  <si>
    <t>Future</t>
  </si>
  <si>
    <t>Aldolase (C)</t>
  </si>
  <si>
    <t>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</si>
</sst>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3"/>
    </font>
    <font>
      <sz val="11"/>
      <color rgb="FFFF00FF"/>
      <name val="Calibri"/>
      <family val="2"/>
      <scheme val="minor"/>
    </font>
    <font>
      <sz val="11"/>
      <color rgb="FF1914D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4.9836725974303414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FACEF0"/>
        <bgColor indexed="64"/>
      </patternFill>
    </fill>
    <fill>
      <patternFill patternType="solid">
        <fgColor rgb="FFFCE4F6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4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/>
    <xf numFmtId="0" fontId="2" fillId="5" borderId="0" xfId="0" applyFont="1" applyFill="1"/>
    <xf numFmtId="0" fontId="2" fillId="0" borderId="1" xfId="1" applyFont="1" applyBorder="1" applyAlignment="1">
      <alignment horizontal="left" vertical="top"/>
    </xf>
    <xf numFmtId="164" fontId="2" fillId="0" borderId="0" xfId="1" applyNumberFormat="1" applyFont="1" applyAlignment="1">
      <alignment horizontal="left" vertical="top"/>
    </xf>
    <xf numFmtId="164" fontId="5" fillId="0" borderId="0" xfId="1" applyNumberFormat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0" applyFont="1"/>
    <xf numFmtId="0" fontId="0" fillId="0" borderId="2" xfId="0" applyBorder="1"/>
    <xf numFmtId="0" fontId="0" fillId="6" borderId="4" xfId="0" applyFill="1" applyBorder="1"/>
    <xf numFmtId="0" fontId="0" fillId="6" borderId="6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9" xfId="0" applyFill="1" applyBorder="1"/>
    <xf numFmtId="0" fontId="0" fillId="7" borderId="0" xfId="0" applyFill="1"/>
    <xf numFmtId="0" fontId="9" fillId="0" borderId="0" xfId="0" applyFont="1" applyAlignment="1">
      <alignment horizontal="left" vertical="center" indent="3"/>
    </xf>
    <xf numFmtId="0" fontId="0" fillId="8" borderId="9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0" borderId="3" xfId="0" applyFill="1" applyBorder="1"/>
    <xf numFmtId="0" fontId="0" fillId="9" borderId="3" xfId="0" applyFill="1" applyBorder="1"/>
    <xf numFmtId="0" fontId="0" fillId="7" borderId="3" xfId="0" applyFill="1" applyBorder="1"/>
    <xf numFmtId="0" fontId="0" fillId="8" borderId="3" xfId="0" applyFill="1" applyBorder="1"/>
    <xf numFmtId="11" fontId="2" fillId="0" borderId="0" xfId="0" applyNumberFormat="1" applyFont="1"/>
    <xf numFmtId="2" fontId="2" fillId="0" borderId="0" xfId="0" applyNumberFormat="1" applyFont="1"/>
    <xf numFmtId="0" fontId="6" fillId="11" borderId="10" xfId="0" applyFont="1" applyFill="1" applyBorder="1"/>
    <xf numFmtId="0" fontId="6" fillId="11" borderId="5" xfId="0" applyFont="1" applyFill="1" applyBorder="1"/>
    <xf numFmtId="0" fontId="6" fillId="11" borderId="6" xfId="0" applyFont="1" applyFill="1" applyBorder="1"/>
    <xf numFmtId="0" fontId="6" fillId="11" borderId="0" xfId="0" applyFont="1" applyFill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00FF"/>
      <color rgb="FF1914DC"/>
      <color rgb="FFFCE4F6"/>
      <color rgb="FFFF33CC"/>
      <color rgb="FFFACEF0"/>
      <color rgb="FFFFCBCB"/>
      <color rgb="FFDDFFFF"/>
      <color rgb="FFE7E6E6"/>
      <color rgb="FF00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Change</a:t>
            </a:r>
            <a:r>
              <a:rPr lang="en-GB" baseline="0"/>
              <a:t> in Enzyme Concentration Post-Optimization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0"/>
          <c:tx>
            <c:v>130</c:v>
          </c:tx>
          <c:spPr>
            <a:solidFill>
              <a:schemeClr val="accent6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change'!$D$2:$D$24</c:f>
              <c:numCache>
                <c:formatCode>General</c:formatCode>
                <c:ptCount val="23"/>
                <c:pt idx="0">
                  <c:v>36.582799895774173</c:v>
                </c:pt>
                <c:pt idx="1">
                  <c:v>-51.902304973069093</c:v>
                </c:pt>
                <c:pt idx="2">
                  <c:v>-51.654866451797879</c:v>
                </c:pt>
                <c:pt idx="3">
                  <c:v>88.081215899847322</c:v>
                </c:pt>
                <c:pt idx="4">
                  <c:v>-17.574440826028965</c:v>
                </c:pt>
                <c:pt idx="5">
                  <c:v>-46.342802414537772</c:v>
                </c:pt>
                <c:pt idx="6">
                  <c:v>232.82395436009239</c:v>
                </c:pt>
                <c:pt idx="7">
                  <c:v>65.881056840854981</c:v>
                </c:pt>
                <c:pt idx="8">
                  <c:v>140.91630140903223</c:v>
                </c:pt>
                <c:pt idx="9">
                  <c:v>-96.484684747899252</c:v>
                </c:pt>
                <c:pt idx="10">
                  <c:v>-64.710396912397812</c:v>
                </c:pt>
                <c:pt idx="11">
                  <c:v>-52.857182770122691</c:v>
                </c:pt>
                <c:pt idx="12">
                  <c:v>-75.964547016806989</c:v>
                </c:pt>
                <c:pt idx="13">
                  <c:v>-25.870846782338869</c:v>
                </c:pt>
                <c:pt idx="14">
                  <c:v>-70.844311300626359</c:v>
                </c:pt>
                <c:pt idx="15">
                  <c:v>-85.423228211105382</c:v>
                </c:pt>
                <c:pt idx="16">
                  <c:v>141.20574704671995</c:v>
                </c:pt>
                <c:pt idx="17">
                  <c:v>141.13984058329078</c:v>
                </c:pt>
                <c:pt idx="18">
                  <c:v>141.19934429132215</c:v>
                </c:pt>
                <c:pt idx="19">
                  <c:v>141.13317885913978</c:v>
                </c:pt>
                <c:pt idx="20">
                  <c:v>141.30283257075408</c:v>
                </c:pt>
                <c:pt idx="21">
                  <c:v>141.35204727845675</c:v>
                </c:pt>
                <c:pt idx="22">
                  <c:v>141.1865697635202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D-46B1-8BE8-D131B119F450}"/>
            </c:ext>
          </c:extLst>
        </c:ser>
        <c:ser>
          <c:idx val="0"/>
          <c:order val="1"/>
          <c:tx>
            <c:strRef>
              <c:f>'% change'!$E$1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6">
                <a:tint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change'!$E$2:$E$24</c:f>
              <c:numCache>
                <c:formatCode>General</c:formatCode>
                <c:ptCount val="23"/>
                <c:pt idx="0">
                  <c:v>34.747954296899621</c:v>
                </c:pt>
                <c:pt idx="1">
                  <c:v>-42.171800048553465</c:v>
                </c:pt>
                <c:pt idx="2">
                  <c:v>-51.068333300395317</c:v>
                </c:pt>
                <c:pt idx="3">
                  <c:v>138.40369861512835</c:v>
                </c:pt>
                <c:pt idx="4">
                  <c:v>-12.265767579462409</c:v>
                </c:pt>
                <c:pt idx="5">
                  <c:v>-36.489794054612744</c:v>
                </c:pt>
                <c:pt idx="6">
                  <c:v>258.48970483926615</c:v>
                </c:pt>
                <c:pt idx="7">
                  <c:v>94.344115194011408</c:v>
                </c:pt>
                <c:pt idx="8">
                  <c:v>141.76734762858268</c:v>
                </c:pt>
                <c:pt idx="9">
                  <c:v>-96.41236990137854</c:v>
                </c:pt>
                <c:pt idx="10">
                  <c:v>-64.123205010223799</c:v>
                </c:pt>
                <c:pt idx="11">
                  <c:v>-53.462334137198084</c:v>
                </c:pt>
                <c:pt idx="12">
                  <c:v>-75.828769017880447</c:v>
                </c:pt>
                <c:pt idx="13">
                  <c:v>-28.930290243349681</c:v>
                </c:pt>
                <c:pt idx="14">
                  <c:v>-70.698216924476341</c:v>
                </c:pt>
                <c:pt idx="15">
                  <c:v>-85.409505038664449</c:v>
                </c:pt>
                <c:pt idx="16">
                  <c:v>141.74188367625885</c:v>
                </c:pt>
                <c:pt idx="17">
                  <c:v>141.73824266663593</c:v>
                </c:pt>
                <c:pt idx="18">
                  <c:v>141.57291333651949</c:v>
                </c:pt>
                <c:pt idx="19">
                  <c:v>141.61539998173123</c:v>
                </c:pt>
                <c:pt idx="20">
                  <c:v>141.88689606456904</c:v>
                </c:pt>
                <c:pt idx="21">
                  <c:v>141.72367671831628</c:v>
                </c:pt>
                <c:pt idx="22">
                  <c:v>141.84073627130988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9-4CA0-8197-29CA9D495DDB}"/>
            </c:ext>
          </c:extLst>
        </c:ser>
        <c:ser>
          <c:idx val="16"/>
          <c:order val="2"/>
          <c:tx>
            <c:v>150</c:v>
          </c:tx>
          <c:spPr>
            <a:solidFill>
              <a:schemeClr val="accent6">
                <a:shade val="87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change'!$F$2:$F$24</c:f>
              <c:numCache>
                <c:formatCode>General</c:formatCode>
                <c:ptCount val="23"/>
                <c:pt idx="0">
                  <c:v>32.899276311653978</c:v>
                </c:pt>
                <c:pt idx="1">
                  <c:v>-35.022429691462001</c:v>
                </c:pt>
                <c:pt idx="2">
                  <c:v>-50.747974838376841</c:v>
                </c:pt>
                <c:pt idx="3">
                  <c:v>204.52224566145745</c:v>
                </c:pt>
                <c:pt idx="4">
                  <c:v>-4.897316706107369</c:v>
                </c:pt>
                <c:pt idx="5">
                  <c:v>-26.818955303396326</c:v>
                </c:pt>
                <c:pt idx="6">
                  <c:v>284.5022536864148</c:v>
                </c:pt>
                <c:pt idx="7">
                  <c:v>114.73199891530402</c:v>
                </c:pt>
                <c:pt idx="8">
                  <c:v>128.63855896818401</c:v>
                </c:pt>
                <c:pt idx="9">
                  <c:v>-96.452764931508867</c:v>
                </c:pt>
                <c:pt idx="10">
                  <c:v>-61.400189122762939</c:v>
                </c:pt>
                <c:pt idx="11">
                  <c:v>-52.690879945941596</c:v>
                </c:pt>
                <c:pt idx="12">
                  <c:v>-75.904225153241683</c:v>
                </c:pt>
                <c:pt idx="13">
                  <c:v>-25.732416073927482</c:v>
                </c:pt>
                <c:pt idx="14">
                  <c:v>-70.655753710504598</c:v>
                </c:pt>
                <c:pt idx="15">
                  <c:v>-85.39778904007413</c:v>
                </c:pt>
                <c:pt idx="16">
                  <c:v>128.83095905235947</c:v>
                </c:pt>
                <c:pt idx="17">
                  <c:v>128.7567536749394</c:v>
                </c:pt>
                <c:pt idx="18">
                  <c:v>128.79530635664986</c:v>
                </c:pt>
                <c:pt idx="19">
                  <c:v>128.81319935568109</c:v>
                </c:pt>
                <c:pt idx="20">
                  <c:v>128.80337032873985</c:v>
                </c:pt>
                <c:pt idx="21">
                  <c:v>128.93722456901591</c:v>
                </c:pt>
                <c:pt idx="22">
                  <c:v>128.57506343013193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D-46B1-8BE8-D131B119F450}"/>
            </c:ext>
          </c:extLst>
        </c:ser>
        <c:ser>
          <c:idx val="1"/>
          <c:order val="3"/>
          <c:tx>
            <c:strRef>
              <c:f>'% change'!$G$1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6">
                <a:tint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change'!$G$2:$G$21</c:f>
              <c:numCache>
                <c:formatCode>General</c:formatCode>
                <c:ptCount val="20"/>
                <c:pt idx="0">
                  <c:v>30.865918708794542</c:v>
                </c:pt>
                <c:pt idx="1">
                  <c:v>-27.183469342501542</c:v>
                </c:pt>
                <c:pt idx="2">
                  <c:v>-50.337033819074186</c:v>
                </c:pt>
                <c:pt idx="3">
                  <c:v>261.11520453182095</c:v>
                </c:pt>
                <c:pt idx="4">
                  <c:v>2.3310227629164055</c:v>
                </c:pt>
                <c:pt idx="5">
                  <c:v>-16.239775336147051</c:v>
                </c:pt>
                <c:pt idx="6">
                  <c:v>332.64218465277094</c:v>
                </c:pt>
                <c:pt idx="7">
                  <c:v>141.58843979816174</c:v>
                </c:pt>
                <c:pt idx="8">
                  <c:v>121.8326758205652</c:v>
                </c:pt>
                <c:pt idx="9">
                  <c:v>-95.895975340115797</c:v>
                </c:pt>
                <c:pt idx="10">
                  <c:v>-56.343777116663595</c:v>
                </c:pt>
                <c:pt idx="11">
                  <c:v>-49.537466831598174</c:v>
                </c:pt>
                <c:pt idx="12">
                  <c:v>-75.658981992381953</c:v>
                </c:pt>
                <c:pt idx="13">
                  <c:v>-26.783194651640152</c:v>
                </c:pt>
                <c:pt idx="14">
                  <c:v>-70.702999707842423</c:v>
                </c:pt>
                <c:pt idx="15">
                  <c:v>-85.445026456405614</c:v>
                </c:pt>
                <c:pt idx="16">
                  <c:v>121.91001434328659</c:v>
                </c:pt>
                <c:pt idx="17">
                  <c:v>121.89225824930116</c:v>
                </c:pt>
                <c:pt idx="18">
                  <c:v>121.89079581646034</c:v>
                </c:pt>
                <c:pt idx="19">
                  <c:v>121.69588022971158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9-4CA0-8197-29CA9D495DDB}"/>
            </c:ext>
          </c:extLst>
        </c:ser>
        <c:ser>
          <c:idx val="17"/>
          <c:order val="4"/>
          <c:tx>
            <c:v>170</c:v>
          </c:tx>
          <c:spPr>
            <a:solidFill>
              <a:schemeClr val="accent6">
                <a:shade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change'!$H$2:$H$24</c:f>
              <c:numCache>
                <c:formatCode>General</c:formatCode>
                <c:ptCount val="23"/>
                <c:pt idx="0">
                  <c:v>29.013540504105766</c:v>
                </c:pt>
                <c:pt idx="1">
                  <c:v>-20.824859301889997</c:v>
                </c:pt>
                <c:pt idx="2">
                  <c:v>-50.163840493874837</c:v>
                </c:pt>
                <c:pt idx="3">
                  <c:v>325.8861821066339</c:v>
                </c:pt>
                <c:pt idx="4">
                  <c:v>9.7458842177383627</c:v>
                </c:pt>
                <c:pt idx="5">
                  <c:v>-6.7643297316138824</c:v>
                </c:pt>
                <c:pt idx="6">
                  <c:v>365.97667311795306</c:v>
                </c:pt>
                <c:pt idx="7">
                  <c:v>164.08349459874279</c:v>
                </c:pt>
                <c:pt idx="8">
                  <c:v>113.48828194418343</c:v>
                </c:pt>
                <c:pt idx="9">
                  <c:v>-95.990715085595497</c:v>
                </c:pt>
                <c:pt idx="10">
                  <c:v>-50.783800001985348</c:v>
                </c:pt>
                <c:pt idx="11">
                  <c:v>-50.244307134207929</c:v>
                </c:pt>
                <c:pt idx="12">
                  <c:v>-75.772242915627771</c:v>
                </c:pt>
                <c:pt idx="13">
                  <c:v>-27.942849988735535</c:v>
                </c:pt>
                <c:pt idx="14">
                  <c:v>-70.780785121164655</c:v>
                </c:pt>
                <c:pt idx="15">
                  <c:v>-85.407028149997757</c:v>
                </c:pt>
                <c:pt idx="16">
                  <c:v>113.73391047773474</c:v>
                </c:pt>
                <c:pt idx="17">
                  <c:v>113.55856935092592</c:v>
                </c:pt>
                <c:pt idx="18">
                  <c:v>113.52576032981293</c:v>
                </c:pt>
                <c:pt idx="19">
                  <c:v>113.39302435667884</c:v>
                </c:pt>
                <c:pt idx="20">
                  <c:v>113.57738616914735</c:v>
                </c:pt>
                <c:pt idx="21">
                  <c:v>113.57560328224281</c:v>
                </c:pt>
                <c:pt idx="22">
                  <c:v>113.65359614023419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D-46B1-8BE8-D131B119F450}"/>
            </c:ext>
          </c:extLst>
        </c:ser>
        <c:ser>
          <c:idx val="2"/>
          <c:order val="5"/>
          <c:tx>
            <c:strRef>
              <c:f>'% change'!$I$1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6">
                <a:tint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change'!$I$2:$I$21</c:f>
              <c:numCache>
                <c:formatCode>General</c:formatCode>
                <c:ptCount val="20"/>
                <c:pt idx="0">
                  <c:v>27.426040060248692</c:v>
                </c:pt>
                <c:pt idx="1">
                  <c:v>-13.099931557746505</c:v>
                </c:pt>
                <c:pt idx="2">
                  <c:v>-49.785401235989987</c:v>
                </c:pt>
                <c:pt idx="3">
                  <c:v>374.87146983739194</c:v>
                </c:pt>
                <c:pt idx="4">
                  <c:v>15.93426588106492</c:v>
                </c:pt>
                <c:pt idx="5">
                  <c:v>1.1815268026236951</c:v>
                </c:pt>
                <c:pt idx="6">
                  <c:v>399.07973591091258</c:v>
                </c:pt>
                <c:pt idx="7">
                  <c:v>180.97199804047284</c:v>
                </c:pt>
                <c:pt idx="8">
                  <c:v>105.50617397434048</c:v>
                </c:pt>
                <c:pt idx="9">
                  <c:v>-95.916048810260932</c:v>
                </c:pt>
                <c:pt idx="10">
                  <c:v>-44.902764835182701</c:v>
                </c:pt>
                <c:pt idx="11">
                  <c:v>-52.069466575177216</c:v>
                </c:pt>
                <c:pt idx="12">
                  <c:v>-75.901845611867728</c:v>
                </c:pt>
                <c:pt idx="13">
                  <c:v>-19.317398624183141</c:v>
                </c:pt>
                <c:pt idx="14">
                  <c:v>-70.736148264647611</c:v>
                </c:pt>
                <c:pt idx="15">
                  <c:v>-85.427140854548128</c:v>
                </c:pt>
                <c:pt idx="16">
                  <c:v>105.56579904056855</c:v>
                </c:pt>
                <c:pt idx="17">
                  <c:v>105.62467095094965</c:v>
                </c:pt>
                <c:pt idx="18">
                  <c:v>105.551840344502</c:v>
                </c:pt>
                <c:pt idx="19">
                  <c:v>105.68548106438105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9-4CA0-8197-29CA9D495DDB}"/>
            </c:ext>
          </c:extLst>
        </c:ser>
        <c:ser>
          <c:idx val="18"/>
          <c:order val="6"/>
          <c:tx>
            <c:v>190</c:v>
          </c:tx>
          <c:spPr>
            <a:solidFill>
              <a:schemeClr val="accent6">
                <a:shade val="78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change'!$J$2:$J$24</c:f>
              <c:numCache>
                <c:formatCode>General</c:formatCode>
                <c:ptCount val="23"/>
                <c:pt idx="0">
                  <c:v>25.858055917995642</c:v>
                </c:pt>
                <c:pt idx="1">
                  <c:v>-7.8043026573678382</c:v>
                </c:pt>
                <c:pt idx="2">
                  <c:v>-49.511831589368995</c:v>
                </c:pt>
                <c:pt idx="3">
                  <c:v>424.2859877229028</c:v>
                </c:pt>
                <c:pt idx="4">
                  <c:v>22.191742707984233</c:v>
                </c:pt>
                <c:pt idx="5">
                  <c:v>8.5876091341760308</c:v>
                </c:pt>
                <c:pt idx="6">
                  <c:v>421.99772356560652</c:v>
                </c:pt>
                <c:pt idx="7">
                  <c:v>203.31756491850905</c:v>
                </c:pt>
                <c:pt idx="8">
                  <c:v>100.97683403473316</c:v>
                </c:pt>
                <c:pt idx="9">
                  <c:v>-95.936067823940405</c:v>
                </c:pt>
                <c:pt idx="10">
                  <c:v>-40.585521344177664</c:v>
                </c:pt>
                <c:pt idx="11">
                  <c:v>-45.733882997712207</c:v>
                </c:pt>
                <c:pt idx="12">
                  <c:v>-75.683028485038378</c:v>
                </c:pt>
                <c:pt idx="13">
                  <c:v>-25.026005075875741</c:v>
                </c:pt>
                <c:pt idx="14">
                  <c:v>-70.67512066278266</c:v>
                </c:pt>
                <c:pt idx="15">
                  <c:v>-85.408369849464691</c:v>
                </c:pt>
                <c:pt idx="16">
                  <c:v>101.04824172643292</c:v>
                </c:pt>
                <c:pt idx="17">
                  <c:v>101.0943338588485</c:v>
                </c:pt>
                <c:pt idx="18">
                  <c:v>101.19147426227704</c:v>
                </c:pt>
                <c:pt idx="19">
                  <c:v>101.06312705318341</c:v>
                </c:pt>
                <c:pt idx="20">
                  <c:v>101.18491882494966</c:v>
                </c:pt>
                <c:pt idx="21">
                  <c:v>101.19129874399138</c:v>
                </c:pt>
                <c:pt idx="22">
                  <c:v>101.12771490078907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BD-46B1-8BE8-D131B119F450}"/>
            </c:ext>
          </c:extLst>
        </c:ser>
        <c:ser>
          <c:idx val="3"/>
          <c:order val="7"/>
          <c:tx>
            <c:strRef>
              <c:f>'% change'!$K$1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change'!$K$2:$K$21</c:f>
              <c:numCache>
                <c:formatCode>General</c:formatCode>
                <c:ptCount val="20"/>
                <c:pt idx="0">
                  <c:v>24.178548777456108</c:v>
                </c:pt>
                <c:pt idx="1">
                  <c:v>-3.0792724315958542</c:v>
                </c:pt>
                <c:pt idx="2">
                  <c:v>-49.671605330109593</c:v>
                </c:pt>
                <c:pt idx="3">
                  <c:v>479.15958237063603</c:v>
                </c:pt>
                <c:pt idx="4">
                  <c:v>30.111844315981802</c:v>
                </c:pt>
                <c:pt idx="5">
                  <c:v>18.064688415329648</c:v>
                </c:pt>
                <c:pt idx="6">
                  <c:v>461.80754977139651</c:v>
                </c:pt>
                <c:pt idx="7">
                  <c:v>215.33448071907966</c:v>
                </c:pt>
                <c:pt idx="8">
                  <c:v>94.650360503430463</c:v>
                </c:pt>
                <c:pt idx="9">
                  <c:v>-95.228471268135408</c:v>
                </c:pt>
                <c:pt idx="10">
                  <c:v>-37.153672578780487</c:v>
                </c:pt>
                <c:pt idx="11">
                  <c:v>-45.570011043785073</c:v>
                </c:pt>
                <c:pt idx="12">
                  <c:v>-75.853932573097964</c:v>
                </c:pt>
                <c:pt idx="13">
                  <c:v>-24.925690208321786</c:v>
                </c:pt>
                <c:pt idx="14">
                  <c:v>-70.672061713109329</c:v>
                </c:pt>
                <c:pt idx="15">
                  <c:v>-85.349906066148662</c:v>
                </c:pt>
                <c:pt idx="16">
                  <c:v>94.602185042109923</c:v>
                </c:pt>
                <c:pt idx="17">
                  <c:v>94.614526323731951</c:v>
                </c:pt>
                <c:pt idx="18">
                  <c:v>94.743810097835507</c:v>
                </c:pt>
                <c:pt idx="19">
                  <c:v>94.654490502079497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49-4CA0-8197-29CA9D495DDB}"/>
            </c:ext>
          </c:extLst>
        </c:ser>
        <c:ser>
          <c:idx val="19"/>
          <c:order val="8"/>
          <c:tx>
            <c:v>210</c:v>
          </c:tx>
          <c:spPr>
            <a:solidFill>
              <a:schemeClr val="accent6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change'!$L$2:$L$24</c:f>
              <c:numCache>
                <c:formatCode>General</c:formatCode>
                <c:ptCount val="23"/>
                <c:pt idx="0">
                  <c:v>22.506969696969694</c:v>
                </c:pt>
                <c:pt idx="1">
                  <c:v>0.42233112509608878</c:v>
                </c:pt>
                <c:pt idx="2">
                  <c:v>-49.351861393791054</c:v>
                </c:pt>
                <c:pt idx="3">
                  <c:v>532.53843554354</c:v>
                </c:pt>
                <c:pt idx="4">
                  <c:v>37.586748340258872</c:v>
                </c:pt>
                <c:pt idx="5">
                  <c:v>25.602334844343687</c:v>
                </c:pt>
                <c:pt idx="6">
                  <c:v>496.53758694489011</c:v>
                </c:pt>
                <c:pt idx="7">
                  <c:v>239.17325418703754</c:v>
                </c:pt>
                <c:pt idx="8">
                  <c:v>89.5038567861601</c:v>
                </c:pt>
                <c:pt idx="9">
                  <c:v>-95.323439004560228</c:v>
                </c:pt>
                <c:pt idx="10">
                  <c:v>-34.160984012197041</c:v>
                </c:pt>
                <c:pt idx="11">
                  <c:v>-43.924013114861339</c:v>
                </c:pt>
                <c:pt idx="12">
                  <c:v>-75.656532196505978</c:v>
                </c:pt>
                <c:pt idx="13">
                  <c:v>-10.684067901029019</c:v>
                </c:pt>
                <c:pt idx="14">
                  <c:v>-70.552743283789169</c:v>
                </c:pt>
                <c:pt idx="15">
                  <c:v>-85.412021837061914</c:v>
                </c:pt>
                <c:pt idx="16">
                  <c:v>89.463731144631737</c:v>
                </c:pt>
                <c:pt idx="17">
                  <c:v>89.604259672619008</c:v>
                </c:pt>
                <c:pt idx="18">
                  <c:v>89.648276218001641</c:v>
                </c:pt>
                <c:pt idx="19">
                  <c:v>89.439157399486717</c:v>
                </c:pt>
                <c:pt idx="20">
                  <c:v>89.474903474903471</c:v>
                </c:pt>
                <c:pt idx="21">
                  <c:v>89.73214285714289</c:v>
                </c:pt>
                <c:pt idx="22">
                  <c:v>89.747760490334741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BD-46B1-8BE8-D131B119F450}"/>
            </c:ext>
          </c:extLst>
        </c:ser>
        <c:ser>
          <c:idx val="4"/>
          <c:order val="9"/>
          <c:tx>
            <c:strRef>
              <c:f>'% change'!$M$1</c:f>
              <c:strCache>
                <c:ptCount val="1"/>
                <c:pt idx="0">
                  <c:v>220</c:v>
                </c:pt>
              </c:strCache>
            </c:strRef>
          </c:tx>
          <c:spPr>
            <a:solidFill>
              <a:schemeClr val="accent6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change'!$M$2:$M$21</c:f>
              <c:numCache>
                <c:formatCode>General</c:formatCode>
                <c:ptCount val="20"/>
                <c:pt idx="0">
                  <c:v>21.240504347650749</c:v>
                </c:pt>
                <c:pt idx="1">
                  <c:v>5.6772509543385548</c:v>
                </c:pt>
                <c:pt idx="2">
                  <c:v>-49.100282283518823</c:v>
                </c:pt>
                <c:pt idx="3">
                  <c:v>579.57870860658659</c:v>
                </c:pt>
                <c:pt idx="4">
                  <c:v>44.691488801368273</c:v>
                </c:pt>
                <c:pt idx="5">
                  <c:v>31.335011727084357</c:v>
                </c:pt>
                <c:pt idx="6">
                  <c:v>525.42954572244321</c:v>
                </c:pt>
                <c:pt idx="7">
                  <c:v>249.86264934542697</c:v>
                </c:pt>
                <c:pt idx="8">
                  <c:v>86.404889138499001</c:v>
                </c:pt>
                <c:pt idx="9">
                  <c:v>-95.588471937725188</c:v>
                </c:pt>
                <c:pt idx="10">
                  <c:v>-30.278534184374749</c:v>
                </c:pt>
                <c:pt idx="11">
                  <c:v>-46.506620473784757</c:v>
                </c:pt>
                <c:pt idx="12">
                  <c:v>-75.626943407665351</c:v>
                </c:pt>
                <c:pt idx="13">
                  <c:v>-23.214642770662401</c:v>
                </c:pt>
                <c:pt idx="14">
                  <c:v>-70.738276073522783</c:v>
                </c:pt>
                <c:pt idx="15">
                  <c:v>-85.36236002264252</c:v>
                </c:pt>
                <c:pt idx="16">
                  <c:v>86.471296370967792</c:v>
                </c:pt>
                <c:pt idx="17">
                  <c:v>86.485020514553497</c:v>
                </c:pt>
                <c:pt idx="18">
                  <c:v>86.479836805035134</c:v>
                </c:pt>
                <c:pt idx="19">
                  <c:v>86.304576926118031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49-4CA0-8197-29CA9D495DDB}"/>
            </c:ext>
          </c:extLst>
        </c:ser>
        <c:ser>
          <c:idx val="20"/>
          <c:order val="10"/>
          <c:tx>
            <c:v>230</c:v>
          </c:tx>
          <c:spPr>
            <a:solidFill>
              <a:schemeClr val="accent6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change'!$N$2:$N$24</c:f>
              <c:numCache>
                <c:formatCode>General</c:formatCode>
                <c:ptCount val="23"/>
                <c:pt idx="0">
                  <c:v>19.806910471449864</c:v>
                </c:pt>
                <c:pt idx="1">
                  <c:v>12.7635901195895</c:v>
                </c:pt>
                <c:pt idx="2">
                  <c:v>-49.009854245651148</c:v>
                </c:pt>
                <c:pt idx="3">
                  <c:v>624.21935086943051</c:v>
                </c:pt>
                <c:pt idx="4">
                  <c:v>48.170554382329584</c:v>
                </c:pt>
                <c:pt idx="5">
                  <c:v>38.28593091889369</c:v>
                </c:pt>
                <c:pt idx="6">
                  <c:v>564.0304220548478</c:v>
                </c:pt>
                <c:pt idx="7">
                  <c:v>276.59034419792022</c:v>
                </c:pt>
                <c:pt idx="8">
                  <c:v>85.262027526915944</c:v>
                </c:pt>
                <c:pt idx="9">
                  <c:v>-95.788950318586231</c:v>
                </c:pt>
                <c:pt idx="10">
                  <c:v>-26.466861589635528</c:v>
                </c:pt>
                <c:pt idx="11">
                  <c:v>-49.515634134737304</c:v>
                </c:pt>
                <c:pt idx="12">
                  <c:v>-75.747747314728315</c:v>
                </c:pt>
                <c:pt idx="13">
                  <c:v>-22.202779092030013</c:v>
                </c:pt>
                <c:pt idx="14">
                  <c:v>-70.673988786766571</c:v>
                </c:pt>
                <c:pt idx="15">
                  <c:v>-85.411922846327172</c:v>
                </c:pt>
                <c:pt idx="16">
                  <c:v>85.284841593574214</c:v>
                </c:pt>
                <c:pt idx="17">
                  <c:v>85.290607918788098</c:v>
                </c:pt>
                <c:pt idx="18">
                  <c:v>85.334241346878571</c:v>
                </c:pt>
                <c:pt idx="19">
                  <c:v>85.206740674033128</c:v>
                </c:pt>
                <c:pt idx="20">
                  <c:v>85.272359171133033</c:v>
                </c:pt>
                <c:pt idx="21">
                  <c:v>85.447668001456805</c:v>
                </c:pt>
                <c:pt idx="22">
                  <c:v>85.260353111390032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BD-46B1-8BE8-D131B119F450}"/>
            </c:ext>
          </c:extLst>
        </c:ser>
        <c:ser>
          <c:idx val="5"/>
          <c:order val="11"/>
          <c:tx>
            <c:strRef>
              <c:f>'% change'!$O$1</c:f>
              <c:strCache>
                <c:ptCount val="1"/>
                <c:pt idx="0">
                  <c:v>240</c:v>
                </c:pt>
              </c:strCache>
            </c:strRef>
          </c:tx>
          <c:spPr>
            <a:solidFill>
              <a:schemeClr val="accent6">
                <a:tint val="59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change'!$O$2:$O$21</c:f>
              <c:numCache>
                <c:formatCode>General</c:formatCode>
                <c:ptCount val="20"/>
                <c:pt idx="0">
                  <c:v>18.534606107667766</c:v>
                </c:pt>
                <c:pt idx="1">
                  <c:v>15.187564571335599</c:v>
                </c:pt>
                <c:pt idx="2">
                  <c:v>-48.908159009598883</c:v>
                </c:pt>
                <c:pt idx="3">
                  <c:v>659.74622188049375</c:v>
                </c:pt>
                <c:pt idx="4">
                  <c:v>53.413031762647165</c:v>
                </c:pt>
                <c:pt idx="5">
                  <c:v>46.156448718489848</c:v>
                </c:pt>
                <c:pt idx="6">
                  <c:v>570.77148760069338</c:v>
                </c:pt>
                <c:pt idx="7">
                  <c:v>284.09791467508438</c:v>
                </c:pt>
                <c:pt idx="8">
                  <c:v>80.149186101265684</c:v>
                </c:pt>
                <c:pt idx="9">
                  <c:v>-94.959966919163861</c:v>
                </c:pt>
                <c:pt idx="10">
                  <c:v>-24.308274620905109</c:v>
                </c:pt>
                <c:pt idx="11">
                  <c:v>-42.169679743093425</c:v>
                </c:pt>
                <c:pt idx="12">
                  <c:v>-74.640773568566715</c:v>
                </c:pt>
                <c:pt idx="13">
                  <c:v>-8.6988109620182019</c:v>
                </c:pt>
                <c:pt idx="14">
                  <c:v>-70.754465503800446</c:v>
                </c:pt>
                <c:pt idx="15">
                  <c:v>-85.421446234134336</c:v>
                </c:pt>
                <c:pt idx="16">
                  <c:v>80.342494352053194</c:v>
                </c:pt>
                <c:pt idx="17">
                  <c:v>80.282195746331169</c:v>
                </c:pt>
                <c:pt idx="18">
                  <c:v>80.245841618076724</c:v>
                </c:pt>
                <c:pt idx="19">
                  <c:v>80.221848051066019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49-4CA0-8197-29CA9D495DDB}"/>
            </c:ext>
          </c:extLst>
        </c:ser>
        <c:ser>
          <c:idx val="21"/>
          <c:order val="12"/>
          <c:tx>
            <c:v>250</c:v>
          </c:tx>
          <c:spPr>
            <a:solidFill>
              <a:schemeClr val="accent6">
                <a:shade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change'!$P$2:$P$24</c:f>
              <c:numCache>
                <c:formatCode>General</c:formatCode>
                <c:ptCount val="23"/>
                <c:pt idx="0">
                  <c:v>17.172392530057827</c:v>
                </c:pt>
                <c:pt idx="1">
                  <c:v>19.957890374787723</c:v>
                </c:pt>
                <c:pt idx="2">
                  <c:v>-48.693184033332372</c:v>
                </c:pt>
                <c:pt idx="3">
                  <c:v>709.63093520763721</c:v>
                </c:pt>
                <c:pt idx="4">
                  <c:v>60.990973300904194</c:v>
                </c:pt>
                <c:pt idx="5">
                  <c:v>51.950128237425929</c:v>
                </c:pt>
                <c:pt idx="6">
                  <c:v>626.98532010398458</c:v>
                </c:pt>
                <c:pt idx="7">
                  <c:v>298.88819628171296</c:v>
                </c:pt>
                <c:pt idx="8">
                  <c:v>78.078554432306319</c:v>
                </c:pt>
                <c:pt idx="9">
                  <c:v>-95.499858789647959</c:v>
                </c:pt>
                <c:pt idx="10">
                  <c:v>-21.631576096119691</c:v>
                </c:pt>
                <c:pt idx="11">
                  <c:v>-43.746121622207625</c:v>
                </c:pt>
                <c:pt idx="12">
                  <c:v>-75.422989405616903</c:v>
                </c:pt>
                <c:pt idx="13">
                  <c:v>-24.110704456404321</c:v>
                </c:pt>
                <c:pt idx="14">
                  <c:v>-70.568343768838375</c:v>
                </c:pt>
                <c:pt idx="15">
                  <c:v>-85.382056891385872</c:v>
                </c:pt>
                <c:pt idx="16">
                  <c:v>78.132929254631307</c:v>
                </c:pt>
                <c:pt idx="17">
                  <c:v>78.189434594731736</c:v>
                </c:pt>
                <c:pt idx="18">
                  <c:v>78.298308874009791</c:v>
                </c:pt>
                <c:pt idx="19">
                  <c:v>78.310878226091091</c:v>
                </c:pt>
                <c:pt idx="20">
                  <c:v>78.320554949872403</c:v>
                </c:pt>
                <c:pt idx="21">
                  <c:v>78.284276404957566</c:v>
                </c:pt>
                <c:pt idx="22">
                  <c:v>78.177248071217591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BD-46B1-8BE8-D131B119F450}"/>
            </c:ext>
          </c:extLst>
        </c:ser>
        <c:ser>
          <c:idx val="6"/>
          <c:order val="13"/>
          <c:tx>
            <c:strRef>
              <c:f>'% change'!$Q$1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6">
                <a:tint val="64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change'!$Q$2:$Q$21</c:f>
              <c:numCache>
                <c:formatCode>General</c:formatCode>
                <c:ptCount val="20"/>
                <c:pt idx="0">
                  <c:v>16.065801590256161</c:v>
                </c:pt>
                <c:pt idx="1">
                  <c:v>22.806294751463881</c:v>
                </c:pt>
                <c:pt idx="2">
                  <c:v>-48.408268474911345</c:v>
                </c:pt>
                <c:pt idx="3">
                  <c:v>738.60203946970864</c:v>
                </c:pt>
                <c:pt idx="4">
                  <c:v>67.836771170136785</c:v>
                </c:pt>
                <c:pt idx="5">
                  <c:v>57.20681545192533</c:v>
                </c:pt>
                <c:pt idx="6">
                  <c:v>656.4199644772732</c:v>
                </c:pt>
                <c:pt idx="7">
                  <c:v>313.41695084571813</c:v>
                </c:pt>
                <c:pt idx="8">
                  <c:v>76.948909073398582</c:v>
                </c:pt>
                <c:pt idx="9">
                  <c:v>-95.3389051344828</c:v>
                </c:pt>
                <c:pt idx="10">
                  <c:v>-20.949849727387964</c:v>
                </c:pt>
                <c:pt idx="11">
                  <c:v>-48.444763905204269</c:v>
                </c:pt>
                <c:pt idx="12">
                  <c:v>-75.838022082756567</c:v>
                </c:pt>
                <c:pt idx="13">
                  <c:v>-22.956506374102588</c:v>
                </c:pt>
                <c:pt idx="14">
                  <c:v>-70.51151651006856</c:v>
                </c:pt>
                <c:pt idx="15">
                  <c:v>-85.400975459110455</c:v>
                </c:pt>
                <c:pt idx="16">
                  <c:v>77.011635696899219</c:v>
                </c:pt>
                <c:pt idx="17">
                  <c:v>76.980132542241776</c:v>
                </c:pt>
                <c:pt idx="18">
                  <c:v>77.04979127886395</c:v>
                </c:pt>
                <c:pt idx="19">
                  <c:v>77.02799823194897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49-4CA0-8197-29CA9D495DDB}"/>
            </c:ext>
          </c:extLst>
        </c:ser>
        <c:ser>
          <c:idx val="22"/>
          <c:order val="14"/>
          <c:tx>
            <c:v>270</c:v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change'!$R$2:$R$24</c:f>
              <c:numCache>
                <c:formatCode>General</c:formatCode>
                <c:ptCount val="23"/>
                <c:pt idx="0">
                  <c:v>14.744008337987314</c:v>
                </c:pt>
                <c:pt idx="1">
                  <c:v>26.659788298564248</c:v>
                </c:pt>
                <c:pt idx="2">
                  <c:v>-48.267847869515528</c:v>
                </c:pt>
                <c:pt idx="3">
                  <c:v>791.48824159414949</c:v>
                </c:pt>
                <c:pt idx="4">
                  <c:v>71.58446447809736</c:v>
                </c:pt>
                <c:pt idx="5">
                  <c:v>62.512866889142025</c:v>
                </c:pt>
                <c:pt idx="6">
                  <c:v>701.45213549179221</c:v>
                </c:pt>
                <c:pt idx="7">
                  <c:v>330.50989489924052</c:v>
                </c:pt>
                <c:pt idx="8">
                  <c:v>74.836673336129806</c:v>
                </c:pt>
                <c:pt idx="9">
                  <c:v>-95.420929039115663</c:v>
                </c:pt>
                <c:pt idx="10">
                  <c:v>-18.221046552235201</c:v>
                </c:pt>
                <c:pt idx="11">
                  <c:v>-44.93400381432938</c:v>
                </c:pt>
                <c:pt idx="12">
                  <c:v>-75.853423500616373</c:v>
                </c:pt>
                <c:pt idx="13">
                  <c:v>-23.860349676626264</c:v>
                </c:pt>
                <c:pt idx="14">
                  <c:v>-70.548010216693839</c:v>
                </c:pt>
                <c:pt idx="15">
                  <c:v>-85.365711114591903</c:v>
                </c:pt>
                <c:pt idx="16">
                  <c:v>74.757668087293411</c:v>
                </c:pt>
                <c:pt idx="17">
                  <c:v>74.751827767222963</c:v>
                </c:pt>
                <c:pt idx="18">
                  <c:v>74.7624390613028</c:v>
                </c:pt>
                <c:pt idx="19">
                  <c:v>74.729433031181159</c:v>
                </c:pt>
                <c:pt idx="20">
                  <c:v>74.761312507020648</c:v>
                </c:pt>
                <c:pt idx="21">
                  <c:v>74.745662463165559</c:v>
                </c:pt>
                <c:pt idx="22">
                  <c:v>74.54797460132167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BD-46B1-8BE8-D131B119F450}"/>
            </c:ext>
          </c:extLst>
        </c:ser>
        <c:ser>
          <c:idx val="7"/>
          <c:order val="15"/>
          <c:tx>
            <c:strRef>
              <c:f>'% change'!$S$1</c:f>
              <c:strCache>
                <c:ptCount val="1"/>
                <c:pt idx="0">
                  <c:v>280</c:v>
                </c:pt>
              </c:strCache>
            </c:strRef>
          </c:tx>
          <c:spPr>
            <a:solidFill>
              <a:schemeClr val="accent6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change'!$S$2:$S$21</c:f>
              <c:numCache>
                <c:formatCode>General</c:formatCode>
                <c:ptCount val="20"/>
                <c:pt idx="0">
                  <c:v>13.841134603905092</c:v>
                </c:pt>
                <c:pt idx="1">
                  <c:v>28.392117617781615</c:v>
                </c:pt>
                <c:pt idx="2">
                  <c:v>-48.01858008071261</c:v>
                </c:pt>
                <c:pt idx="3">
                  <c:v>815.10805367618639</c:v>
                </c:pt>
                <c:pt idx="4">
                  <c:v>76.494659822821546</c:v>
                </c:pt>
                <c:pt idx="5">
                  <c:v>66.135080143617742</c:v>
                </c:pt>
                <c:pt idx="6">
                  <c:v>709.21083014954093</c:v>
                </c:pt>
                <c:pt idx="7">
                  <c:v>349.88583767396955</c:v>
                </c:pt>
                <c:pt idx="8">
                  <c:v>72.494887462216582</c:v>
                </c:pt>
                <c:pt idx="9">
                  <c:v>-95.530372732984105</c:v>
                </c:pt>
                <c:pt idx="10">
                  <c:v>-17.962156737990036</c:v>
                </c:pt>
                <c:pt idx="11">
                  <c:v>-42.566132697585296</c:v>
                </c:pt>
                <c:pt idx="12">
                  <c:v>-75.824265714190275</c:v>
                </c:pt>
                <c:pt idx="13">
                  <c:v>-26.056743784481757</c:v>
                </c:pt>
                <c:pt idx="14">
                  <c:v>-70.457239301869777</c:v>
                </c:pt>
                <c:pt idx="15">
                  <c:v>-85.347941840921791</c:v>
                </c:pt>
                <c:pt idx="16">
                  <c:v>72.626666697597088</c:v>
                </c:pt>
                <c:pt idx="17">
                  <c:v>72.821880654162186</c:v>
                </c:pt>
                <c:pt idx="18">
                  <c:v>72.840235974182519</c:v>
                </c:pt>
                <c:pt idx="19">
                  <c:v>72.69428595098239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49-4CA0-8197-29CA9D495DDB}"/>
            </c:ext>
          </c:extLst>
        </c:ser>
        <c:ser>
          <c:idx val="23"/>
          <c:order val="16"/>
          <c:tx>
            <c:v>290</c:v>
          </c:tx>
          <c:spPr>
            <a:solidFill>
              <a:schemeClr val="accent6">
                <a:shade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change'!$T$2:$T$24</c:f>
              <c:numCache>
                <c:formatCode>General</c:formatCode>
                <c:ptCount val="23"/>
                <c:pt idx="0">
                  <c:v>12.710081486155286</c:v>
                </c:pt>
                <c:pt idx="1">
                  <c:v>34.014070081589779</c:v>
                </c:pt>
                <c:pt idx="2">
                  <c:v>-48.223157886702467</c:v>
                </c:pt>
                <c:pt idx="3">
                  <c:v>846.32360746586846</c:v>
                </c:pt>
                <c:pt idx="4">
                  <c:v>80.919808748581247</c:v>
                </c:pt>
                <c:pt idx="5">
                  <c:v>72.76942615138779</c:v>
                </c:pt>
                <c:pt idx="6">
                  <c:v>729.76980893357984</c:v>
                </c:pt>
                <c:pt idx="7">
                  <c:v>358.8902557675267</c:v>
                </c:pt>
                <c:pt idx="8">
                  <c:v>72.507719990083615</c:v>
                </c:pt>
                <c:pt idx="9">
                  <c:v>-94.937643694629713</c:v>
                </c:pt>
                <c:pt idx="10">
                  <c:v>-14.961751766770156</c:v>
                </c:pt>
                <c:pt idx="11">
                  <c:v>-42.060815133706704</c:v>
                </c:pt>
                <c:pt idx="12">
                  <c:v>-75.581394570567767</c:v>
                </c:pt>
                <c:pt idx="13">
                  <c:v>-19.900219188585012</c:v>
                </c:pt>
                <c:pt idx="14">
                  <c:v>-70.618123404581155</c:v>
                </c:pt>
                <c:pt idx="15">
                  <c:v>-85.370156419675993</c:v>
                </c:pt>
                <c:pt idx="16">
                  <c:v>72.510905566477547</c:v>
                </c:pt>
                <c:pt idx="17">
                  <c:v>72.336571954379224</c:v>
                </c:pt>
                <c:pt idx="18">
                  <c:v>72.336155268519605</c:v>
                </c:pt>
                <c:pt idx="19">
                  <c:v>72.309377757636796</c:v>
                </c:pt>
                <c:pt idx="20">
                  <c:v>72.466991468587722</c:v>
                </c:pt>
                <c:pt idx="21">
                  <c:v>72.493729113832529</c:v>
                </c:pt>
                <c:pt idx="22">
                  <c:v>72.408664401363566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BD-46B1-8BE8-D131B119F450}"/>
            </c:ext>
          </c:extLst>
        </c:ser>
        <c:ser>
          <c:idx val="8"/>
          <c:order val="17"/>
          <c:tx>
            <c:strRef>
              <c:f>'% change'!$U$1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6">
                <a:tint val="74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change'!$U$2:$U$21</c:f>
              <c:numCache>
                <c:formatCode>General</c:formatCode>
                <c:ptCount val="20"/>
                <c:pt idx="0">
                  <c:v>11.473232191805113</c:v>
                </c:pt>
                <c:pt idx="1">
                  <c:v>36.788449934534903</c:v>
                </c:pt>
                <c:pt idx="2">
                  <c:v>-48.045454232182152</c:v>
                </c:pt>
                <c:pt idx="3">
                  <c:v>887.15852166634784</c:v>
                </c:pt>
                <c:pt idx="4">
                  <c:v>86.140177160552341</c:v>
                </c:pt>
                <c:pt idx="5">
                  <c:v>79.316589757772178</c:v>
                </c:pt>
                <c:pt idx="6">
                  <c:v>784.668424388022</c:v>
                </c:pt>
                <c:pt idx="7">
                  <c:v>367.90002236469525</c:v>
                </c:pt>
                <c:pt idx="8">
                  <c:v>70.68465464089816</c:v>
                </c:pt>
                <c:pt idx="9">
                  <c:v>-94.715375919339607</c:v>
                </c:pt>
                <c:pt idx="10">
                  <c:v>-14.36253386703245</c:v>
                </c:pt>
                <c:pt idx="11">
                  <c:v>-43.112547682762354</c:v>
                </c:pt>
                <c:pt idx="12">
                  <c:v>-75.453113732870463</c:v>
                </c:pt>
                <c:pt idx="13">
                  <c:v>-17.12363691535035</c:v>
                </c:pt>
                <c:pt idx="14">
                  <c:v>-70.295648115337443</c:v>
                </c:pt>
                <c:pt idx="15">
                  <c:v>-85.389184694374322</c:v>
                </c:pt>
                <c:pt idx="16">
                  <c:v>70.692059505852342</c:v>
                </c:pt>
                <c:pt idx="17">
                  <c:v>70.837685931554745</c:v>
                </c:pt>
                <c:pt idx="18">
                  <c:v>70.757897006074529</c:v>
                </c:pt>
                <c:pt idx="19">
                  <c:v>70.739737384910342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49-4CA0-8197-29CA9D495DDB}"/>
            </c:ext>
          </c:extLst>
        </c:ser>
        <c:ser>
          <c:idx val="24"/>
          <c:order val="18"/>
          <c:tx>
            <c:v>310</c:v>
          </c:tx>
          <c:spPr>
            <a:solidFill>
              <a:schemeClr val="accent6">
                <a:shade val="49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change'!$V$2:$V$24</c:f>
              <c:numCache>
                <c:formatCode>General</c:formatCode>
                <c:ptCount val="23"/>
                <c:pt idx="0">
                  <c:v>10.463337167287694</c:v>
                </c:pt>
                <c:pt idx="1">
                  <c:v>41.47948170858745</c:v>
                </c:pt>
                <c:pt idx="2">
                  <c:v>-48.037890571489292</c:v>
                </c:pt>
                <c:pt idx="3">
                  <c:v>932.74750827638945</c:v>
                </c:pt>
                <c:pt idx="4">
                  <c:v>90.622830530854685</c:v>
                </c:pt>
                <c:pt idx="5">
                  <c:v>83.169930854085607</c:v>
                </c:pt>
                <c:pt idx="6">
                  <c:v>772.294719242366</c:v>
                </c:pt>
                <c:pt idx="7">
                  <c:v>380.28084892351609</c:v>
                </c:pt>
                <c:pt idx="8">
                  <c:v>69.286989779321544</c:v>
                </c:pt>
                <c:pt idx="9">
                  <c:v>-94.728501995868271</c:v>
                </c:pt>
                <c:pt idx="10">
                  <c:v>-12.255612710195594</c:v>
                </c:pt>
                <c:pt idx="11">
                  <c:v>-41.788411117093297</c:v>
                </c:pt>
                <c:pt idx="12">
                  <c:v>-75.393295423985222</c:v>
                </c:pt>
                <c:pt idx="13">
                  <c:v>-19.819640646962295</c:v>
                </c:pt>
                <c:pt idx="14">
                  <c:v>-70.900074981332409</c:v>
                </c:pt>
                <c:pt idx="15">
                  <c:v>-85.382652595327301</c:v>
                </c:pt>
                <c:pt idx="16">
                  <c:v>69.154539394765607</c:v>
                </c:pt>
                <c:pt idx="17">
                  <c:v>69.257830605657418</c:v>
                </c:pt>
                <c:pt idx="18">
                  <c:v>69.272799384930821</c:v>
                </c:pt>
                <c:pt idx="19">
                  <c:v>69.224228933061951</c:v>
                </c:pt>
                <c:pt idx="20">
                  <c:v>69.239218447808696</c:v>
                </c:pt>
                <c:pt idx="21">
                  <c:v>69.321370478479409</c:v>
                </c:pt>
                <c:pt idx="22">
                  <c:v>69.25158876532943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BD-46B1-8BE8-D131B119F450}"/>
            </c:ext>
          </c:extLst>
        </c:ser>
        <c:ser>
          <c:idx val="9"/>
          <c:order val="19"/>
          <c:tx>
            <c:strRef>
              <c:f>'% change'!$W$1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chemeClr val="accent6">
                <a:tint val="79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change'!$W$2:$W$21</c:f>
              <c:numCache>
                <c:formatCode>General</c:formatCode>
                <c:ptCount val="20"/>
                <c:pt idx="0">
                  <c:v>9.2806010052083838</c:v>
                </c:pt>
                <c:pt idx="1">
                  <c:v>42.575040461058308</c:v>
                </c:pt>
                <c:pt idx="2">
                  <c:v>-47.966919805639215</c:v>
                </c:pt>
                <c:pt idx="3">
                  <c:v>969.80982868445267</c:v>
                </c:pt>
                <c:pt idx="4">
                  <c:v>98.049921667908805</c:v>
                </c:pt>
                <c:pt idx="5">
                  <c:v>88.248069994941957</c:v>
                </c:pt>
                <c:pt idx="6">
                  <c:v>842.51567093115261</c:v>
                </c:pt>
                <c:pt idx="7">
                  <c:v>390.80819329310913</c:v>
                </c:pt>
                <c:pt idx="8">
                  <c:v>69.49956440845601</c:v>
                </c:pt>
                <c:pt idx="9">
                  <c:v>-94.905150282291288</c:v>
                </c:pt>
                <c:pt idx="10">
                  <c:v>-13.037164466174737</c:v>
                </c:pt>
                <c:pt idx="11">
                  <c:v>-42.633351058127069</c:v>
                </c:pt>
                <c:pt idx="12">
                  <c:v>-74.677659143875672</c:v>
                </c:pt>
                <c:pt idx="13">
                  <c:v>-26.789303263485397</c:v>
                </c:pt>
                <c:pt idx="14">
                  <c:v>-70.044782684852677</c:v>
                </c:pt>
                <c:pt idx="15">
                  <c:v>-85.345375281981973</c:v>
                </c:pt>
                <c:pt idx="16">
                  <c:v>69.348732833921801</c:v>
                </c:pt>
                <c:pt idx="17">
                  <c:v>69.636409537752201</c:v>
                </c:pt>
                <c:pt idx="18">
                  <c:v>69.51503036426449</c:v>
                </c:pt>
                <c:pt idx="19">
                  <c:v>69.508982686070851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49-4CA0-8197-29CA9D495DDB}"/>
            </c:ext>
          </c:extLst>
        </c:ser>
        <c:ser>
          <c:idx val="25"/>
          <c:order val="20"/>
          <c:tx>
            <c:v>330</c:v>
          </c:tx>
          <c:spPr>
            <a:solidFill>
              <a:schemeClr val="accent6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change'!$X$2:$X$24</c:f>
              <c:numCache>
                <c:formatCode>General</c:formatCode>
                <c:ptCount val="23"/>
                <c:pt idx="0">
                  <c:v>8.1866520420660969</c:v>
                </c:pt>
                <c:pt idx="1">
                  <c:v>45.61306072566709</c:v>
                </c:pt>
                <c:pt idx="2">
                  <c:v>-47.642836516389082</c:v>
                </c:pt>
                <c:pt idx="3">
                  <c:v>991.61234542991929</c:v>
                </c:pt>
                <c:pt idx="4">
                  <c:v>102.70133197562379</c:v>
                </c:pt>
                <c:pt idx="5">
                  <c:v>91.685617452699418</c:v>
                </c:pt>
                <c:pt idx="6">
                  <c:v>860.64689774193198</c:v>
                </c:pt>
                <c:pt idx="7">
                  <c:v>408.89276274952982</c:v>
                </c:pt>
                <c:pt idx="8">
                  <c:v>67.430872918089079</c:v>
                </c:pt>
                <c:pt idx="9">
                  <c:v>-94.063493536062367</c:v>
                </c:pt>
                <c:pt idx="10">
                  <c:v>-11.043326601227047</c:v>
                </c:pt>
                <c:pt idx="11">
                  <c:v>-37.26525449077063</c:v>
                </c:pt>
                <c:pt idx="12">
                  <c:v>-74.228595506869425</c:v>
                </c:pt>
                <c:pt idx="13">
                  <c:v>-9.0382977195152705</c:v>
                </c:pt>
                <c:pt idx="14">
                  <c:v>-70.098697939419381</c:v>
                </c:pt>
                <c:pt idx="15">
                  <c:v>-85.260516492516984</c:v>
                </c:pt>
                <c:pt idx="16">
                  <c:v>67.464911672826318</c:v>
                </c:pt>
                <c:pt idx="17">
                  <c:v>67.283087918900137</c:v>
                </c:pt>
                <c:pt idx="18">
                  <c:v>67.482846910253613</c:v>
                </c:pt>
                <c:pt idx="19">
                  <c:v>67.34576562618318</c:v>
                </c:pt>
                <c:pt idx="20">
                  <c:v>67.41867703685179</c:v>
                </c:pt>
                <c:pt idx="21">
                  <c:v>67.460287865648567</c:v>
                </c:pt>
                <c:pt idx="22">
                  <c:v>67.457654934687341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BD-46B1-8BE8-D131B119F450}"/>
            </c:ext>
          </c:extLst>
        </c:ser>
        <c:ser>
          <c:idx val="10"/>
          <c:order val="21"/>
          <c:tx>
            <c:strRef>
              <c:f>'% change'!$Y$1</c:f>
              <c:strCache>
                <c:ptCount val="1"/>
                <c:pt idx="0">
                  <c:v>340</c:v>
                </c:pt>
              </c:strCache>
            </c:strRef>
          </c:tx>
          <c:spPr>
            <a:solidFill>
              <a:schemeClr val="accent6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change'!$Y$2:$Y$21</c:f>
              <c:numCache>
                <c:formatCode>General</c:formatCode>
                <c:ptCount val="20"/>
                <c:pt idx="0">
                  <c:v>7.2170925005725275</c:v>
                </c:pt>
                <c:pt idx="1">
                  <c:v>50.079711524925486</c:v>
                </c:pt>
                <c:pt idx="2">
                  <c:v>-47.468722502604756</c:v>
                </c:pt>
                <c:pt idx="3">
                  <c:v>1021.9726543664652</c:v>
                </c:pt>
                <c:pt idx="4">
                  <c:v>105.88647880639719</c:v>
                </c:pt>
                <c:pt idx="5">
                  <c:v>95.875448231437446</c:v>
                </c:pt>
                <c:pt idx="6">
                  <c:v>885.39457904081382</c:v>
                </c:pt>
                <c:pt idx="7">
                  <c:v>428.20592117531123</c:v>
                </c:pt>
                <c:pt idx="8">
                  <c:v>67.634001353103514</c:v>
                </c:pt>
                <c:pt idx="9">
                  <c:v>-93.869050912293943</c:v>
                </c:pt>
                <c:pt idx="10">
                  <c:v>-9.6847817970862771</c:v>
                </c:pt>
                <c:pt idx="11">
                  <c:v>-34.323376613183072</c:v>
                </c:pt>
                <c:pt idx="12">
                  <c:v>-74.759442636730881</c:v>
                </c:pt>
                <c:pt idx="13">
                  <c:v>-21.937731254805527</c:v>
                </c:pt>
                <c:pt idx="14">
                  <c:v>-70.424693380034881</c:v>
                </c:pt>
                <c:pt idx="15">
                  <c:v>-85.405158520832586</c:v>
                </c:pt>
                <c:pt idx="16">
                  <c:v>67.675838771405196</c:v>
                </c:pt>
                <c:pt idx="17">
                  <c:v>67.818338027085829</c:v>
                </c:pt>
                <c:pt idx="18">
                  <c:v>67.744039897678817</c:v>
                </c:pt>
                <c:pt idx="19">
                  <c:v>67.622589092041522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49-4CA0-8197-29CA9D495DDB}"/>
            </c:ext>
          </c:extLst>
        </c:ser>
        <c:ser>
          <c:idx val="26"/>
          <c:order val="22"/>
          <c:tx>
            <c:v>350</c:v>
          </c:tx>
          <c:spPr>
            <a:solidFill>
              <a:schemeClr val="accent6">
                <a:shade val="39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change'!$Z$2:$Z$24</c:f>
              <c:numCache>
                <c:formatCode>General</c:formatCode>
                <c:ptCount val="23"/>
                <c:pt idx="0">
                  <c:v>6.2305375705813164</c:v>
                </c:pt>
                <c:pt idx="1">
                  <c:v>48.666157226648828</c:v>
                </c:pt>
                <c:pt idx="2">
                  <c:v>-47.209699311090588</c:v>
                </c:pt>
                <c:pt idx="3">
                  <c:v>1058.3416684897375</c:v>
                </c:pt>
                <c:pt idx="4">
                  <c:v>112.24294187904052</c:v>
                </c:pt>
                <c:pt idx="5">
                  <c:v>100.63600940930912</c:v>
                </c:pt>
                <c:pt idx="6">
                  <c:v>917.08778098121707</c:v>
                </c:pt>
                <c:pt idx="7">
                  <c:v>436.54340849040022</c:v>
                </c:pt>
                <c:pt idx="8">
                  <c:v>66.719046268361055</c:v>
                </c:pt>
                <c:pt idx="9">
                  <c:v>-94.117101992711085</c:v>
                </c:pt>
                <c:pt idx="10">
                  <c:v>-12.869732677127505</c:v>
                </c:pt>
                <c:pt idx="11">
                  <c:v>-36.792780624269383</c:v>
                </c:pt>
                <c:pt idx="12">
                  <c:v>-73.171975215171386</c:v>
                </c:pt>
                <c:pt idx="13">
                  <c:v>-14.066936585255318</c:v>
                </c:pt>
                <c:pt idx="14">
                  <c:v>-70.600123778809873</c:v>
                </c:pt>
                <c:pt idx="15">
                  <c:v>-85.386894542692886</c:v>
                </c:pt>
                <c:pt idx="16">
                  <c:v>66.769757065440828</c:v>
                </c:pt>
                <c:pt idx="17">
                  <c:v>66.750743661867418</c:v>
                </c:pt>
                <c:pt idx="18">
                  <c:v>66.780415407352905</c:v>
                </c:pt>
                <c:pt idx="19">
                  <c:v>66.560740608235662</c:v>
                </c:pt>
                <c:pt idx="20">
                  <c:v>66.647732135691868</c:v>
                </c:pt>
                <c:pt idx="21">
                  <c:v>66.696634673366461</c:v>
                </c:pt>
                <c:pt idx="22">
                  <c:v>66.652648364745787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BD-46B1-8BE8-D131B119F450}"/>
            </c:ext>
          </c:extLst>
        </c:ser>
        <c:ser>
          <c:idx val="11"/>
          <c:order val="23"/>
          <c:tx>
            <c:strRef>
              <c:f>'% change'!$AA$1</c:f>
              <c:strCache>
                <c:ptCount val="1"/>
                <c:pt idx="0">
                  <c:v>360</c:v>
                </c:pt>
              </c:strCache>
            </c:strRef>
          </c:tx>
          <c:spPr>
            <a:solidFill>
              <a:schemeClr val="accent6">
                <a:tint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change'!$AA$2:$AA$21</c:f>
              <c:numCache>
                <c:formatCode>General</c:formatCode>
                <c:ptCount val="20"/>
                <c:pt idx="0">
                  <c:v>5.207481240054924</c:v>
                </c:pt>
                <c:pt idx="1">
                  <c:v>52.826684170477321</c:v>
                </c:pt>
                <c:pt idx="2">
                  <c:v>-47.059203316822085</c:v>
                </c:pt>
                <c:pt idx="3">
                  <c:v>1081.7122175688203</c:v>
                </c:pt>
                <c:pt idx="4">
                  <c:v>117.03619004452099</c:v>
                </c:pt>
                <c:pt idx="5">
                  <c:v>107.08313195342608</c:v>
                </c:pt>
                <c:pt idx="6">
                  <c:v>916.07270346021062</c:v>
                </c:pt>
                <c:pt idx="7">
                  <c:v>446.46984852120994</c:v>
                </c:pt>
                <c:pt idx="8">
                  <c:v>66.709484154060945</c:v>
                </c:pt>
                <c:pt idx="9">
                  <c:v>-94.007226596133421</c:v>
                </c:pt>
                <c:pt idx="10">
                  <c:v>-10.812743377617847</c:v>
                </c:pt>
                <c:pt idx="11">
                  <c:v>-33.573312303395937</c:v>
                </c:pt>
                <c:pt idx="12">
                  <c:v>-72.829016148196018</c:v>
                </c:pt>
                <c:pt idx="13">
                  <c:v>-12.149969300260352</c:v>
                </c:pt>
                <c:pt idx="14">
                  <c:v>-70.395953367482406</c:v>
                </c:pt>
                <c:pt idx="15">
                  <c:v>-85.312592189682874</c:v>
                </c:pt>
                <c:pt idx="16">
                  <c:v>66.861238387502326</c:v>
                </c:pt>
                <c:pt idx="17">
                  <c:v>66.78154356078295</c:v>
                </c:pt>
                <c:pt idx="18">
                  <c:v>66.946915073685645</c:v>
                </c:pt>
                <c:pt idx="19">
                  <c:v>66.769066491397155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49-4CA0-8197-29CA9D495DDB}"/>
            </c:ext>
          </c:extLst>
        </c:ser>
        <c:ser>
          <c:idx val="27"/>
          <c:order val="24"/>
          <c:tx>
            <c:v>370</c:v>
          </c:tx>
          <c:spPr>
            <a:solidFill>
              <a:schemeClr val="accent6">
                <a:shade val="34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change'!$AB$2:$AB$24</c:f>
              <c:numCache>
                <c:formatCode>General</c:formatCode>
                <c:ptCount val="23"/>
                <c:pt idx="0">
                  <c:v>4.3476952076514452</c:v>
                </c:pt>
                <c:pt idx="1">
                  <c:v>57.956170963274822</c:v>
                </c:pt>
                <c:pt idx="2">
                  <c:v>-47.031291453617641</c:v>
                </c:pt>
                <c:pt idx="3">
                  <c:v>1107.284487002072</c:v>
                </c:pt>
                <c:pt idx="4">
                  <c:v>120.41253060101036</c:v>
                </c:pt>
                <c:pt idx="5">
                  <c:v>110.62562782555987</c:v>
                </c:pt>
                <c:pt idx="6">
                  <c:v>946.78183522762799</c:v>
                </c:pt>
                <c:pt idx="7">
                  <c:v>462.87679280881849</c:v>
                </c:pt>
                <c:pt idx="8">
                  <c:v>65.960133137247141</c:v>
                </c:pt>
                <c:pt idx="9">
                  <c:v>-94.294296485151634</c:v>
                </c:pt>
                <c:pt idx="10">
                  <c:v>-9.6325255564086714</c:v>
                </c:pt>
                <c:pt idx="11">
                  <c:v>-37.469570305166918</c:v>
                </c:pt>
                <c:pt idx="12">
                  <c:v>-72.836415336613001</c:v>
                </c:pt>
                <c:pt idx="13">
                  <c:v>-8.6745065823219978</c:v>
                </c:pt>
                <c:pt idx="14">
                  <c:v>-70.355040473970817</c:v>
                </c:pt>
                <c:pt idx="15">
                  <c:v>-85.401154851235162</c:v>
                </c:pt>
                <c:pt idx="16">
                  <c:v>65.855638759108643</c:v>
                </c:pt>
                <c:pt idx="17">
                  <c:v>65.891533754041546</c:v>
                </c:pt>
                <c:pt idx="18">
                  <c:v>65.982042279244169</c:v>
                </c:pt>
                <c:pt idx="19">
                  <c:v>65.816900984988038</c:v>
                </c:pt>
                <c:pt idx="20">
                  <c:v>65.863694811748019</c:v>
                </c:pt>
                <c:pt idx="21">
                  <c:v>65.913346707218608</c:v>
                </c:pt>
                <c:pt idx="22">
                  <c:v>65.875805475931443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0BD-46B1-8BE8-D131B119F450}"/>
            </c:ext>
          </c:extLst>
        </c:ser>
        <c:ser>
          <c:idx val="12"/>
          <c:order val="25"/>
          <c:tx>
            <c:strRef>
              <c:f>'% change'!$AC$1</c:f>
              <c:strCache>
                <c:ptCount val="1"/>
                <c:pt idx="0">
                  <c:v>380</c:v>
                </c:pt>
              </c:strCache>
            </c:strRef>
          </c:tx>
          <c:spPr>
            <a:solidFill>
              <a:schemeClr val="accent6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change'!$AC$2:$AC$21</c:f>
              <c:numCache>
                <c:formatCode>General</c:formatCode>
                <c:ptCount val="20"/>
                <c:pt idx="0">
                  <c:v>3.4707101238415969</c:v>
                </c:pt>
                <c:pt idx="1">
                  <c:v>58.346263655325906</c:v>
                </c:pt>
                <c:pt idx="2">
                  <c:v>-47.384754306115383</c:v>
                </c:pt>
                <c:pt idx="3">
                  <c:v>1136.5006376444403</c:v>
                </c:pt>
                <c:pt idx="4">
                  <c:v>125.23299284438549</c:v>
                </c:pt>
                <c:pt idx="5">
                  <c:v>114.10295133805218</c:v>
                </c:pt>
                <c:pt idx="6">
                  <c:v>991.28573129593747</c:v>
                </c:pt>
                <c:pt idx="7">
                  <c:v>472.94307001106336</c:v>
                </c:pt>
                <c:pt idx="8">
                  <c:v>66.582034731007283</c:v>
                </c:pt>
                <c:pt idx="9">
                  <c:v>-93.709518019268032</c:v>
                </c:pt>
                <c:pt idx="10">
                  <c:v>-10.86231211316861</c:v>
                </c:pt>
                <c:pt idx="11">
                  <c:v>-30.135064170897646</c:v>
                </c:pt>
                <c:pt idx="12">
                  <c:v>-73.391847130120055</c:v>
                </c:pt>
                <c:pt idx="13">
                  <c:v>-19.537429968401447</c:v>
                </c:pt>
                <c:pt idx="14">
                  <c:v>-70.312001026070618</c:v>
                </c:pt>
                <c:pt idx="15">
                  <c:v>-85.340968103588096</c:v>
                </c:pt>
                <c:pt idx="16">
                  <c:v>66.548671954915051</c:v>
                </c:pt>
                <c:pt idx="17">
                  <c:v>66.606826958927883</c:v>
                </c:pt>
                <c:pt idx="18">
                  <c:v>66.641772003019867</c:v>
                </c:pt>
                <c:pt idx="19">
                  <c:v>66.600660289408225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49-4CA0-8197-29CA9D495DDB}"/>
            </c:ext>
          </c:extLst>
        </c:ser>
        <c:ser>
          <c:idx val="13"/>
          <c:order val="26"/>
          <c:tx>
            <c:v>400</c:v>
          </c:tx>
          <c:spPr>
            <a:solidFill>
              <a:schemeClr val="accent6">
                <a:tint val="98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change'!$AD$2:$AD$24</c:f>
              <c:numCache>
                <c:formatCode>General</c:formatCode>
                <c:ptCount val="23"/>
                <c:pt idx="0">
                  <c:v>1.729944517876953</c:v>
                </c:pt>
                <c:pt idx="1">
                  <c:v>62.848611364138584</c:v>
                </c:pt>
                <c:pt idx="2">
                  <c:v>-46.561211950347811</c:v>
                </c:pt>
                <c:pt idx="3">
                  <c:v>1196.7614996847676</c:v>
                </c:pt>
                <c:pt idx="4">
                  <c:v>133.43391388278175</c:v>
                </c:pt>
                <c:pt idx="5">
                  <c:v>120.35944458773776</c:v>
                </c:pt>
                <c:pt idx="6">
                  <c:v>1003.4151267384894</c:v>
                </c:pt>
                <c:pt idx="7">
                  <c:v>485.77015054069392</c:v>
                </c:pt>
                <c:pt idx="8">
                  <c:v>66.066216278596457</c:v>
                </c:pt>
                <c:pt idx="9">
                  <c:v>-92.68138377659109</c:v>
                </c:pt>
                <c:pt idx="10">
                  <c:v>-9.9937127668801473</c:v>
                </c:pt>
                <c:pt idx="11">
                  <c:v>-28.264708554462214</c:v>
                </c:pt>
                <c:pt idx="12">
                  <c:v>-72.76113621801926</c:v>
                </c:pt>
                <c:pt idx="13">
                  <c:v>0.96928471999064847</c:v>
                </c:pt>
                <c:pt idx="14">
                  <c:v>-69.987168915934603</c:v>
                </c:pt>
                <c:pt idx="15">
                  <c:v>-85.36771279652983</c:v>
                </c:pt>
                <c:pt idx="16">
                  <c:v>66.342483660717335</c:v>
                </c:pt>
                <c:pt idx="17">
                  <c:v>66.367204274034592</c:v>
                </c:pt>
                <c:pt idx="18">
                  <c:v>66.370715498239392</c:v>
                </c:pt>
                <c:pt idx="19">
                  <c:v>66.359725652344707</c:v>
                </c:pt>
                <c:pt idx="20">
                  <c:v>66.393852516944676</c:v>
                </c:pt>
                <c:pt idx="21">
                  <c:v>66.361793017794142</c:v>
                </c:pt>
                <c:pt idx="22">
                  <c:v>66.274086368650899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49-4CA0-8197-29CA9D495DDB}"/>
            </c:ext>
          </c:extLst>
        </c:ser>
        <c:ser>
          <c:idx val="14"/>
          <c:order val="27"/>
          <c:tx>
            <c:v>420</c:v>
          </c:tx>
          <c:spPr>
            <a:solidFill>
              <a:schemeClr val="accent6">
                <a:shade val="97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change'!$AE$2:$AE$24</c:f>
              <c:numCache>
                <c:formatCode>General</c:formatCode>
                <c:ptCount val="23"/>
                <c:pt idx="0">
                  <c:v>0.15851060519184532</c:v>
                </c:pt>
                <c:pt idx="1">
                  <c:v>66.524259528361995</c:v>
                </c:pt>
                <c:pt idx="2">
                  <c:v>-46.441747863723151</c:v>
                </c:pt>
                <c:pt idx="3">
                  <c:v>1249.4398020226199</c:v>
                </c:pt>
                <c:pt idx="4">
                  <c:v>137.43986792281459</c:v>
                </c:pt>
                <c:pt idx="5">
                  <c:v>130.72729977055164</c:v>
                </c:pt>
                <c:pt idx="6">
                  <c:v>1043.8256287860188</c:v>
                </c:pt>
                <c:pt idx="7">
                  <c:v>507.94585541729748</c:v>
                </c:pt>
                <c:pt idx="8">
                  <c:v>67.679308639287669</c:v>
                </c:pt>
                <c:pt idx="9">
                  <c:v>-92.6872974505239</c:v>
                </c:pt>
                <c:pt idx="10">
                  <c:v>-10.095490407250237</c:v>
                </c:pt>
                <c:pt idx="11">
                  <c:v>-31.813361575605303</c:v>
                </c:pt>
                <c:pt idx="12">
                  <c:v>-70.100786665775132</c:v>
                </c:pt>
                <c:pt idx="13">
                  <c:v>-20.757681421903705</c:v>
                </c:pt>
                <c:pt idx="14">
                  <c:v>-70.557179341332159</c:v>
                </c:pt>
                <c:pt idx="15">
                  <c:v>-85.389850231266166</c:v>
                </c:pt>
                <c:pt idx="16">
                  <c:v>67.675177458271378</c:v>
                </c:pt>
                <c:pt idx="17">
                  <c:v>67.556038010650525</c:v>
                </c:pt>
                <c:pt idx="18">
                  <c:v>67.593846671473941</c:v>
                </c:pt>
                <c:pt idx="19">
                  <c:v>67.592755843496775</c:v>
                </c:pt>
                <c:pt idx="20">
                  <c:v>67.710673780674867</c:v>
                </c:pt>
                <c:pt idx="21">
                  <c:v>67.723874852245743</c:v>
                </c:pt>
                <c:pt idx="22">
                  <c:v>67.608300369256511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49-4CA0-8197-29CA9D495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455232"/>
        <c:axId val="331428608"/>
      </c:barChart>
      <c:catAx>
        <c:axId val="16284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28608"/>
        <c:crosses val="autoZero"/>
        <c:auto val="1"/>
        <c:lblAlgn val="ctr"/>
        <c:lblOffset val="100"/>
        <c:noMultiLvlLbl val="0"/>
      </c:catAx>
      <c:valAx>
        <c:axId val="3314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25831016308471"/>
          <c:y val="1.0078718320675832E-2"/>
          <c:w val="0.28558994271052635"/>
          <c:h val="0.16459424865602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Change</a:t>
            </a:r>
            <a:r>
              <a:rPr lang="en-GB" baseline="0"/>
              <a:t> in Enzyme Concentration Post-Optimization - 130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0"/>
          <c:tx>
            <c:v>130</c:v>
          </c:tx>
          <c:spPr>
            <a:solidFill>
              <a:schemeClr val="accent6">
                <a:shade val="38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change'!$D$2:$D$24</c:f>
              <c:numCache>
                <c:formatCode>General</c:formatCode>
                <c:ptCount val="23"/>
                <c:pt idx="0">
                  <c:v>36.582799895774173</c:v>
                </c:pt>
                <c:pt idx="1">
                  <c:v>-51.902304973069093</c:v>
                </c:pt>
                <c:pt idx="2">
                  <c:v>-51.654866451797879</c:v>
                </c:pt>
                <c:pt idx="3">
                  <c:v>88.081215899847322</c:v>
                </c:pt>
                <c:pt idx="4">
                  <c:v>-17.574440826028965</c:v>
                </c:pt>
                <c:pt idx="5">
                  <c:v>-46.342802414537772</c:v>
                </c:pt>
                <c:pt idx="6">
                  <c:v>232.82395436009239</c:v>
                </c:pt>
                <c:pt idx="7">
                  <c:v>65.881056840854981</c:v>
                </c:pt>
                <c:pt idx="8">
                  <c:v>140.91630140903223</c:v>
                </c:pt>
                <c:pt idx="9">
                  <c:v>-96.484684747899252</c:v>
                </c:pt>
                <c:pt idx="10">
                  <c:v>-64.710396912397812</c:v>
                </c:pt>
                <c:pt idx="11">
                  <c:v>-52.857182770122691</c:v>
                </c:pt>
                <c:pt idx="12">
                  <c:v>-75.964547016806989</c:v>
                </c:pt>
                <c:pt idx="13">
                  <c:v>-25.870846782338869</c:v>
                </c:pt>
                <c:pt idx="14">
                  <c:v>-70.844311300626359</c:v>
                </c:pt>
                <c:pt idx="15">
                  <c:v>-85.423228211105382</c:v>
                </c:pt>
                <c:pt idx="16">
                  <c:v>141.20574704671995</c:v>
                </c:pt>
                <c:pt idx="17">
                  <c:v>141.13984058329078</c:v>
                </c:pt>
                <c:pt idx="18">
                  <c:v>141.19934429132215</c:v>
                </c:pt>
                <c:pt idx="19">
                  <c:v>141.13317885913978</c:v>
                </c:pt>
                <c:pt idx="20">
                  <c:v>141.30283257075408</c:v>
                </c:pt>
                <c:pt idx="21">
                  <c:v>141.35204727845675</c:v>
                </c:pt>
                <c:pt idx="22">
                  <c:v>141.1865697635202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2-448E-9FBD-AD585B8C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455232"/>
        <c:axId val="331428608"/>
      </c:barChart>
      <c:catAx>
        <c:axId val="16284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28608"/>
        <c:crosses val="autoZero"/>
        <c:auto val="1"/>
        <c:lblAlgn val="ctr"/>
        <c:lblOffset val="100"/>
        <c:noMultiLvlLbl val="0"/>
      </c:catAx>
      <c:valAx>
        <c:axId val="3314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Change</a:t>
            </a:r>
            <a:r>
              <a:rPr lang="en-GB" baseline="0"/>
              <a:t> in Enzyme Concentration Post-Optimization - 360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12"/>
          <c:order val="0"/>
          <c:tx>
            <c:v>360</c:v>
          </c:tx>
          <c:spPr>
            <a:solidFill>
              <a:schemeClr val="accent6">
                <a:shade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'% change'!$C$2:$C$23</c:f>
              <c:strCache>
                <c:ptCount val="22"/>
                <c:pt idx="0">
                  <c:v>Rubisco</c:v>
                </c:pt>
                <c:pt idx="1">
                  <c:v>Phosphoglycerate kinase</c:v>
                </c:pt>
                <c:pt idx="2">
                  <c:v>Glyceraldehyde-3-phosphate dehydrogenase (NADP+)</c:v>
                </c:pt>
                <c:pt idx="3">
                  <c:v>Fructose-bisphosphate aldolase</c:v>
                </c:pt>
                <c:pt idx="4">
                  <c:v>Fructose-bisphosphatase</c:v>
                </c:pt>
                <c:pt idx="5">
                  <c:v>Transketolase</c:v>
                </c:pt>
                <c:pt idx="6">
                  <c:v>Sedoheptulose-bisphosphatase</c:v>
                </c:pt>
                <c:pt idx="7">
                  <c:v>Phosphoribulokinase</c:v>
                </c:pt>
                <c:pt idx="8">
                  <c:v>Glucose-1-phosphate adenylyltransferase</c:v>
                </c:pt>
                <c:pt idx="9">
                  <c:v>Phosphoglycolate phosphatase</c:v>
                </c:pt>
                <c:pt idx="10">
                  <c:v>Glycerate kinase</c:v>
                </c:pt>
                <c:pt idx="11">
                  <c:v>(S)-2-hydroxy-acid oxidase &amp;Catalase(CAT, EC1.11.1.6)</c:v>
                </c:pt>
                <c:pt idx="12">
                  <c:v>Serine-glyoxylate transaminase</c:v>
                </c:pt>
                <c:pt idx="13">
                  <c:v>Glycerate dehydrogenase</c:v>
                </c:pt>
                <c:pt idx="14">
                  <c:v>Glycine transaminase</c:v>
                </c:pt>
                <c:pt idx="15">
                  <c:v>Glycine dehydrogenase (aminomethyl-transferring)</c:v>
                </c:pt>
                <c:pt idx="16">
                  <c:v>Fructose-bisphosphate aldolase (C)</c:v>
                </c:pt>
                <c:pt idx="17">
                  <c:v>Fructose-bisphosphatase (C)</c:v>
                </c:pt>
                <c:pt idx="18">
                  <c:v>UTP-glucose-1-phosphate uridylyltransferase</c:v>
                </c:pt>
                <c:pt idx="19">
                  <c:v>Sucrose-phosphate synthase</c:v>
                </c:pt>
                <c:pt idx="20">
                  <c:v>Sucrose-phosphate phosphatase</c:v>
                </c:pt>
                <c:pt idx="21">
                  <c:v>Fructose-2,6-bisphosphate 2-phosphatase</c:v>
                </c:pt>
              </c:strCache>
            </c:strRef>
          </c:cat>
          <c:val>
            <c:numRef>
              <c:f>'% change'!$AA$2:$AA$24</c:f>
              <c:numCache>
                <c:formatCode>General</c:formatCode>
                <c:ptCount val="23"/>
                <c:pt idx="0">
                  <c:v>5.207481240054924</c:v>
                </c:pt>
                <c:pt idx="1">
                  <c:v>52.826684170477321</c:v>
                </c:pt>
                <c:pt idx="2">
                  <c:v>-47.059203316822085</c:v>
                </c:pt>
                <c:pt idx="3">
                  <c:v>1081.7122175688203</c:v>
                </c:pt>
                <c:pt idx="4">
                  <c:v>117.03619004452099</c:v>
                </c:pt>
                <c:pt idx="5">
                  <c:v>107.08313195342608</c:v>
                </c:pt>
                <c:pt idx="6">
                  <c:v>916.07270346021062</c:v>
                </c:pt>
                <c:pt idx="7">
                  <c:v>446.46984852120994</c:v>
                </c:pt>
                <c:pt idx="8">
                  <c:v>66.709484154060945</c:v>
                </c:pt>
                <c:pt idx="9">
                  <c:v>-94.007226596133421</c:v>
                </c:pt>
                <c:pt idx="10">
                  <c:v>-10.812743377617847</c:v>
                </c:pt>
                <c:pt idx="11">
                  <c:v>-33.573312303395937</c:v>
                </c:pt>
                <c:pt idx="12">
                  <c:v>-72.829016148196018</c:v>
                </c:pt>
                <c:pt idx="13">
                  <c:v>-12.149969300260352</c:v>
                </c:pt>
                <c:pt idx="14">
                  <c:v>-70.395953367482406</c:v>
                </c:pt>
                <c:pt idx="15">
                  <c:v>-85.312592189682874</c:v>
                </c:pt>
                <c:pt idx="16">
                  <c:v>66.861238387502326</c:v>
                </c:pt>
                <c:pt idx="17">
                  <c:v>66.78154356078295</c:v>
                </c:pt>
                <c:pt idx="18">
                  <c:v>66.946915073685645</c:v>
                </c:pt>
                <c:pt idx="19">
                  <c:v>66.769066491397155</c:v>
                </c:pt>
                <c:pt idx="20">
                  <c:v>66.820129488865362</c:v>
                </c:pt>
                <c:pt idx="21">
                  <c:v>66.995353765931711</c:v>
                </c:pt>
                <c:pt idx="22">
                  <c:v>66.783870748030992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FA8-4C36-8C25-A81E721F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455232"/>
        <c:axId val="331428608"/>
      </c:barChart>
      <c:catAx>
        <c:axId val="16284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28608"/>
        <c:crosses val="autoZero"/>
        <c:auto val="1"/>
        <c:lblAlgn val="ctr"/>
        <c:lblOffset val="100"/>
        <c:noMultiLvlLbl val="0"/>
      </c:catAx>
      <c:valAx>
        <c:axId val="3314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Non-Optimized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Plot_A!#REF!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Plot_A!$B$4:$B$29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4-4DA5-A03C-0A55420F0A35}"/>
            </c:ext>
          </c:extLst>
        </c:ser>
        <c:ser>
          <c:idx val="1"/>
          <c:order val="1"/>
          <c:tx>
            <c:v>Optimized 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Plot_A!#REF!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Plot_A!$C$4:$C$29</c:f>
              <c:numCache>
                <c:formatCode>General</c:formatCode>
                <c:ptCount val="26"/>
                <c:pt idx="0">
                  <c:v>19.413072362255367</c:v>
                </c:pt>
                <c:pt idx="1">
                  <c:v>21.138375122126298</c:v>
                </c:pt>
                <c:pt idx="2">
                  <c:v>22.729969103429831</c:v>
                </c:pt>
                <c:pt idx="3">
                  <c:v>24.205688485006316</c:v>
                </c:pt>
                <c:pt idx="4">
                  <c:v>25.582701374596919</c:v>
                </c:pt>
                <c:pt idx="5">
                  <c:v>26.86719100446436</c:v>
                </c:pt>
                <c:pt idx="6">
                  <c:v>28.070150944522446</c:v>
                </c:pt>
                <c:pt idx="7">
                  <c:v>29.197724832614391</c:v>
                </c:pt>
                <c:pt idx="8">
                  <c:v>30.25731</c:v>
                </c:pt>
                <c:pt idx="9">
                  <c:v>31.257129752062081</c:v>
                </c:pt>
                <c:pt idx="10">
                  <c:v>32.200164665118784</c:v>
                </c:pt>
                <c:pt idx="11">
                  <c:v>33.085119959009688</c:v>
                </c:pt>
                <c:pt idx="12">
                  <c:v>33.930089664370485</c:v>
                </c:pt>
                <c:pt idx="13">
                  <c:v>34.727641851728784</c:v>
                </c:pt>
                <c:pt idx="14">
                  <c:v>35.483665658063536</c:v>
                </c:pt>
                <c:pt idx="15">
                  <c:v>36.202886869047589</c:v>
                </c:pt>
                <c:pt idx="16">
                  <c:v>36.88462703728618</c:v>
                </c:pt>
                <c:pt idx="17">
                  <c:v>37.535347206952572</c:v>
                </c:pt>
                <c:pt idx="18">
                  <c:v>38.156066903323421</c:v>
                </c:pt>
                <c:pt idx="19">
                  <c:v>38.748724069887977</c:v>
                </c:pt>
                <c:pt idx="20">
                  <c:v>39.311798784666095</c:v>
                </c:pt>
                <c:pt idx="21">
                  <c:v>39.853560979997198</c:v>
                </c:pt>
                <c:pt idx="22">
                  <c:v>40.371270646036017</c:v>
                </c:pt>
                <c:pt idx="23">
                  <c:v>40.867232331518302</c:v>
                </c:pt>
                <c:pt idx="24">
                  <c:v>41.34356722248809</c:v>
                </c:pt>
                <c:pt idx="25">
                  <c:v>41.800524720661436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4-4DA5-A03C-0A55420F0A35}"/>
            </c:ext>
          </c:extLst>
        </c:ser>
        <c:ser>
          <c:idx val="3"/>
          <c:order val="2"/>
          <c:tx>
            <c:strRef>
              <c:f>Plot_A!$F$3</c:f>
              <c:strCache>
                <c:ptCount val="1"/>
                <c:pt idx="0">
                  <c:v>Drought Stress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Plot_A!#REF!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Plot_A!$F$4:$F$29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83-4B30-9E68-B31F359AF302}"/>
            </c:ext>
          </c:extLst>
        </c:ser>
        <c:ser>
          <c:idx val="2"/>
          <c:order val="3"/>
          <c:tx>
            <c:strRef>
              <c:f>Plot_A!$C$31</c:f>
              <c:strCache>
                <c:ptCount val="1"/>
                <c:pt idx="0">
                  <c:v>Ambient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33CC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Plot_A!#REF!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Plot_A!$C$32:$C$46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3-4B30-9E68-B31F359AF302}"/>
            </c:ext>
          </c:extLst>
        </c:ser>
        <c:ser>
          <c:idx val="4"/>
          <c:order val="4"/>
          <c:tx>
            <c:strRef>
              <c:f>Plot_A!$F$31</c:f>
              <c:strCache>
                <c:ptCount val="1"/>
                <c:pt idx="0">
                  <c:v>Future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Plot_A!#REF!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Plot_A!$F$32:$F$46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83-4B30-9E68-B31F359A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95999"/>
        <c:axId val="139017263"/>
      </c:scatterChart>
      <c:valAx>
        <c:axId val="295695999"/>
        <c:scaling>
          <c:orientation val="minMax"/>
          <c:max val="60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i="1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r>
                  <a:rPr lang="en-GB" sz="1000" i="1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</a:t>
                </a:r>
                <a:r>
                  <a:rPr lang="en-GB" sz="1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9017263"/>
        <c:crosses val="autoZero"/>
        <c:crossBetween val="midCat"/>
        <c:majorUnit val="50"/>
        <c:minorUnit val="5"/>
      </c:valAx>
      <c:valAx>
        <c:axId val="139017263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0" i="1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</a:t>
                </a:r>
                <a:r>
                  <a:rPr lang="en-GB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(</a:t>
                </a:r>
                <a:r>
                  <a:rPr lang="el-GR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en-GB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mol m</a:t>
                </a:r>
                <a:r>
                  <a:rPr lang="en-GB" sz="1000" b="0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GB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s-</a:t>
                </a:r>
                <a:r>
                  <a:rPr lang="en-GB" sz="1000" b="0" i="0" baseline="30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1</a:t>
                </a:r>
                <a:r>
                  <a:rPr lang="en-GB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5695999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292103</xdr:colOff>
      <xdr:row>25</xdr:row>
      <xdr:rowOff>147058</xdr:rowOff>
    </xdr:from>
    <xdr:to>
      <xdr:col>28</xdr:col>
      <xdr:colOff>145472</xdr:colOff>
      <xdr:row>51</xdr:row>
      <xdr:rowOff>151821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6F461D-CE43-B67E-F60D-06F23C043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53</xdr:row>
      <xdr:rowOff>0</xdr:rowOff>
    </xdr:from>
    <xdr:to>
      <xdr:col>17</xdr:col>
      <xdr:colOff>1</xdr:colOff>
      <xdr:row>79</xdr:row>
      <xdr:rowOff>4764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83957-A320-4F3D-9FD3-D2649948E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15241</xdr:colOff>
      <xdr:row>80</xdr:row>
      <xdr:rowOff>91440</xdr:rowOff>
    </xdr:from>
    <xdr:to>
      <xdr:col>17</xdr:col>
      <xdr:colOff>1</xdr:colOff>
      <xdr:row>106</xdr:row>
      <xdr:rowOff>96203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0F86EB-83A0-41CF-AB57-6554653FD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1025</xdr:colOff>
      <xdr:row>2</xdr:row>
      <xdr:rowOff>2857</xdr:rowOff>
    </xdr:from>
    <xdr:to>
      <xdr:col>23</xdr:col>
      <xdr:colOff>180291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C09B2-577E-A2C0-4883-563053E98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E954-BA4D-42AD-93F9-E0701494C513}">
  <dimension ref="A1:AL70"/>
  <sheetViews>
    <sheetView topLeftCell="R1" zoomScale="70" zoomScaleNormal="70" workbookViewId="0">
      <selection activeCell="AK5" sqref="AK5"/>
    </sheetView>
  </sheetViews>
  <sheetFormatPr defaultRowHeight="15" x14ac:dyDescent="0.25"/>
  <cols>
    <col min="1" max="1" width="4.28515625" customWidth="1"/>
    <col min="2" max="2" width="10.140625" customWidth="1"/>
    <col min="3" max="3" width="11.7109375" customWidth="1"/>
    <col min="5" max="5" width="50.7109375" customWidth="1"/>
    <col min="6" max="6" width="42" customWidth="1"/>
    <col min="7" max="7" width="10.5703125" customWidth="1"/>
    <col min="8" max="8" width="11.7109375" customWidth="1"/>
    <col min="9" max="20" width="11.5703125" customWidth="1"/>
    <col min="27" max="27" width="11" customWidth="1"/>
    <col min="28" max="36" width="12.7109375" bestFit="1" customWidth="1"/>
    <col min="37" max="37" width="13" bestFit="1" customWidth="1"/>
  </cols>
  <sheetData>
    <row r="1" spans="1:38" x14ac:dyDescent="0.25">
      <c r="A1" t="s">
        <v>0</v>
      </c>
      <c r="B1">
        <v>129</v>
      </c>
      <c r="G1" t="s">
        <v>1</v>
      </c>
      <c r="H1">
        <v>1.32</v>
      </c>
      <c r="I1" t="s">
        <v>2</v>
      </c>
      <c r="J1">
        <v>1.1200000000000001</v>
      </c>
    </row>
    <row r="2" spans="1:38" x14ac:dyDescent="0.25">
      <c r="B2" t="s">
        <v>3</v>
      </c>
      <c r="C2" t="s">
        <v>4</v>
      </c>
      <c r="D2">
        <v>129</v>
      </c>
      <c r="G2" s="46" t="s">
        <v>5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V2" s="5"/>
      <c r="W2" s="5"/>
      <c r="X2" s="47" t="s">
        <v>6</v>
      </c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</row>
    <row r="3" spans="1:38" ht="15.75" x14ac:dyDescent="0.25">
      <c r="A3" t="s">
        <v>7</v>
      </c>
      <c r="D3" t="s">
        <v>8</v>
      </c>
      <c r="E3" t="s">
        <v>9</v>
      </c>
      <c r="F3" t="s">
        <v>10</v>
      </c>
      <c r="G3" t="s">
        <v>11</v>
      </c>
      <c r="H3" s="17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V3" s="5" t="s">
        <v>25</v>
      </c>
      <c r="W3" s="5" t="s">
        <v>26</v>
      </c>
      <c r="X3" s="10" t="s">
        <v>13</v>
      </c>
      <c r="Y3" s="10" t="s">
        <v>14</v>
      </c>
      <c r="Z3" s="10" t="s">
        <v>27</v>
      </c>
      <c r="AA3" s="5">
        <v>1</v>
      </c>
      <c r="AB3" s="5">
        <v>2</v>
      </c>
      <c r="AC3" s="5">
        <v>3</v>
      </c>
      <c r="AD3" s="5">
        <v>4</v>
      </c>
      <c r="AE3" s="5">
        <v>5</v>
      </c>
      <c r="AF3" s="5">
        <v>6</v>
      </c>
      <c r="AG3" s="5">
        <v>7</v>
      </c>
      <c r="AH3" s="5">
        <v>8</v>
      </c>
      <c r="AI3" s="5">
        <v>9</v>
      </c>
      <c r="AJ3" s="5">
        <v>10</v>
      </c>
      <c r="AK3" t="s">
        <v>28</v>
      </c>
      <c r="AL3" t="s">
        <v>29</v>
      </c>
    </row>
    <row r="4" spans="1:38" ht="15.75" thickBot="1" x14ac:dyDescent="0.3">
      <c r="E4" t="s">
        <v>30</v>
      </c>
      <c r="H4" s="17"/>
      <c r="I4" s="5">
        <f>AVERAGE(K4:T4)</f>
        <v>19.240263237441077</v>
      </c>
      <c r="J4" s="5">
        <f>STDEV(K4:T4)</f>
        <v>2.3811422156316399E-3</v>
      </c>
      <c r="K4">
        <v>19.239103327780501</v>
      </c>
      <c r="L4">
        <v>19.243930646341902</v>
      </c>
      <c r="M4">
        <v>19.240226123300499</v>
      </c>
      <c r="N4">
        <v>19.240962004156199</v>
      </c>
      <c r="O4">
        <v>19.2448933815025</v>
      </c>
      <c r="P4">
        <v>19.238224564908901</v>
      </c>
      <c r="Q4">
        <v>19.2392507648674</v>
      </c>
      <c r="R4">
        <v>19.2396876680221</v>
      </c>
      <c r="S4">
        <v>19.2383862255903</v>
      </c>
      <c r="T4">
        <v>19.237967667940499</v>
      </c>
      <c r="V4" s="5" t="s">
        <v>31</v>
      </c>
      <c r="W4" s="5" t="s">
        <v>32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8" x14ac:dyDescent="0.25">
      <c r="A5">
        <v>1</v>
      </c>
      <c r="B5">
        <v>1</v>
      </c>
      <c r="C5">
        <v>1</v>
      </c>
      <c r="D5" t="s">
        <v>33</v>
      </c>
      <c r="E5" s="5" t="s">
        <v>34</v>
      </c>
      <c r="F5" t="s">
        <v>35</v>
      </c>
      <c r="G5">
        <v>120</v>
      </c>
      <c r="H5" s="17">
        <f>G5*H1</f>
        <v>158.4</v>
      </c>
      <c r="I5" s="5">
        <f t="shared" ref="I5:I30" si="0">AVERAGE(K5:T5)</f>
        <v>216.87040231293682</v>
      </c>
      <c r="J5" s="5">
        <f t="shared" ref="J5:J30" si="1">STDEV(K5:T5)</f>
        <v>0.2244144746841821</v>
      </c>
      <c r="K5">
        <v>216.714954900339</v>
      </c>
      <c r="L5">
        <v>216.97441608133201</v>
      </c>
      <c r="M5">
        <v>216.915495572878</v>
      </c>
      <c r="N5">
        <v>217.19575795360399</v>
      </c>
      <c r="O5">
        <v>216.713476711498</v>
      </c>
      <c r="P5">
        <v>217.24130176947901</v>
      </c>
      <c r="Q5">
        <v>216.522307138033</v>
      </c>
      <c r="R5">
        <v>216.83886082322499</v>
      </c>
      <c r="S5">
        <v>216.709261313323</v>
      </c>
      <c r="T5">
        <v>216.87819086565699</v>
      </c>
      <c r="V5" s="12">
        <v>16</v>
      </c>
      <c r="W5" s="12">
        <v>588000</v>
      </c>
      <c r="X5" s="5">
        <f>AVERAGE(AA5:AJ5)</f>
        <v>8766.986013500471</v>
      </c>
      <c r="Y5" s="5">
        <f>STDEV(AA5:AJ5)</f>
        <v>9.0719551391082707</v>
      </c>
      <c r="Z5" s="5">
        <f>Y5/SQRT(COUNT(AA5:AJ5))</f>
        <v>2.8688041070451806</v>
      </c>
      <c r="AA5" s="5">
        <f>K5/V5*W5/1000*1.1</f>
        <v>8760.702051846205</v>
      </c>
      <c r="AB5" s="5">
        <f>L5/V5*W5/1000*1.1</f>
        <v>8771.1907700878473</v>
      </c>
      <c r="AC5" s="5">
        <f>M5/V5*W5/1000*1.1</f>
        <v>8768.8089085335941</v>
      </c>
      <c r="AD5" s="5">
        <f>N5/V5*W5/1000*1.1</f>
        <v>8780.1385152744424</v>
      </c>
      <c r="AE5" s="5">
        <f>O5/V5*W5/1000*1.1</f>
        <v>8760.6422960623077</v>
      </c>
      <c r="AF5" s="5">
        <f>P5/V5*W5/1000*1.1</f>
        <v>8781.9796240311898</v>
      </c>
      <c r="AG5" s="5">
        <f>Q5/V5*W5/1000*1.1</f>
        <v>8752.9142660549842</v>
      </c>
      <c r="AH5" s="5">
        <f>R5/V5*W5/1000*1.1</f>
        <v>8765.7109487788712</v>
      </c>
      <c r="AI5" s="5">
        <f>S5/V5*W5/1000*1.1</f>
        <v>8760.4718885910825</v>
      </c>
      <c r="AJ5" s="5">
        <f>T5/V5*W5/1000*1.1</f>
        <v>8767.3008657441842</v>
      </c>
      <c r="AK5">
        <f>H5/V5*W5/1000*1.1</f>
        <v>6403.3200000000006</v>
      </c>
      <c r="AL5">
        <f>((X5-AK5)/AK5)*100</f>
        <v>36.913132773318686</v>
      </c>
    </row>
    <row r="6" spans="1:38" x14ac:dyDescent="0.25">
      <c r="A6">
        <v>2</v>
      </c>
      <c r="B6">
        <v>2</v>
      </c>
      <c r="C6">
        <v>2</v>
      </c>
      <c r="D6" t="s">
        <v>36</v>
      </c>
      <c r="E6" s="5" t="s">
        <v>37</v>
      </c>
      <c r="F6" t="s">
        <v>38</v>
      </c>
      <c r="G6">
        <v>1241.24</v>
      </c>
      <c r="H6" s="17">
        <f>G6*J1</f>
        <v>1390.1888000000001</v>
      </c>
      <c r="I6" s="5">
        <f t="shared" si="0"/>
        <v>666.28828692824789</v>
      </c>
      <c r="J6" s="5">
        <f t="shared" si="1"/>
        <v>28.651599934884391</v>
      </c>
      <c r="K6">
        <v>622.82125174901</v>
      </c>
      <c r="L6">
        <v>678.00266435337301</v>
      </c>
      <c r="M6">
        <v>705.39066569623697</v>
      </c>
      <c r="N6">
        <v>639.38401887098598</v>
      </c>
      <c r="O6">
        <v>702.93756342786901</v>
      </c>
      <c r="P6">
        <v>656.56212618782297</v>
      </c>
      <c r="Q6">
        <v>687.96209275520198</v>
      </c>
      <c r="R6">
        <v>632.11851762073798</v>
      </c>
      <c r="S6">
        <v>665.647112555749</v>
      </c>
      <c r="T6">
        <v>672.05685606549196</v>
      </c>
      <c r="V6" s="13">
        <v>540</v>
      </c>
      <c r="W6" s="13">
        <v>45000</v>
      </c>
      <c r="X6" s="5">
        <f t="shared" ref="X6:X30" si="2">AVERAGE(AA6:AJ6)</f>
        <v>55.524023910687319</v>
      </c>
      <c r="Y6" s="5">
        <f t="shared" ref="Y6:Y30" si="3">STDEV(AA6:AJ6)</f>
        <v>2.3876333279070323</v>
      </c>
      <c r="Z6" s="5">
        <f t="shared" ref="Z6:Z30" si="4">Y6/SQRT(COUNT(AA6:AJ6))</f>
        <v>0.75503595335138907</v>
      </c>
      <c r="AA6" s="5">
        <f>K6/V6*W6/1000</f>
        <v>51.901770979084169</v>
      </c>
      <c r="AB6" s="5">
        <f>L6/V6*W6/1000</f>
        <v>56.500222029447748</v>
      </c>
      <c r="AC6" s="5">
        <f>M6/V6*W6/1000</f>
        <v>58.782555474686419</v>
      </c>
      <c r="AD6" s="5">
        <f>N6/V6*W6/1000</f>
        <v>53.282001572582168</v>
      </c>
      <c r="AE6" s="5">
        <f>O6/V6*W6/1000</f>
        <v>58.578130285655746</v>
      </c>
      <c r="AF6" s="5">
        <f>P6/V6*W6/1000</f>
        <v>54.713510515651912</v>
      </c>
      <c r="AG6" s="5">
        <f>Q6/V6*W6/1000</f>
        <v>57.330174396266827</v>
      </c>
      <c r="AH6" s="5">
        <f>R6/V6*W6/1000</f>
        <v>52.676543135061493</v>
      </c>
      <c r="AI6" s="5">
        <f>S6/V6*W6/1000</f>
        <v>55.470592712979077</v>
      </c>
      <c r="AJ6" s="5">
        <f>T6/V6*W6/1000</f>
        <v>56.004738005457668</v>
      </c>
      <c r="AK6">
        <f>H6/V6*W6/1000</f>
        <v>115.84906666666669</v>
      </c>
      <c r="AL6">
        <f t="shared" ref="AL6:AL30" si="5">((X6-AK6)/AK6)*100</f>
        <v>-52.072100787443567</v>
      </c>
    </row>
    <row r="7" spans="1:38" x14ac:dyDescent="0.25">
      <c r="A7">
        <v>3</v>
      </c>
      <c r="B7">
        <v>3</v>
      </c>
      <c r="C7">
        <v>3</v>
      </c>
      <c r="D7" t="s">
        <v>39</v>
      </c>
      <c r="E7" s="5" t="s">
        <v>40</v>
      </c>
      <c r="F7" t="s">
        <v>41</v>
      </c>
      <c r="G7">
        <v>166.35</v>
      </c>
      <c r="H7" s="17">
        <f>G7*J1</f>
        <v>186.31200000000001</v>
      </c>
      <c r="I7" s="5">
        <f t="shared" si="0"/>
        <v>90.027034270177197</v>
      </c>
      <c r="J7" s="5">
        <f t="shared" si="1"/>
        <v>0.46284793399481189</v>
      </c>
      <c r="K7">
        <v>90.420688264286397</v>
      </c>
      <c r="L7">
        <v>90.417017311447694</v>
      </c>
      <c r="M7">
        <v>90.934504802487595</v>
      </c>
      <c r="N7">
        <v>90.081385082330797</v>
      </c>
      <c r="O7">
        <v>89.847997400251799</v>
      </c>
      <c r="P7">
        <v>89.841888330181007</v>
      </c>
      <c r="Q7">
        <v>89.498962042520006</v>
      </c>
      <c r="R7">
        <v>89.382681560668004</v>
      </c>
      <c r="S7">
        <v>89.844016118523001</v>
      </c>
      <c r="T7">
        <v>90.001201789075594</v>
      </c>
      <c r="V7" s="13">
        <v>50</v>
      </c>
      <c r="W7" s="13">
        <v>180000</v>
      </c>
      <c r="X7" s="5">
        <f t="shared" si="2"/>
        <v>324.09732337263785</v>
      </c>
      <c r="Y7" s="5">
        <f t="shared" si="3"/>
        <v>1.6662525623813309</v>
      </c>
      <c r="Z7" s="5">
        <f t="shared" si="4"/>
        <v>0.52691532542168018</v>
      </c>
      <c r="AA7" s="5">
        <f t="shared" ref="AA7:AA30" si="6">K7/V7*W7/1000</f>
        <v>325.51447775143106</v>
      </c>
      <c r="AB7" s="5">
        <f t="shared" ref="AB7:AB30" si="7">L7/V7*W7/1000</f>
        <v>325.5012623212117</v>
      </c>
      <c r="AC7" s="5">
        <f t="shared" ref="AC7:AC30" si="8">M7/V7*W7/1000</f>
        <v>327.36421728895533</v>
      </c>
      <c r="AD7" s="5">
        <f t="shared" ref="AD7:AD30" si="9">N7/V7*W7/1000</f>
        <v>324.29298629639089</v>
      </c>
      <c r="AE7" s="5">
        <f t="shared" ref="AE7:AE30" si="10">O7/V7*W7/1000</f>
        <v>323.45279064090647</v>
      </c>
      <c r="AF7" s="5">
        <f t="shared" ref="AF7:AF30" si="11">P7/V7*W7/1000</f>
        <v>323.43079798865159</v>
      </c>
      <c r="AG7" s="5">
        <f t="shared" ref="AG7:AG30" si="12">Q7/V7*W7/1000</f>
        <v>322.19626335307197</v>
      </c>
      <c r="AH7" s="5">
        <f t="shared" ref="AH7:AH30" si="13">R7/V7*W7/1000</f>
        <v>321.77765361840483</v>
      </c>
      <c r="AI7" s="5">
        <f t="shared" ref="AI7:AI30" si="14">S7/V7*W7/1000</f>
        <v>323.43845802668278</v>
      </c>
      <c r="AJ7" s="5">
        <f t="shared" ref="AJ7:AJ30" si="15">T7/V7*W7/1000</f>
        <v>324.00432644067212</v>
      </c>
      <c r="AK7">
        <f t="shared" ref="AK7:AK30" si="16">H7/V7*W7/1000</f>
        <v>670.72320000000002</v>
      </c>
      <c r="AL7">
        <f t="shared" si="5"/>
        <v>-51.67942254380975</v>
      </c>
    </row>
    <row r="8" spans="1:38" x14ac:dyDescent="0.25">
      <c r="A8">
        <v>4</v>
      </c>
      <c r="B8">
        <v>4</v>
      </c>
      <c r="C8">
        <v>4</v>
      </c>
      <c r="D8" t="s">
        <v>42</v>
      </c>
      <c r="E8" s="6" t="s">
        <v>43</v>
      </c>
      <c r="F8" t="s">
        <v>44</v>
      </c>
      <c r="G8">
        <v>50.2</v>
      </c>
      <c r="H8" s="17">
        <f>G8*J1</f>
        <v>56.224000000000011</v>
      </c>
      <c r="I8" s="5">
        <f t="shared" si="0"/>
        <v>103.97912928205774</v>
      </c>
      <c r="J8" s="5">
        <f t="shared" si="1"/>
        <v>4.1514929259023239</v>
      </c>
      <c r="K8">
        <v>106.331143604636</v>
      </c>
      <c r="L8">
        <v>103.59090036496301</v>
      </c>
      <c r="M8">
        <v>101.74914277820599</v>
      </c>
      <c r="N8">
        <v>100.827448487841</v>
      </c>
      <c r="O8">
        <v>113.46760195309</v>
      </c>
      <c r="P8">
        <v>99.264762726007405</v>
      </c>
      <c r="Q8">
        <v>102.69223201685</v>
      </c>
      <c r="R8">
        <v>103.428404893566</v>
      </c>
      <c r="S8">
        <v>107.39738819401001</v>
      </c>
      <c r="T8">
        <v>101.042267801408</v>
      </c>
      <c r="V8" s="14">
        <v>65</v>
      </c>
      <c r="W8" s="14">
        <v>70000</v>
      </c>
      <c r="X8" s="5">
        <f t="shared" si="2"/>
        <v>111.97752384221602</v>
      </c>
      <c r="Y8" s="5">
        <f t="shared" si="3"/>
        <v>4.4708385355871183</v>
      </c>
      <c r="Z8" s="5">
        <f t="shared" si="4"/>
        <v>1.4138032823307056</v>
      </c>
      <c r="AA8" s="5">
        <f t="shared" si="6"/>
        <v>114.51046234345414</v>
      </c>
      <c r="AB8" s="5">
        <f t="shared" si="7"/>
        <v>111.55943116226786</v>
      </c>
      <c r="AC8" s="5">
        <f t="shared" si="8"/>
        <v>109.57599991499106</v>
      </c>
      <c r="AD8" s="5">
        <f t="shared" si="9"/>
        <v>108.58340606382876</v>
      </c>
      <c r="AE8" s="5">
        <f t="shared" si="10"/>
        <v>122.19587902640461</v>
      </c>
      <c r="AF8" s="5">
        <f t="shared" si="11"/>
        <v>106.90051370493106</v>
      </c>
      <c r="AG8" s="5">
        <f t="shared" si="12"/>
        <v>110.59163447968461</v>
      </c>
      <c r="AH8" s="5">
        <f t="shared" si="13"/>
        <v>111.38443603922492</v>
      </c>
      <c r="AI8" s="5">
        <f t="shared" si="14"/>
        <v>115.65872574739539</v>
      </c>
      <c r="AJ8" s="5">
        <f t="shared" si="15"/>
        <v>108.81474993997784</v>
      </c>
      <c r="AK8">
        <f t="shared" si="16"/>
        <v>60.548923076923096</v>
      </c>
      <c r="AL8">
        <f t="shared" si="5"/>
        <v>84.937267505082701</v>
      </c>
    </row>
    <row r="9" spans="1:38" x14ac:dyDescent="0.25">
      <c r="A9">
        <v>5</v>
      </c>
      <c r="B9">
        <v>5</v>
      </c>
      <c r="C9">
        <v>5</v>
      </c>
      <c r="D9" t="s">
        <v>45</v>
      </c>
      <c r="E9" s="6" t="s">
        <v>46</v>
      </c>
      <c r="F9" t="s">
        <v>47</v>
      </c>
      <c r="G9">
        <v>29.91</v>
      </c>
      <c r="H9" s="17">
        <f>G9*J1</f>
        <v>33.499200000000002</v>
      </c>
      <c r="I9" s="5">
        <f t="shared" si="0"/>
        <v>27.449736324957076</v>
      </c>
      <c r="J9" s="5">
        <f t="shared" si="1"/>
        <v>0.88798135434236636</v>
      </c>
      <c r="K9">
        <v>27.332656988585398</v>
      </c>
      <c r="L9">
        <v>27.389655676453199</v>
      </c>
      <c r="M9">
        <v>25.740277388362099</v>
      </c>
      <c r="N9">
        <v>27.738471371964799</v>
      </c>
      <c r="O9">
        <v>26.3196207036735</v>
      </c>
      <c r="P9">
        <v>27.050195344753</v>
      </c>
      <c r="Q9">
        <v>28.567300961802999</v>
      </c>
      <c r="R9">
        <v>27.954741373514899</v>
      </c>
      <c r="S9">
        <v>28.187743060000301</v>
      </c>
      <c r="T9">
        <v>28.216700380460502</v>
      </c>
      <c r="V9" s="14">
        <v>22</v>
      </c>
      <c r="W9" s="14">
        <v>160000</v>
      </c>
      <c r="X9" s="5">
        <f t="shared" si="2"/>
        <v>199.63444599968778</v>
      </c>
      <c r="Y9" s="5">
        <f t="shared" si="3"/>
        <v>6.4580462133990251</v>
      </c>
      <c r="Z9" s="5">
        <f t="shared" si="4"/>
        <v>2.0422135268966728</v>
      </c>
      <c r="AA9" s="5">
        <f t="shared" si="6"/>
        <v>198.78295991698471</v>
      </c>
      <c r="AB9" s="5">
        <f t="shared" si="7"/>
        <v>199.1974958287505</v>
      </c>
      <c r="AC9" s="5">
        <f t="shared" si="8"/>
        <v>187.20201736990617</v>
      </c>
      <c r="AD9" s="5">
        <f t="shared" si="9"/>
        <v>201.73433725065308</v>
      </c>
      <c r="AE9" s="5">
        <f t="shared" si="10"/>
        <v>191.41542329944366</v>
      </c>
      <c r="AF9" s="5">
        <f t="shared" si="11"/>
        <v>196.72869341638545</v>
      </c>
      <c r="AG9" s="5">
        <f t="shared" si="12"/>
        <v>207.76218881311274</v>
      </c>
      <c r="AH9" s="5">
        <f t="shared" si="13"/>
        <v>203.30720998919927</v>
      </c>
      <c r="AI9" s="5">
        <f t="shared" si="14"/>
        <v>205.00176770909309</v>
      </c>
      <c r="AJ9" s="5">
        <f t="shared" si="15"/>
        <v>205.21236640334908</v>
      </c>
      <c r="AK9">
        <f t="shared" si="16"/>
        <v>243.63054545454546</v>
      </c>
      <c r="AL9">
        <f t="shared" si="5"/>
        <v>-18.058531771036112</v>
      </c>
    </row>
    <row r="10" spans="1:38" x14ac:dyDescent="0.25">
      <c r="A10">
        <v>6</v>
      </c>
      <c r="B10">
        <v>6</v>
      </c>
      <c r="C10">
        <v>6</v>
      </c>
      <c r="D10" t="s">
        <v>48</v>
      </c>
      <c r="E10" s="6" t="s">
        <v>49</v>
      </c>
      <c r="F10" t="s">
        <v>50</v>
      </c>
      <c r="G10">
        <v>128.58000000000001</v>
      </c>
      <c r="H10" s="17">
        <f>G10*J1</f>
        <v>144.00960000000003</v>
      </c>
      <c r="I10" s="5">
        <f t="shared" si="0"/>
        <v>74.96591679903625</v>
      </c>
      <c r="J10" s="5">
        <f t="shared" si="1"/>
        <v>1.6505721263512434</v>
      </c>
      <c r="K10">
        <v>74.996687948280098</v>
      </c>
      <c r="L10">
        <v>74.017769410606803</v>
      </c>
      <c r="M10">
        <v>73.417026598482494</v>
      </c>
      <c r="N10">
        <v>75.555306063599701</v>
      </c>
      <c r="O10">
        <v>76.974842200116697</v>
      </c>
      <c r="P10">
        <v>71.441426170394806</v>
      </c>
      <c r="Q10">
        <v>75.176351833033706</v>
      </c>
      <c r="R10">
        <v>76.687477314175496</v>
      </c>
      <c r="S10">
        <v>76.108937228502597</v>
      </c>
      <c r="T10">
        <v>75.283343223170206</v>
      </c>
      <c r="V10" s="14">
        <v>69</v>
      </c>
      <c r="W10" s="14">
        <v>160000</v>
      </c>
      <c r="X10" s="5">
        <f>AVERAGE(AA10:AJ10)</f>
        <v>173.83400996877975</v>
      </c>
      <c r="Y10" s="5">
        <f t="shared" si="3"/>
        <v>3.8274136263217322</v>
      </c>
      <c r="Z10" s="5">
        <f t="shared" si="4"/>
        <v>1.2103344606741258</v>
      </c>
      <c r="AA10" s="5">
        <f t="shared" si="6"/>
        <v>173.90536335833065</v>
      </c>
      <c r="AB10" s="5">
        <f t="shared" si="7"/>
        <v>171.63540732894327</v>
      </c>
      <c r="AC10" s="5">
        <f t="shared" si="8"/>
        <v>170.24238051822027</v>
      </c>
      <c r="AD10" s="5">
        <f t="shared" si="9"/>
        <v>175.20070971269499</v>
      </c>
      <c r="AE10" s="5">
        <f t="shared" si="10"/>
        <v>178.49238771041553</v>
      </c>
      <c r="AF10" s="5">
        <f t="shared" si="11"/>
        <v>165.6612780762778</v>
      </c>
      <c r="AG10" s="5">
        <f t="shared" si="12"/>
        <v>174.3219752650057</v>
      </c>
      <c r="AH10" s="5">
        <f t="shared" si="13"/>
        <v>177.82603435171131</v>
      </c>
      <c r="AI10" s="5">
        <f t="shared" si="14"/>
        <v>176.48449212406399</v>
      </c>
      <c r="AJ10" s="5">
        <f t="shared" si="15"/>
        <v>174.57007124213379</v>
      </c>
      <c r="AK10">
        <f t="shared" si="16"/>
        <v>333.93530434782616</v>
      </c>
      <c r="AL10">
        <f t="shared" si="5"/>
        <v>-47.943805969160216</v>
      </c>
    </row>
    <row r="11" spans="1:38" x14ac:dyDescent="0.25">
      <c r="A11">
        <v>7</v>
      </c>
      <c r="C11">
        <v>7</v>
      </c>
      <c r="D11" s="3" t="s">
        <v>51</v>
      </c>
      <c r="E11" s="9" t="s">
        <v>43</v>
      </c>
      <c r="F11" s="3" t="s">
        <v>52</v>
      </c>
      <c r="G11" s="3">
        <v>50.2</v>
      </c>
      <c r="H11" s="17">
        <f>G11*J1</f>
        <v>56.224000000000011</v>
      </c>
      <c r="I11" s="5"/>
      <c r="J11" s="5"/>
      <c r="V11" s="14">
        <v>65</v>
      </c>
      <c r="W11" s="14">
        <v>70000</v>
      </c>
      <c r="X11" s="5">
        <f t="shared" si="2"/>
        <v>0</v>
      </c>
      <c r="Y11" s="5">
        <f t="shared" si="3"/>
        <v>0</v>
      </c>
      <c r="Z11" s="5">
        <f>Y11/SQRT(COUNT(AA11:AJ11))</f>
        <v>0</v>
      </c>
      <c r="AA11" s="5">
        <f t="shared" si="6"/>
        <v>0</v>
      </c>
      <c r="AB11" s="5">
        <f t="shared" si="7"/>
        <v>0</v>
      </c>
      <c r="AC11" s="5">
        <f t="shared" si="8"/>
        <v>0</v>
      </c>
      <c r="AD11" s="5">
        <f t="shared" si="9"/>
        <v>0</v>
      </c>
      <c r="AE11" s="5">
        <f t="shared" si="10"/>
        <v>0</v>
      </c>
      <c r="AF11" s="5">
        <f t="shared" si="11"/>
        <v>0</v>
      </c>
      <c r="AG11" s="5">
        <f t="shared" si="12"/>
        <v>0</v>
      </c>
      <c r="AH11" s="5">
        <f t="shared" si="13"/>
        <v>0</v>
      </c>
      <c r="AI11" s="5">
        <f t="shared" si="14"/>
        <v>0</v>
      </c>
      <c r="AJ11" s="5">
        <f t="shared" si="15"/>
        <v>0</v>
      </c>
      <c r="AK11">
        <v>0</v>
      </c>
      <c r="AL11">
        <v>0</v>
      </c>
    </row>
    <row r="12" spans="1:38" x14ac:dyDescent="0.25">
      <c r="A12">
        <v>8</v>
      </c>
      <c r="B12">
        <v>7</v>
      </c>
      <c r="C12">
        <v>8</v>
      </c>
      <c r="D12" t="s">
        <v>53</v>
      </c>
      <c r="E12" s="6" t="s">
        <v>54</v>
      </c>
      <c r="F12" t="s">
        <v>55</v>
      </c>
      <c r="G12">
        <v>13.35</v>
      </c>
      <c r="H12" s="17">
        <f>G12*J1</f>
        <v>14.952000000000002</v>
      </c>
      <c r="I12" s="5">
        <f t="shared" si="0"/>
        <v>46.69096236947145</v>
      </c>
      <c r="J12" s="5">
        <f t="shared" si="1"/>
        <v>2.755522410996373</v>
      </c>
      <c r="K12">
        <v>49.122738759183399</v>
      </c>
      <c r="L12">
        <v>43.267422057114302</v>
      </c>
      <c r="M12">
        <v>49.494593057107998</v>
      </c>
      <c r="N12">
        <v>45.105789252891697</v>
      </c>
      <c r="O12">
        <v>50.028377539466298</v>
      </c>
      <c r="P12">
        <v>46.336419242275902</v>
      </c>
      <c r="Q12">
        <v>48.945592015035402</v>
      </c>
      <c r="R12">
        <v>41.8682640841525</v>
      </c>
      <c r="S12">
        <v>46.878778798350602</v>
      </c>
      <c r="T12">
        <v>45.861648889136397</v>
      </c>
      <c r="V12" s="14">
        <v>81</v>
      </c>
      <c r="W12" s="14">
        <v>66000</v>
      </c>
      <c r="X12" s="5">
        <f t="shared" si="2"/>
        <v>38.044487856606359</v>
      </c>
      <c r="Y12" s="5">
        <f t="shared" si="3"/>
        <v>2.2452404830340837</v>
      </c>
      <c r="Z12" s="5">
        <f t="shared" si="4"/>
        <v>0.71000738212043435</v>
      </c>
      <c r="AA12" s="5">
        <f t="shared" si="6"/>
        <v>40.025935285260552</v>
      </c>
      <c r="AB12" s="5">
        <f t="shared" si="7"/>
        <v>35.254936490982018</v>
      </c>
      <c r="AC12" s="5">
        <f t="shared" si="8"/>
        <v>40.328927676162074</v>
      </c>
      <c r="AD12" s="5">
        <f t="shared" si="9"/>
        <v>36.752865317171008</v>
      </c>
      <c r="AE12" s="5">
        <f t="shared" si="10"/>
        <v>40.763863180305876</v>
      </c>
      <c r="AF12" s="5">
        <f t="shared" si="11"/>
        <v>37.755600864076662</v>
      </c>
      <c r="AG12" s="5">
        <f t="shared" si="12"/>
        <v>39.881593493732552</v>
      </c>
      <c r="AH12" s="5">
        <f t="shared" si="13"/>
        <v>34.114881846346485</v>
      </c>
      <c r="AI12" s="5">
        <f t="shared" si="14"/>
        <v>38.19752346532271</v>
      </c>
      <c r="AJ12" s="5">
        <f t="shared" si="15"/>
        <v>37.368750946703727</v>
      </c>
      <c r="AK12">
        <f t="shared" si="16"/>
        <v>12.183111111111113</v>
      </c>
      <c r="AL12">
        <f t="shared" si="5"/>
        <v>212.27235399592988</v>
      </c>
    </row>
    <row r="13" spans="1:38" x14ac:dyDescent="0.25">
      <c r="A13">
        <v>9</v>
      </c>
      <c r="C13">
        <v>9</v>
      </c>
      <c r="D13" s="3" t="s">
        <v>56</v>
      </c>
      <c r="E13" s="9" t="s">
        <v>49</v>
      </c>
      <c r="F13" s="3" t="s">
        <v>57</v>
      </c>
      <c r="G13" s="3">
        <v>128.57</v>
      </c>
      <c r="H13" s="17">
        <f>G13*J1</f>
        <v>143.9984</v>
      </c>
      <c r="I13" s="5"/>
      <c r="J13" s="5"/>
      <c r="V13" s="14">
        <v>69</v>
      </c>
      <c r="W13" s="14">
        <v>160000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 t="shared" si="6"/>
        <v>0</v>
      </c>
      <c r="AB13" s="5">
        <f t="shared" si="7"/>
        <v>0</v>
      </c>
      <c r="AC13" s="5">
        <f t="shared" si="8"/>
        <v>0</v>
      </c>
      <c r="AD13" s="5">
        <f t="shared" si="9"/>
        <v>0</v>
      </c>
      <c r="AE13" s="5">
        <f t="shared" si="10"/>
        <v>0</v>
      </c>
      <c r="AF13" s="5">
        <f t="shared" si="11"/>
        <v>0</v>
      </c>
      <c r="AG13" s="5">
        <f t="shared" si="12"/>
        <v>0</v>
      </c>
      <c r="AH13" s="5">
        <f t="shared" si="13"/>
        <v>0</v>
      </c>
      <c r="AI13" s="5">
        <f t="shared" si="14"/>
        <v>0</v>
      </c>
      <c r="AJ13" s="5">
        <f t="shared" si="15"/>
        <v>0</v>
      </c>
      <c r="AK13">
        <v>0</v>
      </c>
      <c r="AL13">
        <v>0</v>
      </c>
    </row>
    <row r="14" spans="1:38" x14ac:dyDescent="0.25">
      <c r="A14">
        <v>10</v>
      </c>
      <c r="B14">
        <v>8</v>
      </c>
      <c r="C14">
        <v>10</v>
      </c>
      <c r="D14" t="s">
        <v>58</v>
      </c>
      <c r="E14" s="6" t="s">
        <v>59</v>
      </c>
      <c r="F14" t="s">
        <v>60</v>
      </c>
      <c r="G14">
        <v>446.19</v>
      </c>
      <c r="H14" s="17">
        <f>G14*J1</f>
        <v>499.73280000000005</v>
      </c>
      <c r="I14" s="5">
        <f t="shared" si="0"/>
        <v>827.36039905574944</v>
      </c>
      <c r="J14" s="5">
        <f t="shared" si="1"/>
        <v>26.243397495785281</v>
      </c>
      <c r="K14">
        <v>856.31800799913401</v>
      </c>
      <c r="L14">
        <v>839.72042482641598</v>
      </c>
      <c r="M14">
        <v>820.13637350620297</v>
      </c>
      <c r="N14">
        <v>785.561597655117</v>
      </c>
      <c r="O14">
        <v>813.94796882965795</v>
      </c>
      <c r="P14">
        <v>854.53270894915397</v>
      </c>
      <c r="Q14">
        <v>867.256116250594</v>
      </c>
      <c r="R14">
        <v>810.44818173218198</v>
      </c>
      <c r="S14">
        <v>822.59518404192499</v>
      </c>
      <c r="T14">
        <v>803.08742676711097</v>
      </c>
      <c r="V14" s="14">
        <v>615</v>
      </c>
      <c r="W14" s="14">
        <v>96000</v>
      </c>
      <c r="X14" s="5">
        <f t="shared" si="2"/>
        <v>129.14894034040964</v>
      </c>
      <c r="Y14" s="5">
        <f t="shared" si="3"/>
        <v>4.0965303408055069</v>
      </c>
      <c r="Z14" s="5">
        <f t="shared" si="4"/>
        <v>1.295436638093121</v>
      </c>
      <c r="AA14" s="5">
        <f t="shared" si="6"/>
        <v>133.66915246815751</v>
      </c>
      <c r="AB14" s="5">
        <f t="shared" si="7"/>
        <v>131.07831021680639</v>
      </c>
      <c r="AC14" s="5">
        <f t="shared" si="8"/>
        <v>128.02128757169999</v>
      </c>
      <c r="AD14" s="5">
        <f t="shared" si="9"/>
        <v>122.62424939006705</v>
      </c>
      <c r="AE14" s="5">
        <f t="shared" si="10"/>
        <v>127.05529269536123</v>
      </c>
      <c r="AF14" s="5">
        <f t="shared" si="11"/>
        <v>133.39047164084354</v>
      </c>
      <c r="AG14" s="5">
        <f t="shared" si="12"/>
        <v>135.37656448789761</v>
      </c>
      <c r="AH14" s="5">
        <f t="shared" si="13"/>
        <v>126.50898446551133</v>
      </c>
      <c r="AI14" s="5">
        <f t="shared" si="14"/>
        <v>128.40510189922733</v>
      </c>
      <c r="AJ14" s="5">
        <f t="shared" si="15"/>
        <v>125.35998856852464</v>
      </c>
      <c r="AK14">
        <f t="shared" si="16"/>
        <v>78.007071219512198</v>
      </c>
      <c r="AL14">
        <f t="shared" si="5"/>
        <v>65.560555371940609</v>
      </c>
    </row>
    <row r="15" spans="1:38" x14ac:dyDescent="0.25">
      <c r="A15">
        <v>11</v>
      </c>
      <c r="B15">
        <v>9</v>
      </c>
      <c r="C15">
        <v>11</v>
      </c>
      <c r="D15" s="4" t="s">
        <v>61</v>
      </c>
      <c r="E15" s="7" t="s">
        <v>62</v>
      </c>
      <c r="F15" s="4" t="s">
        <v>63</v>
      </c>
      <c r="G15" s="4">
        <v>8.01</v>
      </c>
      <c r="H15" s="17">
        <f>G15*J1</f>
        <v>8.9712000000000014</v>
      </c>
      <c r="I15" s="5">
        <f t="shared" si="0"/>
        <v>21.864123592225887</v>
      </c>
      <c r="J15" s="5">
        <f t="shared" si="1"/>
        <v>0.72548068219520501</v>
      </c>
      <c r="K15">
        <v>21.4522408550697</v>
      </c>
      <c r="L15">
        <v>22.447947501020401</v>
      </c>
      <c r="M15">
        <v>23.350064654467499</v>
      </c>
      <c r="N15">
        <v>21.2358929703753</v>
      </c>
      <c r="O15">
        <v>22.497878168875999</v>
      </c>
      <c r="P15">
        <v>21.412187078767399</v>
      </c>
      <c r="Q15">
        <v>21.6238001445154</v>
      </c>
      <c r="R15">
        <v>22.183220987899499</v>
      </c>
      <c r="S15">
        <v>21.105262176358998</v>
      </c>
      <c r="T15">
        <v>21.332741384908701</v>
      </c>
      <c r="V15" s="14">
        <v>546</v>
      </c>
      <c r="W15" s="14">
        <v>210000</v>
      </c>
      <c r="X15" s="5">
        <f t="shared" si="2"/>
        <v>8.4092783047022657</v>
      </c>
      <c r="Y15" s="5">
        <f t="shared" si="3"/>
        <v>0.27903103161354004</v>
      </c>
      <c r="Z15" s="5">
        <f t="shared" si="4"/>
        <v>8.8237359776523444E-2</v>
      </c>
      <c r="AA15" s="5">
        <f t="shared" si="6"/>
        <v>8.2508618673345016</v>
      </c>
      <c r="AB15" s="5">
        <f t="shared" si="7"/>
        <v>8.6338259619309223</v>
      </c>
      <c r="AC15" s="5">
        <f t="shared" si="8"/>
        <v>8.9807940978721152</v>
      </c>
      <c r="AD15" s="5">
        <f t="shared" si="9"/>
        <v>8.1676511424520388</v>
      </c>
      <c r="AE15" s="5">
        <f t="shared" si="10"/>
        <v>8.6530300649523078</v>
      </c>
      <c r="AF15" s="5">
        <f t="shared" si="11"/>
        <v>8.2354565687566925</v>
      </c>
      <c r="AG15" s="5">
        <f t="shared" si="12"/>
        <v>8.3168462094289985</v>
      </c>
      <c r="AH15" s="5">
        <f t="shared" si="13"/>
        <v>8.5320080722690381</v>
      </c>
      <c r="AI15" s="5">
        <f t="shared" si="14"/>
        <v>8.1174085293688467</v>
      </c>
      <c r="AJ15" s="5">
        <f t="shared" si="15"/>
        <v>8.2049005326571933</v>
      </c>
      <c r="AK15">
        <f t="shared" si="16"/>
        <v>3.4504615384615396</v>
      </c>
      <c r="AL15">
        <f t="shared" si="5"/>
        <v>143.71459327877972</v>
      </c>
    </row>
    <row r="16" spans="1:38" x14ac:dyDescent="0.25">
      <c r="A16">
        <v>12</v>
      </c>
      <c r="C16" s="16"/>
      <c r="D16" s="3" t="s">
        <v>64</v>
      </c>
      <c r="E16" s="9" t="s">
        <v>65</v>
      </c>
      <c r="F16" s="3" t="s">
        <v>66</v>
      </c>
      <c r="G16" s="3">
        <v>150</v>
      </c>
      <c r="H16" s="17">
        <f>G16*J1</f>
        <v>168.00000000000003</v>
      </c>
      <c r="I16" s="5"/>
      <c r="J16" s="5"/>
      <c r="V16" s="14">
        <v>216</v>
      </c>
      <c r="W16" s="14">
        <v>325000</v>
      </c>
      <c r="X16" s="5">
        <f t="shared" si="2"/>
        <v>0</v>
      </c>
      <c r="Y16" s="5">
        <f t="shared" si="3"/>
        <v>0</v>
      </c>
      <c r="Z16" s="5">
        <f t="shared" si="4"/>
        <v>0</v>
      </c>
      <c r="AA16" s="5">
        <f t="shared" si="6"/>
        <v>0</v>
      </c>
      <c r="AB16" s="5">
        <f t="shared" si="7"/>
        <v>0</v>
      </c>
      <c r="AC16" s="5">
        <f t="shared" si="8"/>
        <v>0</v>
      </c>
      <c r="AD16" s="5">
        <f t="shared" si="9"/>
        <v>0</v>
      </c>
      <c r="AE16" s="5">
        <f t="shared" si="10"/>
        <v>0</v>
      </c>
      <c r="AF16" s="5">
        <f t="shared" si="11"/>
        <v>0</v>
      </c>
      <c r="AG16" s="5">
        <f t="shared" si="12"/>
        <v>0</v>
      </c>
      <c r="AH16" s="5">
        <f t="shared" si="13"/>
        <v>0</v>
      </c>
      <c r="AI16" s="5">
        <f t="shared" si="14"/>
        <v>0</v>
      </c>
      <c r="AJ16" s="5">
        <f t="shared" si="15"/>
        <v>0</v>
      </c>
      <c r="AK16">
        <v>0</v>
      </c>
      <c r="AL16">
        <v>0</v>
      </c>
    </row>
    <row r="17" spans="1:38" x14ac:dyDescent="0.25">
      <c r="A17">
        <v>13</v>
      </c>
      <c r="B17">
        <v>10</v>
      </c>
      <c r="C17">
        <v>13</v>
      </c>
      <c r="D17" s="2" t="s">
        <v>67</v>
      </c>
      <c r="E17" s="8" t="s">
        <v>68</v>
      </c>
      <c r="F17" s="2" t="s">
        <v>69</v>
      </c>
      <c r="G17" s="2">
        <v>1572.6</v>
      </c>
      <c r="H17" s="17">
        <f>G17*J1</f>
        <v>1761.3120000000001</v>
      </c>
      <c r="I17" s="37">
        <f t="shared" si="0"/>
        <v>54.226872679331507</v>
      </c>
      <c r="J17" s="5">
        <f t="shared" si="1"/>
        <v>5.1153615417420673</v>
      </c>
      <c r="K17">
        <v>57.394006437389201</v>
      </c>
      <c r="L17">
        <v>55.216162576193099</v>
      </c>
      <c r="M17">
        <v>61.687042613866502</v>
      </c>
      <c r="N17">
        <v>53.021433066730602</v>
      </c>
      <c r="O17">
        <v>46.185987296551097</v>
      </c>
      <c r="P17">
        <v>52.8816426826981</v>
      </c>
      <c r="Q17">
        <v>46.947321428960201</v>
      </c>
      <c r="R17">
        <v>58.5963547200882</v>
      </c>
      <c r="S17">
        <v>51.491122696398598</v>
      </c>
      <c r="T17">
        <v>58.847653274439502</v>
      </c>
      <c r="V17" s="14">
        <v>292</v>
      </c>
      <c r="W17" s="14">
        <v>100000</v>
      </c>
      <c r="X17" s="40">
        <f>AVERAGE(AA17:AJ17)</f>
        <v>18.570846807990243</v>
      </c>
      <c r="Y17" s="5">
        <f t="shared" si="3"/>
        <v>1.7518361444322152</v>
      </c>
      <c r="Z17" s="5">
        <f t="shared" si="4"/>
        <v>0.55397923038135</v>
      </c>
      <c r="AA17" s="5">
        <f t="shared" si="6"/>
        <v>19.655481656640134</v>
      </c>
      <c r="AB17" s="5">
        <f t="shared" si="7"/>
        <v>18.90964471787435</v>
      </c>
      <c r="AC17" s="5">
        <f t="shared" si="8"/>
        <v>21.125699525296749</v>
      </c>
      <c r="AD17" s="5">
        <f t="shared" si="9"/>
        <v>18.158025022852943</v>
      </c>
      <c r="AE17" s="5">
        <f t="shared" si="10"/>
        <v>15.817118937175033</v>
      </c>
      <c r="AF17" s="5">
        <f t="shared" si="11"/>
        <v>18.110151603663734</v>
      </c>
      <c r="AG17" s="5">
        <f t="shared" si="12"/>
        <v>16.077849804438422</v>
      </c>
      <c r="AH17" s="5">
        <f t="shared" si="13"/>
        <v>20.067244767153493</v>
      </c>
      <c r="AI17" s="5">
        <f t="shared" si="14"/>
        <v>17.633946128903631</v>
      </c>
      <c r="AJ17" s="5">
        <f t="shared" si="15"/>
        <v>20.153305915903935</v>
      </c>
      <c r="AK17">
        <f t="shared" si="16"/>
        <v>603.1890410958905</v>
      </c>
      <c r="AL17">
        <f t="shared" si="5"/>
        <v>-96.921222777149552</v>
      </c>
    </row>
    <row r="18" spans="1:38" x14ac:dyDescent="0.25">
      <c r="A18">
        <v>14</v>
      </c>
      <c r="B18">
        <v>11</v>
      </c>
      <c r="C18">
        <v>14</v>
      </c>
      <c r="D18" s="2" t="s">
        <v>70</v>
      </c>
      <c r="E18" s="8" t="s">
        <v>71</v>
      </c>
      <c r="F18" s="2" t="s">
        <v>72</v>
      </c>
      <c r="G18" s="2">
        <v>171.47</v>
      </c>
      <c r="H18" s="17">
        <f>G18*J1</f>
        <v>192.04640000000001</v>
      </c>
      <c r="I18" s="38">
        <f t="shared" si="0"/>
        <v>57.672188543379164</v>
      </c>
      <c r="J18" s="5">
        <f t="shared" si="1"/>
        <v>8.4528377531754462</v>
      </c>
      <c r="K18">
        <v>74.443881460916103</v>
      </c>
      <c r="L18">
        <v>51.178842063595503</v>
      </c>
      <c r="M18">
        <v>50.870845560779898</v>
      </c>
      <c r="N18">
        <v>46.944836964682601</v>
      </c>
      <c r="O18">
        <v>50.224092472342299</v>
      </c>
      <c r="P18">
        <v>57.451266070440198</v>
      </c>
      <c r="Q18">
        <v>59.935934103159198</v>
      </c>
      <c r="R18">
        <v>67.007804847704804</v>
      </c>
      <c r="S18">
        <v>60.906070091679098</v>
      </c>
      <c r="T18">
        <v>57.758311798492002</v>
      </c>
      <c r="V18" s="14">
        <v>200</v>
      </c>
      <c r="W18" s="14">
        <v>47000</v>
      </c>
      <c r="X18" s="40">
        <f t="shared" si="2"/>
        <v>13.552964307694106</v>
      </c>
      <c r="Y18" s="5">
        <f t="shared" si="3"/>
        <v>1.9864168719962119</v>
      </c>
      <c r="Z18" s="5">
        <f t="shared" si="4"/>
        <v>0.62816016980951717</v>
      </c>
      <c r="AA18" s="5">
        <f t="shared" si="6"/>
        <v>17.494312143315284</v>
      </c>
      <c r="AB18" s="5">
        <f t="shared" si="7"/>
        <v>12.027027884944944</v>
      </c>
      <c r="AC18" s="5">
        <f t="shared" si="8"/>
        <v>11.954648706783276</v>
      </c>
      <c r="AD18" s="5">
        <f t="shared" si="9"/>
        <v>11.03203668670041</v>
      </c>
      <c r="AE18" s="5">
        <f t="shared" si="10"/>
        <v>11.802661731000441</v>
      </c>
      <c r="AF18" s="5">
        <f t="shared" si="11"/>
        <v>13.501047526553446</v>
      </c>
      <c r="AG18" s="5">
        <f t="shared" si="12"/>
        <v>14.084944514242411</v>
      </c>
      <c r="AH18" s="5">
        <f t="shared" si="13"/>
        <v>15.746834139210629</v>
      </c>
      <c r="AI18" s="5">
        <f t="shared" si="14"/>
        <v>14.312926471544587</v>
      </c>
      <c r="AJ18" s="5">
        <f t="shared" si="15"/>
        <v>13.573203272645619</v>
      </c>
      <c r="AK18">
        <f t="shared" si="16"/>
        <v>45.130904000000001</v>
      </c>
      <c r="AL18">
        <f t="shared" si="5"/>
        <v>-69.969659132699618</v>
      </c>
    </row>
    <row r="19" spans="1:38" x14ac:dyDescent="0.25">
      <c r="A19">
        <v>15</v>
      </c>
      <c r="B19">
        <v>12</v>
      </c>
      <c r="C19">
        <v>15</v>
      </c>
      <c r="D19" s="2" t="s">
        <v>73</v>
      </c>
      <c r="E19" s="8" t="s">
        <v>74</v>
      </c>
      <c r="F19" s="2" t="s">
        <v>75</v>
      </c>
      <c r="G19" s="2">
        <v>43.68</v>
      </c>
      <c r="H19" s="17">
        <f>G19*J1</f>
        <v>48.921600000000005</v>
      </c>
      <c r="I19" s="38">
        <f t="shared" si="0"/>
        <v>21.168421388440681</v>
      </c>
      <c r="J19" s="5">
        <f t="shared" si="1"/>
        <v>1.1084639936371012</v>
      </c>
      <c r="K19">
        <v>20.078025638584599</v>
      </c>
      <c r="L19">
        <v>20.488730064848401</v>
      </c>
      <c r="M19">
        <v>21.839622499206701</v>
      </c>
      <c r="N19">
        <v>20.533595690040599</v>
      </c>
      <c r="O19">
        <v>22.118672991634799</v>
      </c>
      <c r="P19">
        <v>20.954048186356399</v>
      </c>
      <c r="Q19">
        <v>23.727265318147499</v>
      </c>
      <c r="R19">
        <v>20.910304383040099</v>
      </c>
      <c r="S19">
        <v>20.783214548664201</v>
      </c>
      <c r="T19">
        <v>20.250734563883501</v>
      </c>
      <c r="V19" s="14">
        <v>437</v>
      </c>
      <c r="W19" s="14">
        <v>300000</v>
      </c>
      <c r="X19" s="40">
        <f t="shared" si="2"/>
        <v>14.532097063002755</v>
      </c>
      <c r="Y19" s="5">
        <f t="shared" si="3"/>
        <v>0.76095926336643138</v>
      </c>
      <c r="Z19" s="5">
        <f t="shared" si="4"/>
        <v>0.2406364478841852</v>
      </c>
      <c r="AA19" s="5">
        <f t="shared" si="6"/>
        <v>13.783541628318947</v>
      </c>
      <c r="AB19" s="5">
        <f t="shared" si="7"/>
        <v>14.065489747035516</v>
      </c>
      <c r="AC19" s="5">
        <f t="shared" si="8"/>
        <v>14.992875857578971</v>
      </c>
      <c r="AD19" s="5">
        <f t="shared" si="9"/>
        <v>14.096289947396292</v>
      </c>
      <c r="AE19" s="5">
        <f t="shared" si="10"/>
        <v>15.184443701351119</v>
      </c>
      <c r="AF19" s="5">
        <f t="shared" si="11"/>
        <v>14.384930105050159</v>
      </c>
      <c r="AG19" s="5">
        <f t="shared" si="12"/>
        <v>16.288740493007438</v>
      </c>
      <c r="AH19" s="5">
        <f t="shared" si="13"/>
        <v>14.354900034123636</v>
      </c>
      <c r="AI19" s="5">
        <f t="shared" si="14"/>
        <v>14.267653008236293</v>
      </c>
      <c r="AJ19" s="5">
        <f t="shared" si="15"/>
        <v>13.902106107929177</v>
      </c>
      <c r="AK19">
        <f t="shared" si="16"/>
        <v>33.584622425629298</v>
      </c>
      <c r="AL19">
        <f t="shared" si="5"/>
        <v>-56.729907876192364</v>
      </c>
    </row>
    <row r="20" spans="1:38" x14ac:dyDescent="0.25">
      <c r="A20">
        <v>16</v>
      </c>
      <c r="B20">
        <v>13</v>
      </c>
      <c r="C20">
        <v>16</v>
      </c>
      <c r="D20" s="2" t="s">
        <v>76</v>
      </c>
      <c r="E20" s="8" t="s">
        <v>77</v>
      </c>
      <c r="F20" s="2" t="s">
        <v>78</v>
      </c>
      <c r="G20" s="2">
        <v>99.19</v>
      </c>
      <c r="H20" s="17">
        <f>G20*J1</f>
        <v>111.09280000000001</v>
      </c>
      <c r="I20" s="38">
        <f t="shared" si="0"/>
        <v>26.30454095905953</v>
      </c>
      <c r="J20" s="5">
        <f t="shared" si="1"/>
        <v>0.99840838384559194</v>
      </c>
      <c r="K20">
        <v>27.266388752355699</v>
      </c>
      <c r="L20">
        <v>25.3191877421893</v>
      </c>
      <c r="M20">
        <v>26.0099758815165</v>
      </c>
      <c r="N20">
        <v>26.226312724816601</v>
      </c>
      <c r="O20">
        <v>26.404094259682399</v>
      </c>
      <c r="P20">
        <v>26.669749330741499</v>
      </c>
      <c r="Q20">
        <v>24.036950095933602</v>
      </c>
      <c r="R20">
        <v>27.213815072574299</v>
      </c>
      <c r="S20">
        <v>26.810694402663199</v>
      </c>
      <c r="T20">
        <v>27.088241328122201</v>
      </c>
      <c r="V20" s="14">
        <v>97</v>
      </c>
      <c r="W20" s="14">
        <v>105000</v>
      </c>
      <c r="X20" s="40">
        <f t="shared" si="2"/>
        <v>28.473987636095366</v>
      </c>
      <c r="Y20" s="5">
        <f t="shared" si="3"/>
        <v>1.0807513433380118</v>
      </c>
      <c r="Z20" s="5">
        <f t="shared" si="4"/>
        <v>0.34176358292347608</v>
      </c>
      <c r="AA20" s="5">
        <f t="shared" si="6"/>
        <v>29.515163082446893</v>
      </c>
      <c r="AB20" s="5">
        <f t="shared" si="7"/>
        <v>27.407368174534806</v>
      </c>
      <c r="AC20" s="5">
        <f t="shared" si="8"/>
        <v>28.155128531538477</v>
      </c>
      <c r="AD20" s="5">
        <f t="shared" si="9"/>
        <v>28.389307588719003</v>
      </c>
      <c r="AE20" s="5">
        <f t="shared" si="10"/>
        <v>28.581751518212908</v>
      </c>
      <c r="AF20" s="5">
        <f t="shared" si="11"/>
        <v>28.869316285854197</v>
      </c>
      <c r="AG20" s="5">
        <f t="shared" si="12"/>
        <v>26.019378969825034</v>
      </c>
      <c r="AH20" s="5">
        <f t="shared" si="13"/>
        <v>29.45825342907527</v>
      </c>
      <c r="AI20" s="5">
        <f t="shared" si="14"/>
        <v>29.021885693604489</v>
      </c>
      <c r="AJ20" s="5">
        <f t="shared" si="15"/>
        <v>29.322323087142589</v>
      </c>
      <c r="AK20">
        <f t="shared" si="16"/>
        <v>120.25509278350515</v>
      </c>
      <c r="AL20">
        <f t="shared" si="5"/>
        <v>-76.32201100425992</v>
      </c>
    </row>
    <row r="21" spans="1:38" x14ac:dyDescent="0.25">
      <c r="A21">
        <v>17</v>
      </c>
      <c r="B21">
        <v>14</v>
      </c>
      <c r="C21">
        <v>17</v>
      </c>
      <c r="D21" s="2" t="s">
        <v>79</v>
      </c>
      <c r="E21" s="8" t="s">
        <v>80</v>
      </c>
      <c r="F21" s="2" t="s">
        <v>81</v>
      </c>
      <c r="G21" s="2">
        <v>300.29000000000002</v>
      </c>
      <c r="H21" s="17">
        <f>G21*J1</f>
        <v>336.32480000000004</v>
      </c>
      <c r="I21" s="38">
        <f t="shared" si="0"/>
        <v>203.48676502571962</v>
      </c>
      <c r="J21" s="5">
        <f t="shared" si="1"/>
        <v>33.128201393416425</v>
      </c>
      <c r="K21">
        <v>146.088707880058</v>
      </c>
      <c r="L21">
        <v>166.410054860847</v>
      </c>
      <c r="M21">
        <v>238.679751017782</v>
      </c>
      <c r="N21">
        <v>235.077890715352</v>
      </c>
      <c r="O21">
        <v>168.28561041232399</v>
      </c>
      <c r="P21">
        <v>224.749688187262</v>
      </c>
      <c r="Q21">
        <v>215.53260144897899</v>
      </c>
      <c r="R21">
        <v>206.81750396286901</v>
      </c>
      <c r="S21">
        <v>196.87066237625899</v>
      </c>
      <c r="T21">
        <v>236.35517939546401</v>
      </c>
      <c r="V21" s="14">
        <v>1629</v>
      </c>
      <c r="W21" s="14">
        <v>90000</v>
      </c>
      <c r="X21" s="40">
        <f t="shared" si="2"/>
        <v>11.242362708603293</v>
      </c>
      <c r="Y21" s="5">
        <f t="shared" si="3"/>
        <v>1.8302873698020155</v>
      </c>
      <c r="Z21" s="5">
        <f t="shared" si="4"/>
        <v>0.57878768612132547</v>
      </c>
      <c r="AA21" s="5">
        <f t="shared" si="6"/>
        <v>8.0711993303899447</v>
      </c>
      <c r="AB21" s="5">
        <f t="shared" si="7"/>
        <v>9.1939256829197245</v>
      </c>
      <c r="AC21" s="5">
        <f t="shared" si="8"/>
        <v>13.186726575568068</v>
      </c>
      <c r="AD21" s="5">
        <f t="shared" si="9"/>
        <v>12.987728768803978</v>
      </c>
      <c r="AE21" s="5">
        <f t="shared" si="10"/>
        <v>9.2975475365924876</v>
      </c>
      <c r="AF21" s="5">
        <f t="shared" si="11"/>
        <v>12.417109844600109</v>
      </c>
      <c r="AG21" s="5">
        <f t="shared" si="12"/>
        <v>11.907878533092763</v>
      </c>
      <c r="AH21" s="5">
        <f t="shared" si="13"/>
        <v>11.426381434412651</v>
      </c>
      <c r="AI21" s="5">
        <f t="shared" si="14"/>
        <v>10.876832175483921</v>
      </c>
      <c r="AJ21" s="5">
        <f t="shared" si="15"/>
        <v>13.05829720416928</v>
      </c>
      <c r="AK21">
        <f t="shared" si="16"/>
        <v>18.581480662983427</v>
      </c>
      <c r="AL21">
        <f t="shared" si="5"/>
        <v>-39.496949072527634</v>
      </c>
    </row>
    <row r="22" spans="1:38" x14ac:dyDescent="0.25">
      <c r="A22">
        <v>18</v>
      </c>
      <c r="B22">
        <v>15</v>
      </c>
      <c r="C22">
        <v>18</v>
      </c>
      <c r="D22" s="2" t="s">
        <v>82</v>
      </c>
      <c r="E22" s="8" t="s">
        <v>83</v>
      </c>
      <c r="F22" s="2" t="s">
        <v>84</v>
      </c>
      <c r="G22" s="2">
        <v>82.37</v>
      </c>
      <c r="H22" s="17">
        <f>G22*J1</f>
        <v>92.254400000000018</v>
      </c>
      <c r="I22" s="38">
        <f t="shared" si="0"/>
        <v>26.65645531628461</v>
      </c>
      <c r="J22" s="5">
        <f t="shared" si="1"/>
        <v>1.5816095912052233</v>
      </c>
      <c r="K22">
        <v>28.495202470524099</v>
      </c>
      <c r="L22">
        <v>26.4894531153735</v>
      </c>
      <c r="M22">
        <v>24.771878114998099</v>
      </c>
      <c r="N22">
        <v>27.5942432257111</v>
      </c>
      <c r="O22">
        <v>28.325073429303298</v>
      </c>
      <c r="P22">
        <v>25.1805592294658</v>
      </c>
      <c r="Q22">
        <v>26.731837218323399</v>
      </c>
      <c r="R22">
        <v>28.825085724536201</v>
      </c>
      <c r="S22">
        <v>25.120909883514301</v>
      </c>
      <c r="T22">
        <v>25.030310751096302</v>
      </c>
      <c r="V22" s="14">
        <v>54</v>
      </c>
      <c r="W22" s="14">
        <v>90000</v>
      </c>
      <c r="X22" s="40">
        <f t="shared" si="2"/>
        <v>44.427425527141018</v>
      </c>
      <c r="Y22" s="5">
        <f t="shared" si="3"/>
        <v>2.6360159853420404</v>
      </c>
      <c r="Z22" s="5">
        <f t="shared" si="4"/>
        <v>0.83358144622938724</v>
      </c>
      <c r="AA22" s="5">
        <f t="shared" si="6"/>
        <v>47.492004117540162</v>
      </c>
      <c r="AB22" s="5">
        <f t="shared" si="7"/>
        <v>44.149088525622503</v>
      </c>
      <c r="AC22" s="5">
        <f t="shared" si="8"/>
        <v>41.286463524996826</v>
      </c>
      <c r="AD22" s="5">
        <f t="shared" si="9"/>
        <v>45.990405376185166</v>
      </c>
      <c r="AE22" s="5">
        <f t="shared" si="10"/>
        <v>47.208455715505501</v>
      </c>
      <c r="AF22" s="5">
        <f t="shared" si="11"/>
        <v>41.967598715776333</v>
      </c>
      <c r="AG22" s="5">
        <f t="shared" si="12"/>
        <v>44.553062030538996</v>
      </c>
      <c r="AH22" s="5">
        <f t="shared" si="13"/>
        <v>48.041809540893674</v>
      </c>
      <c r="AI22" s="5">
        <f t="shared" si="14"/>
        <v>41.868183139190499</v>
      </c>
      <c r="AJ22" s="5">
        <f t="shared" si="15"/>
        <v>41.717184585160503</v>
      </c>
      <c r="AK22">
        <f t="shared" si="16"/>
        <v>153.75733333333335</v>
      </c>
      <c r="AL22">
        <f t="shared" si="5"/>
        <v>-71.105491644534453</v>
      </c>
    </row>
    <row r="23" spans="1:38" x14ac:dyDescent="0.25">
      <c r="A23">
        <v>19</v>
      </c>
      <c r="B23">
        <v>16</v>
      </c>
      <c r="C23">
        <v>19</v>
      </c>
      <c r="D23" s="2" t="s">
        <v>85</v>
      </c>
      <c r="E23" s="8" t="s">
        <v>86</v>
      </c>
      <c r="F23" s="2" t="s">
        <v>87</v>
      </c>
      <c r="G23" s="2">
        <v>74.84</v>
      </c>
      <c r="H23" s="17">
        <f>G23*J1</f>
        <v>83.820800000000006</v>
      </c>
      <c r="I23" s="39">
        <f t="shared" si="0"/>
        <v>12.178441476228141</v>
      </c>
      <c r="J23" s="5">
        <f t="shared" si="1"/>
        <v>0.17365129921924216</v>
      </c>
      <c r="K23">
        <v>11.932535602428599</v>
      </c>
      <c r="L23">
        <v>12.228055770255899</v>
      </c>
      <c r="M23">
        <v>12.4993241867026</v>
      </c>
      <c r="N23">
        <v>12.0847519230814</v>
      </c>
      <c r="O23">
        <v>12.032076118835301</v>
      </c>
      <c r="P23">
        <v>12.263183415633801</v>
      </c>
      <c r="Q23">
        <v>12.278198158629699</v>
      </c>
      <c r="R23">
        <v>11.9613024993088</v>
      </c>
      <c r="S23">
        <v>12.247693659396299</v>
      </c>
      <c r="T23">
        <v>12.257293428009</v>
      </c>
      <c r="V23" s="14">
        <v>18</v>
      </c>
      <c r="W23" s="14">
        <v>270000</v>
      </c>
      <c r="X23" s="40">
        <f t="shared" si="2"/>
        <v>182.67662214342209</v>
      </c>
      <c r="Y23" s="5">
        <f t="shared" si="3"/>
        <v>2.6047694882886354</v>
      </c>
      <c r="Z23" s="5">
        <f t="shared" si="4"/>
        <v>0.82370043627033718</v>
      </c>
      <c r="AA23" s="5">
        <f t="shared" si="6"/>
        <v>178.98803403642899</v>
      </c>
      <c r="AB23" s="5">
        <f t="shared" si="7"/>
        <v>183.42083655383848</v>
      </c>
      <c r="AC23" s="5">
        <f t="shared" si="8"/>
        <v>187.48986280053902</v>
      </c>
      <c r="AD23" s="5">
        <f t="shared" si="9"/>
        <v>181.27127884622101</v>
      </c>
      <c r="AE23" s="5">
        <f t="shared" si="10"/>
        <v>180.48114178252951</v>
      </c>
      <c r="AF23" s="5">
        <f t="shared" si="11"/>
        <v>183.94775123450702</v>
      </c>
      <c r="AG23" s="5">
        <f t="shared" si="12"/>
        <v>184.17297237944547</v>
      </c>
      <c r="AH23" s="5">
        <f t="shared" si="13"/>
        <v>179.41953748963201</v>
      </c>
      <c r="AI23" s="5">
        <f t="shared" si="14"/>
        <v>183.71540489094448</v>
      </c>
      <c r="AJ23" s="5">
        <f t="shared" si="15"/>
        <v>183.85940142013499</v>
      </c>
      <c r="AK23">
        <f t="shared" si="16"/>
        <v>1257.3119999999999</v>
      </c>
      <c r="AL23">
        <f t="shared" si="5"/>
        <v>-85.470859886533972</v>
      </c>
    </row>
    <row r="24" spans="1:38" x14ac:dyDescent="0.25">
      <c r="A24">
        <v>20</v>
      </c>
      <c r="B24">
        <v>17</v>
      </c>
      <c r="C24">
        <v>20</v>
      </c>
      <c r="D24" s="4" t="s">
        <v>88</v>
      </c>
      <c r="E24" s="7" t="s">
        <v>89</v>
      </c>
      <c r="F24" s="4" t="s">
        <v>90</v>
      </c>
      <c r="G24" s="4">
        <v>3.22</v>
      </c>
      <c r="H24" s="17">
        <f>G24*J1</f>
        <v>3.6064000000000007</v>
      </c>
      <c r="I24" s="5">
        <f t="shared" si="0"/>
        <v>8.7871111363800818</v>
      </c>
      <c r="J24" s="5">
        <f t="shared" si="1"/>
        <v>0.28552639440553607</v>
      </c>
      <c r="K24">
        <v>8.5958275650712093</v>
      </c>
      <c r="L24">
        <v>9.0164785406063892</v>
      </c>
      <c r="M24">
        <v>9.3777406268000192</v>
      </c>
      <c r="N24">
        <v>8.5353598556047992</v>
      </c>
      <c r="O24">
        <v>9.0401570220205496</v>
      </c>
      <c r="P24">
        <v>8.6520822161526407</v>
      </c>
      <c r="Q24">
        <v>8.6743085787939602</v>
      </c>
      <c r="R24">
        <v>8.8964424174402392</v>
      </c>
      <c r="S24">
        <v>8.4935321547152505</v>
      </c>
      <c r="T24">
        <v>8.5891823865957502</v>
      </c>
      <c r="V24" s="14">
        <v>65</v>
      </c>
      <c r="W24" s="14">
        <v>70000</v>
      </c>
      <c r="X24" s="5">
        <f t="shared" si="2"/>
        <v>9.4630427622554709</v>
      </c>
      <c r="Y24" s="5">
        <f t="shared" si="3"/>
        <v>0.30748996320596161</v>
      </c>
      <c r="Z24" s="5">
        <f t="shared" si="4"/>
        <v>9.7236864137220935E-2</v>
      </c>
      <c r="AA24" s="5">
        <f t="shared" si="6"/>
        <v>9.2570450700766873</v>
      </c>
      <c r="AB24" s="5">
        <f t="shared" si="7"/>
        <v>9.7100538129607266</v>
      </c>
      <c r="AC24" s="5">
        <f t="shared" si="8"/>
        <v>10.09910529040002</v>
      </c>
      <c r="AD24" s="5">
        <f t="shared" si="9"/>
        <v>9.1919259983436294</v>
      </c>
      <c r="AE24" s="5">
        <f t="shared" si="10"/>
        <v>9.7355537160221299</v>
      </c>
      <c r="AF24" s="5">
        <f t="shared" si="11"/>
        <v>9.3176270020105374</v>
      </c>
      <c r="AG24" s="5">
        <f t="shared" si="12"/>
        <v>9.3415630848550357</v>
      </c>
      <c r="AH24" s="5">
        <f t="shared" si="13"/>
        <v>9.5807841418587198</v>
      </c>
      <c r="AI24" s="5">
        <f t="shared" si="14"/>
        <v>9.1468807820010394</v>
      </c>
      <c r="AJ24" s="5">
        <f t="shared" si="15"/>
        <v>9.2498887240261922</v>
      </c>
      <c r="AK24">
        <f t="shared" si="16"/>
        <v>3.8838153846153856</v>
      </c>
      <c r="AL24">
        <f t="shared" si="5"/>
        <v>143.65325910548131</v>
      </c>
    </row>
    <row r="25" spans="1:38" x14ac:dyDescent="0.25">
      <c r="A25">
        <v>21</v>
      </c>
      <c r="B25">
        <v>18</v>
      </c>
      <c r="C25">
        <v>21</v>
      </c>
      <c r="D25" s="4" t="s">
        <v>91</v>
      </c>
      <c r="E25" s="7" t="s">
        <v>92</v>
      </c>
      <c r="F25" s="4" t="s">
        <v>93</v>
      </c>
      <c r="G25" s="4">
        <v>1.92</v>
      </c>
      <c r="H25" s="17">
        <f>G25*J1</f>
        <v>2.1504000000000003</v>
      </c>
      <c r="I25" s="5">
        <f t="shared" si="0"/>
        <v>5.2398007706539609</v>
      </c>
      <c r="J25" s="5">
        <f t="shared" si="1"/>
        <v>0.16748886667641955</v>
      </c>
      <c r="K25">
        <v>5.1337981645461799</v>
      </c>
      <c r="L25">
        <v>5.3720789469740504</v>
      </c>
      <c r="M25">
        <v>5.5851349929181104</v>
      </c>
      <c r="N25">
        <v>5.0867368263199797</v>
      </c>
      <c r="O25">
        <v>5.3799767259104101</v>
      </c>
      <c r="P25">
        <v>5.1589113826023301</v>
      </c>
      <c r="Q25">
        <v>5.1784720898098504</v>
      </c>
      <c r="R25">
        <v>5.3193972426186198</v>
      </c>
      <c r="S25">
        <v>5.07021631717424</v>
      </c>
      <c r="T25">
        <v>5.1132850176658398</v>
      </c>
      <c r="V25" s="14">
        <v>22</v>
      </c>
      <c r="W25" s="14">
        <v>160000</v>
      </c>
      <c r="X25" s="5">
        <f t="shared" si="2"/>
        <v>38.10764196839245</v>
      </c>
      <c r="Y25" s="5">
        <f t="shared" si="3"/>
        <v>1.2181008485557783</v>
      </c>
      <c r="Z25" s="5">
        <f t="shared" si="4"/>
        <v>0.38519731012200836</v>
      </c>
      <c r="AA25" s="5">
        <f t="shared" si="6"/>
        <v>37.336713923972219</v>
      </c>
      <c r="AB25" s="5">
        <f t="shared" si="7"/>
        <v>39.069665068902182</v>
      </c>
      <c r="AC25" s="5">
        <f t="shared" si="8"/>
        <v>40.619163584858988</v>
      </c>
      <c r="AD25" s="5">
        <f t="shared" si="9"/>
        <v>36.994449645963492</v>
      </c>
      <c r="AE25" s="5">
        <f t="shared" si="10"/>
        <v>39.12710346116662</v>
      </c>
      <c r="AF25" s="5">
        <f t="shared" si="11"/>
        <v>37.51935550983513</v>
      </c>
      <c r="AG25" s="5">
        <f t="shared" si="12"/>
        <v>37.661615198617092</v>
      </c>
      <c r="AH25" s="5">
        <f t="shared" si="13"/>
        <v>38.686525400862685</v>
      </c>
      <c r="AI25" s="5">
        <f t="shared" si="14"/>
        <v>36.87430048853993</v>
      </c>
      <c r="AJ25" s="5">
        <f t="shared" si="15"/>
        <v>37.187527401206104</v>
      </c>
      <c r="AK25">
        <f t="shared" si="16"/>
        <v>15.639272727272729</v>
      </c>
      <c r="AL25">
        <f t="shared" si="5"/>
        <v>143.66633048055994</v>
      </c>
    </row>
    <row r="26" spans="1:38" x14ac:dyDescent="0.25">
      <c r="A26">
        <v>22</v>
      </c>
      <c r="B26">
        <v>19</v>
      </c>
      <c r="C26">
        <v>22</v>
      </c>
      <c r="D26" s="4" t="s">
        <v>94</v>
      </c>
      <c r="E26" s="7" t="s">
        <v>95</v>
      </c>
      <c r="F26" s="4" t="s">
        <v>96</v>
      </c>
      <c r="G26" s="4">
        <v>3.46</v>
      </c>
      <c r="H26" s="17">
        <f>G26*J1</f>
        <v>3.8752000000000004</v>
      </c>
      <c r="I26" s="5">
        <f t="shared" si="0"/>
        <v>9.4369604678543535</v>
      </c>
      <c r="J26" s="5">
        <f t="shared" si="1"/>
        <v>0.3118095697562861</v>
      </c>
      <c r="K26">
        <v>9.2455646412835009</v>
      </c>
      <c r="L26">
        <v>9.7096657794532106</v>
      </c>
      <c r="M26">
        <v>10.076687464909201</v>
      </c>
      <c r="N26">
        <v>9.1900516284361196</v>
      </c>
      <c r="O26">
        <v>9.7306480234627699</v>
      </c>
      <c r="P26">
        <v>9.2579385053828993</v>
      </c>
      <c r="Q26">
        <v>9.3113690306895407</v>
      </c>
      <c r="R26">
        <v>9.5169298422665207</v>
      </c>
      <c r="S26">
        <v>9.1114086879181198</v>
      </c>
      <c r="T26">
        <v>9.21934107474166</v>
      </c>
      <c r="V26" s="14">
        <v>400</v>
      </c>
      <c r="W26" s="14">
        <v>53000</v>
      </c>
      <c r="X26" s="5">
        <f t="shared" si="2"/>
        <v>1.250397261990702</v>
      </c>
      <c r="Y26" s="5">
        <f t="shared" si="3"/>
        <v>4.1314767992707904E-2</v>
      </c>
      <c r="Z26" s="5">
        <f t="shared" si="4"/>
        <v>1.3064876785837979E-2</v>
      </c>
      <c r="AA26" s="5">
        <f t="shared" si="6"/>
        <v>1.2250373149700637</v>
      </c>
      <c r="AB26" s="5">
        <f t="shared" si="7"/>
        <v>1.2865307157775505</v>
      </c>
      <c r="AC26" s="5">
        <f t="shared" si="8"/>
        <v>1.335161089100469</v>
      </c>
      <c r="AD26" s="5">
        <f t="shared" si="9"/>
        <v>1.2176818407677859</v>
      </c>
      <c r="AE26" s="5">
        <f t="shared" si="10"/>
        <v>1.2893108631088168</v>
      </c>
      <c r="AF26" s="5">
        <f t="shared" si="11"/>
        <v>1.2266768519632343</v>
      </c>
      <c r="AG26" s="5">
        <f t="shared" si="12"/>
        <v>1.2337563965663643</v>
      </c>
      <c r="AH26" s="5">
        <f t="shared" si="13"/>
        <v>1.260993204100314</v>
      </c>
      <c r="AI26" s="5">
        <f t="shared" si="14"/>
        <v>1.2072616511491507</v>
      </c>
      <c r="AJ26" s="5">
        <f t="shared" si="15"/>
        <v>1.2215626924032699</v>
      </c>
      <c r="AK26">
        <f t="shared" si="16"/>
        <v>0.51346400000000003</v>
      </c>
      <c r="AL26">
        <f t="shared" si="5"/>
        <v>143.52189481457356</v>
      </c>
    </row>
    <row r="27" spans="1:38" x14ac:dyDescent="0.25">
      <c r="A27">
        <v>23</v>
      </c>
      <c r="B27">
        <v>20</v>
      </c>
      <c r="C27">
        <v>23</v>
      </c>
      <c r="D27" s="4" t="s">
        <v>97</v>
      </c>
      <c r="E27" s="7" t="s">
        <v>98</v>
      </c>
      <c r="F27" s="4" t="s">
        <v>99</v>
      </c>
      <c r="G27" s="4">
        <v>1.67</v>
      </c>
      <c r="H27" s="17">
        <f>G27*J1</f>
        <v>1.8704000000000001</v>
      </c>
      <c r="I27" s="5">
        <f t="shared" si="0"/>
        <v>4.5592622538981322</v>
      </c>
      <c r="J27" s="5">
        <f t="shared" si="1"/>
        <v>0.1508055756889351</v>
      </c>
      <c r="K27">
        <v>4.4561241218187604</v>
      </c>
      <c r="L27">
        <v>4.6744777428953999</v>
      </c>
      <c r="M27">
        <v>4.8659090378704501</v>
      </c>
      <c r="N27">
        <v>4.4501024727708103</v>
      </c>
      <c r="O27">
        <v>4.7068955449157102</v>
      </c>
      <c r="P27">
        <v>4.4818499169227604</v>
      </c>
      <c r="Q27">
        <v>4.4962260701741803</v>
      </c>
      <c r="R27">
        <v>4.6170430957740303</v>
      </c>
      <c r="S27">
        <v>4.3900840545950004</v>
      </c>
      <c r="T27">
        <v>4.4539104812442201</v>
      </c>
      <c r="V27" s="14">
        <v>640</v>
      </c>
      <c r="W27" s="14">
        <v>480000</v>
      </c>
      <c r="X27" s="5">
        <f t="shared" si="2"/>
        <v>3.4194466904235989</v>
      </c>
      <c r="Y27" s="5">
        <f t="shared" si="3"/>
        <v>0.11310418176670128</v>
      </c>
      <c r="Z27" s="5">
        <f t="shared" si="4"/>
        <v>3.576668272724632E-2</v>
      </c>
      <c r="AA27" s="5">
        <f t="shared" si="6"/>
        <v>3.3420930913640698</v>
      </c>
      <c r="AB27" s="5">
        <f t="shared" si="7"/>
        <v>3.5058583071715499</v>
      </c>
      <c r="AC27" s="5">
        <f t="shared" si="8"/>
        <v>3.6494317784028376</v>
      </c>
      <c r="AD27" s="5">
        <f t="shared" si="9"/>
        <v>3.3375768545781082</v>
      </c>
      <c r="AE27" s="5">
        <f t="shared" si="10"/>
        <v>3.5301716586867822</v>
      </c>
      <c r="AF27" s="5">
        <f t="shared" si="11"/>
        <v>3.3613874376920703</v>
      </c>
      <c r="AG27" s="5">
        <f t="shared" si="12"/>
        <v>3.3721695526306354</v>
      </c>
      <c r="AH27" s="5">
        <f t="shared" si="13"/>
        <v>3.4627823218305229</v>
      </c>
      <c r="AI27" s="5">
        <f t="shared" si="14"/>
        <v>3.2925630409462503</v>
      </c>
      <c r="AJ27" s="5">
        <f t="shared" si="15"/>
        <v>3.340432860933165</v>
      </c>
      <c r="AK27">
        <f t="shared" si="16"/>
        <v>1.4028000000000003</v>
      </c>
      <c r="AL27">
        <f t="shared" si="5"/>
        <v>143.75867482346726</v>
      </c>
    </row>
    <row r="28" spans="1:38" x14ac:dyDescent="0.25">
      <c r="A28">
        <v>24</v>
      </c>
      <c r="B28">
        <v>21</v>
      </c>
      <c r="C28">
        <v>24</v>
      </c>
      <c r="D28" s="4" t="s">
        <v>100</v>
      </c>
      <c r="E28" s="7" t="s">
        <v>101</v>
      </c>
      <c r="F28" s="4" t="s">
        <v>102</v>
      </c>
      <c r="G28" s="4">
        <v>16.649999999999999</v>
      </c>
      <c r="H28" s="17">
        <f>G28*J1</f>
        <v>18.648</v>
      </c>
      <c r="I28" s="5">
        <f t="shared" si="0"/>
        <v>45.464553801005692</v>
      </c>
      <c r="J28" s="5">
        <f t="shared" si="1"/>
        <v>1.4649602269767317</v>
      </c>
      <c r="K28">
        <v>44.550119728658899</v>
      </c>
      <c r="L28">
        <v>46.822283401627303</v>
      </c>
      <c r="M28">
        <v>48.478775627767398</v>
      </c>
      <c r="N28">
        <v>44.220386445126799</v>
      </c>
      <c r="O28">
        <v>46.646567194286497</v>
      </c>
      <c r="P28">
        <v>44.650718981341299</v>
      </c>
      <c r="Q28">
        <v>44.892010005350201</v>
      </c>
      <c r="R28">
        <v>45.959753876584003</v>
      </c>
      <c r="S28">
        <v>43.870490577986502</v>
      </c>
      <c r="T28">
        <v>44.554432171328003</v>
      </c>
      <c r="V28" s="14">
        <v>2500</v>
      </c>
      <c r="W28" s="14">
        <v>120000</v>
      </c>
      <c r="X28" s="5">
        <f t="shared" si="2"/>
        <v>2.182298582448273</v>
      </c>
      <c r="Y28" s="5">
        <f t="shared" si="3"/>
        <v>7.0318090894883306E-2</v>
      </c>
      <c r="Z28" s="5">
        <f t="shared" si="4"/>
        <v>2.2236532794257899E-2</v>
      </c>
      <c r="AA28" s="5">
        <f t="shared" si="6"/>
        <v>2.1384057469756272</v>
      </c>
      <c r="AB28" s="5">
        <f t="shared" si="7"/>
        <v>2.2474696032781107</v>
      </c>
      <c r="AC28" s="5">
        <f t="shared" si="8"/>
        <v>2.3269812301328354</v>
      </c>
      <c r="AD28" s="5">
        <f t="shared" si="9"/>
        <v>2.1225785493660863</v>
      </c>
      <c r="AE28" s="5">
        <f t="shared" si="10"/>
        <v>2.2390352253257522</v>
      </c>
      <c r="AF28" s="5">
        <f t="shared" si="11"/>
        <v>2.1432345111043825</v>
      </c>
      <c r="AG28" s="5">
        <f t="shared" si="12"/>
        <v>2.1548164802568093</v>
      </c>
      <c r="AH28" s="5">
        <f t="shared" si="13"/>
        <v>2.2060681860760325</v>
      </c>
      <c r="AI28" s="5">
        <f t="shared" si="14"/>
        <v>2.1057835477433517</v>
      </c>
      <c r="AJ28" s="5">
        <f t="shared" si="15"/>
        <v>2.1386127442237441</v>
      </c>
      <c r="AK28">
        <f t="shared" si="16"/>
        <v>0.89510400000000001</v>
      </c>
      <c r="AL28">
        <f t="shared" si="5"/>
        <v>143.80391356180658</v>
      </c>
    </row>
    <row r="29" spans="1:38" x14ac:dyDescent="0.25">
      <c r="A29">
        <v>25</v>
      </c>
      <c r="B29">
        <v>22</v>
      </c>
      <c r="C29">
        <v>25</v>
      </c>
      <c r="D29" s="4" t="s">
        <v>103</v>
      </c>
      <c r="E29" s="7" t="s">
        <v>104</v>
      </c>
      <c r="F29" s="4" t="s">
        <v>105</v>
      </c>
      <c r="G29" s="4">
        <v>0.5</v>
      </c>
      <c r="H29" s="17">
        <f>G29*J1</f>
        <v>0.56000000000000005</v>
      </c>
      <c r="I29" s="5">
        <f t="shared" si="0"/>
        <v>1.3652616387945351</v>
      </c>
      <c r="J29" s="5">
        <f t="shared" si="1"/>
        <v>4.4185815123156925E-2</v>
      </c>
      <c r="K29">
        <v>1.34257115396039</v>
      </c>
      <c r="L29">
        <v>1.4006702834839</v>
      </c>
      <c r="M29">
        <v>1.45615161166583</v>
      </c>
      <c r="N29">
        <v>1.3284610576462299</v>
      </c>
      <c r="O29">
        <v>1.4056736337977001</v>
      </c>
      <c r="P29">
        <v>1.34145939576345</v>
      </c>
      <c r="Q29">
        <v>1.34807314105744</v>
      </c>
      <c r="R29">
        <v>1.3804866341544999</v>
      </c>
      <c r="S29">
        <v>1.3160702758404399</v>
      </c>
      <c r="T29">
        <v>1.3329992005754701</v>
      </c>
      <c r="V29" s="14">
        <v>1550</v>
      </c>
      <c r="W29" s="14">
        <v>390000</v>
      </c>
      <c r="X29" s="5">
        <f t="shared" si="2"/>
        <v>0.34351744459991523</v>
      </c>
      <c r="Y29" s="5">
        <f t="shared" si="3"/>
        <v>1.1117721224536262E-2</v>
      </c>
      <c r="Z29" s="5">
        <f t="shared" si="4"/>
        <v>3.5157321460330855E-3</v>
      </c>
      <c r="AA29" s="5">
        <f t="shared" si="6"/>
        <v>0.33780822583519488</v>
      </c>
      <c r="AB29" s="5">
        <f t="shared" si="7"/>
        <v>0.35242671648949742</v>
      </c>
      <c r="AC29" s="5">
        <f t="shared" si="8"/>
        <v>0.3663865345481766</v>
      </c>
      <c r="AD29" s="5">
        <f t="shared" si="9"/>
        <v>0.33425794353679333</v>
      </c>
      <c r="AE29" s="5">
        <f t="shared" si="10"/>
        <v>0.3536856239878084</v>
      </c>
      <c r="AF29" s="5">
        <f t="shared" si="11"/>
        <v>0.33752849312757777</v>
      </c>
      <c r="AG29" s="5">
        <f t="shared" si="12"/>
        <v>0.3391925967821946</v>
      </c>
      <c r="AH29" s="5">
        <f t="shared" si="13"/>
        <v>0.34734824988403545</v>
      </c>
      <c r="AI29" s="5">
        <f t="shared" si="14"/>
        <v>0.33114026295340104</v>
      </c>
      <c r="AJ29" s="5">
        <f t="shared" si="15"/>
        <v>0.33539979885447307</v>
      </c>
      <c r="AK29">
        <f t="shared" si="16"/>
        <v>0.14090322580645162</v>
      </c>
      <c r="AL29">
        <f t="shared" si="5"/>
        <v>143.79672121330981</v>
      </c>
    </row>
    <row r="30" spans="1:38" x14ac:dyDescent="0.25">
      <c r="A30">
        <v>26</v>
      </c>
      <c r="B30">
        <v>23</v>
      </c>
      <c r="C30">
        <v>26</v>
      </c>
      <c r="D30" s="4" t="s">
        <v>106</v>
      </c>
      <c r="E30" s="7" t="s">
        <v>107</v>
      </c>
      <c r="F30" s="4" t="s">
        <v>108</v>
      </c>
      <c r="G30" s="4">
        <v>3.03</v>
      </c>
      <c r="H30" s="17">
        <f>G30*J1</f>
        <v>3.3936000000000002</v>
      </c>
      <c r="I30" s="5">
        <f t="shared" si="0"/>
        <v>8.2682675356164506</v>
      </c>
      <c r="J30" s="5">
        <f t="shared" si="1"/>
        <v>0.26632735236323429</v>
      </c>
      <c r="K30">
        <v>8.1034617391818102</v>
      </c>
      <c r="L30">
        <v>8.4994160354593706</v>
      </c>
      <c r="M30">
        <v>8.8247009547881703</v>
      </c>
      <c r="N30">
        <v>8.0488750109971292</v>
      </c>
      <c r="O30">
        <v>8.4955664700923492</v>
      </c>
      <c r="P30">
        <v>8.1333175822853896</v>
      </c>
      <c r="Q30">
        <v>8.1634653263168495</v>
      </c>
      <c r="R30">
        <v>8.3432185734269506</v>
      </c>
      <c r="S30">
        <v>7.9851754681127902</v>
      </c>
      <c r="T30">
        <v>8.0854781955037005</v>
      </c>
      <c r="V30" s="14">
        <v>9240</v>
      </c>
      <c r="W30" s="15">
        <v>66000</v>
      </c>
      <c r="X30" s="5">
        <f t="shared" si="2"/>
        <v>5.9059053825831785E-2</v>
      </c>
      <c r="Y30" s="5">
        <f t="shared" si="3"/>
        <v>1.90233823116596E-3</v>
      </c>
      <c r="Z30" s="5">
        <f t="shared" si="4"/>
        <v>6.0157216905003448E-4</v>
      </c>
      <c r="AA30" s="5">
        <f t="shared" si="6"/>
        <v>5.7881869565584353E-2</v>
      </c>
      <c r="AB30" s="5">
        <f t="shared" si="7"/>
        <v>6.0710114538995504E-2</v>
      </c>
      <c r="AC30" s="5">
        <f t="shared" si="8"/>
        <v>6.3033578248486932E-2</v>
      </c>
      <c r="AD30" s="5">
        <f t="shared" si="9"/>
        <v>5.7491964364265208E-2</v>
      </c>
      <c r="AE30" s="5">
        <f t="shared" si="10"/>
        <v>6.0682617643516776E-2</v>
      </c>
      <c r="AF30" s="5">
        <f t="shared" si="11"/>
        <v>5.8095125587752781E-2</v>
      </c>
      <c r="AG30" s="5">
        <f t="shared" si="12"/>
        <v>5.8310466616548921E-2</v>
      </c>
      <c r="AH30" s="5">
        <f t="shared" si="13"/>
        <v>5.9594418381621078E-2</v>
      </c>
      <c r="AI30" s="5">
        <f t="shared" si="14"/>
        <v>5.7036967629377072E-2</v>
      </c>
      <c r="AJ30" s="5">
        <f t="shared" si="15"/>
        <v>5.7753415682169289E-2</v>
      </c>
      <c r="AK30">
        <f t="shared" si="16"/>
        <v>2.4240000000000001E-2</v>
      </c>
      <c r="AL30">
        <f t="shared" si="5"/>
        <v>143.64296132768885</v>
      </c>
    </row>
    <row r="31" spans="1:38" x14ac:dyDescent="0.25">
      <c r="A31">
        <v>27</v>
      </c>
      <c r="D31" t="s">
        <v>109</v>
      </c>
      <c r="F31" t="s">
        <v>110</v>
      </c>
      <c r="H31">
        <v>180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8" x14ac:dyDescent="0.25">
      <c r="A32">
        <v>28</v>
      </c>
      <c r="B32" s="5"/>
      <c r="C32" s="5"/>
      <c r="D32" t="s">
        <v>111</v>
      </c>
      <c r="F32" t="s">
        <v>112</v>
      </c>
      <c r="H32">
        <v>1000000</v>
      </c>
      <c r="V32" s="5"/>
      <c r="W32" s="5" t="s">
        <v>113</v>
      </c>
      <c r="X32" s="5">
        <f>SUM(X5:X30)</f>
        <v>10175.957757054079</v>
      </c>
      <c r="Y32" s="5"/>
      <c r="Z32" s="5"/>
      <c r="AA32" s="36">
        <f t="shared" ref="AA32:AJ32" si="17">SUM(AA5:AA30)</f>
        <v>10175.957757054084</v>
      </c>
      <c r="AB32" s="36">
        <f t="shared" si="17"/>
        <v>10175.957757054081</v>
      </c>
      <c r="AC32" s="36">
        <f t="shared" si="17"/>
        <v>10175.957757054082</v>
      </c>
      <c r="AD32" s="36">
        <f t="shared" si="17"/>
        <v>10175.957757054079</v>
      </c>
      <c r="AE32" s="36">
        <f t="shared" si="17"/>
        <v>10175.957757054062</v>
      </c>
      <c r="AF32" s="36">
        <f t="shared" si="17"/>
        <v>10175.957757054091</v>
      </c>
      <c r="AG32" s="36">
        <f t="shared" si="17"/>
        <v>10175.957757054101</v>
      </c>
      <c r="AH32" s="36">
        <f t="shared" si="17"/>
        <v>10175.957757054097</v>
      </c>
      <c r="AI32" s="36">
        <f t="shared" si="17"/>
        <v>10175.957757054088</v>
      </c>
      <c r="AJ32" s="36">
        <f t="shared" si="17"/>
        <v>10175.957757054077</v>
      </c>
      <c r="AK32" s="36">
        <f>SUM(AK5:AK30)</f>
        <v>10175.957757054084</v>
      </c>
    </row>
    <row r="33" spans="1:8" x14ac:dyDescent="0.25">
      <c r="A33">
        <v>29</v>
      </c>
      <c r="D33" t="s">
        <v>114</v>
      </c>
      <c r="F33" t="s">
        <v>115</v>
      </c>
      <c r="H33">
        <v>500</v>
      </c>
    </row>
    <row r="34" spans="1:8" x14ac:dyDescent="0.25">
      <c r="A34">
        <v>30</v>
      </c>
      <c r="D34" t="s">
        <v>116</v>
      </c>
      <c r="F34" t="s">
        <v>117</v>
      </c>
      <c r="H34">
        <v>50000000</v>
      </c>
    </row>
    <row r="35" spans="1:8" x14ac:dyDescent="0.25">
      <c r="A35">
        <v>31</v>
      </c>
      <c r="D35" t="s">
        <v>118</v>
      </c>
      <c r="F35" t="s">
        <v>119</v>
      </c>
      <c r="H35">
        <v>50000000</v>
      </c>
    </row>
    <row r="36" spans="1:8" x14ac:dyDescent="0.25">
      <c r="A36">
        <v>32</v>
      </c>
      <c r="D36" t="s">
        <v>120</v>
      </c>
      <c r="F36" t="s">
        <v>121</v>
      </c>
      <c r="H36">
        <v>50000000</v>
      </c>
    </row>
    <row r="37" spans="1:8" x14ac:dyDescent="0.25">
      <c r="A37">
        <v>33</v>
      </c>
      <c r="D37" t="s">
        <v>122</v>
      </c>
      <c r="F37" t="s">
        <v>123</v>
      </c>
      <c r="H37">
        <v>50000000</v>
      </c>
    </row>
    <row r="38" spans="1:8" x14ac:dyDescent="0.25">
      <c r="A38">
        <v>34</v>
      </c>
      <c r="D38" t="s">
        <v>124</v>
      </c>
      <c r="F38" t="s">
        <v>125</v>
      </c>
      <c r="H38">
        <v>10000</v>
      </c>
    </row>
    <row r="39" spans="1:8" x14ac:dyDescent="0.25">
      <c r="A39">
        <v>35</v>
      </c>
      <c r="D39" t="s">
        <v>126</v>
      </c>
      <c r="F39" t="s">
        <v>127</v>
      </c>
      <c r="H39">
        <v>1000</v>
      </c>
    </row>
    <row r="40" spans="1:8" x14ac:dyDescent="0.25">
      <c r="A40">
        <v>36</v>
      </c>
      <c r="D40" t="s">
        <v>128</v>
      </c>
      <c r="F40" t="s">
        <v>129</v>
      </c>
      <c r="H40">
        <v>8300000</v>
      </c>
    </row>
    <row r="41" spans="1:8" x14ac:dyDescent="0.25">
      <c r="A41">
        <v>37</v>
      </c>
      <c r="D41" t="s">
        <v>130</v>
      </c>
      <c r="F41" t="s">
        <v>131</v>
      </c>
      <c r="H41">
        <v>800000000</v>
      </c>
    </row>
    <row r="42" spans="1:8" x14ac:dyDescent="0.25">
      <c r="A42">
        <v>38</v>
      </c>
      <c r="D42" t="s">
        <v>132</v>
      </c>
      <c r="F42" t="s">
        <v>133</v>
      </c>
      <c r="H42">
        <v>6</v>
      </c>
    </row>
    <row r="43" spans="1:8" x14ac:dyDescent="0.25">
      <c r="A43">
        <v>39</v>
      </c>
      <c r="D43" t="s">
        <v>134</v>
      </c>
      <c r="F43" t="s">
        <v>135</v>
      </c>
      <c r="H43">
        <v>10000000000</v>
      </c>
    </row>
    <row r="44" spans="1:8" x14ac:dyDescent="0.25">
      <c r="A44">
        <v>40</v>
      </c>
      <c r="D44" t="s">
        <v>136</v>
      </c>
      <c r="F44" t="s">
        <v>137</v>
      </c>
      <c r="H44">
        <v>10000000000</v>
      </c>
    </row>
    <row r="45" spans="1:8" x14ac:dyDescent="0.25">
      <c r="A45">
        <v>41</v>
      </c>
      <c r="D45" t="s">
        <v>138</v>
      </c>
      <c r="F45" t="s">
        <v>139</v>
      </c>
      <c r="H45">
        <v>6300000</v>
      </c>
    </row>
    <row r="46" spans="1:8" x14ac:dyDescent="0.25">
      <c r="A46">
        <v>42</v>
      </c>
      <c r="D46" t="s">
        <v>140</v>
      </c>
      <c r="F46" t="s">
        <v>141</v>
      </c>
      <c r="H46">
        <v>200000000</v>
      </c>
    </row>
    <row r="47" spans="1:8" x14ac:dyDescent="0.25">
      <c r="A47">
        <v>43</v>
      </c>
      <c r="D47" t="s">
        <v>142</v>
      </c>
      <c r="F47" t="s">
        <v>143</v>
      </c>
      <c r="H47">
        <v>10000000000</v>
      </c>
    </row>
    <row r="48" spans="1:8" x14ac:dyDescent="0.25">
      <c r="A48">
        <v>44</v>
      </c>
      <c r="D48" t="s">
        <v>144</v>
      </c>
      <c r="F48" t="s">
        <v>145</v>
      </c>
      <c r="H48">
        <v>100000</v>
      </c>
    </row>
    <row r="49" spans="1:10" x14ac:dyDescent="0.25">
      <c r="A49">
        <v>45</v>
      </c>
      <c r="D49" t="s">
        <v>146</v>
      </c>
      <c r="F49" t="s">
        <v>147</v>
      </c>
      <c r="H49">
        <v>27.8</v>
      </c>
    </row>
    <row r="50" spans="1:10" x14ac:dyDescent="0.25">
      <c r="A50">
        <v>46</v>
      </c>
      <c r="D50" t="s">
        <v>148</v>
      </c>
      <c r="F50" t="s">
        <v>149</v>
      </c>
      <c r="H50">
        <v>200000000</v>
      </c>
    </row>
    <row r="51" spans="1:10" x14ac:dyDescent="0.25">
      <c r="A51">
        <v>47</v>
      </c>
      <c r="D51" t="s">
        <v>150</v>
      </c>
      <c r="F51" t="s">
        <v>151</v>
      </c>
      <c r="H51">
        <v>1260000</v>
      </c>
    </row>
    <row r="52" spans="1:10" x14ac:dyDescent="0.25">
      <c r="A52">
        <v>48</v>
      </c>
      <c r="D52" t="s">
        <v>152</v>
      </c>
      <c r="F52" t="s">
        <v>135</v>
      </c>
      <c r="H52">
        <v>10000000000</v>
      </c>
    </row>
    <row r="53" spans="1:10" x14ac:dyDescent="0.25">
      <c r="A53">
        <v>49</v>
      </c>
      <c r="D53" t="s">
        <v>153</v>
      </c>
      <c r="F53" t="s">
        <v>137</v>
      </c>
      <c r="H53">
        <v>10000000000</v>
      </c>
    </row>
    <row r="54" spans="1:10" x14ac:dyDescent="0.25">
      <c r="A54">
        <v>50</v>
      </c>
      <c r="D54" t="s">
        <v>154</v>
      </c>
      <c r="F54" t="s">
        <v>155</v>
      </c>
      <c r="H54">
        <v>200000000</v>
      </c>
    </row>
    <row r="55" spans="1:10" x14ac:dyDescent="0.25">
      <c r="A55">
        <v>51</v>
      </c>
      <c r="D55" t="s">
        <v>156</v>
      </c>
      <c r="F55" t="s">
        <v>157</v>
      </c>
      <c r="H55">
        <v>1260000</v>
      </c>
    </row>
    <row r="56" spans="1:10" x14ac:dyDescent="0.25">
      <c r="A56">
        <v>52</v>
      </c>
      <c r="D56" t="s">
        <v>158</v>
      </c>
      <c r="F56" t="s">
        <v>159</v>
      </c>
      <c r="H56" s="1">
        <v>250000000000</v>
      </c>
      <c r="I56" s="1"/>
      <c r="J56" s="1"/>
    </row>
    <row r="57" spans="1:10" x14ac:dyDescent="0.25">
      <c r="A57">
        <v>53</v>
      </c>
      <c r="D57" t="s">
        <v>160</v>
      </c>
      <c r="F57" t="s">
        <v>161</v>
      </c>
      <c r="H57">
        <v>300000000</v>
      </c>
    </row>
    <row r="58" spans="1:10" x14ac:dyDescent="0.25">
      <c r="A58">
        <v>54</v>
      </c>
      <c r="D58" t="s">
        <v>162</v>
      </c>
      <c r="F58" t="s">
        <v>163</v>
      </c>
      <c r="H58">
        <v>5000000</v>
      </c>
    </row>
    <row r="59" spans="1:10" x14ac:dyDescent="0.25">
      <c r="A59">
        <v>55</v>
      </c>
      <c r="D59" t="s">
        <v>164</v>
      </c>
      <c r="F59" t="s">
        <v>165</v>
      </c>
      <c r="H59">
        <v>30000</v>
      </c>
    </row>
    <row r="60" spans="1:10" x14ac:dyDescent="0.25">
      <c r="A60">
        <v>56</v>
      </c>
      <c r="D60" t="s">
        <v>166</v>
      </c>
      <c r="F60" t="s">
        <v>167</v>
      </c>
      <c r="H60">
        <v>10000</v>
      </c>
    </row>
    <row r="61" spans="1:10" x14ac:dyDescent="0.25">
      <c r="A61">
        <v>57</v>
      </c>
      <c r="D61" t="s">
        <v>168</v>
      </c>
      <c r="F61" t="s">
        <v>169</v>
      </c>
      <c r="H61">
        <v>3000</v>
      </c>
    </row>
    <row r="62" spans="1:10" x14ac:dyDescent="0.25">
      <c r="A62">
        <v>58</v>
      </c>
      <c r="D62" t="s">
        <v>170</v>
      </c>
      <c r="F62" t="s">
        <v>171</v>
      </c>
      <c r="H62">
        <v>500</v>
      </c>
    </row>
    <row r="63" spans="1:10" x14ac:dyDescent="0.25">
      <c r="A63">
        <v>59</v>
      </c>
      <c r="D63" t="s">
        <v>172</v>
      </c>
      <c r="F63" t="s">
        <v>173</v>
      </c>
      <c r="H63">
        <v>2000000000</v>
      </c>
    </row>
    <row r="64" spans="1:10" x14ac:dyDescent="0.25">
      <c r="A64">
        <v>60</v>
      </c>
      <c r="D64" t="s">
        <v>174</v>
      </c>
      <c r="F64" t="s">
        <v>175</v>
      </c>
      <c r="H64">
        <v>2500</v>
      </c>
    </row>
    <row r="65" spans="1:8" x14ac:dyDescent="0.25">
      <c r="A65">
        <v>61</v>
      </c>
      <c r="D65" t="s">
        <v>176</v>
      </c>
      <c r="F65" t="s">
        <v>177</v>
      </c>
      <c r="H65">
        <v>200</v>
      </c>
    </row>
    <row r="66" spans="1:8" x14ac:dyDescent="0.25">
      <c r="A66">
        <v>62</v>
      </c>
      <c r="D66" t="s">
        <v>178</v>
      </c>
      <c r="F66" t="s">
        <v>179</v>
      </c>
      <c r="H66">
        <v>3300</v>
      </c>
    </row>
    <row r="67" spans="1:8" x14ac:dyDescent="0.25">
      <c r="A67">
        <v>63</v>
      </c>
      <c r="D67" t="s">
        <v>180</v>
      </c>
      <c r="F67" t="s">
        <v>181</v>
      </c>
      <c r="H67">
        <v>250</v>
      </c>
    </row>
    <row r="68" spans="1:8" x14ac:dyDescent="0.25">
      <c r="A68">
        <v>64</v>
      </c>
      <c r="D68" t="s">
        <v>182</v>
      </c>
      <c r="F68" t="s">
        <v>183</v>
      </c>
      <c r="H68">
        <v>800</v>
      </c>
    </row>
    <row r="69" spans="1:8" x14ac:dyDescent="0.25">
      <c r="A69">
        <v>65</v>
      </c>
      <c r="D69" t="s">
        <v>184</v>
      </c>
      <c r="F69" t="s">
        <v>185</v>
      </c>
      <c r="H69">
        <v>80</v>
      </c>
    </row>
    <row r="70" spans="1:8" x14ac:dyDescent="0.25">
      <c r="A70">
        <v>66</v>
      </c>
      <c r="D70" t="s">
        <v>186</v>
      </c>
      <c r="F70" t="s">
        <v>187</v>
      </c>
      <c r="H70">
        <v>500</v>
      </c>
    </row>
  </sheetData>
  <mergeCells count="2">
    <mergeCell ref="G2:T2"/>
    <mergeCell ref="X2:AJ2"/>
  </mergeCells>
  <phoneticPr fontId="8" type="noConversion"/>
  <pageMargins left="0.7" right="0.7" top="0.75" bottom="0.75" header="0.3" footer="0.3"/>
  <pageSetup paperSize="9" orientation="portrait" r:id="rId1"/>
  <headerFooter>
    <oddFooter xml:space="preserve">&amp;R_x000D_&amp;1#&amp;"Calibri"&amp;10&amp;K000000 Classification: Confidential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2FB3-1ED0-4CE8-9004-2306514D5328}">
  <dimension ref="A1:AL32"/>
  <sheetViews>
    <sheetView topLeftCell="W1" zoomScale="80" zoomScaleNormal="80" workbookViewId="0">
      <selection activeCell="AL5" sqref="AL5"/>
    </sheetView>
  </sheetViews>
  <sheetFormatPr defaultRowHeight="15" x14ac:dyDescent="0.25"/>
  <sheetData>
    <row r="1" spans="1:38" x14ac:dyDescent="0.25">
      <c r="A1" t="s">
        <v>0</v>
      </c>
      <c r="B1">
        <v>210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30.25731</v>
      </c>
      <c r="H4" s="5">
        <f>STDEV(I4:R4)</f>
        <v>1.9863142864223007E-3</v>
      </c>
      <c r="I4">
        <v>30.254200000000001</v>
      </c>
      <c r="J4">
        <v>30.26</v>
      </c>
      <c r="K4">
        <v>30.257999999999999</v>
      </c>
      <c r="L4">
        <v>30.255600000000001</v>
      </c>
      <c r="M4">
        <v>30.2575</v>
      </c>
      <c r="N4">
        <v>30.257999999999999</v>
      </c>
      <c r="O4">
        <v>30.260300000000001</v>
      </c>
      <c r="P4">
        <v>30.257999999999999</v>
      </c>
      <c r="Q4">
        <v>30.2562</v>
      </c>
      <c r="R4">
        <v>30.255299999999998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194.05104</v>
      </c>
      <c r="H5" s="5">
        <f t="shared" ref="H5:H30" si="1">STDEV(I5:R5)</f>
        <v>0.39896089254183265</v>
      </c>
      <c r="I5">
        <v>193.17230000000001</v>
      </c>
      <c r="J5">
        <v>194.21250000000001</v>
      </c>
      <c r="K5">
        <v>194.59690000000001</v>
      </c>
      <c r="L5">
        <v>194.32509999999999</v>
      </c>
      <c r="M5">
        <v>194.291</v>
      </c>
      <c r="N5">
        <v>193.82390000000001</v>
      </c>
      <c r="O5">
        <v>193.691</v>
      </c>
      <c r="P5">
        <v>194.15129999999999</v>
      </c>
      <c r="Q5">
        <v>194.09209999999999</v>
      </c>
      <c r="R5">
        <v>194.15430000000001</v>
      </c>
      <c r="T5" s="12">
        <v>16</v>
      </c>
      <c r="U5" s="12">
        <v>588000</v>
      </c>
      <c r="V5" s="5">
        <f>AVERAGE(Y5:AH5)</f>
        <v>7844.5132920000005</v>
      </c>
      <c r="W5" s="5">
        <f>STDEV(Y5:AH5)</f>
        <v>16.127994081003532</v>
      </c>
      <c r="X5" s="5">
        <f>W5/SQRT(COUNT(Y5:AH5))</f>
        <v>5.1001195385685314</v>
      </c>
      <c r="Y5" s="5">
        <f>I5/T5*U5/1000*1.1</f>
        <v>7808.9902275000013</v>
      </c>
      <c r="Z5" s="5">
        <f>J5/T5*U5/1000*1.1</f>
        <v>7851.0403125000003</v>
      </c>
      <c r="AA5" s="5">
        <f>K5/T5*U5/1000*1.1</f>
        <v>7866.5796825000016</v>
      </c>
      <c r="AB5" s="5">
        <f>L5/T5*U5/1000*1.1</f>
        <v>7855.5921675</v>
      </c>
      <c r="AC5" s="5">
        <f>M5/T5*U5/1000*1.1</f>
        <v>7854.213675</v>
      </c>
      <c r="AD5" s="5">
        <f>N5/T5*U5/1000*1.1</f>
        <v>7835.3311575000007</v>
      </c>
      <c r="AE5" s="5">
        <f>O5/T5*U5/1000*1.1</f>
        <v>7829.9586750000008</v>
      </c>
      <c r="AF5" s="5">
        <f>P5/T5*U5/1000*1.1</f>
        <v>7848.5663025000003</v>
      </c>
      <c r="AG5" s="5">
        <f>Q5/T5*U5/1000*1.1</f>
        <v>7846.1731425000007</v>
      </c>
      <c r="AH5" s="5">
        <f>R5/T5*U5/1000*1.1</f>
        <v>7848.6875775000008</v>
      </c>
      <c r="AI5">
        <f>F5/T5*U5/1000*1.1</f>
        <v>6403.3200000000006</v>
      </c>
      <c r="AJ5">
        <f>((V5-AI5)/AI5)*100</f>
        <v>22.506969696969694</v>
      </c>
      <c r="AK5">
        <f>V5-AI5</f>
        <v>1441.1932919999999</v>
      </c>
      <c r="AL5">
        <f>V5/AI5</f>
        <v>1.225069696969697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1396.06</v>
      </c>
      <c r="H6" s="5">
        <f t="shared" si="1"/>
        <v>34.466479690015085</v>
      </c>
      <c r="I6" s="1">
        <v>1436</v>
      </c>
      <c r="J6" s="1">
        <v>1426.8</v>
      </c>
      <c r="K6" s="1">
        <v>1367.1</v>
      </c>
      <c r="L6" s="1">
        <v>1373.3</v>
      </c>
      <c r="M6" s="1">
        <v>1346.4</v>
      </c>
      <c r="N6" s="1">
        <v>1418</v>
      </c>
      <c r="O6" s="1">
        <v>1438.2</v>
      </c>
      <c r="P6" s="1">
        <v>1400.5</v>
      </c>
      <c r="Q6" s="1">
        <v>1351.3</v>
      </c>
      <c r="R6" s="1">
        <v>1403</v>
      </c>
      <c r="T6" s="13">
        <v>540</v>
      </c>
      <c r="U6" s="13">
        <v>45000</v>
      </c>
      <c r="V6" s="5">
        <f t="shared" ref="V6:V30" si="2">AVERAGE(Y6:AH6)</f>
        <v>116.33833333333334</v>
      </c>
      <c r="W6" s="5">
        <f t="shared" ref="W6:W30" si="3">STDEV(Y6:AH6)</f>
        <v>2.872206640834591</v>
      </c>
      <c r="X6" s="5">
        <f t="shared" ref="X6:X30" si="4">W6/SQRT(COUNT(Y6:AH6))</f>
        <v>0.90827148956984904</v>
      </c>
      <c r="Y6" s="5">
        <f>I6/T6*U6/1000</f>
        <v>119.66666666666667</v>
      </c>
      <c r="Z6" s="5">
        <f>J6/T6*U6/1000</f>
        <v>118.9</v>
      </c>
      <c r="AA6" s="5">
        <f>K6/T6*U6/1000</f>
        <v>113.92499999999998</v>
      </c>
      <c r="AB6" s="5">
        <f>L6/T6*U6/1000</f>
        <v>114.44166666666666</v>
      </c>
      <c r="AC6" s="5">
        <f>M6/T6*U6/1000</f>
        <v>112.20000000000002</v>
      </c>
      <c r="AD6" s="5">
        <f>N6/T6*U6/1000</f>
        <v>118.16666666666666</v>
      </c>
      <c r="AE6" s="5">
        <f>O6/T6*U6/1000</f>
        <v>119.85000000000001</v>
      </c>
      <c r="AF6" s="5">
        <f>P6/T6*U6/1000</f>
        <v>116.70833333333333</v>
      </c>
      <c r="AG6" s="5">
        <f>Q6/T6*U6/1000</f>
        <v>112.60833333333333</v>
      </c>
      <c r="AH6" s="5">
        <f>R6/T6*U6/1000</f>
        <v>116.91666666666667</v>
      </c>
      <c r="AI6">
        <f>F6/T6*U6/1000</f>
        <v>115.84906666666669</v>
      </c>
      <c r="AJ6">
        <f t="shared" ref="AJ6:AJ30" si="5">((V6-AI6)/AI6)*100</f>
        <v>0.42233112509608878</v>
      </c>
      <c r="AK6">
        <f>V6-AI6</f>
        <v>0.48926666666665142</v>
      </c>
      <c r="AL6">
        <f t="shared" ref="AL6:AL30" si="6">V6/AI6</f>
        <v>1.0042233112509609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94.363559999999993</v>
      </c>
      <c r="H7" s="5">
        <f t="shared" si="1"/>
        <v>0.51328045658402954</v>
      </c>
      <c r="I7">
        <v>94.938000000000002</v>
      </c>
      <c r="J7">
        <v>94.398700000000005</v>
      </c>
      <c r="K7">
        <v>94.964399999999998</v>
      </c>
      <c r="L7">
        <v>93.949399999999997</v>
      </c>
      <c r="M7">
        <v>93.654899999999998</v>
      </c>
      <c r="N7">
        <v>93.716700000000003</v>
      </c>
      <c r="O7">
        <v>94.978399999999993</v>
      </c>
      <c r="P7">
        <v>94.015900000000002</v>
      </c>
      <c r="Q7">
        <v>94.659899999999993</v>
      </c>
      <c r="R7">
        <v>94.359300000000005</v>
      </c>
      <c r="T7" s="13">
        <v>50</v>
      </c>
      <c r="U7" s="13">
        <v>180000</v>
      </c>
      <c r="V7" s="5">
        <f t="shared" si="2"/>
        <v>339.70881600000001</v>
      </c>
      <c r="W7" s="5">
        <f t="shared" si="3"/>
        <v>1.847809643702498</v>
      </c>
      <c r="X7" s="5">
        <f t="shared" si="4"/>
        <v>0.58432871565241018</v>
      </c>
      <c r="Y7" s="5">
        <f t="shared" ref="Y7:Y30" si="7">I7/T7*U7/1000</f>
        <v>341.77679999999998</v>
      </c>
      <c r="Z7" s="5">
        <f t="shared" ref="Z7:Z30" si="8">J7/T7*U7/1000</f>
        <v>339.83532000000002</v>
      </c>
      <c r="AA7" s="5">
        <f t="shared" ref="AA7:AA30" si="9">K7/T7*U7/1000</f>
        <v>341.87183999999996</v>
      </c>
      <c r="AB7" s="5">
        <f t="shared" ref="AB7:AB30" si="10">L7/T7*U7/1000</f>
        <v>338.21783999999997</v>
      </c>
      <c r="AC7" s="5">
        <f t="shared" ref="AC7:AC30" si="11">M7/T7*U7/1000</f>
        <v>337.15764000000001</v>
      </c>
      <c r="AD7" s="5">
        <f t="shared" ref="AD7:AD30" si="12">N7/T7*U7/1000</f>
        <v>337.38012000000003</v>
      </c>
      <c r="AE7" s="5">
        <f t="shared" ref="AE7:AE30" si="13">O7/T7*U7/1000</f>
        <v>341.92223999999999</v>
      </c>
      <c r="AF7" s="5">
        <f t="shared" ref="AF7:AF30" si="14">P7/T7*U7/1000</f>
        <v>338.45724000000001</v>
      </c>
      <c r="AG7" s="5">
        <f t="shared" ref="AG7:AG30" si="15">Q7/T7*U7/1000</f>
        <v>340.77564000000001</v>
      </c>
      <c r="AH7" s="5">
        <f t="shared" ref="AH7:AH30" si="16">R7/T7*U7/1000</f>
        <v>339.69347999999997</v>
      </c>
      <c r="AI7">
        <f t="shared" ref="AI7:AI30" si="17">F7/T7*U7/1000</f>
        <v>670.72320000000002</v>
      </c>
      <c r="AJ7">
        <f t="shared" si="5"/>
        <v>-49.351861393791054</v>
      </c>
      <c r="AK7">
        <f t="shared" ref="AK7:AK30" si="18">V7-AI7</f>
        <v>-331.01438400000001</v>
      </c>
      <c r="AL7">
        <f t="shared" si="6"/>
        <v>0.50648138606208937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355.63841000000002</v>
      </c>
      <c r="H8" s="5">
        <f t="shared" si="1"/>
        <v>8.5287530885495997</v>
      </c>
      <c r="I8">
        <v>353.9941</v>
      </c>
      <c r="J8">
        <v>361.20319999999998</v>
      </c>
      <c r="K8">
        <v>356.57260000000002</v>
      </c>
      <c r="L8">
        <v>338.89890000000003</v>
      </c>
      <c r="M8">
        <v>358.73259999999999</v>
      </c>
      <c r="N8">
        <v>366.58109999999999</v>
      </c>
      <c r="O8">
        <v>364.40660000000003</v>
      </c>
      <c r="P8">
        <v>358.06360000000001</v>
      </c>
      <c r="Q8">
        <v>344.56270000000001</v>
      </c>
      <c r="R8">
        <v>353.36869999999999</v>
      </c>
      <c r="T8" s="14">
        <v>65</v>
      </c>
      <c r="U8" s="14">
        <v>70000</v>
      </c>
      <c r="V8" s="5">
        <f t="shared" si="2"/>
        <v>382.99521076923077</v>
      </c>
      <c r="W8" s="5">
        <f t="shared" si="3"/>
        <v>9.1848110184380225</v>
      </c>
      <c r="X8" s="5">
        <f t="shared" si="4"/>
        <v>2.9044922696474935</v>
      </c>
      <c r="Y8" s="5">
        <f t="shared" si="7"/>
        <v>381.22441538461544</v>
      </c>
      <c r="Z8" s="5">
        <f t="shared" si="8"/>
        <v>388.98806153846147</v>
      </c>
      <c r="AA8" s="5">
        <f t="shared" si="9"/>
        <v>384.00126153846156</v>
      </c>
      <c r="AB8" s="5">
        <f t="shared" si="10"/>
        <v>364.96804615384616</v>
      </c>
      <c r="AC8" s="5">
        <f t="shared" si="11"/>
        <v>386.32741538461545</v>
      </c>
      <c r="AD8" s="5">
        <f t="shared" si="12"/>
        <v>394.7796461538461</v>
      </c>
      <c r="AE8" s="5">
        <f t="shared" si="13"/>
        <v>392.43787692307694</v>
      </c>
      <c r="AF8" s="5">
        <f t="shared" si="14"/>
        <v>385.60695384615389</v>
      </c>
      <c r="AG8" s="5">
        <f t="shared" si="15"/>
        <v>371.06752307692312</v>
      </c>
      <c r="AH8" s="5">
        <f t="shared" si="16"/>
        <v>380.55090769230765</v>
      </c>
      <c r="AI8">
        <f t="shared" si="17"/>
        <v>60.548923076923096</v>
      </c>
      <c r="AJ8">
        <f t="shared" si="5"/>
        <v>532.53843554354</v>
      </c>
      <c r="AK8">
        <f t="shared" si="18"/>
        <v>322.44628769230769</v>
      </c>
      <c r="AL8">
        <f t="shared" si="6"/>
        <v>6.325384355435399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46.090459999999993</v>
      </c>
      <c r="H9" s="5">
        <f t="shared" si="1"/>
        <v>1.1424080378257544</v>
      </c>
      <c r="I9">
        <v>46.606400000000001</v>
      </c>
      <c r="J9">
        <v>43.6402</v>
      </c>
      <c r="K9">
        <v>44.719499999999996</v>
      </c>
      <c r="L9">
        <v>46.237299999999998</v>
      </c>
      <c r="M9">
        <v>46.514600000000002</v>
      </c>
      <c r="N9">
        <v>45.600299999999997</v>
      </c>
      <c r="O9">
        <v>47.201799999999999</v>
      </c>
      <c r="P9">
        <v>46.319800000000001</v>
      </c>
      <c r="Q9">
        <v>47.247599999999998</v>
      </c>
      <c r="R9">
        <v>46.817100000000003</v>
      </c>
      <c r="T9" s="14">
        <v>22</v>
      </c>
      <c r="U9" s="14">
        <v>160000</v>
      </c>
      <c r="V9" s="5">
        <f t="shared" si="2"/>
        <v>335.20334545454546</v>
      </c>
      <c r="W9" s="5">
        <f t="shared" si="3"/>
        <v>8.3084220932782333</v>
      </c>
      <c r="X9" s="5">
        <f t="shared" si="4"/>
        <v>2.6273537576823158</v>
      </c>
      <c r="Y9" s="5">
        <f t="shared" si="7"/>
        <v>338.95563636363642</v>
      </c>
      <c r="Z9" s="5">
        <f t="shared" si="8"/>
        <v>317.3832727272727</v>
      </c>
      <c r="AA9" s="5">
        <f t="shared" si="9"/>
        <v>325.23272727272723</v>
      </c>
      <c r="AB9" s="5">
        <f t="shared" si="10"/>
        <v>336.27127272727273</v>
      </c>
      <c r="AC9" s="5">
        <f t="shared" si="11"/>
        <v>338.28800000000001</v>
      </c>
      <c r="AD9" s="5">
        <f t="shared" si="12"/>
        <v>331.63854545454541</v>
      </c>
      <c r="AE9" s="5">
        <f t="shared" si="13"/>
        <v>343.28581818181817</v>
      </c>
      <c r="AF9" s="5">
        <f t="shared" si="14"/>
        <v>336.87127272727275</v>
      </c>
      <c r="AG9" s="5">
        <f t="shared" si="15"/>
        <v>343.61890909090914</v>
      </c>
      <c r="AH9" s="5">
        <f t="shared" si="16"/>
        <v>340.488</v>
      </c>
      <c r="AI9">
        <f t="shared" si="17"/>
        <v>243.63054545454546</v>
      </c>
      <c r="AJ9">
        <f t="shared" si="5"/>
        <v>37.586748340258872</v>
      </c>
      <c r="AK9">
        <f t="shared" si="18"/>
        <v>91.572800000000001</v>
      </c>
      <c r="AL9">
        <f t="shared" si="6"/>
        <v>1.3758674834025888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180.87942000000004</v>
      </c>
      <c r="H10" s="5">
        <f t="shared" si="1"/>
        <v>4.7198059517079507</v>
      </c>
      <c r="I10">
        <v>186.6251</v>
      </c>
      <c r="J10">
        <v>187.0907</v>
      </c>
      <c r="K10">
        <v>184.93469999999999</v>
      </c>
      <c r="L10">
        <v>182.83590000000001</v>
      </c>
      <c r="M10">
        <v>177.6532</v>
      </c>
      <c r="N10">
        <v>172.6728</v>
      </c>
      <c r="O10">
        <v>180.40379999999999</v>
      </c>
      <c r="P10">
        <v>182.3058</v>
      </c>
      <c r="Q10">
        <v>177.6748</v>
      </c>
      <c r="R10">
        <v>176.59739999999999</v>
      </c>
      <c r="T10" s="14">
        <v>69</v>
      </c>
      <c r="U10" s="14">
        <v>160000</v>
      </c>
      <c r="V10" s="5">
        <f t="shared" si="2"/>
        <v>419.43053913043479</v>
      </c>
      <c r="W10" s="5">
        <f t="shared" si="3"/>
        <v>10.944477569177835</v>
      </c>
      <c r="X10" s="5">
        <f t="shared" si="4"/>
        <v>3.4609476919224993</v>
      </c>
      <c r="Y10" s="5">
        <f t="shared" si="7"/>
        <v>432.75385507246375</v>
      </c>
      <c r="Z10" s="5">
        <f t="shared" si="8"/>
        <v>433.83350724637677</v>
      </c>
      <c r="AA10" s="5">
        <f t="shared" si="9"/>
        <v>428.83408695652173</v>
      </c>
      <c r="AB10" s="5">
        <f t="shared" si="10"/>
        <v>423.96730434782609</v>
      </c>
      <c r="AC10" s="5">
        <f t="shared" si="11"/>
        <v>411.94944927536238</v>
      </c>
      <c r="AD10" s="5">
        <f t="shared" si="12"/>
        <v>400.40069565217397</v>
      </c>
      <c r="AE10" s="5">
        <f t="shared" si="13"/>
        <v>418.32765217391301</v>
      </c>
      <c r="AF10" s="5">
        <f t="shared" si="14"/>
        <v>422.73808695652178</v>
      </c>
      <c r="AG10" s="5">
        <f t="shared" si="15"/>
        <v>411.99953623188406</v>
      </c>
      <c r="AH10" s="5">
        <f t="shared" si="16"/>
        <v>409.50121739130429</v>
      </c>
      <c r="AI10">
        <f t="shared" si="17"/>
        <v>333.93530434782616</v>
      </c>
      <c r="AJ10">
        <f t="shared" si="5"/>
        <v>25.602334844343687</v>
      </c>
      <c r="AK10">
        <f t="shared" si="18"/>
        <v>85.495234782608634</v>
      </c>
      <c r="AL10">
        <f t="shared" si="6"/>
        <v>1.2560233484434369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89.194300000000013</v>
      </c>
      <c r="H12" s="5">
        <f t="shared" si="1"/>
        <v>5.03479482821517</v>
      </c>
      <c r="I12">
        <v>92.426400000000001</v>
      </c>
      <c r="J12">
        <v>84.799899999999994</v>
      </c>
      <c r="K12">
        <v>82.178200000000004</v>
      </c>
      <c r="L12">
        <v>89.01</v>
      </c>
      <c r="M12">
        <v>86.551100000000005</v>
      </c>
      <c r="N12">
        <v>100.5638</v>
      </c>
      <c r="O12">
        <v>89.464500000000001</v>
      </c>
      <c r="P12">
        <v>91.509500000000003</v>
      </c>
      <c r="Q12">
        <v>86.476399999999998</v>
      </c>
      <c r="R12">
        <v>88.963200000000001</v>
      </c>
      <c r="T12" s="14">
        <v>81</v>
      </c>
      <c r="U12" s="14">
        <v>66000</v>
      </c>
      <c r="V12" s="5">
        <f t="shared" si="2"/>
        <v>72.676837037037032</v>
      </c>
      <c r="W12" s="5">
        <f t="shared" si="3"/>
        <v>4.1024254155827311</v>
      </c>
      <c r="X12" s="5">
        <f t="shared" si="4"/>
        <v>1.2973008244204249</v>
      </c>
      <c r="Y12" s="5">
        <f t="shared" si="7"/>
        <v>75.310399999999987</v>
      </c>
      <c r="Z12" s="5">
        <f t="shared" si="8"/>
        <v>69.096214814814815</v>
      </c>
      <c r="AA12" s="5">
        <f t="shared" si="9"/>
        <v>66.960014814814812</v>
      </c>
      <c r="AB12" s="5">
        <f t="shared" si="10"/>
        <v>72.526666666666671</v>
      </c>
      <c r="AC12" s="5">
        <f t="shared" si="11"/>
        <v>70.523118518518515</v>
      </c>
      <c r="AD12" s="5">
        <f t="shared" si="12"/>
        <v>81.940874074074074</v>
      </c>
      <c r="AE12" s="5">
        <f t="shared" si="13"/>
        <v>72.897000000000006</v>
      </c>
      <c r="AF12" s="5">
        <f t="shared" si="14"/>
        <v>74.563296296296286</v>
      </c>
      <c r="AG12" s="5">
        <f t="shared" si="15"/>
        <v>70.462251851851846</v>
      </c>
      <c r="AH12" s="5">
        <f t="shared" si="16"/>
        <v>72.488533333333322</v>
      </c>
      <c r="AI12">
        <f t="shared" si="17"/>
        <v>12.183111111111113</v>
      </c>
      <c r="AJ12">
        <f t="shared" si="5"/>
        <v>496.53758694489011</v>
      </c>
      <c r="AK12">
        <f t="shared" si="18"/>
        <v>60.493725925925915</v>
      </c>
      <c r="AL12">
        <f t="shared" si="6"/>
        <v>5.9653758694489012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1694.9599999999998</v>
      </c>
      <c r="H14" s="5">
        <f t="shared" si="1"/>
        <v>59.415789147330216</v>
      </c>
      <c r="I14" s="1">
        <v>1732.4</v>
      </c>
      <c r="J14" s="1">
        <v>1680.3</v>
      </c>
      <c r="K14" s="1">
        <v>1592.8</v>
      </c>
      <c r="L14" s="1">
        <v>1694.1</v>
      </c>
      <c r="M14" s="1">
        <v>1693.1</v>
      </c>
      <c r="N14" s="1">
        <v>1800.3</v>
      </c>
      <c r="O14" s="1">
        <v>1674.8</v>
      </c>
      <c r="P14" s="1">
        <v>1629.1</v>
      </c>
      <c r="Q14" s="1">
        <v>1757.2</v>
      </c>
      <c r="R14" s="1">
        <v>1695.5</v>
      </c>
      <c r="T14" s="14">
        <v>615</v>
      </c>
      <c r="U14" s="14">
        <v>96000</v>
      </c>
      <c r="V14" s="5">
        <f t="shared" si="2"/>
        <v>264.57912195121952</v>
      </c>
      <c r="W14" s="5">
        <f t="shared" si="3"/>
        <v>9.2746597693393422</v>
      </c>
      <c r="X14" s="5">
        <f t="shared" si="4"/>
        <v>2.9329049394244215</v>
      </c>
      <c r="Y14" s="5">
        <f t="shared" si="7"/>
        <v>270.4234146341463</v>
      </c>
      <c r="Z14" s="5">
        <f t="shared" si="8"/>
        <v>262.29073170731704</v>
      </c>
      <c r="AA14" s="5">
        <f t="shared" si="9"/>
        <v>248.63219512195121</v>
      </c>
      <c r="AB14" s="5">
        <f t="shared" si="10"/>
        <v>264.44487804878048</v>
      </c>
      <c r="AC14" s="5">
        <f t="shared" si="11"/>
        <v>264.28878048780484</v>
      </c>
      <c r="AD14" s="5">
        <f t="shared" si="12"/>
        <v>281.02243902439022</v>
      </c>
      <c r="AE14" s="5">
        <f t="shared" si="13"/>
        <v>261.43219512195122</v>
      </c>
      <c r="AF14" s="5">
        <f t="shared" si="14"/>
        <v>254.29853658536587</v>
      </c>
      <c r="AG14" s="5">
        <f t="shared" si="15"/>
        <v>274.29463414634148</v>
      </c>
      <c r="AH14" s="5">
        <f t="shared" si="16"/>
        <v>264.66341463414631</v>
      </c>
      <c r="AI14">
        <f t="shared" si="17"/>
        <v>78.007071219512198</v>
      </c>
      <c r="AJ14">
        <f t="shared" si="5"/>
        <v>239.17325418703754</v>
      </c>
      <c r="AK14">
        <f t="shared" si="18"/>
        <v>186.57205073170732</v>
      </c>
      <c r="AL14">
        <f t="shared" si="6"/>
        <v>3.3917325418703754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17.000769999999999</v>
      </c>
      <c r="H15" s="5">
        <f t="shared" si="1"/>
        <v>0.19852866039944933</v>
      </c>
      <c r="I15">
        <v>16.610600000000002</v>
      </c>
      <c r="J15">
        <v>17.129300000000001</v>
      </c>
      <c r="K15">
        <v>16.899999999999999</v>
      </c>
      <c r="L15">
        <v>17.091699999999999</v>
      </c>
      <c r="M15">
        <v>17.3309</v>
      </c>
      <c r="N15">
        <v>16.887699999999999</v>
      </c>
      <c r="O15">
        <v>17.108000000000001</v>
      </c>
      <c r="P15">
        <v>16.976500000000001</v>
      </c>
      <c r="Q15">
        <v>17.115500000000001</v>
      </c>
      <c r="R15">
        <v>16.857500000000002</v>
      </c>
      <c r="T15" s="14">
        <v>546</v>
      </c>
      <c r="U15" s="14">
        <v>210000</v>
      </c>
      <c r="V15" s="5">
        <f t="shared" si="2"/>
        <v>6.5387576923076924</v>
      </c>
      <c r="W15" s="5">
        <f t="shared" si="3"/>
        <v>7.6357177076710983E-2</v>
      </c>
      <c r="X15" s="5">
        <f t="shared" si="4"/>
        <v>2.4146259526320421E-2</v>
      </c>
      <c r="Y15" s="5">
        <f t="shared" si="7"/>
        <v>6.3886923076923088</v>
      </c>
      <c r="Z15" s="5">
        <f t="shared" si="8"/>
        <v>6.5881923076923075</v>
      </c>
      <c r="AA15" s="5">
        <f t="shared" si="9"/>
        <v>6.4999999999999991</v>
      </c>
      <c r="AB15" s="5">
        <f t="shared" si="10"/>
        <v>6.5737307692307683</v>
      </c>
      <c r="AC15" s="5">
        <f t="shared" si="11"/>
        <v>6.6657307692307688</v>
      </c>
      <c r="AD15" s="5">
        <f t="shared" si="12"/>
        <v>6.4952692307692308</v>
      </c>
      <c r="AE15" s="5">
        <f t="shared" si="13"/>
        <v>6.5799999999999992</v>
      </c>
      <c r="AF15" s="5">
        <f t="shared" si="14"/>
        <v>6.5294230769230772</v>
      </c>
      <c r="AG15" s="5">
        <f t="shared" si="15"/>
        <v>6.5828846153846161</v>
      </c>
      <c r="AH15" s="5">
        <f t="shared" si="16"/>
        <v>6.4836538461538469</v>
      </c>
      <c r="AI15">
        <f t="shared" si="17"/>
        <v>3.4504615384615396</v>
      </c>
      <c r="AJ15">
        <f t="shared" si="5"/>
        <v>89.5038567861601</v>
      </c>
      <c r="AK15">
        <f t="shared" si="18"/>
        <v>3.0882961538461529</v>
      </c>
      <c r="AL15">
        <f t="shared" si="6"/>
        <v>1.8950385678616011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82.368830000000003</v>
      </c>
      <c r="H17" s="5">
        <f t="shared" si="1"/>
        <v>11.211836126963648</v>
      </c>
      <c r="I17">
        <v>95.432699999999997</v>
      </c>
      <c r="J17">
        <v>77.294899999999998</v>
      </c>
      <c r="K17">
        <v>88.324399999999997</v>
      </c>
      <c r="L17">
        <v>106.01560000000001</v>
      </c>
      <c r="M17">
        <v>81.092299999999994</v>
      </c>
      <c r="N17">
        <v>68.024000000000001</v>
      </c>
      <c r="O17">
        <v>76.103899999999996</v>
      </c>
      <c r="P17">
        <v>78.065200000000004</v>
      </c>
      <c r="Q17">
        <v>78.916899999999998</v>
      </c>
      <c r="R17">
        <v>74.418400000000005</v>
      </c>
      <c r="T17" s="14">
        <v>292</v>
      </c>
      <c r="U17" s="14">
        <v>100000</v>
      </c>
      <c r="V17" s="5">
        <f t="shared" si="2"/>
        <v>28.208503424657533</v>
      </c>
      <c r="W17" s="5">
        <f t="shared" si="3"/>
        <v>3.8396699064944277</v>
      </c>
      <c r="X17" s="5">
        <f t="shared" si="4"/>
        <v>1.2142102367728138</v>
      </c>
      <c r="Y17" s="5">
        <f t="shared" si="7"/>
        <v>32.682431506849312</v>
      </c>
      <c r="Z17" s="5">
        <f t="shared" si="8"/>
        <v>26.470856164383559</v>
      </c>
      <c r="AA17" s="5">
        <f t="shared" si="9"/>
        <v>30.248082191780824</v>
      </c>
      <c r="AB17" s="5">
        <f t="shared" si="10"/>
        <v>36.306712328767127</v>
      </c>
      <c r="AC17" s="5">
        <f t="shared" si="11"/>
        <v>27.77133561643835</v>
      </c>
      <c r="AD17" s="5">
        <f t="shared" si="12"/>
        <v>23.295890410958904</v>
      </c>
      <c r="AE17" s="5">
        <f t="shared" si="13"/>
        <v>26.06297945205479</v>
      </c>
      <c r="AF17" s="5">
        <f t="shared" si="14"/>
        <v>26.734657534246576</v>
      </c>
      <c r="AG17" s="5">
        <f t="shared" si="15"/>
        <v>27.026335616438359</v>
      </c>
      <c r="AH17" s="5">
        <f t="shared" si="16"/>
        <v>25.485753424657538</v>
      </c>
      <c r="AI17">
        <f t="shared" si="17"/>
        <v>603.1890410958905</v>
      </c>
      <c r="AJ17">
        <f t="shared" si="5"/>
        <v>-95.323439004560228</v>
      </c>
      <c r="AK17">
        <f t="shared" si="18"/>
        <v>-574.98053767123292</v>
      </c>
      <c r="AL17">
        <f t="shared" si="6"/>
        <v>4.6765609954397623E-2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126.44145999999998</v>
      </c>
      <c r="H18" s="5">
        <f t="shared" si="1"/>
        <v>4.3125154717145984</v>
      </c>
      <c r="I18">
        <v>134.5445</v>
      </c>
      <c r="J18">
        <v>128.92850000000001</v>
      </c>
      <c r="K18">
        <v>124.58580000000001</v>
      </c>
      <c r="L18">
        <v>124.99420000000001</v>
      </c>
      <c r="M18">
        <v>118.9906</v>
      </c>
      <c r="N18">
        <v>127.13800000000001</v>
      </c>
      <c r="O18">
        <v>129.02590000000001</v>
      </c>
      <c r="P18">
        <v>125.7556</v>
      </c>
      <c r="Q18">
        <v>121.76949999999999</v>
      </c>
      <c r="R18">
        <v>128.68199999999999</v>
      </c>
      <c r="T18" s="14">
        <v>200</v>
      </c>
      <c r="U18" s="14">
        <v>47000</v>
      </c>
      <c r="V18" s="5">
        <f t="shared" si="2"/>
        <v>29.713743100000006</v>
      </c>
      <c r="W18" s="5">
        <f t="shared" si="3"/>
        <v>1.0134411358529307</v>
      </c>
      <c r="X18" s="5">
        <f t="shared" si="4"/>
        <v>0.32047822638033902</v>
      </c>
      <c r="Y18" s="5">
        <f t="shared" si="7"/>
        <v>31.617957499999999</v>
      </c>
      <c r="Z18" s="5">
        <f t="shared" si="8"/>
        <v>30.298197500000004</v>
      </c>
      <c r="AA18" s="5">
        <f t="shared" si="9"/>
        <v>29.277663000000004</v>
      </c>
      <c r="AB18" s="5">
        <f t="shared" si="10"/>
        <v>29.373637000000002</v>
      </c>
      <c r="AC18" s="5">
        <f t="shared" si="11"/>
        <v>27.962790999999996</v>
      </c>
      <c r="AD18" s="5">
        <f t="shared" si="12"/>
        <v>29.87743</v>
      </c>
      <c r="AE18" s="5">
        <f t="shared" si="13"/>
        <v>30.3210865</v>
      </c>
      <c r="AF18" s="5">
        <f t="shared" si="14"/>
        <v>29.552566000000002</v>
      </c>
      <c r="AG18" s="5">
        <f t="shared" si="15"/>
        <v>28.6158325</v>
      </c>
      <c r="AH18" s="5">
        <f t="shared" si="16"/>
        <v>30.240269999999995</v>
      </c>
      <c r="AI18">
        <f t="shared" si="17"/>
        <v>45.130904000000001</v>
      </c>
      <c r="AJ18">
        <f t="shared" si="5"/>
        <v>-34.160984012197041</v>
      </c>
      <c r="AK18">
        <f t="shared" si="18"/>
        <v>-15.417160899999995</v>
      </c>
      <c r="AL18">
        <f t="shared" si="6"/>
        <v>0.65839015987802962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27.43327</v>
      </c>
      <c r="H19" s="5">
        <f t="shared" si="1"/>
        <v>5.7916576389473988</v>
      </c>
      <c r="I19">
        <v>31.3065</v>
      </c>
      <c r="J19">
        <v>26.486999999999998</v>
      </c>
      <c r="K19">
        <v>27.784099999999999</v>
      </c>
      <c r="L19">
        <v>21.351099999999999</v>
      </c>
      <c r="M19">
        <v>28.835999999999999</v>
      </c>
      <c r="N19">
        <v>22.4359</v>
      </c>
      <c r="O19">
        <v>29.3583</v>
      </c>
      <c r="P19">
        <v>23.3233</v>
      </c>
      <c r="Q19">
        <v>22.656199999999998</v>
      </c>
      <c r="R19">
        <v>40.7943</v>
      </c>
      <c r="T19" s="14">
        <v>437</v>
      </c>
      <c r="U19" s="14">
        <v>300000</v>
      </c>
      <c r="V19" s="5">
        <f t="shared" si="2"/>
        <v>18.832908466819223</v>
      </c>
      <c r="W19" s="5">
        <f t="shared" si="3"/>
        <v>3.975966342526815</v>
      </c>
      <c r="X19" s="5">
        <f t="shared" si="4"/>
        <v>1.2573109542553924</v>
      </c>
      <c r="Y19" s="5">
        <f t="shared" si="7"/>
        <v>21.491876430205949</v>
      </c>
      <c r="Z19" s="5">
        <f t="shared" si="8"/>
        <v>18.183295194508009</v>
      </c>
      <c r="AA19" s="5">
        <f t="shared" si="9"/>
        <v>19.073752860411897</v>
      </c>
      <c r="AB19" s="5">
        <f t="shared" si="10"/>
        <v>14.657505720823798</v>
      </c>
      <c r="AC19" s="5">
        <f t="shared" si="11"/>
        <v>19.795881006864988</v>
      </c>
      <c r="AD19" s="5">
        <f t="shared" si="12"/>
        <v>15.402219679633868</v>
      </c>
      <c r="AE19" s="5">
        <f t="shared" si="13"/>
        <v>20.154439359267737</v>
      </c>
      <c r="AF19" s="5">
        <f t="shared" si="14"/>
        <v>16.011418764302061</v>
      </c>
      <c r="AG19" s="5">
        <f t="shared" si="15"/>
        <v>15.55345537757437</v>
      </c>
      <c r="AH19" s="5">
        <f t="shared" si="16"/>
        <v>28.005240274599544</v>
      </c>
      <c r="AI19">
        <f t="shared" si="17"/>
        <v>33.584622425629298</v>
      </c>
      <c r="AJ19">
        <f t="shared" si="5"/>
        <v>-43.924013114861339</v>
      </c>
      <c r="AK19">
        <f t="shared" si="18"/>
        <v>-14.751713958810075</v>
      </c>
      <c r="AL19">
        <f t="shared" si="6"/>
        <v>0.56075986885138662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27.043839999999999</v>
      </c>
      <c r="H20" s="5">
        <f t="shared" si="1"/>
        <v>0.77665969124192336</v>
      </c>
      <c r="I20">
        <v>27.3873</v>
      </c>
      <c r="J20">
        <v>26.8064</v>
      </c>
      <c r="K20">
        <v>28.8155</v>
      </c>
      <c r="L20">
        <v>26.415500000000002</v>
      </c>
      <c r="M20">
        <v>26.459299999999999</v>
      </c>
      <c r="N20">
        <v>26.978000000000002</v>
      </c>
      <c r="O20">
        <v>26.515000000000001</v>
      </c>
      <c r="P20">
        <v>26.9255</v>
      </c>
      <c r="Q20">
        <v>27.802800000000001</v>
      </c>
      <c r="R20">
        <v>26.333100000000002</v>
      </c>
      <c r="T20" s="14">
        <v>97</v>
      </c>
      <c r="U20" s="14">
        <v>105000</v>
      </c>
      <c r="V20" s="5">
        <f t="shared" si="2"/>
        <v>29.274259793814434</v>
      </c>
      <c r="W20" s="5">
        <f t="shared" si="3"/>
        <v>0.8407140987670304</v>
      </c>
      <c r="X20" s="5">
        <f t="shared" si="4"/>
        <v>0.26585714131195726</v>
      </c>
      <c r="Y20" s="5">
        <f t="shared" si="7"/>
        <v>29.646046391752577</v>
      </c>
      <c r="Z20" s="5">
        <f t="shared" si="8"/>
        <v>29.017237113402061</v>
      </c>
      <c r="AA20" s="5">
        <f t="shared" si="9"/>
        <v>31.192036082474228</v>
      </c>
      <c r="AB20" s="5">
        <f t="shared" si="10"/>
        <v>28.594097938144333</v>
      </c>
      <c r="AC20" s="5">
        <f t="shared" si="11"/>
        <v>28.641510309278349</v>
      </c>
      <c r="AD20" s="5">
        <f t="shared" si="12"/>
        <v>29.202989690721651</v>
      </c>
      <c r="AE20" s="5">
        <f t="shared" si="13"/>
        <v>28.701804123711341</v>
      </c>
      <c r="AF20" s="5">
        <f t="shared" si="14"/>
        <v>29.14615979381443</v>
      </c>
      <c r="AG20" s="5">
        <f t="shared" si="15"/>
        <v>30.095814432989691</v>
      </c>
      <c r="AH20" s="5">
        <f t="shared" si="16"/>
        <v>28.504902061855674</v>
      </c>
      <c r="AI20">
        <f t="shared" si="17"/>
        <v>120.25509278350515</v>
      </c>
      <c r="AJ20">
        <f t="shared" si="5"/>
        <v>-75.656532196505978</v>
      </c>
      <c r="AK20">
        <f t="shared" si="18"/>
        <v>-90.980832989690711</v>
      </c>
      <c r="AL20">
        <f t="shared" si="6"/>
        <v>0.24343467803494018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300.39163000000002</v>
      </c>
      <c r="H21" s="5">
        <f t="shared" si="1"/>
        <v>77.286514232246191</v>
      </c>
      <c r="I21">
        <v>257.72809999999998</v>
      </c>
      <c r="J21">
        <v>230.9153</v>
      </c>
      <c r="K21">
        <v>239.36940000000001</v>
      </c>
      <c r="L21">
        <v>327.54680000000002</v>
      </c>
      <c r="M21">
        <v>306.35129999999998</v>
      </c>
      <c r="N21">
        <v>382.7133</v>
      </c>
      <c r="O21">
        <v>213.9271</v>
      </c>
      <c r="P21">
        <v>339.91750000000002</v>
      </c>
      <c r="Q21">
        <v>455.97710000000001</v>
      </c>
      <c r="R21">
        <v>249.47040000000001</v>
      </c>
      <c r="T21" s="14">
        <v>1629</v>
      </c>
      <c r="U21" s="14">
        <v>90000</v>
      </c>
      <c r="V21" s="5">
        <f t="shared" si="2"/>
        <v>16.596222651933701</v>
      </c>
      <c r="W21" s="5">
        <f t="shared" si="3"/>
        <v>4.2699731620025698</v>
      </c>
      <c r="X21" s="5">
        <f t="shared" si="4"/>
        <v>1.3502840739719262</v>
      </c>
      <c r="Y21" s="5">
        <f t="shared" si="7"/>
        <v>14.239121546961325</v>
      </c>
      <c r="Z21" s="5">
        <f t="shared" si="8"/>
        <v>12.757751381215471</v>
      </c>
      <c r="AA21" s="5">
        <f t="shared" si="9"/>
        <v>13.22482872928177</v>
      </c>
      <c r="AB21" s="5">
        <f t="shared" si="10"/>
        <v>18.096508287292817</v>
      </c>
      <c r="AC21" s="5">
        <f t="shared" si="11"/>
        <v>16.925486187845305</v>
      </c>
      <c r="AD21" s="5">
        <f t="shared" si="12"/>
        <v>21.144381215469615</v>
      </c>
      <c r="AE21" s="5">
        <f t="shared" si="13"/>
        <v>11.819176795580111</v>
      </c>
      <c r="AF21" s="5">
        <f t="shared" si="14"/>
        <v>18.779972375690605</v>
      </c>
      <c r="AG21" s="5">
        <f t="shared" si="15"/>
        <v>25.192104972375692</v>
      </c>
      <c r="AH21" s="5">
        <f t="shared" si="16"/>
        <v>13.78289502762431</v>
      </c>
      <c r="AI21">
        <f t="shared" si="17"/>
        <v>18.581480662983427</v>
      </c>
      <c r="AJ21">
        <f t="shared" si="5"/>
        <v>-10.684067901029019</v>
      </c>
      <c r="AK21">
        <f t="shared" si="18"/>
        <v>-1.9852580110497264</v>
      </c>
      <c r="AL21">
        <f t="shared" si="6"/>
        <v>0.89315932098970985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27.166389999999996</v>
      </c>
      <c r="H22" s="5">
        <f t="shared" si="1"/>
        <v>0.34442163259586372</v>
      </c>
      <c r="I22">
        <v>27.824200000000001</v>
      </c>
      <c r="J22">
        <v>27.273800000000001</v>
      </c>
      <c r="K22">
        <v>27.069199999999999</v>
      </c>
      <c r="L22">
        <v>26.9649</v>
      </c>
      <c r="M22">
        <v>26.6601</v>
      </c>
      <c r="N22">
        <v>26.702200000000001</v>
      </c>
      <c r="O22">
        <v>27.376000000000001</v>
      </c>
      <c r="P22">
        <v>27.251300000000001</v>
      </c>
      <c r="Q22">
        <v>27.3904</v>
      </c>
      <c r="R22">
        <v>27.151800000000001</v>
      </c>
      <c r="T22" s="14">
        <v>54</v>
      </c>
      <c r="U22" s="14">
        <v>90000</v>
      </c>
      <c r="V22" s="5">
        <f t="shared" si="2"/>
        <v>45.277316666666664</v>
      </c>
      <c r="W22" s="5">
        <f t="shared" si="3"/>
        <v>0.57403605432644011</v>
      </c>
      <c r="X22" s="5">
        <f t="shared" si="4"/>
        <v>0.18152613907277035</v>
      </c>
      <c r="Y22" s="5">
        <f t="shared" si="7"/>
        <v>46.373666666666672</v>
      </c>
      <c r="Z22" s="5">
        <f t="shared" si="8"/>
        <v>45.456333333333333</v>
      </c>
      <c r="AA22" s="5">
        <f t="shared" si="9"/>
        <v>45.115333333333325</v>
      </c>
      <c r="AB22" s="5">
        <f t="shared" si="10"/>
        <v>44.941499999999998</v>
      </c>
      <c r="AC22" s="5">
        <f t="shared" si="11"/>
        <v>44.433500000000002</v>
      </c>
      <c r="AD22" s="5">
        <f t="shared" si="12"/>
        <v>44.503666666666668</v>
      </c>
      <c r="AE22" s="5">
        <f t="shared" si="13"/>
        <v>45.626666666666665</v>
      </c>
      <c r="AF22" s="5">
        <f t="shared" si="14"/>
        <v>45.418833333333332</v>
      </c>
      <c r="AG22" s="5">
        <f t="shared" si="15"/>
        <v>45.650666666666666</v>
      </c>
      <c r="AH22" s="5">
        <f t="shared" si="16"/>
        <v>45.253</v>
      </c>
      <c r="AI22">
        <f t="shared" si="17"/>
        <v>153.75733333333335</v>
      </c>
      <c r="AJ22">
        <f t="shared" si="5"/>
        <v>-70.552743283789169</v>
      </c>
      <c r="AK22">
        <f t="shared" si="18"/>
        <v>-108.48001666666669</v>
      </c>
      <c r="AL22">
        <f t="shared" si="6"/>
        <v>0.29447256716210823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12.22776</v>
      </c>
      <c r="H23" s="5">
        <f t="shared" si="1"/>
        <v>4.9156218098809969E-2</v>
      </c>
      <c r="I23">
        <v>12.1911</v>
      </c>
      <c r="J23">
        <v>12.186</v>
      </c>
      <c r="K23">
        <v>12.194599999999999</v>
      </c>
      <c r="L23">
        <v>12.2697</v>
      </c>
      <c r="M23">
        <v>12.3439</v>
      </c>
      <c r="N23">
        <v>12.196099999999999</v>
      </c>
      <c r="O23">
        <v>12.2455</v>
      </c>
      <c r="P23">
        <v>12.2324</v>
      </c>
      <c r="Q23">
        <v>12.221</v>
      </c>
      <c r="R23">
        <v>12.1973</v>
      </c>
      <c r="T23" s="14">
        <v>18</v>
      </c>
      <c r="U23" s="14">
        <v>270000</v>
      </c>
      <c r="V23" s="5">
        <f t="shared" si="2"/>
        <v>183.41640000000001</v>
      </c>
      <c r="W23" s="5">
        <f t="shared" si="3"/>
        <v>0.73734327148215184</v>
      </c>
      <c r="X23" s="5">
        <f t="shared" si="4"/>
        <v>0.23316841552834772</v>
      </c>
      <c r="Y23" s="5">
        <f t="shared" si="7"/>
        <v>182.8665</v>
      </c>
      <c r="Z23" s="5">
        <f t="shared" si="8"/>
        <v>182.79</v>
      </c>
      <c r="AA23" s="5">
        <f t="shared" si="9"/>
        <v>182.91900000000001</v>
      </c>
      <c r="AB23" s="5">
        <f t="shared" si="10"/>
        <v>184.0455</v>
      </c>
      <c r="AC23" s="5">
        <f t="shared" si="11"/>
        <v>185.1585</v>
      </c>
      <c r="AD23" s="5">
        <f t="shared" si="12"/>
        <v>182.94149999999999</v>
      </c>
      <c r="AE23" s="5">
        <f t="shared" si="13"/>
        <v>183.68249999999998</v>
      </c>
      <c r="AF23" s="5">
        <f t="shared" si="14"/>
        <v>183.48600000000002</v>
      </c>
      <c r="AG23" s="5">
        <f t="shared" si="15"/>
        <v>183.315</v>
      </c>
      <c r="AH23" s="5">
        <f t="shared" si="16"/>
        <v>182.95949999999999</v>
      </c>
      <c r="AI23">
        <f t="shared" si="17"/>
        <v>1257.3119999999999</v>
      </c>
      <c r="AJ23">
        <f t="shared" si="5"/>
        <v>-85.412021837061914</v>
      </c>
      <c r="AK23">
        <f t="shared" si="18"/>
        <v>-1073.8955999999998</v>
      </c>
      <c r="AL23">
        <f t="shared" si="6"/>
        <v>0.14587978162938078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6.8328199999999999</v>
      </c>
      <c r="H24" s="5">
        <f t="shared" si="1"/>
        <v>8.718798082304699E-2</v>
      </c>
      <c r="I24">
        <v>6.6657999999999999</v>
      </c>
      <c r="J24">
        <v>6.9021999999999997</v>
      </c>
      <c r="K24">
        <v>6.7812999999999999</v>
      </c>
      <c r="L24">
        <v>6.8728999999999996</v>
      </c>
      <c r="M24">
        <v>6.9729000000000001</v>
      </c>
      <c r="N24">
        <v>6.8071999999999999</v>
      </c>
      <c r="O24">
        <v>6.8730000000000002</v>
      </c>
      <c r="P24">
        <v>6.8122999999999996</v>
      </c>
      <c r="Q24">
        <v>6.8867000000000003</v>
      </c>
      <c r="R24">
        <v>6.7538999999999998</v>
      </c>
      <c r="T24" s="14">
        <v>65</v>
      </c>
      <c r="U24" s="14">
        <v>70000</v>
      </c>
      <c r="V24" s="5">
        <f t="shared" si="2"/>
        <v>7.3584215384615392</v>
      </c>
      <c r="W24" s="5">
        <f t="shared" si="3"/>
        <v>9.3894748578666101E-2</v>
      </c>
      <c r="X24" s="5">
        <f t="shared" si="4"/>
        <v>2.9692126583744247E-2</v>
      </c>
      <c r="Y24" s="5">
        <f t="shared" si="7"/>
        <v>7.1785538461538456</v>
      </c>
      <c r="Z24" s="5">
        <f t="shared" si="8"/>
        <v>7.4331384615384613</v>
      </c>
      <c r="AA24" s="5">
        <f t="shared" si="9"/>
        <v>7.3029384615384618</v>
      </c>
      <c r="AB24" s="5">
        <f t="shared" si="10"/>
        <v>7.401584615384615</v>
      </c>
      <c r="AC24" s="5">
        <f t="shared" si="11"/>
        <v>7.5092769230769232</v>
      </c>
      <c r="AD24" s="5">
        <f t="shared" si="12"/>
        <v>7.3308307692307686</v>
      </c>
      <c r="AE24" s="5">
        <f t="shared" si="13"/>
        <v>7.4016923076923087</v>
      </c>
      <c r="AF24" s="5">
        <f t="shared" si="14"/>
        <v>7.3363230769230769</v>
      </c>
      <c r="AG24" s="5">
        <f t="shared" si="15"/>
        <v>7.4164461538461541</v>
      </c>
      <c r="AH24" s="5">
        <f t="shared" si="16"/>
        <v>7.2734307692307691</v>
      </c>
      <c r="AI24">
        <f t="shared" si="17"/>
        <v>3.8838153846153856</v>
      </c>
      <c r="AJ24">
        <f t="shared" si="5"/>
        <v>89.463731144631737</v>
      </c>
      <c r="AK24">
        <f t="shared" si="18"/>
        <v>3.4746061538461537</v>
      </c>
      <c r="AL24">
        <f t="shared" si="6"/>
        <v>1.8946373114463173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4.0772499999999994</v>
      </c>
      <c r="H25" s="5">
        <f t="shared" si="1"/>
        <v>5.5072785172593813E-2</v>
      </c>
      <c r="I25">
        <v>3.9704000000000002</v>
      </c>
      <c r="J25">
        <v>4.1130000000000004</v>
      </c>
      <c r="K25">
        <v>4.0510999999999999</v>
      </c>
      <c r="L25">
        <v>4.1037999999999997</v>
      </c>
      <c r="M25">
        <v>4.1779999999999999</v>
      </c>
      <c r="N25">
        <v>4.0541999999999998</v>
      </c>
      <c r="O25">
        <v>4.0997000000000003</v>
      </c>
      <c r="P25">
        <v>4.0606999999999998</v>
      </c>
      <c r="Q25">
        <v>4.0997000000000003</v>
      </c>
      <c r="R25">
        <v>4.0419</v>
      </c>
      <c r="T25" s="14">
        <v>22</v>
      </c>
      <c r="U25" s="14">
        <v>160000</v>
      </c>
      <c r="V25" s="5">
        <f t="shared" si="2"/>
        <v>29.652727272727269</v>
      </c>
      <c r="W25" s="5">
        <f t="shared" si="3"/>
        <v>0.4005293467097733</v>
      </c>
      <c r="X25" s="5">
        <f t="shared" si="4"/>
        <v>0.12665850053421515</v>
      </c>
      <c r="Y25" s="5">
        <f t="shared" si="7"/>
        <v>28.875636363636364</v>
      </c>
      <c r="Z25" s="5">
        <f t="shared" si="8"/>
        <v>29.912727272727274</v>
      </c>
      <c r="AA25" s="5">
        <f t="shared" si="9"/>
        <v>29.462545454545452</v>
      </c>
      <c r="AB25" s="5">
        <f t="shared" si="10"/>
        <v>29.845818181818178</v>
      </c>
      <c r="AC25" s="5">
        <f t="shared" si="11"/>
        <v>30.385454545454547</v>
      </c>
      <c r="AD25" s="5">
        <f t="shared" si="12"/>
        <v>29.485090909090907</v>
      </c>
      <c r="AE25" s="5">
        <f t="shared" si="13"/>
        <v>29.816000000000003</v>
      </c>
      <c r="AF25" s="5">
        <f t="shared" si="14"/>
        <v>29.532363636363637</v>
      </c>
      <c r="AG25" s="5">
        <f t="shared" si="15"/>
        <v>29.816000000000003</v>
      </c>
      <c r="AH25" s="5">
        <f t="shared" si="16"/>
        <v>29.395636363636367</v>
      </c>
      <c r="AI25">
        <f t="shared" si="17"/>
        <v>15.639272727272729</v>
      </c>
      <c r="AJ25">
        <f t="shared" si="5"/>
        <v>89.604259672619008</v>
      </c>
      <c r="AK25">
        <f t="shared" si="18"/>
        <v>14.01345454545454</v>
      </c>
      <c r="AL25">
        <f t="shared" si="6"/>
        <v>1.89604259672619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7.3492500000000005</v>
      </c>
      <c r="H26" s="5">
        <f t="shared" si="1"/>
        <v>9.5671268762709899E-2</v>
      </c>
      <c r="I26">
        <v>7.1748000000000003</v>
      </c>
      <c r="J26">
        <v>7.4013</v>
      </c>
      <c r="K26">
        <v>7.3011999999999997</v>
      </c>
      <c r="L26">
        <v>7.4169999999999998</v>
      </c>
      <c r="M26">
        <v>7.5068000000000001</v>
      </c>
      <c r="N26">
        <v>7.3045999999999998</v>
      </c>
      <c r="O26">
        <v>7.4017999999999997</v>
      </c>
      <c r="P26">
        <v>7.3017000000000003</v>
      </c>
      <c r="Q26">
        <v>7.4137000000000004</v>
      </c>
      <c r="R26">
        <v>7.2695999999999996</v>
      </c>
      <c r="T26" s="14">
        <v>400</v>
      </c>
      <c r="U26" s="14">
        <v>53000</v>
      </c>
      <c r="V26" s="5">
        <f t="shared" si="2"/>
        <v>0.97377562500000003</v>
      </c>
      <c r="W26" s="5">
        <f t="shared" si="3"/>
        <v>1.2676443111059036E-2</v>
      </c>
      <c r="X26" s="5">
        <f t="shared" si="4"/>
        <v>4.0086432860497335E-3</v>
      </c>
      <c r="Y26" s="5">
        <f t="shared" si="7"/>
        <v>0.95066100000000009</v>
      </c>
      <c r="Z26" s="5">
        <f t="shared" si="8"/>
        <v>0.98067224999999991</v>
      </c>
      <c r="AA26" s="5">
        <f t="shared" si="9"/>
        <v>0.96740899999999985</v>
      </c>
      <c r="AB26" s="5">
        <f t="shared" si="10"/>
        <v>0.98275249999999992</v>
      </c>
      <c r="AC26" s="5">
        <f t="shared" si="11"/>
        <v>0.99465099999999995</v>
      </c>
      <c r="AD26" s="5">
        <f t="shared" si="12"/>
        <v>0.96785949999999998</v>
      </c>
      <c r="AE26" s="5">
        <f t="shared" si="13"/>
        <v>0.98073850000000007</v>
      </c>
      <c r="AF26" s="5">
        <f t="shared" si="14"/>
        <v>0.96747525000000001</v>
      </c>
      <c r="AG26" s="5">
        <f t="shared" si="15"/>
        <v>0.98231525000000008</v>
      </c>
      <c r="AH26" s="5">
        <f t="shared" si="16"/>
        <v>0.96322200000000002</v>
      </c>
      <c r="AI26">
        <f t="shared" si="17"/>
        <v>0.51346400000000003</v>
      </c>
      <c r="AJ26">
        <f t="shared" si="5"/>
        <v>89.648276218001641</v>
      </c>
      <c r="AK26">
        <f t="shared" si="18"/>
        <v>0.460311625</v>
      </c>
      <c r="AL26">
        <f t="shared" si="6"/>
        <v>1.8964827621800164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3.5432700000000006</v>
      </c>
      <c r="H27" s="5">
        <f t="shared" si="1"/>
        <v>4.6730267374463938E-2</v>
      </c>
      <c r="I27">
        <v>3.4523000000000001</v>
      </c>
      <c r="J27">
        <v>3.5682999999999998</v>
      </c>
      <c r="K27">
        <v>3.5183</v>
      </c>
      <c r="L27">
        <v>3.5705</v>
      </c>
      <c r="M27">
        <v>3.6232000000000002</v>
      </c>
      <c r="N27">
        <v>3.5308000000000002</v>
      </c>
      <c r="O27">
        <v>3.5640000000000001</v>
      </c>
      <c r="P27">
        <v>3.5274999999999999</v>
      </c>
      <c r="Q27">
        <v>3.5714999999999999</v>
      </c>
      <c r="R27">
        <v>3.5063</v>
      </c>
      <c r="T27" s="14">
        <v>640</v>
      </c>
      <c r="U27" s="14">
        <v>480000</v>
      </c>
      <c r="V27" s="5">
        <f t="shared" si="2"/>
        <v>2.6574525000000002</v>
      </c>
      <c r="W27" s="5">
        <f t="shared" si="3"/>
        <v>3.5047700530847839E-2</v>
      </c>
      <c r="X27" s="5">
        <f t="shared" si="4"/>
        <v>1.1083056042897157E-2</v>
      </c>
      <c r="Y27" s="5">
        <f t="shared" si="7"/>
        <v>2.5892250000000003</v>
      </c>
      <c r="Z27" s="5">
        <f t="shared" si="8"/>
        <v>2.6762250000000001</v>
      </c>
      <c r="AA27" s="5">
        <f t="shared" si="9"/>
        <v>2.638725</v>
      </c>
      <c r="AB27" s="5">
        <f t="shared" si="10"/>
        <v>2.6778749999999998</v>
      </c>
      <c r="AC27" s="5">
        <f t="shared" si="11"/>
        <v>2.7174</v>
      </c>
      <c r="AD27" s="5">
        <f t="shared" si="12"/>
        <v>2.6480999999999999</v>
      </c>
      <c r="AE27" s="5">
        <f t="shared" si="13"/>
        <v>2.673</v>
      </c>
      <c r="AF27" s="5">
        <f t="shared" si="14"/>
        <v>2.6456249999999999</v>
      </c>
      <c r="AG27" s="5">
        <f t="shared" si="15"/>
        <v>2.6786249999999994</v>
      </c>
      <c r="AH27" s="5">
        <f t="shared" si="16"/>
        <v>2.6297250000000001</v>
      </c>
      <c r="AI27">
        <f t="shared" si="17"/>
        <v>1.4028000000000003</v>
      </c>
      <c r="AJ27">
        <f t="shared" si="5"/>
        <v>89.439157399486717</v>
      </c>
      <c r="AK27">
        <f t="shared" si="18"/>
        <v>1.2546524999999999</v>
      </c>
      <c r="AL27">
        <f t="shared" si="6"/>
        <v>1.8943915739948671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35.333280000000002</v>
      </c>
      <c r="H28" s="5">
        <f t="shared" si="1"/>
        <v>0.45263845960226562</v>
      </c>
      <c r="I28">
        <v>34.433199999999999</v>
      </c>
      <c r="J28">
        <v>35.522100000000002</v>
      </c>
      <c r="K28">
        <v>35.083799999999997</v>
      </c>
      <c r="L28">
        <v>35.592100000000002</v>
      </c>
      <c r="M28">
        <v>36.124000000000002</v>
      </c>
      <c r="N28">
        <v>35.157800000000002</v>
      </c>
      <c r="O28">
        <v>35.531799999999997</v>
      </c>
      <c r="P28">
        <v>35.203299999999999</v>
      </c>
      <c r="Q28">
        <v>35.622</v>
      </c>
      <c r="R28">
        <v>35.0627</v>
      </c>
      <c r="T28" s="14">
        <v>2500</v>
      </c>
      <c r="U28" s="14">
        <v>120000</v>
      </c>
      <c r="V28" s="5">
        <f t="shared" si="2"/>
        <v>1.69599744</v>
      </c>
      <c r="W28" s="5">
        <f t="shared" si="3"/>
        <v>2.1726646060908773E-2</v>
      </c>
      <c r="X28" s="5">
        <f t="shared" si="4"/>
        <v>6.8705687468797131E-3</v>
      </c>
      <c r="Y28" s="5">
        <f t="shared" si="7"/>
        <v>1.6527935999999999</v>
      </c>
      <c r="Z28" s="5">
        <f t="shared" si="8"/>
        <v>1.7050608</v>
      </c>
      <c r="AA28" s="5">
        <f t="shared" si="9"/>
        <v>1.6840223999999999</v>
      </c>
      <c r="AB28" s="5">
        <f t="shared" si="10"/>
        <v>1.7084208000000001</v>
      </c>
      <c r="AC28" s="5">
        <f t="shared" si="11"/>
        <v>1.7339520000000002</v>
      </c>
      <c r="AD28" s="5">
        <f t="shared" si="12"/>
        <v>1.6875743999999999</v>
      </c>
      <c r="AE28" s="5">
        <f t="shared" si="13"/>
        <v>1.7055263999999997</v>
      </c>
      <c r="AF28" s="5">
        <f t="shared" si="14"/>
        <v>1.6897583999999999</v>
      </c>
      <c r="AG28" s="5">
        <f t="shared" si="15"/>
        <v>1.709856</v>
      </c>
      <c r="AH28" s="5">
        <f t="shared" si="16"/>
        <v>1.6830096000000001</v>
      </c>
      <c r="AI28">
        <f t="shared" si="17"/>
        <v>0.89510400000000001</v>
      </c>
      <c r="AJ28">
        <f t="shared" si="5"/>
        <v>89.474903474903471</v>
      </c>
      <c r="AK28">
        <f t="shared" si="18"/>
        <v>0.80089343999999996</v>
      </c>
      <c r="AL28">
        <f t="shared" si="6"/>
        <v>1.8947490347490348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1.0625</v>
      </c>
      <c r="H29" s="5">
        <f t="shared" si="1"/>
        <v>1.3956758617641511E-2</v>
      </c>
      <c r="I29">
        <v>1.0356000000000001</v>
      </c>
      <c r="J29">
        <v>1.0697000000000001</v>
      </c>
      <c r="K29">
        <v>1.0539000000000001</v>
      </c>
      <c r="L29">
        <v>1.0690999999999999</v>
      </c>
      <c r="M29">
        <v>1.0864</v>
      </c>
      <c r="N29">
        <v>1.0587</v>
      </c>
      <c r="O29">
        <v>1.0727</v>
      </c>
      <c r="P29">
        <v>1.0587</v>
      </c>
      <c r="Q29">
        <v>1.0686</v>
      </c>
      <c r="R29">
        <v>1.0516000000000001</v>
      </c>
      <c r="T29" s="14">
        <v>1550</v>
      </c>
      <c r="U29" s="14">
        <v>390000</v>
      </c>
      <c r="V29" s="5">
        <f t="shared" si="2"/>
        <v>0.26733870967741941</v>
      </c>
      <c r="W29" s="5">
        <f t="shared" si="3"/>
        <v>3.5117005554065718E-3</v>
      </c>
      <c r="X29" s="5">
        <f t="shared" si="4"/>
        <v>1.1104972215563091E-3</v>
      </c>
      <c r="Y29" s="5">
        <f t="shared" si="7"/>
        <v>0.26057032258064516</v>
      </c>
      <c r="Z29" s="5">
        <f t="shared" si="8"/>
        <v>0.2691503225806452</v>
      </c>
      <c r="AA29" s="5">
        <f t="shared" si="9"/>
        <v>0.26517483870967745</v>
      </c>
      <c r="AB29" s="5">
        <f t="shared" si="10"/>
        <v>0.26899935483870968</v>
      </c>
      <c r="AC29" s="5">
        <f t="shared" si="11"/>
        <v>0.27335225806451613</v>
      </c>
      <c r="AD29" s="5">
        <f t="shared" si="12"/>
        <v>0.26638258064516129</v>
      </c>
      <c r="AE29" s="5">
        <f t="shared" si="13"/>
        <v>0.26990516129032255</v>
      </c>
      <c r="AF29" s="5">
        <f t="shared" si="14"/>
        <v>0.26638258064516129</v>
      </c>
      <c r="AG29" s="5">
        <f t="shared" si="15"/>
        <v>0.26887354838709676</v>
      </c>
      <c r="AH29" s="5">
        <f t="shared" si="16"/>
        <v>0.2645961290322581</v>
      </c>
      <c r="AI29">
        <f t="shared" si="17"/>
        <v>0.14090322580645162</v>
      </c>
      <c r="AJ29">
        <f t="shared" si="5"/>
        <v>89.73214285714289</v>
      </c>
      <c r="AK29">
        <f t="shared" si="18"/>
        <v>0.12643548387096779</v>
      </c>
      <c r="AL29">
        <f t="shared" si="6"/>
        <v>1.8973214285714288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6.4392799999999992</v>
      </c>
      <c r="H30" s="5">
        <f t="shared" si="1"/>
        <v>8.022650988849564E-2</v>
      </c>
      <c r="I30">
        <v>6.2819000000000003</v>
      </c>
      <c r="J30">
        <v>6.4837999999999996</v>
      </c>
      <c r="K30">
        <v>6.4116999999999997</v>
      </c>
      <c r="L30">
        <v>6.4793000000000003</v>
      </c>
      <c r="M30">
        <v>6.5829000000000004</v>
      </c>
      <c r="N30">
        <v>6.4028</v>
      </c>
      <c r="O30">
        <v>6.4726999999999997</v>
      </c>
      <c r="P30">
        <v>6.4195000000000002</v>
      </c>
      <c r="Q30">
        <v>6.4798</v>
      </c>
      <c r="R30">
        <v>6.3784000000000001</v>
      </c>
      <c r="T30" s="14">
        <v>9240</v>
      </c>
      <c r="U30" s="15">
        <v>66000</v>
      </c>
      <c r="V30" s="5">
        <f t="shared" si="2"/>
        <v>4.5994857142857143E-2</v>
      </c>
      <c r="W30" s="5">
        <f t="shared" si="3"/>
        <v>5.7304649920354061E-4</v>
      </c>
      <c r="X30" s="5">
        <f t="shared" si="4"/>
        <v>1.8121321426690533E-4</v>
      </c>
      <c r="Y30" s="5">
        <f t="shared" si="7"/>
        <v>4.4870714285714285E-2</v>
      </c>
      <c r="Z30" s="5">
        <f t="shared" si="8"/>
        <v>4.6312857142857142E-2</v>
      </c>
      <c r="AA30" s="5">
        <f t="shared" si="9"/>
        <v>4.5797857142857147E-2</v>
      </c>
      <c r="AB30" s="5">
        <f t="shared" si="10"/>
        <v>4.6280714285714286E-2</v>
      </c>
      <c r="AC30" s="5">
        <f t="shared" si="11"/>
        <v>4.7020714285714291E-2</v>
      </c>
      <c r="AD30" s="5">
        <f t="shared" si="12"/>
        <v>4.5734285714285713E-2</v>
      </c>
      <c r="AE30" s="5">
        <f t="shared" si="13"/>
        <v>4.6233571428571422E-2</v>
      </c>
      <c r="AF30" s="5">
        <f t="shared" si="14"/>
        <v>4.5853571428571438E-2</v>
      </c>
      <c r="AG30" s="5">
        <f t="shared" si="15"/>
        <v>4.6284285714285715E-2</v>
      </c>
      <c r="AH30" s="5">
        <f t="shared" si="16"/>
        <v>4.5560000000000003E-2</v>
      </c>
      <c r="AI30">
        <f t="shared" si="17"/>
        <v>2.4240000000000001E-2</v>
      </c>
      <c r="AJ30">
        <f t="shared" si="5"/>
        <v>89.747760490334741</v>
      </c>
      <c r="AK30">
        <f t="shared" si="18"/>
        <v>2.1754857142857142E-2</v>
      </c>
      <c r="AL30">
        <f t="shared" si="6"/>
        <v>1.8974776049033475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10175.955315415005</v>
      </c>
      <c r="V32" s="5"/>
      <c r="W32" s="5"/>
      <c r="X32" s="5"/>
      <c r="Y32" s="5">
        <f t="shared" ref="Y32:AI32" si="19">SUM(Y5:Y30)</f>
        <v>10175.960018818314</v>
      </c>
      <c r="Z32" s="5">
        <f t="shared" si="19"/>
        <v>10175.952570492767</v>
      </c>
      <c r="AA32" s="5">
        <f t="shared" si="19"/>
        <v>10175.954117413699</v>
      </c>
      <c r="AB32" s="5">
        <f t="shared" si="19"/>
        <v>10175.950765321648</v>
      </c>
      <c r="AC32" s="5">
        <f t="shared" si="19"/>
        <v>10175.963920996841</v>
      </c>
      <c r="AD32" s="5">
        <f t="shared" si="19"/>
        <v>10175.955063864601</v>
      </c>
      <c r="AE32" s="5">
        <f t="shared" si="19"/>
        <v>10175.953206238459</v>
      </c>
      <c r="AF32" s="5">
        <f t="shared" si="19"/>
        <v>10175.952834638611</v>
      </c>
      <c r="AG32" s="5">
        <f t="shared" si="19"/>
        <v>10175.950464650619</v>
      </c>
      <c r="AH32" s="5">
        <f t="shared" si="19"/>
        <v>10175.960191714548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036D-D8C4-448E-8BCB-2F42A81D3188}">
  <dimension ref="A1:AL32"/>
  <sheetViews>
    <sheetView topLeftCell="J1" zoomScale="70" zoomScaleNormal="70" workbookViewId="0">
      <selection activeCell="AH5" sqref="AH5"/>
    </sheetView>
  </sheetViews>
  <sheetFormatPr defaultRowHeight="15" x14ac:dyDescent="0.25"/>
  <cols>
    <col min="9" max="18" width="11.5703125" customWidth="1"/>
    <col min="24" max="24" width="10.140625" customWidth="1"/>
    <col min="25" max="25" width="9.5703125" customWidth="1"/>
    <col min="26" max="26" width="9.7109375" customWidth="1"/>
    <col min="27" max="27" width="9.85546875" customWidth="1"/>
    <col min="28" max="29" width="9.7109375" customWidth="1"/>
    <col min="30" max="30" width="12" customWidth="1"/>
    <col min="31" max="31" width="10.7109375" customWidth="1"/>
    <col min="32" max="32" width="10.140625" customWidth="1"/>
    <col min="33" max="33" width="9.7109375" customWidth="1"/>
    <col min="34" max="34" width="9.28515625" customWidth="1"/>
    <col min="35" max="35" width="9.85546875" customWidth="1"/>
  </cols>
  <sheetData>
    <row r="1" spans="1:38" x14ac:dyDescent="0.25">
      <c r="A1" t="s">
        <v>0</v>
      </c>
      <c r="B1">
        <v>220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31.257129752062081</v>
      </c>
      <c r="H4" s="5">
        <f>STDEV(I4:R4)</f>
        <v>2.9494080362187703E-3</v>
      </c>
      <c r="I4">
        <v>31.260076241810101</v>
      </c>
      <c r="J4">
        <v>31.259713193565702</v>
      </c>
      <c r="K4">
        <v>31.255484855312801</v>
      </c>
      <c r="L4">
        <v>31.255077573568499</v>
      </c>
      <c r="M4">
        <v>31.251459243909999</v>
      </c>
      <c r="N4">
        <v>31.258857774426701</v>
      </c>
      <c r="O4">
        <v>31.261330796099699</v>
      </c>
      <c r="P4">
        <v>31.2560194859978</v>
      </c>
      <c r="Q4">
        <v>31.257509368900401</v>
      </c>
      <c r="R4">
        <v>31.2557689870291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192.04495888667881</v>
      </c>
      <c r="H5" s="5">
        <f t="shared" ref="H5:H30" si="1">STDEV(I5:R5)</f>
        <v>0.46961557552996164</v>
      </c>
      <c r="I5">
        <v>193.03546647748601</v>
      </c>
      <c r="J5">
        <v>192.01108405365099</v>
      </c>
      <c r="K5">
        <v>192.322443832787</v>
      </c>
      <c r="L5">
        <v>191.95049248849</v>
      </c>
      <c r="M5">
        <v>191.521056669545</v>
      </c>
      <c r="N5">
        <v>191.55003569217499</v>
      </c>
      <c r="O5">
        <v>191.999284038653</v>
      </c>
      <c r="P5">
        <v>192.53180089904001</v>
      </c>
      <c r="Q5">
        <v>191.774746011768</v>
      </c>
      <c r="R5">
        <v>191.75317870319299</v>
      </c>
      <c r="T5" s="12">
        <v>16</v>
      </c>
      <c r="U5" s="12">
        <v>588000</v>
      </c>
      <c r="V5" s="5">
        <f>AVERAGE(Y5:AH5)</f>
        <v>7763.4174629939907</v>
      </c>
      <c r="W5" s="5">
        <f>STDEV(Y5:AH5)</f>
        <v>18.984209640798877</v>
      </c>
      <c r="X5" s="5">
        <f>W5/SQRT(COUNT(Y5:AH5))</f>
        <v>6.0033342043051459</v>
      </c>
      <c r="Y5" s="5">
        <f>I5/T5*U5/1000*1.1</f>
        <v>7803.4587323523729</v>
      </c>
      <c r="Z5" s="5">
        <f>J5/T5*U5/1000*1.1</f>
        <v>7762.0480728688408</v>
      </c>
      <c r="AA5" s="5">
        <f>K5/T5*U5/1000*1.1</f>
        <v>7774.6347919404152</v>
      </c>
      <c r="AB5" s="5">
        <f>L5/T5*U5/1000*1.1</f>
        <v>7759.5986588472088</v>
      </c>
      <c r="AC5" s="5">
        <f>M5/T5*U5/1000*1.1</f>
        <v>7742.2387158663569</v>
      </c>
      <c r="AD5" s="5">
        <f>N5/T5*U5/1000*1.1</f>
        <v>7743.410192856174</v>
      </c>
      <c r="AE5" s="5">
        <f>O5/T5*U5/1000*1.1</f>
        <v>7761.5710572625476</v>
      </c>
      <c r="AF5" s="5">
        <f>P5/T5*U5/1000*1.1</f>
        <v>7783.0980513436925</v>
      </c>
      <c r="AG5" s="5">
        <f>Q5/T5*U5/1000*1.1</f>
        <v>7752.494107525722</v>
      </c>
      <c r="AH5" s="5">
        <f>R5/T5*U5/1000*1.1</f>
        <v>7751.6222490765767</v>
      </c>
      <c r="AI5">
        <f>F5/T5*U5/1000*1.1</f>
        <v>6403.3200000000006</v>
      </c>
      <c r="AJ5">
        <f>((V5-AI5)/AI5)*100</f>
        <v>21.240504347650749</v>
      </c>
      <c r="AK5">
        <f>V5-AI5</f>
        <v>1360.0974629939901</v>
      </c>
      <c r="AL5">
        <f>V5/AI5</f>
        <v>1.2124050434765075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1469.1133069151078</v>
      </c>
      <c r="H6" s="5">
        <f t="shared" si="1"/>
        <v>41.526780342940029</v>
      </c>
      <c r="I6">
        <v>1519.7938605614099</v>
      </c>
      <c r="J6">
        <v>1481.0825287955499</v>
      </c>
      <c r="K6">
        <v>1540.58470850459</v>
      </c>
      <c r="L6">
        <v>1414.8385971354301</v>
      </c>
      <c r="M6">
        <v>1467.9719282727001</v>
      </c>
      <c r="N6">
        <v>1439.8002152266899</v>
      </c>
      <c r="O6">
        <v>1490.3057603679999</v>
      </c>
      <c r="P6">
        <v>1445.1288127611001</v>
      </c>
      <c r="Q6">
        <v>1415.94812227437</v>
      </c>
      <c r="R6">
        <v>1475.67853525124</v>
      </c>
      <c r="T6" s="13">
        <v>540</v>
      </c>
      <c r="U6" s="13">
        <v>45000</v>
      </c>
      <c r="V6" s="5">
        <f t="shared" ref="V6:V29" si="2">AVERAGE(Y6:AH6)</f>
        <v>122.42610890959233</v>
      </c>
      <c r="W6" s="5">
        <f t="shared" ref="W6:W29" si="3">STDEV(Y6:AH6)</f>
        <v>3.460565028578336</v>
      </c>
      <c r="X6" s="5">
        <f t="shared" ref="X6:X30" si="4">W6/SQRT(COUNT(Y6:AH6))</f>
        <v>1.0943267481433221</v>
      </c>
      <c r="Y6" s="5">
        <f>I6/T6*U6/1000</f>
        <v>126.64948838011749</v>
      </c>
      <c r="Z6" s="5">
        <f>J6/T6*U6/1000</f>
        <v>123.42354406629583</v>
      </c>
      <c r="AA6" s="5">
        <f>K6/T6*U6/1000</f>
        <v>128.38205904204918</v>
      </c>
      <c r="AB6" s="5">
        <f>L6/T6*U6/1000</f>
        <v>117.9032164279525</v>
      </c>
      <c r="AC6" s="5">
        <f>M6/T6*U6/1000</f>
        <v>122.33099402272501</v>
      </c>
      <c r="AD6" s="5">
        <f>N6/T6*U6/1000</f>
        <v>119.98335126889084</v>
      </c>
      <c r="AE6" s="5">
        <f>O6/T6*U6/1000</f>
        <v>124.19214669733331</v>
      </c>
      <c r="AF6" s="5">
        <f>P6/T6*U6/1000</f>
        <v>120.42740106342499</v>
      </c>
      <c r="AG6" s="5">
        <f>Q6/T6*U6/1000</f>
        <v>117.99567685619751</v>
      </c>
      <c r="AH6" s="5">
        <f>R6/T6*U6/1000</f>
        <v>122.97321127093667</v>
      </c>
      <c r="AI6">
        <f>F6/T6*U6/1000</f>
        <v>115.84906666666669</v>
      </c>
      <c r="AJ6">
        <f t="shared" ref="AJ6:AJ30" si="5">((V6-AI6)/AI6)*100</f>
        <v>5.6772509543385548</v>
      </c>
      <c r="AK6">
        <f>V6-AI6</f>
        <v>6.5770422429256428</v>
      </c>
      <c r="AL6">
        <f t="shared" ref="AL6:AL30" si="6">V6/AI6</f>
        <v>1.0567725095433855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94.832282071930422</v>
      </c>
      <c r="H7" s="5">
        <f t="shared" si="1"/>
        <v>0.55909379721182151</v>
      </c>
      <c r="I7">
        <v>95.609875996644206</v>
      </c>
      <c r="J7">
        <v>95.202724784766204</v>
      </c>
      <c r="K7">
        <v>94.167894596276099</v>
      </c>
      <c r="L7">
        <v>94.159263949162096</v>
      </c>
      <c r="M7">
        <v>95.184113092508298</v>
      </c>
      <c r="N7">
        <v>94.224623321381898</v>
      </c>
      <c r="O7">
        <v>94.472602121928006</v>
      </c>
      <c r="P7">
        <v>94.936570974568298</v>
      </c>
      <c r="Q7">
        <v>95.568799312175301</v>
      </c>
      <c r="R7">
        <v>94.796352569893699</v>
      </c>
      <c r="T7" s="13">
        <v>50</v>
      </c>
      <c r="U7" s="13">
        <v>180000</v>
      </c>
      <c r="V7" s="5">
        <f t="shared" si="2"/>
        <v>341.39621545894948</v>
      </c>
      <c r="W7" s="5">
        <f t="shared" si="3"/>
        <v>2.0127376699625494</v>
      </c>
      <c r="X7" s="5">
        <f t="shared" si="4"/>
        <v>0.63648353695019266</v>
      </c>
      <c r="Y7" s="5">
        <f t="shared" ref="Y7:Y30" si="7">I7/T7*U7/1000</f>
        <v>344.19555358791916</v>
      </c>
      <c r="Z7" s="5">
        <f t="shared" ref="Z7:Z30" si="8">J7/T7*U7/1000</f>
        <v>342.72980922515831</v>
      </c>
      <c r="AA7" s="5">
        <f t="shared" ref="AA7:AA30" si="9">K7/T7*U7/1000</f>
        <v>339.00442054659396</v>
      </c>
      <c r="AB7" s="5">
        <f t="shared" ref="AB7:AB30" si="10">L7/T7*U7/1000</f>
        <v>338.97335021698353</v>
      </c>
      <c r="AC7" s="5">
        <f t="shared" ref="AC7:AC30" si="11">M7/T7*U7/1000</f>
        <v>342.66280713302984</v>
      </c>
      <c r="AD7" s="5">
        <f t="shared" ref="AD7:AD30" si="12">N7/T7*U7/1000</f>
        <v>339.20864395697487</v>
      </c>
      <c r="AE7" s="5">
        <f t="shared" ref="AE7:AE30" si="13">O7/T7*U7/1000</f>
        <v>340.10136763894081</v>
      </c>
      <c r="AF7" s="5">
        <f t="shared" ref="AF7:AF30" si="14">P7/T7*U7/1000</f>
        <v>341.77165550844586</v>
      </c>
      <c r="AG7" s="5">
        <f t="shared" ref="AG7:AG30" si="15">Q7/T7*U7/1000</f>
        <v>344.04767752383106</v>
      </c>
      <c r="AH7" s="5">
        <f t="shared" ref="AH7:AH30" si="16">R7/T7*U7/1000</f>
        <v>341.26686925161727</v>
      </c>
      <c r="AI7">
        <f t="shared" ref="AI7:AI30" si="17">F7/T7*U7/1000</f>
        <v>670.72320000000002</v>
      </c>
      <c r="AJ7">
        <f t="shared" si="5"/>
        <v>-49.100282283518823</v>
      </c>
      <c r="AK7">
        <f t="shared" ref="AK7:AK30" si="18">V7-AI7</f>
        <v>-329.32698454105054</v>
      </c>
      <c r="AL7">
        <f t="shared" si="6"/>
        <v>0.50899717716481174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382.08633312696736</v>
      </c>
      <c r="H8" s="5">
        <f t="shared" si="1"/>
        <v>9.2327586011758669</v>
      </c>
      <c r="I8">
        <v>372.64267927516499</v>
      </c>
      <c r="J8">
        <v>378.38727071218602</v>
      </c>
      <c r="K8">
        <v>362.00326683770299</v>
      </c>
      <c r="L8">
        <v>383.85499787285198</v>
      </c>
      <c r="M8">
        <v>391.95160392545</v>
      </c>
      <c r="N8">
        <v>385.029980490078</v>
      </c>
      <c r="O8">
        <v>382.83018561697997</v>
      </c>
      <c r="P8">
        <v>383.61444462702701</v>
      </c>
      <c r="Q8">
        <v>387.54466351681498</v>
      </c>
      <c r="R8">
        <v>393.00423839541799</v>
      </c>
      <c r="T8" s="14">
        <v>65</v>
      </c>
      <c r="U8" s="14">
        <v>70000</v>
      </c>
      <c r="V8" s="5">
        <f t="shared" si="2"/>
        <v>411.47758952134944</v>
      </c>
      <c r="W8" s="5">
        <f t="shared" si="3"/>
        <v>9.9429708012663323</v>
      </c>
      <c r="X8" s="5">
        <f t="shared" si="4"/>
        <v>3.144243444055101</v>
      </c>
      <c r="Y8" s="5">
        <f t="shared" si="7"/>
        <v>401.30750075786995</v>
      </c>
      <c r="Z8" s="5">
        <f t="shared" si="8"/>
        <v>407.49398384389264</v>
      </c>
      <c r="AA8" s="5">
        <f t="shared" si="9"/>
        <v>389.84967197906474</v>
      </c>
      <c r="AB8" s="5">
        <f t="shared" si="10"/>
        <v>413.3823054015329</v>
      </c>
      <c r="AC8" s="5">
        <f t="shared" si="11"/>
        <v>422.10172730433078</v>
      </c>
      <c r="AD8" s="5">
        <f t="shared" si="12"/>
        <v>414.64767129700709</v>
      </c>
      <c r="AE8" s="5">
        <f t="shared" si="13"/>
        <v>412.27866143367072</v>
      </c>
      <c r="AF8" s="5">
        <f t="shared" si="14"/>
        <v>413.12324805987521</v>
      </c>
      <c r="AG8" s="5">
        <f t="shared" si="15"/>
        <v>417.35579147964694</v>
      </c>
      <c r="AH8" s="5">
        <f t="shared" si="16"/>
        <v>423.23533365660398</v>
      </c>
      <c r="AI8">
        <f t="shared" si="17"/>
        <v>60.548923076923096</v>
      </c>
      <c r="AJ8">
        <f t="shared" si="5"/>
        <v>579.57870860658659</v>
      </c>
      <c r="AK8">
        <f t="shared" si="18"/>
        <v>350.92866644442637</v>
      </c>
      <c r="AL8">
        <f t="shared" si="6"/>
        <v>6.7957870860658653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48.470491216547956</v>
      </c>
      <c r="H9" s="5">
        <f t="shared" si="1"/>
        <v>1.4151911179183259</v>
      </c>
      <c r="I9">
        <v>45.5692774163997</v>
      </c>
      <c r="J9">
        <v>48.278946946168404</v>
      </c>
      <c r="K9">
        <v>49.056919548495003</v>
      </c>
      <c r="L9">
        <v>48.478459378352198</v>
      </c>
      <c r="M9">
        <v>47.299673857160499</v>
      </c>
      <c r="N9">
        <v>50.695764053017797</v>
      </c>
      <c r="O9">
        <v>49.780400054451</v>
      </c>
      <c r="P9">
        <v>48.1365782941985</v>
      </c>
      <c r="Q9">
        <v>49.4000464958675</v>
      </c>
      <c r="R9">
        <v>48.008846121368997</v>
      </c>
      <c r="T9" s="14">
        <v>22</v>
      </c>
      <c r="U9" s="14">
        <v>160000</v>
      </c>
      <c r="V9" s="5">
        <f t="shared" si="2"/>
        <v>352.51266339307608</v>
      </c>
      <c r="W9" s="5">
        <f t="shared" si="3"/>
        <v>10.292299039406013</v>
      </c>
      <c r="X9" s="5">
        <f t="shared" si="4"/>
        <v>3.25471073240861</v>
      </c>
      <c r="Y9" s="5">
        <f t="shared" si="7"/>
        <v>331.41292666472503</v>
      </c>
      <c r="Z9" s="5">
        <f t="shared" si="8"/>
        <v>351.119614153952</v>
      </c>
      <c r="AA9" s="5">
        <f t="shared" si="9"/>
        <v>356.77759671632731</v>
      </c>
      <c r="AB9" s="5">
        <f t="shared" si="10"/>
        <v>352.57061366074322</v>
      </c>
      <c r="AC9" s="5">
        <f t="shared" si="11"/>
        <v>343.99762805207638</v>
      </c>
      <c r="AD9" s="5">
        <f t="shared" si="12"/>
        <v>368.69646584012941</v>
      </c>
      <c r="AE9" s="5">
        <f t="shared" si="13"/>
        <v>362.03927312328</v>
      </c>
      <c r="AF9" s="5">
        <f t="shared" si="14"/>
        <v>350.08420577598912</v>
      </c>
      <c r="AG9" s="5">
        <f t="shared" si="15"/>
        <v>359.27306542449088</v>
      </c>
      <c r="AH9" s="5">
        <f t="shared" si="16"/>
        <v>349.15524451904719</v>
      </c>
      <c r="AI9">
        <f t="shared" si="17"/>
        <v>243.63054545454546</v>
      </c>
      <c r="AJ9">
        <f t="shared" si="5"/>
        <v>44.691488801368273</v>
      </c>
      <c r="AK9">
        <f t="shared" si="18"/>
        <v>108.88211793853063</v>
      </c>
      <c r="AL9">
        <f t="shared" si="6"/>
        <v>1.4469148880136828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189.13502504812729</v>
      </c>
      <c r="H10" s="5">
        <f t="shared" si="1"/>
        <v>5.2467964473856226</v>
      </c>
      <c r="I10">
        <v>181.186239483207</v>
      </c>
      <c r="J10">
        <v>193.89106730293599</v>
      </c>
      <c r="K10">
        <v>187.71070350298399</v>
      </c>
      <c r="L10">
        <v>192.47457434837901</v>
      </c>
      <c r="M10">
        <v>192.20226681249599</v>
      </c>
      <c r="N10">
        <v>198.57278907552799</v>
      </c>
      <c r="O10">
        <v>184.79235363662201</v>
      </c>
      <c r="P10">
        <v>183.724964324827</v>
      </c>
      <c r="Q10">
        <v>189.132858802247</v>
      </c>
      <c r="R10">
        <v>187.66243319204699</v>
      </c>
      <c r="T10" s="14">
        <v>69</v>
      </c>
      <c r="U10" s="14">
        <v>160000</v>
      </c>
      <c r="V10" s="5">
        <f t="shared" si="2"/>
        <v>438.57397112609232</v>
      </c>
      <c r="W10" s="5">
        <f t="shared" si="3"/>
        <v>12.16648451567681</v>
      </c>
      <c r="X10" s="5">
        <f t="shared" si="4"/>
        <v>3.8473802186709278</v>
      </c>
      <c r="Y10" s="5">
        <f t="shared" si="7"/>
        <v>420.14200459874087</v>
      </c>
      <c r="Z10" s="5">
        <f t="shared" si="8"/>
        <v>449.60247490535886</v>
      </c>
      <c r="AA10" s="5">
        <f t="shared" si="9"/>
        <v>435.27119652865849</v>
      </c>
      <c r="AB10" s="5">
        <f t="shared" si="10"/>
        <v>446.31785356145855</v>
      </c>
      <c r="AC10" s="5">
        <f t="shared" si="11"/>
        <v>445.68641579709214</v>
      </c>
      <c r="AD10" s="5">
        <f t="shared" si="12"/>
        <v>460.45864133455768</v>
      </c>
      <c r="AE10" s="5">
        <f t="shared" si="13"/>
        <v>428.50400843274667</v>
      </c>
      <c r="AF10" s="5">
        <f t="shared" si="14"/>
        <v>426.02890278220752</v>
      </c>
      <c r="AG10" s="5">
        <f t="shared" si="15"/>
        <v>438.56894794723945</v>
      </c>
      <c r="AH10" s="5">
        <f t="shared" si="16"/>
        <v>435.15926537286265</v>
      </c>
      <c r="AI10">
        <f t="shared" si="17"/>
        <v>333.93530434782616</v>
      </c>
      <c r="AJ10">
        <f t="shared" si="5"/>
        <v>31.335011727084357</v>
      </c>
      <c r="AK10">
        <f t="shared" si="18"/>
        <v>104.63866677826616</v>
      </c>
      <c r="AL10">
        <f t="shared" si="6"/>
        <v>1.3133501172708435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93.514225676419741</v>
      </c>
      <c r="H12" s="5">
        <f t="shared" si="1"/>
        <v>4.8493279193656491</v>
      </c>
      <c r="I12">
        <v>94.551748138836999</v>
      </c>
      <c r="J12">
        <v>88.531703161796102</v>
      </c>
      <c r="K12">
        <v>96.222523191503797</v>
      </c>
      <c r="L12">
        <v>104.89587982738701</v>
      </c>
      <c r="M12">
        <v>92.039213766522295</v>
      </c>
      <c r="N12">
        <v>87.328576792145796</v>
      </c>
      <c r="O12">
        <v>94.323476839026</v>
      </c>
      <c r="P12">
        <v>93.359453232522696</v>
      </c>
      <c r="Q12">
        <v>93.132744522782204</v>
      </c>
      <c r="R12">
        <v>90.756937291674504</v>
      </c>
      <c r="T12" s="14">
        <v>81</v>
      </c>
      <c r="U12" s="14">
        <v>66000</v>
      </c>
      <c r="V12" s="5">
        <f t="shared" si="2"/>
        <v>76.19677647708275</v>
      </c>
      <c r="W12" s="5">
        <f t="shared" si="3"/>
        <v>3.9513042305942316</v>
      </c>
      <c r="X12" s="5">
        <f t="shared" si="4"/>
        <v>1.2495121096936945</v>
      </c>
      <c r="Y12" s="5">
        <f t="shared" si="7"/>
        <v>77.042165150163498</v>
      </c>
      <c r="Z12" s="5">
        <f t="shared" si="8"/>
        <v>72.136943317019046</v>
      </c>
      <c r="AA12" s="5">
        <f t="shared" si="9"/>
        <v>78.403537415299397</v>
      </c>
      <c r="AB12" s="5">
        <f t="shared" si="10"/>
        <v>85.470716896389405</v>
      </c>
      <c r="AC12" s="5">
        <f t="shared" si="11"/>
        <v>74.994914920870016</v>
      </c>
      <c r="AD12" s="5">
        <f t="shared" si="12"/>
        <v>71.156618126933608</v>
      </c>
      <c r="AE12" s="5">
        <f t="shared" si="13"/>
        <v>76.85616631328044</v>
      </c>
      <c r="AF12" s="5">
        <f t="shared" si="14"/>
        <v>76.070665596870342</v>
      </c>
      <c r="AG12" s="5">
        <f t="shared" si="15"/>
        <v>75.885939981526235</v>
      </c>
      <c r="AH12" s="5">
        <f t="shared" si="16"/>
        <v>73.950097052475527</v>
      </c>
      <c r="AI12">
        <f t="shared" si="17"/>
        <v>12.183111111111113</v>
      </c>
      <c r="AJ12">
        <f t="shared" si="5"/>
        <v>525.42954572244321</v>
      </c>
      <c r="AK12">
        <f t="shared" si="18"/>
        <v>64.013665365971633</v>
      </c>
      <c r="AL12">
        <f t="shared" si="6"/>
        <v>6.2542954572244325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1748.3784137280841</v>
      </c>
      <c r="H14" s="5">
        <f t="shared" si="1"/>
        <v>44.846064699382303</v>
      </c>
      <c r="I14">
        <v>1787.7460982422499</v>
      </c>
      <c r="J14">
        <v>1763.0140748388601</v>
      </c>
      <c r="K14">
        <v>1762.4226502654401</v>
      </c>
      <c r="L14">
        <v>1660.09135368844</v>
      </c>
      <c r="M14">
        <v>1719.8415957852401</v>
      </c>
      <c r="N14">
        <v>1715.30731386095</v>
      </c>
      <c r="O14">
        <v>1792.1701980903399</v>
      </c>
      <c r="P14">
        <v>1710.5359936991099</v>
      </c>
      <c r="Q14">
        <v>1776.1639993010699</v>
      </c>
      <c r="R14">
        <v>1796.4908595091399</v>
      </c>
      <c r="T14" s="14">
        <v>615</v>
      </c>
      <c r="U14" s="14">
        <v>96000</v>
      </c>
      <c r="V14" s="5">
        <f t="shared" si="2"/>
        <v>272.91760604535943</v>
      </c>
      <c r="W14" s="5">
        <f t="shared" si="3"/>
        <v>7.000361318927979</v>
      </c>
      <c r="X14" s="5">
        <f t="shared" si="4"/>
        <v>2.2137086211952797</v>
      </c>
      <c r="Y14" s="5">
        <f t="shared" si="7"/>
        <v>279.06280557927806</v>
      </c>
      <c r="Z14" s="5">
        <f t="shared" si="8"/>
        <v>275.20219704801718</v>
      </c>
      <c r="AA14" s="5">
        <f t="shared" si="9"/>
        <v>275.1098771146053</v>
      </c>
      <c r="AB14" s="5">
        <f t="shared" si="10"/>
        <v>259.13621130746378</v>
      </c>
      <c r="AC14" s="5">
        <f t="shared" si="11"/>
        <v>268.46307836647651</v>
      </c>
      <c r="AD14" s="5">
        <f t="shared" si="12"/>
        <v>267.755288017319</v>
      </c>
      <c r="AE14" s="5">
        <f t="shared" si="13"/>
        <v>279.75339677507742</v>
      </c>
      <c r="AF14" s="5">
        <f t="shared" si="14"/>
        <v>267.01049657742203</v>
      </c>
      <c r="AG14" s="5">
        <f t="shared" si="15"/>
        <v>277.25486818358166</v>
      </c>
      <c r="AH14" s="5">
        <f t="shared" si="16"/>
        <v>280.42784148435356</v>
      </c>
      <c r="AI14">
        <f t="shared" si="17"/>
        <v>78.007071219512198</v>
      </c>
      <c r="AJ14">
        <f t="shared" si="5"/>
        <v>249.86264934542697</v>
      </c>
      <c r="AK14">
        <f t="shared" si="18"/>
        <v>194.91053482584724</v>
      </c>
      <c r="AL14">
        <f t="shared" si="6"/>
        <v>3.4986264934542697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16.722755414393028</v>
      </c>
      <c r="H15" s="5">
        <f t="shared" si="1"/>
        <v>0.29981585107822678</v>
      </c>
      <c r="I15">
        <v>17.216718368217801</v>
      </c>
      <c r="J15">
        <v>16.963939818296399</v>
      </c>
      <c r="K15">
        <v>16.533381064445301</v>
      </c>
      <c r="L15">
        <v>16.8759799479555</v>
      </c>
      <c r="M15">
        <v>16.788570953891998</v>
      </c>
      <c r="N15">
        <v>16.8809531602903</v>
      </c>
      <c r="O15">
        <v>16.719770334882199</v>
      </c>
      <c r="P15">
        <v>16.118646842663701</v>
      </c>
      <c r="Q15">
        <v>16.6052941253689</v>
      </c>
      <c r="R15">
        <v>16.524299527918199</v>
      </c>
      <c r="T15" s="14">
        <v>546</v>
      </c>
      <c r="U15" s="14">
        <v>210000</v>
      </c>
      <c r="V15" s="5">
        <f t="shared" si="2"/>
        <v>6.4318290055357803</v>
      </c>
      <c r="W15" s="5">
        <f t="shared" si="3"/>
        <v>0.11531378887624111</v>
      </c>
      <c r="X15" s="5">
        <f t="shared" si="4"/>
        <v>3.6465421847271022E-2</v>
      </c>
      <c r="Y15" s="5">
        <f t="shared" si="7"/>
        <v>6.6218147570068471</v>
      </c>
      <c r="Z15" s="5">
        <f t="shared" si="8"/>
        <v>6.5245922378063081</v>
      </c>
      <c r="AA15" s="5">
        <f t="shared" si="9"/>
        <v>6.3589927170943463</v>
      </c>
      <c r="AB15" s="5">
        <f t="shared" si="10"/>
        <v>6.4907615184444234</v>
      </c>
      <c r="AC15" s="5">
        <f t="shared" si="11"/>
        <v>6.4571426745738458</v>
      </c>
      <c r="AD15" s="5">
        <f t="shared" si="12"/>
        <v>6.4926742924193457</v>
      </c>
      <c r="AE15" s="5">
        <f t="shared" si="13"/>
        <v>6.4306808980316141</v>
      </c>
      <c r="AF15" s="5">
        <f t="shared" si="14"/>
        <v>6.1994795548706545</v>
      </c>
      <c r="AG15" s="5">
        <f t="shared" si="15"/>
        <v>6.3866515866803466</v>
      </c>
      <c r="AH15" s="5">
        <f t="shared" si="16"/>
        <v>6.3554998184300766</v>
      </c>
      <c r="AI15">
        <f t="shared" si="17"/>
        <v>3.4504615384615396</v>
      </c>
      <c r="AJ15">
        <f t="shared" si="5"/>
        <v>86.404889138499001</v>
      </c>
      <c r="AK15">
        <f t="shared" si="18"/>
        <v>2.9813674670742407</v>
      </c>
      <c r="AL15">
        <f t="shared" si="6"/>
        <v>1.8640488913849902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77.700773144213841</v>
      </c>
      <c r="H17" s="5">
        <f t="shared" si="1"/>
        <v>12.681998510766725</v>
      </c>
      <c r="I17">
        <v>63.229904210586298</v>
      </c>
      <c r="J17">
        <v>69.787576680729302</v>
      </c>
      <c r="K17">
        <v>80.934524080399896</v>
      </c>
      <c r="L17">
        <v>84.249620590526604</v>
      </c>
      <c r="M17">
        <v>103.448143850192</v>
      </c>
      <c r="N17">
        <v>69.186506484938704</v>
      </c>
      <c r="O17">
        <v>66.513279262572695</v>
      </c>
      <c r="P17">
        <v>92.549194934299607</v>
      </c>
      <c r="Q17">
        <v>75.383383975464696</v>
      </c>
      <c r="R17">
        <v>71.725597372428496</v>
      </c>
      <c r="T17" s="14">
        <v>292</v>
      </c>
      <c r="U17" s="14">
        <v>100000</v>
      </c>
      <c r="V17" s="5">
        <f t="shared" si="2"/>
        <v>26.609853816511581</v>
      </c>
      <c r="W17" s="5">
        <f t="shared" si="3"/>
        <v>4.3431501749201535</v>
      </c>
      <c r="X17" s="5">
        <f t="shared" si="4"/>
        <v>1.3734246772906389</v>
      </c>
      <c r="Y17" s="5">
        <f t="shared" si="7"/>
        <v>21.654076784447362</v>
      </c>
      <c r="Z17" s="5">
        <f t="shared" si="8"/>
        <v>23.899855027647021</v>
      </c>
      <c r="AA17" s="5">
        <f t="shared" si="9"/>
        <v>27.717302767260236</v>
      </c>
      <c r="AB17" s="5">
        <f t="shared" si="10"/>
        <v>28.852609791276233</v>
      </c>
      <c r="AC17" s="5">
        <f t="shared" si="11"/>
        <v>35.427446524038352</v>
      </c>
      <c r="AD17" s="5">
        <f t="shared" si="12"/>
        <v>23.694009070184489</v>
      </c>
      <c r="AE17" s="5">
        <f t="shared" si="13"/>
        <v>22.778520295401609</v>
      </c>
      <c r="AF17" s="5">
        <f t="shared" si="14"/>
        <v>31.694929772020412</v>
      </c>
      <c r="AG17" s="5">
        <f t="shared" si="15"/>
        <v>25.816227388857769</v>
      </c>
      <c r="AH17" s="5">
        <f t="shared" si="16"/>
        <v>24.563560743982361</v>
      </c>
      <c r="AI17">
        <f t="shared" si="17"/>
        <v>603.1890410958905</v>
      </c>
      <c r="AJ17">
        <f t="shared" si="5"/>
        <v>-95.588471937725188</v>
      </c>
      <c r="AK17">
        <f t="shared" si="18"/>
        <v>-576.57918727937897</v>
      </c>
      <c r="AL17">
        <f t="shared" si="6"/>
        <v>4.4115280622748158E-2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133.89756512613891</v>
      </c>
      <c r="H18" s="5">
        <f t="shared" si="1"/>
        <v>4.0436434305851723</v>
      </c>
      <c r="I18">
        <v>138.00040018970401</v>
      </c>
      <c r="J18">
        <v>132.10653647433401</v>
      </c>
      <c r="K18">
        <v>141.65761903919099</v>
      </c>
      <c r="L18">
        <v>129.998009350724</v>
      </c>
      <c r="M18">
        <v>132.07329914181301</v>
      </c>
      <c r="N18">
        <v>131.89941698143099</v>
      </c>
      <c r="O18">
        <v>135.300385399704</v>
      </c>
      <c r="P18">
        <v>136.70189740985299</v>
      </c>
      <c r="Q18">
        <v>128.06528898959999</v>
      </c>
      <c r="R18">
        <v>133.17279828503499</v>
      </c>
      <c r="T18" s="14">
        <v>200</v>
      </c>
      <c r="U18" s="14">
        <v>47000</v>
      </c>
      <c r="V18" s="5">
        <f t="shared" si="2"/>
        <v>31.46592780464265</v>
      </c>
      <c r="W18" s="5">
        <f t="shared" si="3"/>
        <v>0.95025620618751649</v>
      </c>
      <c r="X18" s="5">
        <f t="shared" si="4"/>
        <v>0.30049739722631408</v>
      </c>
      <c r="Y18" s="5">
        <f t="shared" si="7"/>
        <v>32.430094044580443</v>
      </c>
      <c r="Z18" s="5">
        <f t="shared" si="8"/>
        <v>31.045036071468495</v>
      </c>
      <c r="AA18" s="5">
        <f t="shared" si="9"/>
        <v>33.289540474209886</v>
      </c>
      <c r="AB18" s="5">
        <f t="shared" si="10"/>
        <v>30.549532197420142</v>
      </c>
      <c r="AC18" s="5">
        <f t="shared" si="11"/>
        <v>31.037225298326057</v>
      </c>
      <c r="AD18" s="5">
        <f t="shared" si="12"/>
        <v>30.996362990636285</v>
      </c>
      <c r="AE18" s="5">
        <f t="shared" si="13"/>
        <v>31.795590568930439</v>
      </c>
      <c r="AF18" s="5">
        <f t="shared" si="14"/>
        <v>32.124945891315456</v>
      </c>
      <c r="AG18" s="5">
        <f t="shared" si="15"/>
        <v>30.095342912555996</v>
      </c>
      <c r="AH18" s="5">
        <f t="shared" si="16"/>
        <v>31.295607596983224</v>
      </c>
      <c r="AI18">
        <f t="shared" si="17"/>
        <v>45.130904000000001</v>
      </c>
      <c r="AJ18">
        <f t="shared" si="5"/>
        <v>-30.278534184374749</v>
      </c>
      <c r="AK18">
        <f t="shared" si="18"/>
        <v>-13.664976195357351</v>
      </c>
      <c r="AL18">
        <f t="shared" si="6"/>
        <v>0.6972146581562525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26.169817158296915</v>
      </c>
      <c r="H19" s="5">
        <f t="shared" si="1"/>
        <v>4.3165796305199633</v>
      </c>
      <c r="I19">
        <v>24.295676363118201</v>
      </c>
      <c r="J19">
        <v>23.2058964534064</v>
      </c>
      <c r="K19">
        <v>22.6320285814007</v>
      </c>
      <c r="L19">
        <v>29.1783340536903</v>
      </c>
      <c r="M19">
        <v>32.101657254895599</v>
      </c>
      <c r="N19">
        <v>22.181858835354301</v>
      </c>
      <c r="O19">
        <v>24.830545137733399</v>
      </c>
      <c r="P19">
        <v>21.690399680967399</v>
      </c>
      <c r="Q19">
        <v>27.776469548786</v>
      </c>
      <c r="R19">
        <v>33.8053056736169</v>
      </c>
      <c r="T19" s="14">
        <v>437</v>
      </c>
      <c r="U19" s="14">
        <v>300000</v>
      </c>
      <c r="V19" s="5">
        <f t="shared" si="2"/>
        <v>17.965549536588277</v>
      </c>
      <c r="W19" s="5">
        <f t="shared" si="3"/>
        <v>2.9633269774736415</v>
      </c>
      <c r="X19" s="5">
        <f t="shared" si="4"/>
        <v>0.9370862700639182</v>
      </c>
      <c r="Y19" s="5">
        <f t="shared" si="7"/>
        <v>16.678954025023938</v>
      </c>
      <c r="Z19" s="5">
        <f t="shared" si="8"/>
        <v>15.930821363894553</v>
      </c>
      <c r="AA19" s="5">
        <f t="shared" si="9"/>
        <v>15.536861726362035</v>
      </c>
      <c r="AB19" s="5">
        <f t="shared" si="10"/>
        <v>20.030892943036822</v>
      </c>
      <c r="AC19" s="5">
        <f t="shared" si="11"/>
        <v>22.03775097590087</v>
      </c>
      <c r="AD19" s="5">
        <f t="shared" si="12"/>
        <v>15.227820710769544</v>
      </c>
      <c r="AE19" s="5">
        <f t="shared" si="13"/>
        <v>17.046140826819268</v>
      </c>
      <c r="AF19" s="5">
        <f t="shared" si="14"/>
        <v>14.890434563593178</v>
      </c>
      <c r="AG19" s="5">
        <f t="shared" si="15"/>
        <v>19.068514564383982</v>
      </c>
      <c r="AH19" s="5">
        <f t="shared" si="16"/>
        <v>23.207303666098561</v>
      </c>
      <c r="AI19">
        <f t="shared" si="17"/>
        <v>33.584622425629298</v>
      </c>
      <c r="AJ19">
        <f t="shared" si="5"/>
        <v>-46.506620473784757</v>
      </c>
      <c r="AK19">
        <f t="shared" si="18"/>
        <v>-15.619072889041021</v>
      </c>
      <c r="AL19">
        <f t="shared" si="6"/>
        <v>0.53493379526215246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27.076711014009152</v>
      </c>
      <c r="H20" s="5">
        <f t="shared" si="1"/>
        <v>0.57646977717407966</v>
      </c>
      <c r="I20">
        <v>26.9120386512813</v>
      </c>
      <c r="J20">
        <v>27.312942617291998</v>
      </c>
      <c r="K20">
        <v>27.145169956265601</v>
      </c>
      <c r="L20">
        <v>26.630846114927198</v>
      </c>
      <c r="M20">
        <v>28.4495158014076</v>
      </c>
      <c r="N20">
        <v>27.46623435343</v>
      </c>
      <c r="O20">
        <v>26.815774487307301</v>
      </c>
      <c r="P20">
        <v>26.965000985679499</v>
      </c>
      <c r="Q20">
        <v>26.524431905870401</v>
      </c>
      <c r="R20">
        <v>26.545155266630601</v>
      </c>
      <c r="T20" s="14">
        <v>97</v>
      </c>
      <c r="U20" s="14">
        <v>105000</v>
      </c>
      <c r="V20" s="5">
        <f t="shared" si="2"/>
        <v>29.309841819288255</v>
      </c>
      <c r="W20" s="5">
        <f t="shared" si="3"/>
        <v>0.62401367632245708</v>
      </c>
      <c r="X20" s="5">
        <f t="shared" si="4"/>
        <v>0.19733045082740477</v>
      </c>
      <c r="Y20" s="5">
        <f t="shared" si="7"/>
        <v>29.131588230768418</v>
      </c>
      <c r="Z20" s="5">
        <f t="shared" si="8"/>
        <v>29.565556441398556</v>
      </c>
      <c r="AA20" s="5">
        <f t="shared" si="9"/>
        <v>29.383946859875135</v>
      </c>
      <c r="AB20" s="5">
        <f t="shared" si="10"/>
        <v>28.827204557395419</v>
      </c>
      <c r="AC20" s="5">
        <f t="shared" si="11"/>
        <v>30.79586762008039</v>
      </c>
      <c r="AD20" s="5">
        <f t="shared" si="12"/>
        <v>29.731490794950002</v>
      </c>
      <c r="AE20" s="5">
        <f t="shared" si="13"/>
        <v>29.027384754301718</v>
      </c>
      <c r="AF20" s="5">
        <f t="shared" si="14"/>
        <v>29.188918592745846</v>
      </c>
      <c r="AG20" s="5">
        <f t="shared" si="15"/>
        <v>28.712013918725695</v>
      </c>
      <c r="AH20" s="5">
        <f t="shared" si="16"/>
        <v>28.734446422641373</v>
      </c>
      <c r="AI20">
        <f t="shared" si="17"/>
        <v>120.25509278350515</v>
      </c>
      <c r="AJ20">
        <f t="shared" si="5"/>
        <v>-75.626943407665351</v>
      </c>
      <c r="AK20">
        <f t="shared" si="18"/>
        <v>-90.945250964216896</v>
      </c>
      <c r="AL20">
        <f t="shared" si="6"/>
        <v>0.24373056592334652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258.2481991308552</v>
      </c>
      <c r="H21" s="5">
        <f t="shared" si="1"/>
        <v>41.035510891218053</v>
      </c>
      <c r="I21">
        <v>208.752312892465</v>
      </c>
      <c r="J21">
        <v>222.70253514959899</v>
      </c>
      <c r="K21">
        <v>302.58046085900202</v>
      </c>
      <c r="L21">
        <v>279.24935132624898</v>
      </c>
      <c r="M21">
        <v>329.03238816541801</v>
      </c>
      <c r="N21">
        <v>235.389265845734</v>
      </c>
      <c r="O21">
        <v>209.12913614331001</v>
      </c>
      <c r="P21">
        <v>288.70974383846197</v>
      </c>
      <c r="Q21">
        <v>245.843757870296</v>
      </c>
      <c r="R21">
        <v>261.093039218017</v>
      </c>
      <c r="T21" s="14">
        <v>1629</v>
      </c>
      <c r="U21" s="14">
        <v>90000</v>
      </c>
      <c r="V21" s="5">
        <f t="shared" si="2"/>
        <v>14.267856305572113</v>
      </c>
      <c r="W21" s="5">
        <f t="shared" si="3"/>
        <v>2.2671552978573364</v>
      </c>
      <c r="X21" s="5">
        <f t="shared" si="4"/>
        <v>0.71693745505466422</v>
      </c>
      <c r="Y21" s="5">
        <f t="shared" si="7"/>
        <v>11.533276955384807</v>
      </c>
      <c r="Z21" s="5">
        <f t="shared" si="8"/>
        <v>12.304007466828672</v>
      </c>
      <c r="AA21" s="5">
        <f t="shared" si="9"/>
        <v>16.717152533646519</v>
      </c>
      <c r="AB21" s="5">
        <f t="shared" si="10"/>
        <v>15.428140957251324</v>
      </c>
      <c r="AC21" s="5">
        <f t="shared" si="11"/>
        <v>18.178584981514806</v>
      </c>
      <c r="AD21" s="5">
        <f t="shared" si="12"/>
        <v>13.004931814681438</v>
      </c>
      <c r="AE21" s="5">
        <f t="shared" si="13"/>
        <v>11.55409591951989</v>
      </c>
      <c r="AF21" s="5">
        <f t="shared" si="14"/>
        <v>15.950814576710608</v>
      </c>
      <c r="AG21" s="5">
        <f t="shared" si="15"/>
        <v>13.582528059132375</v>
      </c>
      <c r="AH21" s="5">
        <f t="shared" si="16"/>
        <v>14.425029791050664</v>
      </c>
      <c r="AI21">
        <f t="shared" si="17"/>
        <v>18.581480662983427</v>
      </c>
      <c r="AJ21">
        <f t="shared" si="5"/>
        <v>-23.214642770662401</v>
      </c>
      <c r="AK21">
        <f t="shared" si="18"/>
        <v>-4.3136243574113138</v>
      </c>
      <c r="AL21">
        <f t="shared" si="6"/>
        <v>0.76785357229337603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26.995227838027994</v>
      </c>
      <c r="H22" s="5">
        <f t="shared" si="1"/>
        <v>0.24977333582262168</v>
      </c>
      <c r="I22">
        <v>27.435992528270301</v>
      </c>
      <c r="J22">
        <v>27.176089030170399</v>
      </c>
      <c r="K22">
        <v>26.680149516533699</v>
      </c>
      <c r="L22">
        <v>27.3214391231942</v>
      </c>
      <c r="M22">
        <v>26.8517120782614</v>
      </c>
      <c r="N22">
        <v>26.952251842036599</v>
      </c>
      <c r="O22">
        <v>27.085027192033301</v>
      </c>
      <c r="P22">
        <v>26.832729318338799</v>
      </c>
      <c r="Q22">
        <v>26.840987229837701</v>
      </c>
      <c r="R22">
        <v>26.775900521603599</v>
      </c>
      <c r="T22" s="14">
        <v>54</v>
      </c>
      <c r="U22" s="14">
        <v>90000</v>
      </c>
      <c r="V22" s="5">
        <f t="shared" si="2"/>
        <v>44.99204639671332</v>
      </c>
      <c r="W22" s="5">
        <f t="shared" si="3"/>
        <v>0.41628889303770189</v>
      </c>
      <c r="X22" s="5">
        <f t="shared" si="4"/>
        <v>0.13164210666293485</v>
      </c>
      <c r="Y22" s="5">
        <f t="shared" si="7"/>
        <v>45.726654213783831</v>
      </c>
      <c r="Z22" s="5">
        <f t="shared" si="8"/>
        <v>45.293481716950659</v>
      </c>
      <c r="AA22" s="5">
        <f t="shared" si="9"/>
        <v>44.4669158608895</v>
      </c>
      <c r="AB22" s="5">
        <f t="shared" si="10"/>
        <v>45.535731871990329</v>
      </c>
      <c r="AC22" s="5">
        <f t="shared" si="11"/>
        <v>44.752853463769</v>
      </c>
      <c r="AD22" s="5">
        <f t="shared" si="12"/>
        <v>44.920419736727666</v>
      </c>
      <c r="AE22" s="5">
        <f t="shared" si="13"/>
        <v>45.141711986722179</v>
      </c>
      <c r="AF22" s="5">
        <f t="shared" si="14"/>
        <v>44.721215530564663</v>
      </c>
      <c r="AG22" s="5">
        <f t="shared" si="15"/>
        <v>44.734978716396164</v>
      </c>
      <c r="AH22" s="5">
        <f t="shared" si="16"/>
        <v>44.626500869339331</v>
      </c>
      <c r="AI22">
        <f t="shared" si="17"/>
        <v>153.75733333333335</v>
      </c>
      <c r="AJ22">
        <f t="shared" si="5"/>
        <v>-70.738276073522783</v>
      </c>
      <c r="AK22">
        <f t="shared" si="18"/>
        <v>-108.76528693662003</v>
      </c>
      <c r="AL22">
        <f t="shared" si="6"/>
        <v>0.29261723926477207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12.26938693014085</v>
      </c>
      <c r="H23" s="5">
        <f t="shared" si="1"/>
        <v>6.4587004965225417E-2</v>
      </c>
      <c r="I23">
        <v>12.3775265517462</v>
      </c>
      <c r="J23">
        <v>12.3404251094955</v>
      </c>
      <c r="K23">
        <v>12.2369152245978</v>
      </c>
      <c r="L23">
        <v>12.296378660558799</v>
      </c>
      <c r="M23">
        <v>12.1861632856425</v>
      </c>
      <c r="N23">
        <v>12.2819909480971</v>
      </c>
      <c r="O23">
        <v>12.325831023415001</v>
      </c>
      <c r="P23">
        <v>12.211185657669301</v>
      </c>
      <c r="Q23">
        <v>12.208039268392699</v>
      </c>
      <c r="R23">
        <v>12.2294135717936</v>
      </c>
      <c r="T23" s="14">
        <v>18</v>
      </c>
      <c r="U23" s="14">
        <v>270000</v>
      </c>
      <c r="V23" s="5">
        <f t="shared" si="2"/>
        <v>184.04080395211273</v>
      </c>
      <c r="W23" s="5">
        <f t="shared" si="3"/>
        <v>0.9688050744783816</v>
      </c>
      <c r="X23" s="5">
        <f t="shared" si="4"/>
        <v>0.30636306440807487</v>
      </c>
      <c r="Y23" s="5">
        <f t="shared" si="7"/>
        <v>185.662898276193</v>
      </c>
      <c r="Z23" s="5">
        <f t="shared" si="8"/>
        <v>185.10637664243251</v>
      </c>
      <c r="AA23" s="5">
        <f t="shared" si="9"/>
        <v>183.55372836896697</v>
      </c>
      <c r="AB23" s="5">
        <f t="shared" si="10"/>
        <v>184.44567990838198</v>
      </c>
      <c r="AC23" s="5">
        <f t="shared" si="11"/>
        <v>182.79244928463748</v>
      </c>
      <c r="AD23" s="5">
        <f t="shared" si="12"/>
        <v>184.22986422145649</v>
      </c>
      <c r="AE23" s="5">
        <f t="shared" si="13"/>
        <v>184.88746535122499</v>
      </c>
      <c r="AF23" s="5">
        <f t="shared" si="14"/>
        <v>183.16778486503952</v>
      </c>
      <c r="AG23" s="5">
        <f t="shared" si="15"/>
        <v>183.1205890258905</v>
      </c>
      <c r="AH23" s="5">
        <f t="shared" si="16"/>
        <v>183.441203576904</v>
      </c>
      <c r="AI23">
        <f t="shared" si="17"/>
        <v>1257.3119999999999</v>
      </c>
      <c r="AJ23">
        <f t="shared" si="5"/>
        <v>-85.36236002264252</v>
      </c>
      <c r="AK23">
        <f t="shared" si="18"/>
        <v>-1073.2711960478871</v>
      </c>
      <c r="AL23">
        <f t="shared" si="6"/>
        <v>0.14637639977357469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6.7249008323225841</v>
      </c>
      <c r="H24" s="5">
        <f t="shared" si="1"/>
        <v>0.12197177346784081</v>
      </c>
      <c r="I24">
        <v>6.9171798447275803</v>
      </c>
      <c r="J24">
        <v>6.8126591201359199</v>
      </c>
      <c r="K24">
        <v>6.6398629130378604</v>
      </c>
      <c r="L24">
        <v>6.8058919725759299</v>
      </c>
      <c r="M24">
        <v>6.7241647705374499</v>
      </c>
      <c r="N24">
        <v>6.7974939431054304</v>
      </c>
      <c r="O24">
        <v>6.7457201050804798</v>
      </c>
      <c r="P24">
        <v>6.4744967132555198</v>
      </c>
      <c r="Q24">
        <v>6.6697236508057696</v>
      </c>
      <c r="R24">
        <v>6.6618152899638998</v>
      </c>
      <c r="T24" s="14">
        <v>65</v>
      </c>
      <c r="U24" s="14">
        <v>70000</v>
      </c>
      <c r="V24" s="5">
        <f t="shared" si="2"/>
        <v>7.2422008963473985</v>
      </c>
      <c r="W24" s="5">
        <f t="shared" si="3"/>
        <v>0.13135421758075141</v>
      </c>
      <c r="X24" s="5">
        <f t="shared" si="4"/>
        <v>4.1537850782450675E-2</v>
      </c>
      <c r="Y24" s="5">
        <f t="shared" si="7"/>
        <v>7.4492706020143169</v>
      </c>
      <c r="Z24" s="5">
        <f t="shared" si="8"/>
        <v>7.3367098216848374</v>
      </c>
      <c r="AA24" s="5">
        <f t="shared" si="9"/>
        <v>7.1506215986561577</v>
      </c>
      <c r="AB24" s="5">
        <f t="shared" si="10"/>
        <v>7.329422124312539</v>
      </c>
      <c r="AC24" s="5">
        <f t="shared" si="11"/>
        <v>7.2414082144249461</v>
      </c>
      <c r="AD24" s="5">
        <f t="shared" si="12"/>
        <v>7.320378092575079</v>
      </c>
      <c r="AE24" s="5">
        <f t="shared" si="13"/>
        <v>7.2646216516251316</v>
      </c>
      <c r="AF24" s="5">
        <f t="shared" si="14"/>
        <v>6.9725349219674833</v>
      </c>
      <c r="AG24" s="5">
        <f t="shared" si="15"/>
        <v>7.1827793162523674</v>
      </c>
      <c r="AH24" s="5">
        <f t="shared" si="16"/>
        <v>7.174262619961123</v>
      </c>
      <c r="AI24">
        <f t="shared" si="17"/>
        <v>3.8838153846153856</v>
      </c>
      <c r="AJ24">
        <f t="shared" si="5"/>
        <v>86.471296370967792</v>
      </c>
      <c r="AK24">
        <f t="shared" si="18"/>
        <v>3.3583855117320129</v>
      </c>
      <c r="AL24">
        <f t="shared" si="6"/>
        <v>1.864712963709678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4.0101738811449579</v>
      </c>
      <c r="H25" s="5">
        <f t="shared" si="1"/>
        <v>7.3205999590835194E-2</v>
      </c>
      <c r="I25">
        <v>4.1349409847623297</v>
      </c>
      <c r="J25">
        <v>4.0651035902956902</v>
      </c>
      <c r="K25">
        <v>3.9695581871790599</v>
      </c>
      <c r="L25">
        <v>4.0566641247900099</v>
      </c>
      <c r="M25">
        <v>4.0146017506243403</v>
      </c>
      <c r="N25">
        <v>4.04649589479114</v>
      </c>
      <c r="O25">
        <v>4.0110875254437204</v>
      </c>
      <c r="P25">
        <v>3.8647886608800701</v>
      </c>
      <c r="Q25">
        <v>3.9715630270787101</v>
      </c>
      <c r="R25">
        <v>3.9669350656045101</v>
      </c>
      <c r="T25" s="14">
        <v>22</v>
      </c>
      <c r="U25" s="14">
        <v>160000</v>
      </c>
      <c r="V25" s="5">
        <f t="shared" si="2"/>
        <v>29.164900953781519</v>
      </c>
      <c r="W25" s="5">
        <f t="shared" si="3"/>
        <v>0.53240726975152741</v>
      </c>
      <c r="X25" s="5">
        <f t="shared" si="4"/>
        <v>0.16836196152464952</v>
      </c>
      <c r="Y25" s="5">
        <f t="shared" si="7"/>
        <v>30.072298070998759</v>
      </c>
      <c r="Z25" s="5">
        <f t="shared" si="8"/>
        <v>29.56438974760502</v>
      </c>
      <c r="AA25" s="5">
        <f t="shared" si="9"/>
        <v>28.869514088574981</v>
      </c>
      <c r="AB25" s="5">
        <f t="shared" si="10"/>
        <v>29.50301181665462</v>
      </c>
      <c r="AC25" s="5">
        <f t="shared" si="11"/>
        <v>29.197103640904292</v>
      </c>
      <c r="AD25" s="5">
        <f t="shared" si="12"/>
        <v>29.429061053026473</v>
      </c>
      <c r="AE25" s="5">
        <f t="shared" si="13"/>
        <v>29.17154563959069</v>
      </c>
      <c r="AF25" s="5">
        <f t="shared" si="14"/>
        <v>28.107553897309604</v>
      </c>
      <c r="AG25" s="5">
        <f t="shared" si="15"/>
        <v>28.884094742390623</v>
      </c>
      <c r="AH25" s="5">
        <f t="shared" si="16"/>
        <v>28.850436840760075</v>
      </c>
      <c r="AI25">
        <f t="shared" si="17"/>
        <v>15.639272727272729</v>
      </c>
      <c r="AJ25">
        <f t="shared" si="5"/>
        <v>86.485020514553497</v>
      </c>
      <c r="AK25">
        <f t="shared" si="18"/>
        <v>13.52562822650879</v>
      </c>
      <c r="AL25">
        <f t="shared" si="6"/>
        <v>1.8648502051455349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7.2264666358687224</v>
      </c>
      <c r="H26" s="5">
        <f t="shared" si="1"/>
        <v>0.13866160349155354</v>
      </c>
      <c r="I26">
        <v>7.4572448702538496</v>
      </c>
      <c r="J26">
        <v>7.3307259012597603</v>
      </c>
      <c r="K26">
        <v>7.1312409070585296</v>
      </c>
      <c r="L26">
        <v>7.30808974214834</v>
      </c>
      <c r="M26">
        <v>7.2451351233710604</v>
      </c>
      <c r="N26">
        <v>7.2797046377575896</v>
      </c>
      <c r="O26">
        <v>7.25600563343417</v>
      </c>
      <c r="P26">
        <v>6.9455848485928602</v>
      </c>
      <c r="Q26">
        <v>7.1642074205722803</v>
      </c>
      <c r="R26">
        <v>7.1467272742387804</v>
      </c>
      <c r="T26" s="14">
        <v>400</v>
      </c>
      <c r="U26" s="14">
        <v>53000</v>
      </c>
      <c r="V26" s="5">
        <f t="shared" si="2"/>
        <v>0.95750682925260566</v>
      </c>
      <c r="W26" s="5">
        <f t="shared" si="3"/>
        <v>1.8372662462630845E-2</v>
      </c>
      <c r="X26" s="5">
        <f t="shared" si="4"/>
        <v>5.8099460063391678E-3</v>
      </c>
      <c r="Y26" s="5">
        <f t="shared" si="7"/>
        <v>0.98808494530863511</v>
      </c>
      <c r="Z26" s="5">
        <f t="shared" si="8"/>
        <v>0.9713211819169183</v>
      </c>
      <c r="AA26" s="5">
        <f t="shared" si="9"/>
        <v>0.94488942018525512</v>
      </c>
      <c r="AB26" s="5">
        <f t="shared" si="10"/>
        <v>0.96832189083465492</v>
      </c>
      <c r="AC26" s="5">
        <f t="shared" si="11"/>
        <v>0.9599804038466655</v>
      </c>
      <c r="AD26" s="5">
        <f t="shared" si="12"/>
        <v>0.96456086450288059</v>
      </c>
      <c r="AE26" s="5">
        <f t="shared" si="13"/>
        <v>0.96142074643002762</v>
      </c>
      <c r="AF26" s="5">
        <f t="shared" si="14"/>
        <v>0.92028999243855403</v>
      </c>
      <c r="AG26" s="5">
        <f t="shared" si="15"/>
        <v>0.94925748322582704</v>
      </c>
      <c r="AH26" s="5">
        <f t="shared" si="16"/>
        <v>0.94694136383663841</v>
      </c>
      <c r="AI26">
        <f t="shared" si="17"/>
        <v>0.51346400000000003</v>
      </c>
      <c r="AJ26">
        <f t="shared" si="5"/>
        <v>86.479836805035134</v>
      </c>
      <c r="AK26">
        <f t="shared" si="18"/>
        <v>0.44404282925260563</v>
      </c>
      <c r="AL26">
        <f t="shared" si="6"/>
        <v>1.8647983680503513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3.4846408068261128</v>
      </c>
      <c r="H27" s="5">
        <f t="shared" si="1"/>
        <v>6.7429754829306743E-2</v>
      </c>
      <c r="I27">
        <v>3.5877625930936499</v>
      </c>
      <c r="J27">
        <v>3.5328600067589502</v>
      </c>
      <c r="K27">
        <v>3.4476938035827098</v>
      </c>
      <c r="L27">
        <v>3.5258754616133001</v>
      </c>
      <c r="M27">
        <v>3.4985988584155501</v>
      </c>
      <c r="N27">
        <v>3.5171815841995402</v>
      </c>
      <c r="O27">
        <v>3.49453119800329</v>
      </c>
      <c r="P27">
        <v>3.3384324180452598</v>
      </c>
      <c r="Q27">
        <v>3.45285172952532</v>
      </c>
      <c r="R27">
        <v>3.45062041502355</v>
      </c>
      <c r="T27" s="14">
        <v>640</v>
      </c>
      <c r="U27" s="14">
        <v>480000</v>
      </c>
      <c r="V27" s="5">
        <f t="shared" si="2"/>
        <v>2.6134806051195842</v>
      </c>
      <c r="W27" s="5">
        <f t="shared" si="3"/>
        <v>5.0572316121980015E-2</v>
      </c>
      <c r="X27" s="5">
        <f t="shared" si="4"/>
        <v>1.5992370549551056E-2</v>
      </c>
      <c r="Y27" s="5">
        <f t="shared" si="7"/>
        <v>2.6908219448202373</v>
      </c>
      <c r="Z27" s="5">
        <f t="shared" si="8"/>
        <v>2.6496450050692122</v>
      </c>
      <c r="AA27" s="5">
        <f t="shared" si="9"/>
        <v>2.5857703526870321</v>
      </c>
      <c r="AB27" s="5">
        <f t="shared" si="10"/>
        <v>2.6444065962099752</v>
      </c>
      <c r="AC27" s="5">
        <f t="shared" si="11"/>
        <v>2.6239491438116631</v>
      </c>
      <c r="AD27" s="5">
        <f t="shared" si="12"/>
        <v>2.6378861881496549</v>
      </c>
      <c r="AE27" s="5">
        <f t="shared" si="13"/>
        <v>2.6208983985024674</v>
      </c>
      <c r="AF27" s="5">
        <f t="shared" si="14"/>
        <v>2.5038243135339449</v>
      </c>
      <c r="AG27" s="5">
        <f t="shared" si="15"/>
        <v>2.5896387971439903</v>
      </c>
      <c r="AH27" s="5">
        <f t="shared" si="16"/>
        <v>2.5879653112676624</v>
      </c>
      <c r="AI27">
        <f t="shared" si="17"/>
        <v>1.4028000000000003</v>
      </c>
      <c r="AJ27">
        <f t="shared" si="5"/>
        <v>86.304576926118031</v>
      </c>
      <c r="AK27">
        <f t="shared" si="18"/>
        <v>1.210680605119584</v>
      </c>
      <c r="AL27">
        <f t="shared" si="6"/>
        <v>1.8630457692611804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34.780120777297178</v>
      </c>
      <c r="H28" s="5">
        <f t="shared" si="1"/>
        <v>0.69789836949570627</v>
      </c>
      <c r="I28">
        <v>36.015998708522702</v>
      </c>
      <c r="J28">
        <v>35.3625143835241</v>
      </c>
      <c r="K28">
        <v>34.277913870086302</v>
      </c>
      <c r="L28">
        <v>35.152420696862897</v>
      </c>
      <c r="M28">
        <v>34.8024245824529</v>
      </c>
      <c r="N28">
        <v>35.001421829782799</v>
      </c>
      <c r="O28">
        <v>34.849018701802997</v>
      </c>
      <c r="P28">
        <v>33.4120028076754</v>
      </c>
      <c r="Q28">
        <v>34.466239081746899</v>
      </c>
      <c r="R28">
        <v>34.461253110514797</v>
      </c>
      <c r="T28" s="14">
        <v>2500</v>
      </c>
      <c r="U28" s="14">
        <v>120000</v>
      </c>
      <c r="V28" s="5">
        <f t="shared" si="2"/>
        <v>1.6694457973102643</v>
      </c>
      <c r="W28" s="5">
        <f t="shared" si="3"/>
        <v>3.3499121735793939E-2</v>
      </c>
      <c r="X28" s="5">
        <f t="shared" si="4"/>
        <v>1.0593352430036215E-2</v>
      </c>
      <c r="Y28" s="5">
        <f t="shared" si="7"/>
        <v>1.7287679380090897</v>
      </c>
      <c r="Z28" s="5">
        <f t="shared" si="8"/>
        <v>1.6974006904091568</v>
      </c>
      <c r="AA28" s="5">
        <f t="shared" si="9"/>
        <v>1.6453398657641425</v>
      </c>
      <c r="AB28" s="5">
        <f t="shared" si="10"/>
        <v>1.6873161934494192</v>
      </c>
      <c r="AC28" s="5">
        <f t="shared" si="11"/>
        <v>1.6705163799577392</v>
      </c>
      <c r="AD28" s="5">
        <f t="shared" si="12"/>
        <v>1.6800682478295743</v>
      </c>
      <c r="AE28" s="5">
        <f t="shared" si="13"/>
        <v>1.6727528976865438</v>
      </c>
      <c r="AF28" s="5">
        <f t="shared" si="14"/>
        <v>1.603776134768419</v>
      </c>
      <c r="AG28" s="5">
        <f t="shared" si="15"/>
        <v>1.654379475923851</v>
      </c>
      <c r="AH28" s="5">
        <f t="shared" si="16"/>
        <v>1.6541401493047103</v>
      </c>
      <c r="AI28">
        <f t="shared" si="17"/>
        <v>0.89510400000000001</v>
      </c>
      <c r="AJ28">
        <f t="shared" si="5"/>
        <v>86.508584176840259</v>
      </c>
      <c r="AK28">
        <f t="shared" si="18"/>
        <v>0.77434179731026431</v>
      </c>
      <c r="AL28">
        <f t="shared" si="6"/>
        <v>1.8650858417684026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1.04496055607354</v>
      </c>
      <c r="H29" s="5">
        <f t="shared" si="1"/>
        <v>1.9932709115600206E-2</v>
      </c>
      <c r="I29">
        <v>1.0782230016080601</v>
      </c>
      <c r="J29">
        <v>1.0575928851043701</v>
      </c>
      <c r="K29">
        <v>1.0311886612455801</v>
      </c>
      <c r="L29">
        <v>1.05720146148281</v>
      </c>
      <c r="M29">
        <v>1.04892365928555</v>
      </c>
      <c r="N29">
        <v>1.05621044662105</v>
      </c>
      <c r="O29">
        <v>1.04785924902897</v>
      </c>
      <c r="P29">
        <v>1.0055414433523999</v>
      </c>
      <c r="Q29">
        <v>1.03335420766662</v>
      </c>
      <c r="R29">
        <v>1.03351054533999</v>
      </c>
      <c r="T29" s="14">
        <v>1550</v>
      </c>
      <c r="U29" s="14">
        <v>390000</v>
      </c>
      <c r="V29" s="5">
        <f t="shared" si="2"/>
        <v>0.26292555927011646</v>
      </c>
      <c r="W29" s="5">
        <f t="shared" si="3"/>
        <v>5.0153268097316642E-3</v>
      </c>
      <c r="X29" s="5">
        <f t="shared" si="4"/>
        <v>1.5859855928857989E-3</v>
      </c>
      <c r="Y29" s="5">
        <f t="shared" si="7"/>
        <v>0.27129481975944736</v>
      </c>
      <c r="Z29" s="5">
        <f t="shared" si="8"/>
        <v>0.26610401625206731</v>
      </c>
      <c r="AA29" s="5">
        <f t="shared" si="9"/>
        <v>0.25946037282953305</v>
      </c>
      <c r="AB29" s="5">
        <f t="shared" si="10"/>
        <v>0.26600552901825547</v>
      </c>
      <c r="AC29" s="5">
        <f t="shared" si="11"/>
        <v>0.26392272717507387</v>
      </c>
      <c r="AD29" s="5">
        <f t="shared" si="12"/>
        <v>0.26575617689174807</v>
      </c>
      <c r="AE29" s="5">
        <f t="shared" si="13"/>
        <v>0.26365490782019246</v>
      </c>
      <c r="AF29" s="5">
        <f t="shared" si="14"/>
        <v>0.25300720187576514</v>
      </c>
      <c r="AG29" s="5">
        <f t="shared" si="15"/>
        <v>0.2600052522516012</v>
      </c>
      <c r="AH29" s="5">
        <f t="shared" si="16"/>
        <v>0.26004458882748133</v>
      </c>
      <c r="AI29">
        <f t="shared" si="17"/>
        <v>0.14090322580645162</v>
      </c>
      <c r="AJ29">
        <f t="shared" si="5"/>
        <v>86.600099298846374</v>
      </c>
      <c r="AK29">
        <f t="shared" si="18"/>
        <v>0.12202233346366484</v>
      </c>
      <c r="AL29">
        <f t="shared" si="6"/>
        <v>1.8660009929884638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6.3271390763146513</v>
      </c>
      <c r="H30" s="5">
        <f t="shared" si="1"/>
        <v>0.11911744928081475</v>
      </c>
      <c r="I30">
        <v>6.5358124695775999</v>
      </c>
      <c r="J30">
        <v>6.4148271833124397</v>
      </c>
      <c r="K30">
        <v>6.2396269706910097</v>
      </c>
      <c r="L30">
        <v>6.4109974160623899</v>
      </c>
      <c r="M30">
        <v>6.3383961430868796</v>
      </c>
      <c r="N30">
        <v>6.38401418352107</v>
      </c>
      <c r="O30">
        <v>6.3272348462494099</v>
      </c>
      <c r="P30">
        <v>6.1068752357032503</v>
      </c>
      <c r="Q30">
        <v>6.2553248841657396</v>
      </c>
      <c r="R30">
        <v>6.25828143077673</v>
      </c>
      <c r="T30" s="14">
        <v>9240</v>
      </c>
      <c r="U30" s="15">
        <v>66000</v>
      </c>
      <c r="V30" s="5">
        <f>AVERAGE(Y30:AH30)</f>
        <v>4.5193850545104657E-2</v>
      </c>
      <c r="W30" s="5">
        <f>STDEV(Y30:AH30)</f>
        <v>8.5083892343439202E-4</v>
      </c>
      <c r="X30" s="5">
        <f t="shared" si="4"/>
        <v>2.6905889199782919E-4</v>
      </c>
      <c r="Y30" s="5">
        <f t="shared" si="7"/>
        <v>4.6684374782697144E-2</v>
      </c>
      <c r="Z30" s="5">
        <f t="shared" si="8"/>
        <v>4.5820194166517426E-2</v>
      </c>
      <c r="AA30" s="5">
        <f t="shared" si="9"/>
        <v>4.4568764076364356E-2</v>
      </c>
      <c r="AB30" s="5">
        <f t="shared" si="10"/>
        <v>4.5792838686159923E-2</v>
      </c>
      <c r="AC30" s="5">
        <f t="shared" si="11"/>
        <v>4.5274258164906288E-2</v>
      </c>
      <c r="AD30" s="5">
        <f t="shared" si="12"/>
        <v>4.5600101310864789E-2</v>
      </c>
      <c r="AE30" s="5">
        <f t="shared" si="13"/>
        <v>4.5194534616067206E-2</v>
      </c>
      <c r="AF30" s="5">
        <f t="shared" si="14"/>
        <v>4.3620537397880355E-2</v>
      </c>
      <c r="AG30" s="5">
        <f t="shared" si="15"/>
        <v>4.4680892029755281E-2</v>
      </c>
      <c r="AH30" s="5">
        <f t="shared" si="16"/>
        <v>4.470201021983379E-2</v>
      </c>
      <c r="AI30">
        <f t="shared" si="17"/>
        <v>2.4240000000000001E-2</v>
      </c>
      <c r="AJ30">
        <f t="shared" si="5"/>
        <v>86.44327782633934</v>
      </c>
      <c r="AK30">
        <f t="shared" si="18"/>
        <v>2.0953850545104655E-2</v>
      </c>
      <c r="AL30">
        <f t="shared" si="6"/>
        <v>1.8644327782633934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10175.957757054084</v>
      </c>
      <c r="V32" s="5"/>
      <c r="W32" s="5"/>
      <c r="X32" s="5"/>
      <c r="Y32" s="36">
        <f t="shared" ref="Y32:AI32" si="19">SUM(Y5:Y30)</f>
        <v>10175.95775705407</v>
      </c>
      <c r="Z32" s="36">
        <f t="shared" si="19"/>
        <v>10175.957757054062</v>
      </c>
      <c r="AA32" s="36">
        <f t="shared" si="19"/>
        <v>10175.957757054093</v>
      </c>
      <c r="AB32" s="36">
        <f t="shared" si="19"/>
        <v>10175.957757054093</v>
      </c>
      <c r="AC32" s="36">
        <f t="shared" si="19"/>
        <v>10175.957757054082</v>
      </c>
      <c r="AD32" s="36">
        <f t="shared" si="19"/>
        <v>10175.957757054099</v>
      </c>
      <c r="AE32" s="36">
        <f t="shared" si="19"/>
        <v>10175.957757054097</v>
      </c>
      <c r="AF32" s="36">
        <f t="shared" si="19"/>
        <v>10175.957757054079</v>
      </c>
      <c r="AG32" s="36">
        <f t="shared" si="19"/>
        <v>10175.957757054081</v>
      </c>
      <c r="AH32" s="36">
        <f t="shared" si="19"/>
        <v>10175.957757054079</v>
      </c>
      <c r="AI32" s="36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5921-C40E-4622-9CBE-3A8125A27FD1}">
  <dimension ref="A1:AL32"/>
  <sheetViews>
    <sheetView topLeftCell="J1" zoomScale="70" zoomScaleNormal="70" workbookViewId="0">
      <selection activeCell="AH5" sqref="AH5"/>
    </sheetView>
  </sheetViews>
  <sheetFormatPr defaultRowHeight="15" x14ac:dyDescent="0.25"/>
  <cols>
    <col min="9" max="18" width="11.5703125" customWidth="1"/>
    <col min="21" max="21" width="10.42578125" bestFit="1" customWidth="1"/>
    <col min="25" max="35" width="10.42578125" bestFit="1" customWidth="1"/>
  </cols>
  <sheetData>
    <row r="1" spans="1:38" x14ac:dyDescent="0.25">
      <c r="A1" t="s">
        <v>0</v>
      </c>
      <c r="B1">
        <v>230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32.200164665118784</v>
      </c>
      <c r="H4" s="5">
        <f>STDEV(I4:R4)</f>
        <v>2.226109876010273E-3</v>
      </c>
      <c r="I4">
        <v>32.201554869839498</v>
      </c>
      <c r="J4">
        <v>32.195794425658598</v>
      </c>
      <c r="K4">
        <v>32.202390991212702</v>
      </c>
      <c r="L4">
        <v>32.200401022939403</v>
      </c>
      <c r="M4">
        <v>32.199181404793897</v>
      </c>
      <c r="N4">
        <v>32.201507508417599</v>
      </c>
      <c r="O4">
        <v>32.196844337502</v>
      </c>
      <c r="P4">
        <v>32.2006780252377</v>
      </c>
      <c r="Q4">
        <v>32.201420029831603</v>
      </c>
      <c r="R4">
        <v>32.201874035754898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189.77414618677659</v>
      </c>
      <c r="H5" s="5">
        <f t="shared" ref="H5:H30" si="1">STDEV(I5:R5)</f>
        <v>0.39339613283697095</v>
      </c>
      <c r="I5">
        <v>189.92048857270399</v>
      </c>
      <c r="J5">
        <v>189.204056177148</v>
      </c>
      <c r="K5">
        <v>189.744948186252</v>
      </c>
      <c r="L5">
        <v>189.08071819527399</v>
      </c>
      <c r="M5">
        <v>189.755087712886</v>
      </c>
      <c r="N5">
        <v>189.71869225037599</v>
      </c>
      <c r="O5">
        <v>189.985888896495</v>
      </c>
      <c r="P5">
        <v>189.86931904996999</v>
      </c>
      <c r="Q5">
        <v>190.44294363237699</v>
      </c>
      <c r="R5">
        <v>190.01931919428401</v>
      </c>
      <c r="T5" s="12">
        <v>16</v>
      </c>
      <c r="U5" s="12">
        <v>588000</v>
      </c>
      <c r="V5" s="5">
        <f>AVERAGE(Y5:AH5)</f>
        <v>7671.6198596004442</v>
      </c>
      <c r="W5" s="5">
        <f>STDEV(Y5:AH5)</f>
        <v>15.903038669934734</v>
      </c>
      <c r="X5" s="5">
        <f>W5/SQRT(COUNT(Y5:AH5))</f>
        <v>5.0289823914728462</v>
      </c>
      <c r="Y5" s="5">
        <f>I5/T5*U5/1000*1.1</f>
        <v>7677.5357505515594</v>
      </c>
      <c r="Z5" s="5">
        <f>J5/T5*U5/1000*1.1</f>
        <v>7648.573970961208</v>
      </c>
      <c r="AA5" s="5">
        <f>K5/T5*U5/1000*1.1</f>
        <v>7670.4395304292375</v>
      </c>
      <c r="AB5" s="5">
        <f>L5/T5*U5/1000*1.1</f>
        <v>7643.5880330439513</v>
      </c>
      <c r="AC5" s="5">
        <f>M5/T5*U5/1000*1.1</f>
        <v>7670.8494207934173</v>
      </c>
      <c r="AD5" s="5">
        <f>N5/T5*U5/1000*1.1</f>
        <v>7669.3781342214497</v>
      </c>
      <c r="AE5" s="5">
        <f>O5/T5*U5/1000*1.1</f>
        <v>7680.1795586408116</v>
      </c>
      <c r="AF5" s="5">
        <f>P5/T5*U5/1000*1.1</f>
        <v>7675.467222595038</v>
      </c>
      <c r="AG5" s="5">
        <f>Q5/T5*U5/1000*1.1</f>
        <v>7698.6559963388399</v>
      </c>
      <c r="AH5" s="5">
        <f>R5/T5*U5/1000*1.1</f>
        <v>7681.5309784289329</v>
      </c>
      <c r="AI5">
        <f>F5/T5*U5/1000*1.1</f>
        <v>6403.3200000000006</v>
      </c>
      <c r="AJ5">
        <f>((V5-AI5)/AI5)*100</f>
        <v>19.806910471449864</v>
      </c>
      <c r="AK5">
        <f>V5-AI5</f>
        <v>1268.2998596004436</v>
      </c>
      <c r="AL5">
        <f>V5/AI5</f>
        <v>1.1980691047144987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1567.62680032044</v>
      </c>
      <c r="H6" s="5">
        <f t="shared" si="1"/>
        <v>28.941203451482508</v>
      </c>
      <c r="I6">
        <v>1593.52906454457</v>
      </c>
      <c r="J6">
        <v>1512.39573625409</v>
      </c>
      <c r="K6">
        <v>1556.1989904127199</v>
      </c>
      <c r="L6">
        <v>1580.24657615821</v>
      </c>
      <c r="M6">
        <v>1585.3109259298601</v>
      </c>
      <c r="N6">
        <v>1594.4894208983601</v>
      </c>
      <c r="O6">
        <v>1562.15226998038</v>
      </c>
      <c r="P6">
        <v>1529.18102251249</v>
      </c>
      <c r="Q6">
        <v>1598.79320250204</v>
      </c>
      <c r="R6">
        <v>1563.97079401168</v>
      </c>
      <c r="T6" s="13">
        <v>540</v>
      </c>
      <c r="U6" s="13">
        <v>45000</v>
      </c>
      <c r="V6" s="5">
        <f t="shared" ref="V6:V29" si="2">AVERAGE(Y6:AH6)</f>
        <v>130.63556669337001</v>
      </c>
      <c r="W6" s="5">
        <f t="shared" ref="W6:W29" si="3">STDEV(Y6:AH6)</f>
        <v>2.4117669542902034</v>
      </c>
      <c r="X6" s="5">
        <f t="shared" ref="X6:X30" si="4">W6/SQRT(COUNT(Y6:AH6))</f>
        <v>0.76266767610842423</v>
      </c>
      <c r="Y6" s="5">
        <f>I6/T6*U6/1000</f>
        <v>132.79408871204748</v>
      </c>
      <c r="Z6" s="5">
        <f>J6/T6*U6/1000</f>
        <v>126.03297802117417</v>
      </c>
      <c r="AA6" s="5">
        <f>K6/T6*U6/1000</f>
        <v>129.68324920105999</v>
      </c>
      <c r="AB6" s="5">
        <f>L6/T6*U6/1000</f>
        <v>131.68721467985085</v>
      </c>
      <c r="AC6" s="5">
        <f>M6/T6*U6/1000</f>
        <v>132.10924382748834</v>
      </c>
      <c r="AD6" s="5">
        <f>N6/T6*U6/1000</f>
        <v>132.87411840819667</v>
      </c>
      <c r="AE6" s="5">
        <f>O6/T6*U6/1000</f>
        <v>130.17935583169833</v>
      </c>
      <c r="AF6" s="5">
        <f>P6/T6*U6/1000</f>
        <v>127.43175187604085</v>
      </c>
      <c r="AG6" s="5">
        <f>Q6/T6*U6/1000</f>
        <v>133.23276687517</v>
      </c>
      <c r="AH6" s="5">
        <f>R6/T6*U6/1000</f>
        <v>130.33089950097335</v>
      </c>
      <c r="AI6">
        <f>F6/T6*U6/1000</f>
        <v>115.84906666666669</v>
      </c>
      <c r="AJ6">
        <f t="shared" ref="AJ6:AJ30" si="5">((V6-AI6)/AI6)*100</f>
        <v>12.7635901195895</v>
      </c>
      <c r="AK6">
        <f>V6-AI6</f>
        <v>14.786500026703322</v>
      </c>
      <c r="AL6">
        <f t="shared" ref="AL6:AL30" si="6">V6/AI6</f>
        <v>1.127635901195895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95.000760357842424</v>
      </c>
      <c r="H7" s="5">
        <f t="shared" si="1"/>
        <v>0.84231561337356076</v>
      </c>
      <c r="I7">
        <v>95.575720599150102</v>
      </c>
      <c r="J7">
        <v>96.063817553611301</v>
      </c>
      <c r="K7">
        <v>93.533499802585396</v>
      </c>
      <c r="L7">
        <v>94.465530830080695</v>
      </c>
      <c r="M7">
        <v>95.555289527240106</v>
      </c>
      <c r="N7">
        <v>94.648866300900295</v>
      </c>
      <c r="O7">
        <v>96.200765392990306</v>
      </c>
      <c r="P7">
        <v>94.706846895529495</v>
      </c>
      <c r="Q7">
        <v>94.982737839380704</v>
      </c>
      <c r="R7">
        <v>94.274528836955795</v>
      </c>
      <c r="T7" s="13">
        <v>50</v>
      </c>
      <c r="U7" s="13">
        <v>180000</v>
      </c>
      <c r="V7" s="5">
        <f t="shared" si="2"/>
        <v>342.00273728823277</v>
      </c>
      <c r="W7" s="5">
        <f t="shared" si="3"/>
        <v>3.0323362081448195</v>
      </c>
      <c r="X7" s="5">
        <f t="shared" si="4"/>
        <v>0.95890890491360548</v>
      </c>
      <c r="Y7" s="5">
        <f t="shared" ref="Y7:Y30" si="7">I7/T7*U7/1000</f>
        <v>344.07259415694034</v>
      </c>
      <c r="Z7" s="5">
        <f t="shared" ref="Z7:Z30" si="8">J7/T7*U7/1000</f>
        <v>345.8297431930007</v>
      </c>
      <c r="AA7" s="5">
        <f t="shared" ref="AA7:AA30" si="9">K7/T7*U7/1000</f>
        <v>336.72059928930742</v>
      </c>
      <c r="AB7" s="5">
        <f t="shared" ref="AB7:AB30" si="10">L7/T7*U7/1000</f>
        <v>340.0759109882905</v>
      </c>
      <c r="AC7" s="5">
        <f t="shared" ref="AC7:AC30" si="11">M7/T7*U7/1000</f>
        <v>343.99904229806441</v>
      </c>
      <c r="AD7" s="5">
        <f t="shared" ref="AD7:AD30" si="12">N7/T7*U7/1000</f>
        <v>340.73591868324104</v>
      </c>
      <c r="AE7" s="5">
        <f t="shared" ref="AE7:AE30" si="13">O7/T7*U7/1000</f>
        <v>346.32275541476508</v>
      </c>
      <c r="AF7" s="5">
        <f t="shared" ref="AF7:AF30" si="14">P7/T7*U7/1000</f>
        <v>340.94464882390622</v>
      </c>
      <c r="AG7" s="5">
        <f t="shared" ref="AG7:AG30" si="15">Q7/T7*U7/1000</f>
        <v>341.93785622177052</v>
      </c>
      <c r="AH7" s="5">
        <f t="shared" ref="AH7:AH30" si="16">R7/T7*U7/1000</f>
        <v>339.38830381304086</v>
      </c>
      <c r="AI7">
        <f t="shared" ref="AI7:AI30" si="17">F7/T7*U7/1000</f>
        <v>670.72320000000002</v>
      </c>
      <c r="AJ7">
        <f t="shared" si="5"/>
        <v>-49.009854245651148</v>
      </c>
      <c r="AK7">
        <f t="shared" ref="AK7:AK30" si="18">V7-AI7</f>
        <v>-328.72046271176725</v>
      </c>
      <c r="AL7">
        <f t="shared" si="6"/>
        <v>0.50990145754348848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407.18508783282857</v>
      </c>
      <c r="H8" s="5">
        <f t="shared" si="1"/>
        <v>14.087688899429265</v>
      </c>
      <c r="I8">
        <v>400.535775340138</v>
      </c>
      <c r="J8">
        <v>417.772884103857</v>
      </c>
      <c r="K8">
        <v>416.491859293228</v>
      </c>
      <c r="L8">
        <v>427.73564217527297</v>
      </c>
      <c r="M8">
        <v>409.12741849059603</v>
      </c>
      <c r="N8">
        <v>410.44931415039702</v>
      </c>
      <c r="O8">
        <v>398.26628061130702</v>
      </c>
      <c r="P8">
        <v>417.08775973003202</v>
      </c>
      <c r="Q8">
        <v>379.14754735936299</v>
      </c>
      <c r="R8">
        <v>395.23639707409501</v>
      </c>
      <c r="T8" s="14">
        <v>65</v>
      </c>
      <c r="U8" s="14">
        <v>70000</v>
      </c>
      <c r="V8" s="5">
        <f t="shared" si="2"/>
        <v>438.5070176661232</v>
      </c>
      <c r="W8" s="5">
        <f t="shared" si="3"/>
        <v>15.171357276308436</v>
      </c>
      <c r="X8" s="5">
        <f t="shared" si="4"/>
        <v>4.7976044189303151</v>
      </c>
      <c r="Y8" s="5">
        <f t="shared" si="7"/>
        <v>431.34621959707169</v>
      </c>
      <c r="Z8" s="5">
        <f t="shared" si="8"/>
        <v>449.90925980415369</v>
      </c>
      <c r="AA8" s="5">
        <f t="shared" si="9"/>
        <v>448.52969462347636</v>
      </c>
      <c r="AB8" s="5">
        <f t="shared" si="10"/>
        <v>460.63838388106319</v>
      </c>
      <c r="AC8" s="5">
        <f t="shared" si="11"/>
        <v>440.598758374488</v>
      </c>
      <c r="AD8" s="5">
        <f t="shared" si="12"/>
        <v>442.02233831581219</v>
      </c>
      <c r="AE8" s="5">
        <f t="shared" si="13"/>
        <v>428.90214835063836</v>
      </c>
      <c r="AF8" s="5">
        <f t="shared" si="14"/>
        <v>449.17143355541907</v>
      </c>
      <c r="AG8" s="5">
        <f t="shared" si="15"/>
        <v>408.31274331008325</v>
      </c>
      <c r="AH8" s="5">
        <f t="shared" si="16"/>
        <v>425.63919684902538</v>
      </c>
      <c r="AI8">
        <f t="shared" si="17"/>
        <v>60.548923076923096</v>
      </c>
      <c r="AJ8">
        <f t="shared" si="5"/>
        <v>624.21935086943051</v>
      </c>
      <c r="AK8">
        <f t="shared" si="18"/>
        <v>377.95809458920013</v>
      </c>
      <c r="AL8">
        <f t="shared" si="6"/>
        <v>7.2421935086943039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49.635950353645356</v>
      </c>
      <c r="H9" s="5">
        <f t="shared" si="1"/>
        <v>0.82168593865529671</v>
      </c>
      <c r="I9">
        <v>49.2912186268208</v>
      </c>
      <c r="J9">
        <v>49.858133706812303</v>
      </c>
      <c r="K9">
        <v>49.662443582786103</v>
      </c>
      <c r="L9">
        <v>49.152854018400198</v>
      </c>
      <c r="M9">
        <v>51.464831345401798</v>
      </c>
      <c r="N9">
        <v>48.652138220584703</v>
      </c>
      <c r="O9">
        <v>49.116276624443401</v>
      </c>
      <c r="P9">
        <v>48.877316985016598</v>
      </c>
      <c r="Q9">
        <v>50.183839519562703</v>
      </c>
      <c r="R9">
        <v>50.1004509066249</v>
      </c>
      <c r="T9" s="14">
        <v>22</v>
      </c>
      <c r="U9" s="14">
        <v>160000</v>
      </c>
      <c r="V9" s="5">
        <f t="shared" si="2"/>
        <v>360.98872984469347</v>
      </c>
      <c r="W9" s="5">
        <f t="shared" si="3"/>
        <v>5.9758977356748897</v>
      </c>
      <c r="X9" s="5">
        <f t="shared" si="4"/>
        <v>1.8897447908975504</v>
      </c>
      <c r="Y9" s="5">
        <f t="shared" si="7"/>
        <v>358.48159001324223</v>
      </c>
      <c r="Z9" s="5">
        <f t="shared" si="8"/>
        <v>362.60460877681675</v>
      </c>
      <c r="AA9" s="5">
        <f t="shared" si="9"/>
        <v>361.18140787480809</v>
      </c>
      <c r="AB9" s="5">
        <f t="shared" si="10"/>
        <v>357.47530195200142</v>
      </c>
      <c r="AC9" s="5">
        <f t="shared" si="11"/>
        <v>374.28968251201309</v>
      </c>
      <c r="AD9" s="5">
        <f t="shared" si="12"/>
        <v>353.83373251334325</v>
      </c>
      <c r="AE9" s="5">
        <f t="shared" si="13"/>
        <v>357.20928454140653</v>
      </c>
      <c r="AF9" s="5">
        <f t="shared" si="14"/>
        <v>355.47139625466622</v>
      </c>
      <c r="AG9" s="5">
        <f t="shared" si="15"/>
        <v>364.97337832409238</v>
      </c>
      <c r="AH9" s="5">
        <f t="shared" si="16"/>
        <v>364.36691568454472</v>
      </c>
      <c r="AI9">
        <f t="shared" si="17"/>
        <v>243.63054545454546</v>
      </c>
      <c r="AJ9">
        <f t="shared" si="5"/>
        <v>48.170554382329584</v>
      </c>
      <c r="AK9">
        <f t="shared" si="18"/>
        <v>117.35818439014801</v>
      </c>
      <c r="AL9">
        <f t="shared" si="6"/>
        <v>1.4817055438232958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199.14501597257521</v>
      </c>
      <c r="H10" s="5">
        <f t="shared" si="1"/>
        <v>4.1179455934223252</v>
      </c>
      <c r="I10">
        <v>194.661649369532</v>
      </c>
      <c r="J10">
        <v>194.55808945316599</v>
      </c>
      <c r="K10">
        <v>204.266377175575</v>
      </c>
      <c r="L10">
        <v>201.29143115148699</v>
      </c>
      <c r="M10">
        <v>196.390768942617</v>
      </c>
      <c r="N10">
        <v>206.40164805375099</v>
      </c>
      <c r="O10">
        <v>197.48050308742</v>
      </c>
      <c r="P10">
        <v>195.49849671425599</v>
      </c>
      <c r="Q10">
        <v>201.128828498465</v>
      </c>
      <c r="R10">
        <v>199.77236727948301</v>
      </c>
      <c r="T10" s="14">
        <v>69</v>
      </c>
      <c r="U10" s="14">
        <v>160000</v>
      </c>
      <c r="V10" s="5">
        <f t="shared" si="2"/>
        <v>461.78554428423229</v>
      </c>
      <c r="W10" s="5">
        <f t="shared" si="3"/>
        <v>9.5488593470662728</v>
      </c>
      <c r="X10" s="5">
        <f t="shared" si="4"/>
        <v>3.0196144593317689</v>
      </c>
      <c r="Y10" s="5">
        <f t="shared" si="7"/>
        <v>451.38933187137854</v>
      </c>
      <c r="Z10" s="5">
        <f t="shared" si="8"/>
        <v>451.14919293487765</v>
      </c>
      <c r="AA10" s="5">
        <f t="shared" si="9"/>
        <v>473.66116446510148</v>
      </c>
      <c r="AB10" s="5">
        <f t="shared" si="10"/>
        <v>466.76273890199877</v>
      </c>
      <c r="AC10" s="5">
        <f t="shared" si="11"/>
        <v>455.39888450461916</v>
      </c>
      <c r="AD10" s="5">
        <f t="shared" si="12"/>
        <v>478.61251722608927</v>
      </c>
      <c r="AE10" s="5">
        <f t="shared" si="13"/>
        <v>457.92580426068406</v>
      </c>
      <c r="AF10" s="5">
        <f t="shared" si="14"/>
        <v>453.32984745334716</v>
      </c>
      <c r="AG10" s="5">
        <f t="shared" si="15"/>
        <v>466.3856892718029</v>
      </c>
      <c r="AH10" s="5">
        <f t="shared" si="16"/>
        <v>463.24027195242439</v>
      </c>
      <c r="AI10">
        <f t="shared" si="17"/>
        <v>333.93530434782616</v>
      </c>
      <c r="AJ10">
        <f t="shared" si="5"/>
        <v>38.28593091889369</v>
      </c>
      <c r="AK10">
        <f t="shared" si="18"/>
        <v>127.85023993640613</v>
      </c>
      <c r="AL10">
        <f t="shared" si="6"/>
        <v>1.382859309188937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99.285828705640824</v>
      </c>
      <c r="H12" s="5">
        <f t="shared" si="1"/>
        <v>4.0195806079079821</v>
      </c>
      <c r="I12">
        <v>104.171383723551</v>
      </c>
      <c r="J12">
        <v>105.89352085906999</v>
      </c>
      <c r="K12">
        <v>99.242415180339194</v>
      </c>
      <c r="L12">
        <v>101.588403136701</v>
      </c>
      <c r="M12">
        <v>99.164935981754596</v>
      </c>
      <c r="N12">
        <v>91.717311395817006</v>
      </c>
      <c r="O12">
        <v>95.640029448423704</v>
      </c>
      <c r="P12">
        <v>98.543191062002407</v>
      </c>
      <c r="Q12">
        <v>98.584134777257702</v>
      </c>
      <c r="R12">
        <v>98.312961491491706</v>
      </c>
      <c r="T12" s="14">
        <v>81</v>
      </c>
      <c r="U12" s="14">
        <v>66000</v>
      </c>
      <c r="V12" s="5">
        <f t="shared" si="2"/>
        <v>80.89956413052218</v>
      </c>
      <c r="W12" s="5">
        <f t="shared" si="3"/>
        <v>3.2752138286657644</v>
      </c>
      <c r="X12" s="5">
        <f t="shared" si="4"/>
        <v>1.0357135522664291</v>
      </c>
      <c r="Y12" s="5">
        <f t="shared" si="7"/>
        <v>84.880386737708236</v>
      </c>
      <c r="Z12" s="5">
        <f t="shared" si="8"/>
        <v>86.28360958887184</v>
      </c>
      <c r="AA12" s="5">
        <f t="shared" si="9"/>
        <v>80.864190146943059</v>
      </c>
      <c r="AB12" s="5">
        <f t="shared" si="10"/>
        <v>82.775735889163784</v>
      </c>
      <c r="AC12" s="5">
        <f t="shared" si="11"/>
        <v>80.801058948096326</v>
      </c>
      <c r="AD12" s="5">
        <f t="shared" si="12"/>
        <v>74.732624100295325</v>
      </c>
      <c r="AE12" s="5">
        <f t="shared" si="13"/>
        <v>77.928912883900807</v>
      </c>
      <c r="AF12" s="5">
        <f t="shared" si="14"/>
        <v>80.29445197644641</v>
      </c>
      <c r="AG12" s="5">
        <f t="shared" si="15"/>
        <v>80.327813522209979</v>
      </c>
      <c r="AH12" s="5">
        <f t="shared" si="16"/>
        <v>80.106857511585844</v>
      </c>
      <c r="AI12">
        <f t="shared" si="17"/>
        <v>12.183111111111113</v>
      </c>
      <c r="AJ12">
        <f t="shared" si="5"/>
        <v>564.0304220548478</v>
      </c>
      <c r="AK12">
        <f t="shared" si="18"/>
        <v>68.716453019411063</v>
      </c>
      <c r="AL12">
        <f t="shared" si="6"/>
        <v>6.6403042205484777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1881.9454715899042</v>
      </c>
      <c r="H14" s="5">
        <f t="shared" si="1"/>
        <v>52.462100340579134</v>
      </c>
      <c r="I14">
        <v>1942.7977818004099</v>
      </c>
      <c r="J14">
        <v>1909.77834646255</v>
      </c>
      <c r="K14">
        <v>1841.42107753614</v>
      </c>
      <c r="L14">
        <v>1913.5348791578499</v>
      </c>
      <c r="M14">
        <v>1783.2922341522301</v>
      </c>
      <c r="N14">
        <v>1874.02462553702</v>
      </c>
      <c r="O14">
        <v>1844.7139049447701</v>
      </c>
      <c r="P14">
        <v>1919.6477935200301</v>
      </c>
      <c r="Q14">
        <v>1846.6320447938001</v>
      </c>
      <c r="R14">
        <v>1943.61202799424</v>
      </c>
      <c r="T14" s="14">
        <v>615</v>
      </c>
      <c r="U14" s="14">
        <v>96000</v>
      </c>
      <c r="V14" s="5">
        <f t="shared" si="2"/>
        <v>293.76709800427773</v>
      </c>
      <c r="W14" s="5">
        <f t="shared" si="3"/>
        <v>8.1892059068220941</v>
      </c>
      <c r="X14" s="5">
        <f t="shared" si="4"/>
        <v>2.5896542893662442</v>
      </c>
      <c r="Y14" s="5">
        <f t="shared" si="7"/>
        <v>303.26599520786885</v>
      </c>
      <c r="Z14" s="5">
        <f t="shared" si="8"/>
        <v>298.11174188683708</v>
      </c>
      <c r="AA14" s="5">
        <f t="shared" si="9"/>
        <v>287.44133893247067</v>
      </c>
      <c r="AB14" s="5">
        <f t="shared" si="10"/>
        <v>298.69812747829849</v>
      </c>
      <c r="AC14" s="5">
        <f t="shared" si="11"/>
        <v>278.36756825790911</v>
      </c>
      <c r="AD14" s="5">
        <f t="shared" si="12"/>
        <v>292.53067325455925</v>
      </c>
      <c r="AE14" s="5">
        <f t="shared" si="13"/>
        <v>287.95534125967146</v>
      </c>
      <c r="AF14" s="5">
        <f t="shared" si="14"/>
        <v>299.65233850068762</v>
      </c>
      <c r="AG14" s="5">
        <f t="shared" si="15"/>
        <v>288.25475821171517</v>
      </c>
      <c r="AH14" s="5">
        <f t="shared" si="16"/>
        <v>303.3930970527594</v>
      </c>
      <c r="AI14">
        <f t="shared" si="17"/>
        <v>78.007071219512198</v>
      </c>
      <c r="AJ14">
        <f t="shared" si="5"/>
        <v>276.59034419792022</v>
      </c>
      <c r="AK14">
        <f t="shared" si="18"/>
        <v>215.76002678476553</v>
      </c>
      <c r="AL14">
        <f t="shared" si="6"/>
        <v>3.7659034419792019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16.620227013494691</v>
      </c>
      <c r="H15" s="5">
        <f t="shared" si="1"/>
        <v>0.23568844379187592</v>
      </c>
      <c r="I15">
        <v>16.8700703109789</v>
      </c>
      <c r="J15">
        <v>16.4250132188489</v>
      </c>
      <c r="K15">
        <v>16.453307323218201</v>
      </c>
      <c r="L15">
        <v>16.571772770665799</v>
      </c>
      <c r="M15">
        <v>17.0097699440059</v>
      </c>
      <c r="N15">
        <v>16.474299199333799</v>
      </c>
      <c r="O15">
        <v>16.4772402752909</v>
      </c>
      <c r="P15">
        <v>16.305098324008899</v>
      </c>
      <c r="Q15">
        <v>16.8626538518056</v>
      </c>
      <c r="R15">
        <v>16.75304491679</v>
      </c>
      <c r="T15" s="14">
        <v>546</v>
      </c>
      <c r="U15" s="14">
        <v>210000</v>
      </c>
      <c r="V15" s="5">
        <f t="shared" si="2"/>
        <v>6.3923950051902647</v>
      </c>
      <c r="W15" s="5">
        <f t="shared" si="3"/>
        <v>9.0649401458414061E-2</v>
      </c>
      <c r="X15" s="5">
        <f t="shared" si="4"/>
        <v>2.8665857713957767E-2</v>
      </c>
      <c r="Y15" s="5">
        <f t="shared" si="7"/>
        <v>6.4884885811457309</v>
      </c>
      <c r="Z15" s="5">
        <f t="shared" si="8"/>
        <v>6.3173127764803469</v>
      </c>
      <c r="AA15" s="5">
        <f t="shared" si="9"/>
        <v>6.3281951243146928</v>
      </c>
      <c r="AB15" s="5">
        <f t="shared" si="10"/>
        <v>6.3737587579483845</v>
      </c>
      <c r="AC15" s="5">
        <f t="shared" si="11"/>
        <v>6.5422192092330391</v>
      </c>
      <c r="AD15" s="5">
        <f t="shared" si="12"/>
        <v>6.3362689228206914</v>
      </c>
      <c r="AE15" s="5">
        <f t="shared" si="13"/>
        <v>6.3374001058811151</v>
      </c>
      <c r="AF15" s="5">
        <f t="shared" si="14"/>
        <v>6.2711916630803453</v>
      </c>
      <c r="AG15" s="5">
        <f t="shared" si="15"/>
        <v>6.4856360968483076</v>
      </c>
      <c r="AH15" s="5">
        <f t="shared" si="16"/>
        <v>6.4434788141500006</v>
      </c>
      <c r="AI15">
        <f t="shared" si="17"/>
        <v>3.4504615384615396</v>
      </c>
      <c r="AJ15">
        <f t="shared" si="5"/>
        <v>85.262027526915944</v>
      </c>
      <c r="AK15">
        <f t="shared" si="18"/>
        <v>2.9419334667287251</v>
      </c>
      <c r="AL15">
        <f t="shared" si="6"/>
        <v>1.8526202752691594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74.169723364702548</v>
      </c>
      <c r="H17" s="5">
        <f t="shared" si="1"/>
        <v>16.181977635293165</v>
      </c>
      <c r="I17">
        <v>61.8262448182873</v>
      </c>
      <c r="J17">
        <v>95.828293809743101</v>
      </c>
      <c r="K17">
        <v>63.6605264524609</v>
      </c>
      <c r="L17">
        <v>73.916311738437599</v>
      </c>
      <c r="M17">
        <v>70.692462779269206</v>
      </c>
      <c r="N17">
        <v>69.766628246860094</v>
      </c>
      <c r="O17">
        <v>107.651651248482</v>
      </c>
      <c r="P17">
        <v>78.812193981714699</v>
      </c>
      <c r="Q17">
        <v>55.525612152290897</v>
      </c>
      <c r="R17">
        <v>64.017308419479704</v>
      </c>
      <c r="T17" s="14">
        <v>292</v>
      </c>
      <c r="U17" s="14">
        <v>100000</v>
      </c>
      <c r="V17" s="5">
        <f t="shared" si="2"/>
        <v>25.400590193391285</v>
      </c>
      <c r="W17" s="5">
        <f t="shared" si="3"/>
        <v>5.5417731627716407</v>
      </c>
      <c r="X17" s="5">
        <f t="shared" si="4"/>
        <v>1.7524625470353421</v>
      </c>
      <c r="Y17" s="5">
        <f t="shared" si="7"/>
        <v>21.173371513112087</v>
      </c>
      <c r="Z17" s="5">
        <f t="shared" si="8"/>
        <v>32.817908838953116</v>
      </c>
      <c r="AA17" s="5">
        <f t="shared" si="9"/>
        <v>21.801550154952363</v>
      </c>
      <c r="AB17" s="5">
        <f t="shared" si="10"/>
        <v>25.313805389875888</v>
      </c>
      <c r="AC17" s="5">
        <f t="shared" si="11"/>
        <v>24.209747527146988</v>
      </c>
      <c r="AD17" s="5">
        <f t="shared" si="12"/>
        <v>23.892680906458935</v>
      </c>
      <c r="AE17" s="5">
        <f t="shared" si="13"/>
        <v>36.86700385221986</v>
      </c>
      <c r="AF17" s="5">
        <f t="shared" si="14"/>
        <v>26.990477390998183</v>
      </c>
      <c r="AG17" s="5">
        <f t="shared" si="15"/>
        <v>19.01562060009962</v>
      </c>
      <c r="AH17" s="5">
        <f t="shared" si="16"/>
        <v>21.923735760095788</v>
      </c>
      <c r="AI17">
        <f t="shared" si="17"/>
        <v>603.1890410958905</v>
      </c>
      <c r="AJ17">
        <f t="shared" si="5"/>
        <v>-95.788950318586231</v>
      </c>
      <c r="AK17">
        <f t="shared" si="18"/>
        <v>-577.78845090249922</v>
      </c>
      <c r="AL17">
        <f t="shared" si="6"/>
        <v>4.211049681413772E-2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141.21774512412219</v>
      </c>
      <c r="H18" s="5">
        <f t="shared" si="1"/>
        <v>2.8396444561975405</v>
      </c>
      <c r="I18">
        <v>142.26202987749599</v>
      </c>
      <c r="J18">
        <v>137.844674482708</v>
      </c>
      <c r="K18">
        <v>141.04320464174401</v>
      </c>
      <c r="L18">
        <v>144.49047608817699</v>
      </c>
      <c r="M18">
        <v>136.54778290969</v>
      </c>
      <c r="N18">
        <v>142.69795538926999</v>
      </c>
      <c r="O18">
        <v>142.55906562149499</v>
      </c>
      <c r="P18">
        <v>137.971992238876</v>
      </c>
      <c r="Q18">
        <v>144.736117167656</v>
      </c>
      <c r="R18">
        <v>142.02415282410999</v>
      </c>
      <c r="T18" s="14">
        <v>200</v>
      </c>
      <c r="U18" s="14">
        <v>47000</v>
      </c>
      <c r="V18" s="5">
        <f t="shared" si="2"/>
        <v>33.186170104168717</v>
      </c>
      <c r="W18" s="5">
        <f t="shared" si="3"/>
        <v>0.66731644720642103</v>
      </c>
      <c r="X18" s="5">
        <f t="shared" si="4"/>
        <v>0.21102398932637967</v>
      </c>
      <c r="Y18" s="5">
        <f t="shared" si="7"/>
        <v>33.431577021211559</v>
      </c>
      <c r="Z18" s="5">
        <f t="shared" si="8"/>
        <v>32.393498503436383</v>
      </c>
      <c r="AA18" s="5">
        <f t="shared" si="9"/>
        <v>33.145153090809842</v>
      </c>
      <c r="AB18" s="5">
        <f t="shared" si="10"/>
        <v>33.955261880721601</v>
      </c>
      <c r="AC18" s="5">
        <f t="shared" si="11"/>
        <v>32.088728983777152</v>
      </c>
      <c r="AD18" s="5">
        <f t="shared" si="12"/>
        <v>33.534019516478445</v>
      </c>
      <c r="AE18" s="5">
        <f t="shared" si="13"/>
        <v>33.501380421051316</v>
      </c>
      <c r="AF18" s="5">
        <f t="shared" si="14"/>
        <v>32.423418176135861</v>
      </c>
      <c r="AG18" s="5">
        <f t="shared" si="15"/>
        <v>34.012987534399159</v>
      </c>
      <c r="AH18" s="5">
        <f t="shared" si="16"/>
        <v>33.375675913665845</v>
      </c>
      <c r="AI18">
        <f t="shared" si="17"/>
        <v>45.130904000000001</v>
      </c>
      <c r="AJ18">
        <f t="shared" si="5"/>
        <v>-26.466861589635528</v>
      </c>
      <c r="AK18">
        <f t="shared" si="18"/>
        <v>-11.944733895831284</v>
      </c>
      <c r="AL18">
        <f t="shared" si="6"/>
        <v>0.73533138410364474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24.69775953114036</v>
      </c>
      <c r="H19" s="5">
        <f t="shared" si="1"/>
        <v>5.0306967658820119</v>
      </c>
      <c r="I19">
        <v>23.067504122406401</v>
      </c>
      <c r="J19">
        <v>37.931917369632899</v>
      </c>
      <c r="K19">
        <v>22.7285202467753</v>
      </c>
      <c r="L19">
        <v>21.6698415762569</v>
      </c>
      <c r="M19">
        <v>27.6656218341599</v>
      </c>
      <c r="N19">
        <v>22.955476905805298</v>
      </c>
      <c r="O19">
        <v>21.8680770430535</v>
      </c>
      <c r="P19">
        <v>25.385751284296401</v>
      </c>
      <c r="Q19">
        <v>22.304373437397299</v>
      </c>
      <c r="R19">
        <v>21.400511491619699</v>
      </c>
      <c r="T19" s="14">
        <v>437</v>
      </c>
      <c r="U19" s="14">
        <v>300000</v>
      </c>
      <c r="V19" s="5">
        <f t="shared" si="2"/>
        <v>16.954983659821757</v>
      </c>
      <c r="W19" s="5">
        <f t="shared" si="3"/>
        <v>3.453567573832049</v>
      </c>
      <c r="X19" s="5">
        <f t="shared" si="4"/>
        <v>1.0921139586610997</v>
      </c>
      <c r="Y19" s="5">
        <f t="shared" si="7"/>
        <v>15.835815187006682</v>
      </c>
      <c r="Z19" s="5">
        <f t="shared" si="8"/>
        <v>26.040217873889862</v>
      </c>
      <c r="AA19" s="5">
        <f t="shared" si="9"/>
        <v>15.603103144239338</v>
      </c>
      <c r="AB19" s="5">
        <f t="shared" si="10"/>
        <v>14.876321448231282</v>
      </c>
      <c r="AC19" s="5">
        <f t="shared" si="11"/>
        <v>18.992417735121212</v>
      </c>
      <c r="AD19" s="5">
        <f t="shared" si="12"/>
        <v>15.758908630987618</v>
      </c>
      <c r="AE19" s="5">
        <f t="shared" si="13"/>
        <v>15.012409869373112</v>
      </c>
      <c r="AF19" s="5">
        <f t="shared" si="14"/>
        <v>17.42728921118746</v>
      </c>
      <c r="AG19" s="5">
        <f t="shared" si="15"/>
        <v>15.31192684489517</v>
      </c>
      <c r="AH19" s="5">
        <f t="shared" si="16"/>
        <v>14.691426653285834</v>
      </c>
      <c r="AI19">
        <f t="shared" si="17"/>
        <v>33.584622425629298</v>
      </c>
      <c r="AJ19">
        <f t="shared" si="5"/>
        <v>-49.515634134737304</v>
      </c>
      <c r="AK19">
        <f t="shared" si="18"/>
        <v>-16.629638765807542</v>
      </c>
      <c r="AL19">
        <f t="shared" si="6"/>
        <v>0.50484365865262693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26.942506571143507</v>
      </c>
      <c r="H20" s="5">
        <f t="shared" si="1"/>
        <v>0.35731245692457536</v>
      </c>
      <c r="I20">
        <v>27.157817458121599</v>
      </c>
      <c r="J20">
        <v>26.9875065475679</v>
      </c>
      <c r="K20">
        <v>26.524248837701201</v>
      </c>
      <c r="L20">
        <v>26.691770018565599</v>
      </c>
      <c r="M20">
        <v>26.9058944152093</v>
      </c>
      <c r="N20">
        <v>27.5664938832494</v>
      </c>
      <c r="O20">
        <v>27.097293534179499</v>
      </c>
      <c r="P20">
        <v>27.324283381943001</v>
      </c>
      <c r="Q20">
        <v>26.737602796086701</v>
      </c>
      <c r="R20">
        <v>26.432154838810899</v>
      </c>
      <c r="T20" s="14">
        <v>97</v>
      </c>
      <c r="U20" s="14">
        <v>105000</v>
      </c>
      <c r="V20" s="5">
        <f t="shared" si="2"/>
        <v>29.164568968763593</v>
      </c>
      <c r="W20" s="5">
        <f t="shared" si="3"/>
        <v>0.3867815255369117</v>
      </c>
      <c r="X20" s="5">
        <f t="shared" si="4"/>
        <v>0.12231105775712213</v>
      </c>
      <c r="Y20" s="5">
        <f t="shared" si="7"/>
        <v>29.397637454667709</v>
      </c>
      <c r="Z20" s="5">
        <f t="shared" si="8"/>
        <v>29.213280283449787</v>
      </c>
      <c r="AA20" s="5">
        <f t="shared" si="9"/>
        <v>28.71181575215078</v>
      </c>
      <c r="AB20" s="5">
        <f t="shared" si="10"/>
        <v>28.893153112880285</v>
      </c>
      <c r="AC20" s="5">
        <f t="shared" si="11"/>
        <v>29.124937253577077</v>
      </c>
      <c r="AD20" s="5">
        <f t="shared" si="12"/>
        <v>29.840019151970999</v>
      </c>
      <c r="AE20" s="5">
        <f t="shared" si="13"/>
        <v>29.332121866895339</v>
      </c>
      <c r="AF20" s="5">
        <f t="shared" si="14"/>
        <v>29.577832526845516</v>
      </c>
      <c r="AG20" s="5">
        <f t="shared" si="15"/>
        <v>28.942765913289733</v>
      </c>
      <c r="AH20" s="5">
        <f t="shared" si="16"/>
        <v>28.612126371908705</v>
      </c>
      <c r="AI20">
        <f t="shared" si="17"/>
        <v>120.25509278350515</v>
      </c>
      <c r="AJ20">
        <f t="shared" si="5"/>
        <v>-75.747747314728315</v>
      </c>
      <c r="AK20">
        <f t="shared" si="18"/>
        <v>-91.090523814741559</v>
      </c>
      <c r="AL20">
        <f t="shared" si="6"/>
        <v>0.24252252685271694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261.65134762428835</v>
      </c>
      <c r="H21" s="5">
        <f t="shared" si="1"/>
        <v>45.014874263277541</v>
      </c>
      <c r="I21">
        <v>263.00134136563202</v>
      </c>
      <c r="J21">
        <v>213.356719086173</v>
      </c>
      <c r="K21">
        <v>226.57010951225001</v>
      </c>
      <c r="L21">
        <v>270.92441635500302</v>
      </c>
      <c r="M21">
        <v>310.14371644841799</v>
      </c>
      <c r="N21">
        <v>237.20020319395101</v>
      </c>
      <c r="O21">
        <v>322.03373190460002</v>
      </c>
      <c r="P21">
        <v>206.11825349061399</v>
      </c>
      <c r="Q21">
        <v>327.99475451600699</v>
      </c>
      <c r="R21">
        <v>239.170230370235</v>
      </c>
      <c r="T21" s="14">
        <v>1629</v>
      </c>
      <c r="U21" s="14">
        <v>90000</v>
      </c>
      <c r="V21" s="5">
        <f t="shared" si="2"/>
        <v>14.455875559352943</v>
      </c>
      <c r="W21" s="5">
        <f t="shared" si="3"/>
        <v>2.4870096278054055</v>
      </c>
      <c r="X21" s="5">
        <f t="shared" si="4"/>
        <v>0.78646149866327086</v>
      </c>
      <c r="Y21" s="5">
        <f t="shared" si="7"/>
        <v>14.530460848929945</v>
      </c>
      <c r="Z21" s="5">
        <f t="shared" si="8"/>
        <v>11.78766403791011</v>
      </c>
      <c r="AA21" s="5">
        <f t="shared" si="9"/>
        <v>12.517685608411602</v>
      </c>
      <c r="AB21" s="5">
        <f t="shared" si="10"/>
        <v>14.968199798618951</v>
      </c>
      <c r="AC21" s="5">
        <f t="shared" si="11"/>
        <v>17.135011958476131</v>
      </c>
      <c r="AD21" s="5">
        <f t="shared" si="12"/>
        <v>13.104983601875746</v>
      </c>
      <c r="AE21" s="5">
        <f t="shared" si="13"/>
        <v>17.791918889756907</v>
      </c>
      <c r="AF21" s="5">
        <f t="shared" si="14"/>
        <v>11.387748811636133</v>
      </c>
      <c r="AG21" s="5">
        <f t="shared" si="15"/>
        <v>18.121257155580498</v>
      </c>
      <c r="AH21" s="5">
        <f t="shared" si="16"/>
        <v>13.213824882333427</v>
      </c>
      <c r="AI21">
        <f t="shared" si="17"/>
        <v>18.581480662983427</v>
      </c>
      <c r="AJ21">
        <f t="shared" si="5"/>
        <v>-22.202779092030013</v>
      </c>
      <c r="AK21">
        <f t="shared" si="18"/>
        <v>-4.1256051036304839</v>
      </c>
      <c r="AL21">
        <f t="shared" si="6"/>
        <v>0.77797220907969988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27.054535688701229</v>
      </c>
      <c r="H22" s="5">
        <f t="shared" si="1"/>
        <v>0.22559374924985273</v>
      </c>
      <c r="I22">
        <v>27.286314157454001</v>
      </c>
      <c r="J22">
        <v>26.735492563239099</v>
      </c>
      <c r="K22">
        <v>27.166675769422302</v>
      </c>
      <c r="L22">
        <v>27.204495250754601</v>
      </c>
      <c r="M22">
        <v>27.185755382863199</v>
      </c>
      <c r="N22">
        <v>26.721112463090599</v>
      </c>
      <c r="O22">
        <v>26.972652854533202</v>
      </c>
      <c r="P22">
        <v>27.3809328437913</v>
      </c>
      <c r="Q22">
        <v>26.979534470953901</v>
      </c>
      <c r="R22">
        <v>26.912391130910098</v>
      </c>
      <c r="T22" s="14">
        <v>54</v>
      </c>
      <c r="U22" s="14">
        <v>90000</v>
      </c>
      <c r="V22" s="5">
        <f t="shared" si="2"/>
        <v>45.090892814502048</v>
      </c>
      <c r="W22" s="5">
        <f t="shared" si="3"/>
        <v>0.37598958208308569</v>
      </c>
      <c r="X22" s="5">
        <f t="shared" si="4"/>
        <v>0.11889834558773869</v>
      </c>
      <c r="Y22" s="5">
        <f t="shared" si="7"/>
        <v>45.477190262423335</v>
      </c>
      <c r="Z22" s="5">
        <f t="shared" si="8"/>
        <v>44.559154272065165</v>
      </c>
      <c r="AA22" s="5">
        <f t="shared" si="9"/>
        <v>45.27779294903717</v>
      </c>
      <c r="AB22" s="5">
        <f t="shared" si="10"/>
        <v>45.340825417924329</v>
      </c>
      <c r="AC22" s="5">
        <f t="shared" si="11"/>
        <v>45.309592304771989</v>
      </c>
      <c r="AD22" s="5">
        <f t="shared" si="12"/>
        <v>44.535187438484336</v>
      </c>
      <c r="AE22" s="5">
        <f t="shared" si="13"/>
        <v>44.954421424222005</v>
      </c>
      <c r="AF22" s="5">
        <f t="shared" si="14"/>
        <v>45.634888072985497</v>
      </c>
      <c r="AG22" s="5">
        <f t="shared" si="15"/>
        <v>44.965890784923168</v>
      </c>
      <c r="AH22" s="5">
        <f t="shared" si="16"/>
        <v>44.853985218183496</v>
      </c>
      <c r="AI22">
        <f t="shared" si="17"/>
        <v>153.75733333333335</v>
      </c>
      <c r="AJ22">
        <f t="shared" si="5"/>
        <v>-70.673988786766571</v>
      </c>
      <c r="AK22">
        <f t="shared" si="18"/>
        <v>-108.66644051883131</v>
      </c>
      <c r="AL22">
        <f t="shared" si="6"/>
        <v>0.29326011213233433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12.227842974825801</v>
      </c>
      <c r="H23" s="5">
        <f t="shared" si="1"/>
        <v>4.3331137130917186E-2</v>
      </c>
      <c r="I23">
        <v>12.2223148089062</v>
      </c>
      <c r="J23">
        <v>12.2133275357856</v>
      </c>
      <c r="K23">
        <v>12.188893030615899</v>
      </c>
      <c r="L23">
        <v>12.199159801207101</v>
      </c>
      <c r="M23">
        <v>12.2339642693405</v>
      </c>
      <c r="N23">
        <v>12.190401084634701</v>
      </c>
      <c r="O23">
        <v>12.2712884986089</v>
      </c>
      <c r="P23">
        <v>12.236590677048</v>
      </c>
      <c r="Q23">
        <v>12.3271328469816</v>
      </c>
      <c r="R23">
        <v>12.1953571951295</v>
      </c>
      <c r="T23" s="14">
        <v>18</v>
      </c>
      <c r="U23" s="14">
        <v>270000</v>
      </c>
      <c r="V23" s="5">
        <f t="shared" si="2"/>
        <v>183.417644622387</v>
      </c>
      <c r="W23" s="5">
        <f t="shared" si="3"/>
        <v>0.64996705696376422</v>
      </c>
      <c r="X23" s="5">
        <f t="shared" si="4"/>
        <v>0.20553763040818998</v>
      </c>
      <c r="Y23" s="5">
        <f t="shared" si="7"/>
        <v>183.334722133593</v>
      </c>
      <c r="Z23" s="5">
        <f t="shared" si="8"/>
        <v>183.19991303678398</v>
      </c>
      <c r="AA23" s="5">
        <f t="shared" si="9"/>
        <v>182.83339545923849</v>
      </c>
      <c r="AB23" s="5">
        <f t="shared" si="10"/>
        <v>182.98739701810652</v>
      </c>
      <c r="AC23" s="5">
        <f t="shared" si="11"/>
        <v>183.5094640401075</v>
      </c>
      <c r="AD23" s="5">
        <f t="shared" si="12"/>
        <v>182.8560162695205</v>
      </c>
      <c r="AE23" s="5">
        <f t="shared" si="13"/>
        <v>184.06932747913351</v>
      </c>
      <c r="AF23" s="5">
        <f t="shared" si="14"/>
        <v>183.54886015572001</v>
      </c>
      <c r="AG23" s="5">
        <f t="shared" si="15"/>
        <v>184.90699270472402</v>
      </c>
      <c r="AH23" s="5">
        <f t="shared" si="16"/>
        <v>182.93035792694249</v>
      </c>
      <c r="AI23">
        <f t="shared" si="17"/>
        <v>1257.3119999999999</v>
      </c>
      <c r="AJ23">
        <f t="shared" si="5"/>
        <v>-85.411922846327172</v>
      </c>
      <c r="AK23">
        <f t="shared" si="18"/>
        <v>-1073.894355377613</v>
      </c>
      <c r="AL23">
        <f t="shared" si="6"/>
        <v>0.14588077153672838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6.6821125272306618</v>
      </c>
      <c r="H24" s="5">
        <f t="shared" si="1"/>
        <v>9.4914578291319829E-2</v>
      </c>
      <c r="I24">
        <v>6.8157720450408599</v>
      </c>
      <c r="J24">
        <v>6.59187262216762</v>
      </c>
      <c r="K24">
        <v>6.6150131639571299</v>
      </c>
      <c r="L24">
        <v>6.6715163952744403</v>
      </c>
      <c r="M24">
        <v>6.8351896009496498</v>
      </c>
      <c r="N24">
        <v>6.6286731716609202</v>
      </c>
      <c r="O24">
        <v>6.6312910033521399</v>
      </c>
      <c r="P24">
        <v>6.5603059169137001</v>
      </c>
      <c r="Q24">
        <v>6.7580528792603696</v>
      </c>
      <c r="R24">
        <v>6.7134384737297896</v>
      </c>
      <c r="T24" s="14">
        <v>65</v>
      </c>
      <c r="U24" s="14">
        <v>70000</v>
      </c>
      <c r="V24" s="5">
        <f t="shared" si="2"/>
        <v>7.1961211831714822</v>
      </c>
      <c r="W24" s="5">
        <f t="shared" si="3"/>
        <v>0.10221569969834421</v>
      </c>
      <c r="X24" s="5">
        <f t="shared" si="4"/>
        <v>3.2323442367455366E-2</v>
      </c>
      <c r="Y24" s="5">
        <f t="shared" si="7"/>
        <v>7.340062202351695</v>
      </c>
      <c r="Z24" s="5">
        <f t="shared" si="8"/>
        <v>7.0989397469497453</v>
      </c>
      <c r="AA24" s="5">
        <f t="shared" si="9"/>
        <v>7.1238603304153711</v>
      </c>
      <c r="AB24" s="5">
        <f t="shared" si="10"/>
        <v>7.1847099641417049</v>
      </c>
      <c r="AC24" s="5">
        <f t="shared" si="11"/>
        <v>7.3609734164073153</v>
      </c>
      <c r="AD24" s="5">
        <f t="shared" si="12"/>
        <v>7.1385711079425294</v>
      </c>
      <c r="AE24" s="5">
        <f t="shared" si="13"/>
        <v>7.1413903113023052</v>
      </c>
      <c r="AF24" s="5">
        <f t="shared" si="14"/>
        <v>7.0649448335993696</v>
      </c>
      <c r="AG24" s="5">
        <f t="shared" si="15"/>
        <v>7.2779031007419359</v>
      </c>
      <c r="AH24" s="5">
        <f t="shared" si="16"/>
        <v>7.2298568178628502</v>
      </c>
      <c r="AI24">
        <f t="shared" si="17"/>
        <v>3.8838153846153856</v>
      </c>
      <c r="AJ24">
        <f t="shared" si="5"/>
        <v>85.284841593574214</v>
      </c>
      <c r="AK24">
        <f t="shared" si="18"/>
        <v>3.3123057985560966</v>
      </c>
      <c r="AL24">
        <f t="shared" si="6"/>
        <v>1.8528484159357421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3.9844892326856196</v>
      </c>
      <c r="H25" s="5">
        <f t="shared" si="1"/>
        <v>5.5687369878001582E-2</v>
      </c>
      <c r="I25">
        <v>4.0655716585505601</v>
      </c>
      <c r="J25">
        <v>3.9307879418873202</v>
      </c>
      <c r="K25">
        <v>3.9380537410879501</v>
      </c>
      <c r="L25">
        <v>3.9695565837729898</v>
      </c>
      <c r="M25">
        <v>4.0736966354133601</v>
      </c>
      <c r="N25">
        <v>3.9564442422935899</v>
      </c>
      <c r="O25">
        <v>3.9686517577645199</v>
      </c>
      <c r="P25">
        <v>3.91286636975927</v>
      </c>
      <c r="Q25">
        <v>4.0226952715350297</v>
      </c>
      <c r="R25">
        <v>4.0065681247916096</v>
      </c>
      <c r="T25" s="14">
        <v>22</v>
      </c>
      <c r="U25" s="14">
        <v>160000</v>
      </c>
      <c r="V25" s="5">
        <f t="shared" si="2"/>
        <v>28.978103510440871</v>
      </c>
      <c r="W25" s="5">
        <f t="shared" si="3"/>
        <v>0.40499905365819389</v>
      </c>
      <c r="X25" s="5">
        <f t="shared" si="4"/>
        <v>0.12807194597726412</v>
      </c>
      <c r="Y25" s="5">
        <f t="shared" si="7"/>
        <v>29.567793880367713</v>
      </c>
      <c r="Z25" s="5">
        <f t="shared" si="8"/>
        <v>28.587548668271417</v>
      </c>
      <c r="AA25" s="5">
        <f t="shared" si="9"/>
        <v>28.640390844276002</v>
      </c>
      <c r="AB25" s="5">
        <f t="shared" si="10"/>
        <v>28.869502427439926</v>
      </c>
      <c r="AC25" s="5">
        <f t="shared" si="11"/>
        <v>29.626884621188072</v>
      </c>
      <c r="AD25" s="5">
        <f t="shared" si="12"/>
        <v>28.774139943953383</v>
      </c>
      <c r="AE25" s="5">
        <f t="shared" si="13"/>
        <v>28.862921874651054</v>
      </c>
      <c r="AF25" s="5">
        <f t="shared" si="14"/>
        <v>28.457209961885599</v>
      </c>
      <c r="AG25" s="5">
        <f t="shared" si="15"/>
        <v>29.255965611163855</v>
      </c>
      <c r="AH25" s="5">
        <f t="shared" si="16"/>
        <v>29.138677271211705</v>
      </c>
      <c r="AI25">
        <f t="shared" si="17"/>
        <v>15.639272727272729</v>
      </c>
      <c r="AJ25">
        <f t="shared" si="5"/>
        <v>85.290607918788098</v>
      </c>
      <c r="AK25">
        <f t="shared" si="18"/>
        <v>13.338830783168142</v>
      </c>
      <c r="AL25">
        <f t="shared" si="6"/>
        <v>1.8529060791878811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7.1820725206742377</v>
      </c>
      <c r="H26" s="5">
        <f t="shared" si="1"/>
        <v>0.10609334933975041</v>
      </c>
      <c r="I26">
        <v>7.3232639273374902</v>
      </c>
      <c r="J26">
        <v>7.10188250055013</v>
      </c>
      <c r="K26">
        <v>7.1008849708969599</v>
      </c>
      <c r="L26">
        <v>7.1463146869174503</v>
      </c>
      <c r="M26">
        <v>7.3630448484864397</v>
      </c>
      <c r="N26">
        <v>7.1231442375887202</v>
      </c>
      <c r="O26">
        <v>7.1217611484379502</v>
      </c>
      <c r="P26">
        <v>7.0479755709824996</v>
      </c>
      <c r="Q26">
        <v>7.2685000643127902</v>
      </c>
      <c r="R26">
        <v>7.2239532512319498</v>
      </c>
      <c r="T26" s="14">
        <v>400</v>
      </c>
      <c r="U26" s="14">
        <v>53000</v>
      </c>
      <c r="V26" s="5">
        <f t="shared" si="2"/>
        <v>0.95162460898933665</v>
      </c>
      <c r="W26" s="5">
        <f t="shared" si="3"/>
        <v>1.4057368787516945E-2</v>
      </c>
      <c r="X26" s="5">
        <f t="shared" si="4"/>
        <v>4.4453303277513087E-3</v>
      </c>
      <c r="Y26" s="5">
        <f t="shared" si="7"/>
        <v>0.97033247037221759</v>
      </c>
      <c r="Z26" s="5">
        <f t="shared" si="8"/>
        <v>0.94099943132289232</v>
      </c>
      <c r="AA26" s="5">
        <f t="shared" si="9"/>
        <v>0.94086725864384724</v>
      </c>
      <c r="AB26" s="5">
        <f t="shared" si="10"/>
        <v>0.94688669601656217</v>
      </c>
      <c r="AC26" s="5">
        <f t="shared" si="11"/>
        <v>0.97560344242445329</v>
      </c>
      <c r="AD26" s="5">
        <f t="shared" si="12"/>
        <v>0.94381661148050544</v>
      </c>
      <c r="AE26" s="5">
        <f t="shared" si="13"/>
        <v>0.94363335216802835</v>
      </c>
      <c r="AF26" s="5">
        <f t="shared" si="14"/>
        <v>0.93385676315518118</v>
      </c>
      <c r="AG26" s="5">
        <f t="shared" si="15"/>
        <v>0.96307625852144463</v>
      </c>
      <c r="AH26" s="5">
        <f t="shared" si="16"/>
        <v>0.95717380578823341</v>
      </c>
      <c r="AI26">
        <f t="shared" si="17"/>
        <v>0.51346400000000003</v>
      </c>
      <c r="AJ26">
        <f t="shared" si="5"/>
        <v>85.334241346878571</v>
      </c>
      <c r="AK26">
        <f t="shared" si="18"/>
        <v>0.43816060898933662</v>
      </c>
      <c r="AL26">
        <f t="shared" si="6"/>
        <v>1.8533424134687857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3.4641068775671164</v>
      </c>
      <c r="H27" s="5">
        <f t="shared" si="1"/>
        <v>4.5123701866211827E-2</v>
      </c>
      <c r="I27">
        <v>3.5222333296248598</v>
      </c>
      <c r="J27">
        <v>3.42404545429148</v>
      </c>
      <c r="K27">
        <v>3.4312229928128302</v>
      </c>
      <c r="L27">
        <v>3.4573741783268401</v>
      </c>
      <c r="M27">
        <v>3.5380966345126201</v>
      </c>
      <c r="N27">
        <v>3.4336236155861402</v>
      </c>
      <c r="O27">
        <v>3.45069606352352</v>
      </c>
      <c r="P27">
        <v>3.4007205417678801</v>
      </c>
      <c r="Q27">
        <v>3.49893845340294</v>
      </c>
      <c r="R27">
        <v>3.4841175118220602</v>
      </c>
      <c r="T27" s="14">
        <v>640</v>
      </c>
      <c r="U27" s="14">
        <v>480000</v>
      </c>
      <c r="V27" s="5">
        <f t="shared" si="2"/>
        <v>2.5980801581753372</v>
      </c>
      <c r="W27" s="5">
        <f t="shared" si="3"/>
        <v>3.3842776399658991E-2</v>
      </c>
      <c r="X27" s="5">
        <f t="shared" si="4"/>
        <v>1.0702025576671527E-2</v>
      </c>
      <c r="Y27" s="5">
        <f t="shared" si="7"/>
        <v>2.6416749972186451</v>
      </c>
      <c r="Z27" s="5">
        <f t="shared" si="8"/>
        <v>2.5680340907186099</v>
      </c>
      <c r="AA27" s="5">
        <f t="shared" si="9"/>
        <v>2.5734172446096228</v>
      </c>
      <c r="AB27" s="5">
        <f t="shared" si="10"/>
        <v>2.5930306337451303</v>
      </c>
      <c r="AC27" s="5">
        <f t="shared" si="11"/>
        <v>2.6535724758844652</v>
      </c>
      <c r="AD27" s="5">
        <f t="shared" si="12"/>
        <v>2.5752177116896049</v>
      </c>
      <c r="AE27" s="5">
        <f t="shared" si="13"/>
        <v>2.5880220476426401</v>
      </c>
      <c r="AF27" s="5">
        <f t="shared" si="14"/>
        <v>2.5505404063259096</v>
      </c>
      <c r="AG27" s="5">
        <f t="shared" si="15"/>
        <v>2.6242038400522052</v>
      </c>
      <c r="AH27" s="5">
        <f t="shared" si="16"/>
        <v>2.6130881338665448</v>
      </c>
      <c r="AI27">
        <f t="shared" si="17"/>
        <v>1.4028000000000003</v>
      </c>
      <c r="AJ27">
        <f t="shared" si="5"/>
        <v>85.206740674033128</v>
      </c>
      <c r="AK27">
        <f t="shared" si="18"/>
        <v>1.1952801581753369</v>
      </c>
      <c r="AL27">
        <f t="shared" si="6"/>
        <v>1.8520674067403313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34.549589538232894</v>
      </c>
      <c r="H28" s="5">
        <f t="shared" si="1"/>
        <v>0.53679003544194293</v>
      </c>
      <c r="I28">
        <v>35.226014964625698</v>
      </c>
      <c r="J28">
        <v>34.080064145841298</v>
      </c>
      <c r="K28">
        <v>34.083167713349603</v>
      </c>
      <c r="L28">
        <v>34.345603219987197</v>
      </c>
      <c r="M28">
        <v>35.447726401643898</v>
      </c>
      <c r="N28">
        <v>34.262458133624598</v>
      </c>
      <c r="O28">
        <v>34.338255357718801</v>
      </c>
      <c r="P28">
        <v>33.896020400683497</v>
      </c>
      <c r="Q28">
        <v>35.045918840653997</v>
      </c>
      <c r="R28">
        <v>34.770666204200303</v>
      </c>
      <c r="T28" s="14">
        <v>2500</v>
      </c>
      <c r="U28" s="14">
        <v>120000</v>
      </c>
      <c r="V28" s="5">
        <f t="shared" si="2"/>
        <v>1.6583802978351787</v>
      </c>
      <c r="W28" s="5">
        <f t="shared" si="3"/>
        <v>2.5765921701213217E-2</v>
      </c>
      <c r="X28" s="5">
        <f t="shared" si="4"/>
        <v>8.1478998589394197E-3</v>
      </c>
      <c r="Y28" s="5">
        <f t="shared" si="7"/>
        <v>1.6908487183020333</v>
      </c>
      <c r="Z28" s="5">
        <f t="shared" si="8"/>
        <v>1.6358430790003824</v>
      </c>
      <c r="AA28" s="5">
        <f t="shared" si="9"/>
        <v>1.6359920502407808</v>
      </c>
      <c r="AB28" s="5">
        <f t="shared" si="10"/>
        <v>1.6485889545593855</v>
      </c>
      <c r="AC28" s="5">
        <f t="shared" si="11"/>
        <v>1.7014908672789071</v>
      </c>
      <c r="AD28" s="5">
        <f t="shared" si="12"/>
        <v>1.6445979904139809</v>
      </c>
      <c r="AE28" s="5">
        <f t="shared" si="13"/>
        <v>1.6482362571705025</v>
      </c>
      <c r="AF28" s="5">
        <f t="shared" si="14"/>
        <v>1.627008979232808</v>
      </c>
      <c r="AG28" s="5">
        <f t="shared" si="15"/>
        <v>1.6822041043513918</v>
      </c>
      <c r="AH28" s="5">
        <f t="shared" si="16"/>
        <v>1.6689919778016147</v>
      </c>
      <c r="AI28">
        <f t="shared" si="17"/>
        <v>0.89510400000000001</v>
      </c>
      <c r="AJ28">
        <f t="shared" si="5"/>
        <v>85.272359171133033</v>
      </c>
      <c r="AK28">
        <f t="shared" si="18"/>
        <v>0.7632762978351787</v>
      </c>
      <c r="AL28">
        <f t="shared" si="6"/>
        <v>1.8527235917113305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1.038506940808158</v>
      </c>
      <c r="H29" s="5">
        <f t="shared" si="1"/>
        <v>1.5702602393881143E-2</v>
      </c>
      <c r="I29">
        <v>1.05756898806543</v>
      </c>
      <c r="J29">
        <v>1.0249025599813799</v>
      </c>
      <c r="K29">
        <v>1.0292333041959001</v>
      </c>
      <c r="L29">
        <v>1.03411794830111</v>
      </c>
      <c r="M29">
        <v>1.0630426283574199</v>
      </c>
      <c r="N29">
        <v>1.02862706070929</v>
      </c>
      <c r="O29">
        <v>1.0322427389359801</v>
      </c>
      <c r="P29">
        <v>1.0151482894707899</v>
      </c>
      <c r="Q29">
        <v>1.05259207322672</v>
      </c>
      <c r="R29">
        <v>1.04759381683756</v>
      </c>
      <c r="T29" s="14">
        <v>1550</v>
      </c>
      <c r="U29" s="14">
        <v>390000</v>
      </c>
      <c r="V29" s="5">
        <f t="shared" si="2"/>
        <v>0.26130174639689141</v>
      </c>
      <c r="W29" s="5">
        <f t="shared" si="3"/>
        <v>3.9509773765249298E-3</v>
      </c>
      <c r="X29" s="5">
        <f t="shared" si="4"/>
        <v>1.2494087493615455E-3</v>
      </c>
      <c r="Y29" s="5">
        <f t="shared" si="7"/>
        <v>0.26609800344872109</v>
      </c>
      <c r="Z29" s="5">
        <f t="shared" si="8"/>
        <v>0.25787870864047624</v>
      </c>
      <c r="AA29" s="5">
        <f t="shared" si="9"/>
        <v>0.25896837976542003</v>
      </c>
      <c r="AB29" s="5">
        <f t="shared" si="10"/>
        <v>0.26019741924995671</v>
      </c>
      <c r="AC29" s="5">
        <f t="shared" si="11"/>
        <v>0.26747524197380246</v>
      </c>
      <c r="AD29" s="5">
        <f t="shared" si="12"/>
        <v>0.25881584108169231</v>
      </c>
      <c r="AE29" s="5">
        <f t="shared" si="13"/>
        <v>0.25972559237744014</v>
      </c>
      <c r="AF29" s="5">
        <f t="shared" si="14"/>
        <v>0.25542440831845686</v>
      </c>
      <c r="AG29" s="5">
        <f t="shared" si="15"/>
        <v>0.26484574745704564</v>
      </c>
      <c r="AH29" s="5">
        <f t="shared" si="16"/>
        <v>0.26358812165590223</v>
      </c>
      <c r="AI29">
        <f t="shared" si="17"/>
        <v>0.14090322580645162</v>
      </c>
      <c r="AJ29">
        <f t="shared" si="5"/>
        <v>85.447668001456805</v>
      </c>
      <c r="AK29">
        <f t="shared" si="18"/>
        <v>0.12039852059043979</v>
      </c>
      <c r="AL29">
        <f t="shared" si="6"/>
        <v>1.854476680014568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6.2869953431881322</v>
      </c>
      <c r="H30" s="5">
        <f t="shared" si="1"/>
        <v>9.2222681008858221E-2</v>
      </c>
      <c r="I30">
        <v>6.40177049554792</v>
      </c>
      <c r="J30">
        <v>6.2241954963466402</v>
      </c>
      <c r="K30">
        <v>6.2152580782959097</v>
      </c>
      <c r="L30">
        <v>6.2539848025704998</v>
      </c>
      <c r="M30">
        <v>6.43698448776526</v>
      </c>
      <c r="N30">
        <v>6.2239360293432702</v>
      </c>
      <c r="O30">
        <v>6.2555537305732001</v>
      </c>
      <c r="P30">
        <v>6.1564520380632297</v>
      </c>
      <c r="Q30">
        <v>6.3670153875582001</v>
      </c>
      <c r="R30">
        <v>6.3348028858171999</v>
      </c>
      <c r="T30" s="14">
        <v>9240</v>
      </c>
      <c r="U30" s="15">
        <v>66000</v>
      </c>
      <c r="V30" s="5">
        <f>AVERAGE(Y30:AH30)</f>
        <v>4.4907109594200946E-2</v>
      </c>
      <c r="W30" s="5">
        <f>STDEV(Y30:AH30)</f>
        <v>6.5873343577755998E-4</v>
      </c>
      <c r="X30" s="5">
        <f t="shared" si="4"/>
        <v>2.0830980279653395E-4</v>
      </c>
      <c r="Y30" s="5">
        <f t="shared" si="7"/>
        <v>4.5726932111056572E-2</v>
      </c>
      <c r="Z30" s="5">
        <f t="shared" si="8"/>
        <v>4.4458539259618859E-2</v>
      </c>
      <c r="AA30" s="5">
        <f t="shared" si="9"/>
        <v>4.4394700559256491E-2</v>
      </c>
      <c r="AB30" s="5">
        <f t="shared" si="10"/>
        <v>4.4671320018360716E-2</v>
      </c>
      <c r="AC30" s="5">
        <f t="shared" si="11"/>
        <v>4.5978460626894715E-2</v>
      </c>
      <c r="AD30" s="5">
        <f t="shared" si="12"/>
        <v>4.4456685923880503E-2</v>
      </c>
      <c r="AE30" s="5">
        <f t="shared" si="13"/>
        <v>4.468252664695143E-2</v>
      </c>
      <c r="AF30" s="5">
        <f t="shared" si="14"/>
        <v>4.3974657414737349E-2</v>
      </c>
      <c r="AG30" s="5">
        <f t="shared" si="15"/>
        <v>4.5478681339701427E-2</v>
      </c>
      <c r="AH30" s="5">
        <f t="shared" si="16"/>
        <v>4.5248592041551426E-2</v>
      </c>
      <c r="AI30">
        <f t="shared" si="17"/>
        <v>2.4240000000000001E-2</v>
      </c>
      <c r="AJ30">
        <f t="shared" si="5"/>
        <v>85.260353111390032</v>
      </c>
      <c r="AK30">
        <f t="shared" si="18"/>
        <v>2.0667109594200945E-2</v>
      </c>
      <c r="AL30">
        <f t="shared" si="6"/>
        <v>1.8526035311139004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36">
        <f>SUM(V5:V30)</f>
        <v>10175.957757054075</v>
      </c>
      <c r="V32" s="36"/>
      <c r="W32" s="36"/>
      <c r="X32" s="36"/>
      <c r="Y32" s="36">
        <f t="shared" ref="Y32:AI32" si="19">SUM(Y5:Y30)</f>
        <v>10175.957757054079</v>
      </c>
      <c r="Z32" s="36">
        <f t="shared" si="19"/>
        <v>10175.957757054071</v>
      </c>
      <c r="AA32" s="36">
        <f t="shared" si="19"/>
        <v>10175.95775705407</v>
      </c>
      <c r="AB32" s="36">
        <f t="shared" si="19"/>
        <v>10175.957757054097</v>
      </c>
      <c r="AC32" s="36">
        <f t="shared" si="19"/>
        <v>10175.95775705409</v>
      </c>
      <c r="AD32" s="36">
        <f t="shared" si="19"/>
        <v>10175.957757054071</v>
      </c>
      <c r="AE32" s="36">
        <f t="shared" si="19"/>
        <v>10175.957757054068</v>
      </c>
      <c r="AF32" s="36">
        <f t="shared" si="19"/>
        <v>10175.957757054073</v>
      </c>
      <c r="AG32" s="36">
        <f t="shared" si="19"/>
        <v>10175.957757054068</v>
      </c>
      <c r="AH32" s="36">
        <f t="shared" si="19"/>
        <v>10175.957757054081</v>
      </c>
      <c r="AI32" s="36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D8A5-CEC0-492C-8C5F-BACA4DC90EDF}">
  <dimension ref="A1:AL32"/>
  <sheetViews>
    <sheetView topLeftCell="A3" zoomScaleNormal="100" workbookViewId="0">
      <selection activeCell="AJ5" sqref="AJ5"/>
    </sheetView>
  </sheetViews>
  <sheetFormatPr defaultRowHeight="15" x14ac:dyDescent="0.25"/>
  <cols>
    <col min="9" max="10" width="12.5703125" customWidth="1"/>
    <col min="11" max="11" width="11.5703125" customWidth="1"/>
    <col min="12" max="12" width="12.5703125" customWidth="1"/>
    <col min="13" max="13" width="11.5703125" customWidth="1"/>
    <col min="14" max="14" width="12.5703125" customWidth="1"/>
    <col min="15" max="18" width="11.5703125" customWidth="1"/>
  </cols>
  <sheetData>
    <row r="1" spans="1:38" x14ac:dyDescent="0.25">
      <c r="A1" t="s">
        <v>0</v>
      </c>
      <c r="B1">
        <v>240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189</v>
      </c>
      <c r="AK3" t="s">
        <v>29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33.085119959009688</v>
      </c>
      <c r="H4" s="5">
        <f>STDEV(I4:R4)</f>
        <v>6.2481197456758708E-3</v>
      </c>
      <c r="I4">
        <v>33.0881581770469</v>
      </c>
      <c r="J4">
        <v>33.068393967368699</v>
      </c>
      <c r="K4">
        <v>33.085658862747799</v>
      </c>
      <c r="L4">
        <v>33.087725515615404</v>
      </c>
      <c r="M4">
        <v>33.086726172888902</v>
      </c>
      <c r="N4">
        <v>33.087857905678803</v>
      </c>
      <c r="O4">
        <v>33.086122095745402</v>
      </c>
      <c r="P4">
        <v>33.082059813334503</v>
      </c>
      <c r="Q4">
        <v>33.089859560162502</v>
      </c>
      <c r="R4">
        <v>33.088637519507998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187.75881607454571</v>
      </c>
      <c r="H5" s="5">
        <f t="shared" ref="H5:H30" si="1">STDEV(I5:R5)</f>
        <v>0.29510011163004352</v>
      </c>
      <c r="I5">
        <v>187.808486533505</v>
      </c>
      <c r="J5">
        <v>187.209390418986</v>
      </c>
      <c r="K5">
        <v>187.63436878662199</v>
      </c>
      <c r="L5">
        <v>188.039069133845</v>
      </c>
      <c r="M5">
        <v>187.91496818933001</v>
      </c>
      <c r="N5">
        <v>187.72864906972501</v>
      </c>
      <c r="O5">
        <v>187.523088376457</v>
      </c>
      <c r="P5">
        <v>187.58032953022101</v>
      </c>
      <c r="Q5">
        <v>188.26575697517799</v>
      </c>
      <c r="R5">
        <v>187.88405373158801</v>
      </c>
      <c r="T5" s="12">
        <v>16</v>
      </c>
      <c r="U5" s="12">
        <v>588000</v>
      </c>
      <c r="V5" s="5">
        <f>AVERAGE(Y5:AH5)</f>
        <v>7590.1501398135124</v>
      </c>
      <c r="W5" s="5">
        <f>STDEV(Y5:AH5)</f>
        <v>11.92942201264462</v>
      </c>
      <c r="X5" s="5">
        <f>W5/SQRT(COUNT(Y5:AH5))</f>
        <v>3.7724144729306985</v>
      </c>
      <c r="Y5" s="5">
        <f>I5/T5*U5/1000*1.1</f>
        <v>7592.1580681169407</v>
      </c>
      <c r="Z5" s="5">
        <f>J5/T5*U5/1000*1.1</f>
        <v>7567.93960768751</v>
      </c>
      <c r="AA5" s="5">
        <f>K5/T5*U5/1000*1.1</f>
        <v>7585.1193581991947</v>
      </c>
      <c r="AB5" s="5">
        <f>L5/T5*U5/1000*1.1</f>
        <v>7601.4793697356845</v>
      </c>
      <c r="AC5" s="5">
        <f>M5/T5*U5/1000*1.1</f>
        <v>7596.4625890536663</v>
      </c>
      <c r="AD5" s="5">
        <f>N5/T5*U5/1000*1.1</f>
        <v>7588.9306386436338</v>
      </c>
      <c r="AE5" s="5">
        <f>O5/T5*U5/1000*1.1</f>
        <v>7580.6208476182746</v>
      </c>
      <c r="AF5" s="5">
        <f>P5/T5*U5/1000*1.1</f>
        <v>7582.9348212591849</v>
      </c>
      <c r="AG5" s="5">
        <f>Q5/T5*U5/1000*1.1</f>
        <v>7610.643225721572</v>
      </c>
      <c r="AH5" s="5">
        <f>R5/T5*U5/1000*1.1</f>
        <v>7595.212872099446</v>
      </c>
      <c r="AI5">
        <f>F5/T5*U5/1000*1.1</f>
        <v>6403.3200000000006</v>
      </c>
      <c r="AJ5">
        <f>U5-AH5</f>
        <v>580404.78712790052</v>
      </c>
      <c r="AK5">
        <f>((V5-AI5)/AI5)*100</f>
        <v>18.534606107667766</v>
      </c>
      <c r="AL5">
        <f>V5/AI5</f>
        <v>1.1853460610766777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1601.3246216634757</v>
      </c>
      <c r="H6" s="5">
        <f t="shared" si="1"/>
        <v>32.797664325971517</v>
      </c>
      <c r="I6">
        <v>1608.63211303148</v>
      </c>
      <c r="J6">
        <v>1583.4543495353601</v>
      </c>
      <c r="K6">
        <v>1634.28189224727</v>
      </c>
      <c r="L6">
        <v>1562.55558323387</v>
      </c>
      <c r="M6">
        <v>1544.6262486246701</v>
      </c>
      <c r="N6">
        <v>1583.8472645233401</v>
      </c>
      <c r="O6">
        <v>1632.97578316567</v>
      </c>
      <c r="P6">
        <v>1621.21898552573</v>
      </c>
      <c r="Q6">
        <v>1643.6391041025399</v>
      </c>
      <c r="R6">
        <v>1598.0148926448301</v>
      </c>
      <c r="T6" s="13">
        <v>540</v>
      </c>
      <c r="U6" s="13">
        <v>45000</v>
      </c>
      <c r="V6" s="5">
        <f t="shared" ref="V6:V30" si="2">AVERAGE(Y6:AH6)</f>
        <v>133.44371847195632</v>
      </c>
      <c r="W6" s="5">
        <f t="shared" ref="W6:W30" si="3">STDEV(Y6:AH6)</f>
        <v>2.733138693830961</v>
      </c>
      <c r="X6" s="5">
        <f t="shared" ref="X6:X30" si="4">W6/SQRT(COUNT(Y6:AH6))</f>
        <v>0.86429434336434308</v>
      </c>
      <c r="Y6" s="5">
        <f>I6/T6*U6/1000</f>
        <v>134.05267608595665</v>
      </c>
      <c r="Z6" s="5">
        <f>J6/T6*U6/1000</f>
        <v>131.95452912794667</v>
      </c>
      <c r="AA6" s="5">
        <f>K6/T6*U6/1000</f>
        <v>136.19015768727249</v>
      </c>
      <c r="AB6" s="5">
        <f>L6/T6*U6/1000</f>
        <v>130.21296526948916</v>
      </c>
      <c r="AC6" s="5">
        <f>M6/T6*U6/1000</f>
        <v>128.71885405205583</v>
      </c>
      <c r="AD6" s="5">
        <f>N6/T6*U6/1000</f>
        <v>131.98727204361165</v>
      </c>
      <c r="AE6" s="5">
        <f>O6/T6*U6/1000</f>
        <v>136.08131526380583</v>
      </c>
      <c r="AF6" s="5">
        <f>P6/T6*U6/1000</f>
        <v>135.10158212714418</v>
      </c>
      <c r="AG6" s="5">
        <f>Q6/T6*U6/1000</f>
        <v>136.96992534187831</v>
      </c>
      <c r="AH6" s="5">
        <f>R6/T6*U6/1000</f>
        <v>133.1679077204025</v>
      </c>
      <c r="AI6">
        <f>F6/T6*U6/1000</f>
        <v>115.84906666666669</v>
      </c>
      <c r="AJ6">
        <f>U6-AH6</f>
        <v>44866.832092279597</v>
      </c>
      <c r="AK6">
        <f t="shared" ref="AK6:AK30" si="5">((V6-AI6)/AI6)*100</f>
        <v>15.187564571335599</v>
      </c>
      <c r="AL6">
        <f t="shared" ref="AL6:AL30" si="6">V6/AI6</f>
        <v>1.1518756457133561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95.190230786036125</v>
      </c>
      <c r="H7" s="5">
        <f t="shared" si="1"/>
        <v>0.77493732585564579</v>
      </c>
      <c r="I7">
        <v>94.229819623832896</v>
      </c>
      <c r="J7">
        <v>94.484639691979098</v>
      </c>
      <c r="K7">
        <v>95.657928471583006</v>
      </c>
      <c r="L7">
        <v>95.295933948520201</v>
      </c>
      <c r="M7">
        <v>95.727481630712205</v>
      </c>
      <c r="N7">
        <v>95.523483319867793</v>
      </c>
      <c r="O7">
        <v>93.824529254509102</v>
      </c>
      <c r="P7">
        <v>95.894435315856896</v>
      </c>
      <c r="Q7">
        <v>96.181335843428101</v>
      </c>
      <c r="R7">
        <v>95.082720760071993</v>
      </c>
      <c r="T7" s="13">
        <v>50</v>
      </c>
      <c r="U7" s="13">
        <v>180000</v>
      </c>
      <c r="V7" s="5">
        <f t="shared" si="2"/>
        <v>342.68483082973006</v>
      </c>
      <c r="W7" s="5">
        <f t="shared" si="3"/>
        <v>2.7897743730803275</v>
      </c>
      <c r="X7" s="5">
        <f t="shared" si="4"/>
        <v>0.88220411769021645</v>
      </c>
      <c r="Y7" s="5">
        <f t="shared" ref="Y7:Y30" si="7">I7/T7*U7/1000</f>
        <v>339.22735064579842</v>
      </c>
      <c r="Z7" s="5">
        <f t="shared" ref="Z7:Z30" si="8">J7/T7*U7/1000</f>
        <v>340.14470289112478</v>
      </c>
      <c r="AA7" s="5">
        <f t="shared" ref="AA7:AA30" si="9">K7/T7*U7/1000</f>
        <v>344.36854249769885</v>
      </c>
      <c r="AB7" s="5">
        <f t="shared" ref="AB7:AB30" si="10">L7/T7*U7/1000</f>
        <v>343.06536221467275</v>
      </c>
      <c r="AC7" s="5">
        <f t="shared" ref="AC7:AC30" si="11">M7/T7*U7/1000</f>
        <v>344.61893387056392</v>
      </c>
      <c r="AD7" s="5">
        <f t="shared" ref="AD7:AD30" si="12">N7/T7*U7/1000</f>
        <v>343.88453995152406</v>
      </c>
      <c r="AE7" s="5">
        <f t="shared" ref="AE7:AE30" si="13">O7/T7*U7/1000</f>
        <v>337.76830531623278</v>
      </c>
      <c r="AF7" s="5">
        <f t="shared" ref="AF7:AF30" si="14">P7/T7*U7/1000</f>
        <v>345.21996713708484</v>
      </c>
      <c r="AG7" s="5">
        <f t="shared" ref="AG7:AG30" si="15">Q7/T7*U7/1000</f>
        <v>346.2528090363412</v>
      </c>
      <c r="AH7" s="5">
        <f t="shared" ref="AH7:AH30" si="16">R7/T7*U7/1000</f>
        <v>342.29779473625916</v>
      </c>
      <c r="AI7">
        <f t="shared" ref="AI7:AI30" si="17">F7/T7*U7/1000</f>
        <v>670.72320000000002</v>
      </c>
      <c r="AJ7">
        <f t="shared" ref="AJ7:AJ30" si="18">U7-AH7</f>
        <v>179657.70220526375</v>
      </c>
      <c r="AK7">
        <f t="shared" si="5"/>
        <v>-48.908159009598883</v>
      </c>
      <c r="AL7">
        <f t="shared" si="6"/>
        <v>0.51091840990401116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427.15971579008902</v>
      </c>
      <c r="H8" s="5">
        <f t="shared" si="1"/>
        <v>10.287558575878238</v>
      </c>
      <c r="I8">
        <v>415.70629988881001</v>
      </c>
      <c r="J8">
        <v>412.922489748114</v>
      </c>
      <c r="K8">
        <v>428.70063321186097</v>
      </c>
      <c r="L8">
        <v>419.095343448172</v>
      </c>
      <c r="M8">
        <v>421.32420938190802</v>
      </c>
      <c r="N8">
        <v>440.103214832677</v>
      </c>
      <c r="O8">
        <v>435.61932529667502</v>
      </c>
      <c r="P8">
        <v>431.31179180815201</v>
      </c>
      <c r="Q8">
        <v>423.847385300496</v>
      </c>
      <c r="R8">
        <v>442.96646498402498</v>
      </c>
      <c r="T8" s="14">
        <v>65</v>
      </c>
      <c r="U8" s="14">
        <v>70000</v>
      </c>
      <c r="V8" s="5">
        <f t="shared" si="2"/>
        <v>460.01815546624965</v>
      </c>
      <c r="W8" s="5">
        <f t="shared" si="3"/>
        <v>11.078909235561186</v>
      </c>
      <c r="X8" s="5">
        <f t="shared" si="4"/>
        <v>3.5034587174648273</v>
      </c>
      <c r="Y8" s="5">
        <f t="shared" si="7"/>
        <v>447.68370757256457</v>
      </c>
      <c r="Z8" s="5">
        <f t="shared" si="8"/>
        <v>444.6857581902766</v>
      </c>
      <c r="AA8" s="5">
        <f t="shared" si="9"/>
        <v>461.67760499738881</v>
      </c>
      <c r="AB8" s="5">
        <f t="shared" si="10"/>
        <v>451.33344679033911</v>
      </c>
      <c r="AC8" s="5">
        <f t="shared" si="11"/>
        <v>453.73376394974713</v>
      </c>
      <c r="AD8" s="5">
        <f t="shared" si="12"/>
        <v>473.95730828134441</v>
      </c>
      <c r="AE8" s="5">
        <f t="shared" si="13"/>
        <v>469.12850416565004</v>
      </c>
      <c r="AF8" s="5">
        <f t="shared" si="14"/>
        <v>464.48962194724061</v>
      </c>
      <c r="AG8" s="5">
        <f t="shared" si="15"/>
        <v>456.45103032361106</v>
      </c>
      <c r="AH8" s="5">
        <f t="shared" si="16"/>
        <v>477.04080844433463</v>
      </c>
      <c r="AI8">
        <f t="shared" si="17"/>
        <v>60.548923076923096</v>
      </c>
      <c r="AJ8">
        <f t="shared" si="18"/>
        <v>69522.959191555667</v>
      </c>
      <c r="AK8">
        <f t="shared" si="5"/>
        <v>659.74622188049375</v>
      </c>
      <c r="AL8">
        <f t="shared" si="6"/>
        <v>7.5974622188049379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51.392138336232712</v>
      </c>
      <c r="H9" s="5">
        <f t="shared" si="1"/>
        <v>1.264963401957921</v>
      </c>
      <c r="I9">
        <v>52.583426835402797</v>
      </c>
      <c r="J9">
        <v>52.741180931827898</v>
      </c>
      <c r="K9">
        <v>49.409436542612099</v>
      </c>
      <c r="L9">
        <v>53.035867175319403</v>
      </c>
      <c r="M9">
        <v>52.0339678724905</v>
      </c>
      <c r="N9">
        <v>52.0060336422939</v>
      </c>
      <c r="O9">
        <v>51.177811656026201</v>
      </c>
      <c r="P9">
        <v>50.351318625522701</v>
      </c>
      <c r="Q9">
        <v>50.596816886893798</v>
      </c>
      <c r="R9">
        <v>49.985523193937702</v>
      </c>
      <c r="T9" s="14">
        <v>22</v>
      </c>
      <c r="U9" s="14">
        <v>160000</v>
      </c>
      <c r="V9" s="5">
        <f t="shared" si="2"/>
        <v>373.76100608169236</v>
      </c>
      <c r="W9" s="5">
        <f t="shared" si="3"/>
        <v>9.199733832421245</v>
      </c>
      <c r="X9" s="5">
        <f t="shared" si="4"/>
        <v>2.9092112777760928</v>
      </c>
      <c r="Y9" s="5">
        <f t="shared" si="7"/>
        <v>382.42492243929308</v>
      </c>
      <c r="Z9" s="5">
        <f t="shared" si="8"/>
        <v>383.57222495874839</v>
      </c>
      <c r="AA9" s="5">
        <f t="shared" si="9"/>
        <v>359.34135667354252</v>
      </c>
      <c r="AB9" s="5">
        <f t="shared" si="10"/>
        <v>385.71539763868657</v>
      </c>
      <c r="AC9" s="5">
        <f t="shared" si="11"/>
        <v>378.42885725447633</v>
      </c>
      <c r="AD9" s="5">
        <f t="shared" si="12"/>
        <v>378.22569921668287</v>
      </c>
      <c r="AE9" s="5">
        <f t="shared" si="13"/>
        <v>372.20226658928152</v>
      </c>
      <c r="AF9" s="5">
        <f t="shared" si="14"/>
        <v>366.19140818561971</v>
      </c>
      <c r="AG9" s="5">
        <f t="shared" si="15"/>
        <v>367.97685008650035</v>
      </c>
      <c r="AH9" s="5">
        <f t="shared" si="16"/>
        <v>363.53107777409235</v>
      </c>
      <c r="AI9">
        <f t="shared" si="17"/>
        <v>243.63054545454546</v>
      </c>
      <c r="AJ9">
        <f t="shared" si="18"/>
        <v>159636.4689222259</v>
      </c>
      <c r="AK9">
        <f t="shared" si="5"/>
        <v>53.413031762647165</v>
      </c>
      <c r="AL9">
        <f t="shared" si="6"/>
        <v>1.5341303176264716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210.47931717370238</v>
      </c>
      <c r="H10" s="5">
        <f t="shared" si="1"/>
        <v>4.0423407910149445</v>
      </c>
      <c r="I10">
        <v>213.32855416896101</v>
      </c>
      <c r="J10">
        <v>203.13949461160399</v>
      </c>
      <c r="K10">
        <v>215.81622328704501</v>
      </c>
      <c r="L10">
        <v>211.53492587839199</v>
      </c>
      <c r="M10">
        <v>216.118019598578</v>
      </c>
      <c r="N10">
        <v>211.35352597048799</v>
      </c>
      <c r="O10">
        <v>209.46005260859499</v>
      </c>
      <c r="P10">
        <v>208.92209060753399</v>
      </c>
      <c r="Q10">
        <v>206.462320583805</v>
      </c>
      <c r="R10">
        <v>208.65796442202199</v>
      </c>
      <c r="T10" s="14">
        <v>69</v>
      </c>
      <c r="U10" s="14">
        <v>160000</v>
      </c>
      <c r="V10" s="5">
        <f t="shared" si="2"/>
        <v>488.06798185206355</v>
      </c>
      <c r="W10" s="5">
        <f t="shared" si="3"/>
        <v>9.3735438632230643</v>
      </c>
      <c r="X10" s="5">
        <f t="shared" si="4"/>
        <v>2.9641748355278703</v>
      </c>
      <c r="Y10" s="5">
        <f t="shared" si="7"/>
        <v>494.67490821788067</v>
      </c>
      <c r="Z10" s="5">
        <f t="shared" si="8"/>
        <v>471.04810344719766</v>
      </c>
      <c r="AA10" s="5">
        <f t="shared" si="9"/>
        <v>500.44341631778553</v>
      </c>
      <c r="AB10" s="5">
        <f t="shared" si="10"/>
        <v>490.51577015279298</v>
      </c>
      <c r="AC10" s="5">
        <f t="shared" si="11"/>
        <v>501.14323385177505</v>
      </c>
      <c r="AD10" s="5">
        <f t="shared" si="12"/>
        <v>490.09513268518958</v>
      </c>
      <c r="AE10" s="5">
        <f t="shared" si="13"/>
        <v>485.70446981703185</v>
      </c>
      <c r="AF10" s="5">
        <f t="shared" si="14"/>
        <v>484.45702169862955</v>
      </c>
      <c r="AG10" s="5">
        <f t="shared" si="15"/>
        <v>478.75320715085218</v>
      </c>
      <c r="AH10" s="5">
        <f t="shared" si="16"/>
        <v>483.84455518150025</v>
      </c>
      <c r="AI10">
        <f t="shared" si="17"/>
        <v>333.93530434782616</v>
      </c>
      <c r="AJ10">
        <f t="shared" si="18"/>
        <v>159516.15544481849</v>
      </c>
      <c r="AK10">
        <f t="shared" si="5"/>
        <v>46.156448718489848</v>
      </c>
      <c r="AL10">
        <f t="shared" si="6"/>
        <v>1.4615644871848985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J11">
        <f t="shared" si="18"/>
        <v>70000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100.29375282605568</v>
      </c>
      <c r="H12" s="5">
        <f t="shared" si="1"/>
        <v>6.0350213720960841</v>
      </c>
      <c r="I12">
        <v>107.908432682246</v>
      </c>
      <c r="J12">
        <v>105.283029030454</v>
      </c>
      <c r="K12">
        <v>101.313177709051</v>
      </c>
      <c r="L12">
        <v>92.318633555213395</v>
      </c>
      <c r="M12">
        <v>104.001974629834</v>
      </c>
      <c r="N12">
        <v>94.503928810752498</v>
      </c>
      <c r="O12">
        <v>109.055419214065</v>
      </c>
      <c r="P12">
        <v>94.257142493368207</v>
      </c>
      <c r="Q12">
        <v>97.115564939216299</v>
      </c>
      <c r="R12">
        <v>97.180225196356503</v>
      </c>
      <c r="T12" s="14">
        <v>81</v>
      </c>
      <c r="U12" s="14">
        <v>66000</v>
      </c>
      <c r="V12" s="5">
        <f t="shared" si="2"/>
        <v>81.720835636045379</v>
      </c>
      <c r="W12" s="5">
        <f t="shared" si="3"/>
        <v>4.9174248217079164</v>
      </c>
      <c r="X12" s="5">
        <f t="shared" si="4"/>
        <v>1.5550262659244418</v>
      </c>
      <c r="Y12" s="5">
        <f t="shared" si="7"/>
        <v>87.925389592941187</v>
      </c>
      <c r="Z12" s="5">
        <f t="shared" si="8"/>
        <v>85.78617180259215</v>
      </c>
      <c r="AA12" s="5">
        <f t="shared" si="9"/>
        <v>82.551478133300819</v>
      </c>
      <c r="AB12" s="5">
        <f t="shared" si="10"/>
        <v>75.222590304247959</v>
      </c>
      <c r="AC12" s="5">
        <f t="shared" si="11"/>
        <v>84.742349698383251</v>
      </c>
      <c r="AD12" s="5">
        <f t="shared" si="12"/>
        <v>77.003201253205745</v>
      </c>
      <c r="AE12" s="5">
        <f t="shared" si="13"/>
        <v>88.859971211460362</v>
      </c>
      <c r="AF12" s="5">
        <f t="shared" si="14"/>
        <v>76.802116105707441</v>
      </c>
      <c r="AG12" s="5">
        <f t="shared" si="15"/>
        <v>79.131201061583653</v>
      </c>
      <c r="AH12" s="5">
        <f t="shared" si="16"/>
        <v>79.183887197031211</v>
      </c>
      <c r="AI12">
        <f t="shared" si="17"/>
        <v>12.183111111111113</v>
      </c>
      <c r="AJ12">
        <f t="shared" si="18"/>
        <v>65920.816112802975</v>
      </c>
      <c r="AK12">
        <f t="shared" si="5"/>
        <v>570.77148760069338</v>
      </c>
      <c r="AL12">
        <f t="shared" si="6"/>
        <v>6.7077148760069338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J13">
        <f t="shared" si="18"/>
        <v>160000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1919.4632637474101</v>
      </c>
      <c r="H14" s="5">
        <f t="shared" si="1"/>
        <v>35.320455186980858</v>
      </c>
      <c r="I14">
        <v>1915.7421843316699</v>
      </c>
      <c r="J14">
        <v>1934.6112259376901</v>
      </c>
      <c r="K14">
        <v>1923.2547363880101</v>
      </c>
      <c r="L14">
        <v>1897.9335660130901</v>
      </c>
      <c r="M14">
        <v>1832.2941425554</v>
      </c>
      <c r="N14">
        <v>1909.8877394947399</v>
      </c>
      <c r="O14">
        <v>1935.7423731301001</v>
      </c>
      <c r="P14">
        <v>1946.4129445501301</v>
      </c>
      <c r="Q14">
        <v>1945.1630272954701</v>
      </c>
      <c r="R14">
        <v>1953.5906977778</v>
      </c>
      <c r="T14" s="14">
        <v>615</v>
      </c>
      <c r="U14" s="14">
        <v>96000</v>
      </c>
      <c r="V14" s="5">
        <f t="shared" si="2"/>
        <v>299.62353385325429</v>
      </c>
      <c r="W14" s="5">
        <f t="shared" si="3"/>
        <v>5.5134369072360458</v>
      </c>
      <c r="X14" s="5">
        <f t="shared" si="4"/>
        <v>1.7435018362500387</v>
      </c>
      <c r="Y14" s="5">
        <f t="shared" si="7"/>
        <v>299.04268243226068</v>
      </c>
      <c r="Z14" s="5">
        <f t="shared" si="8"/>
        <v>301.98809380490775</v>
      </c>
      <c r="AA14" s="5">
        <f t="shared" si="9"/>
        <v>300.21537348495769</v>
      </c>
      <c r="AB14" s="5">
        <f t="shared" si="10"/>
        <v>296.2628005483848</v>
      </c>
      <c r="AC14" s="5">
        <f t="shared" si="11"/>
        <v>286.01664664279411</v>
      </c>
      <c r="AD14" s="5">
        <f t="shared" si="12"/>
        <v>298.12881787234966</v>
      </c>
      <c r="AE14" s="5">
        <f t="shared" si="13"/>
        <v>302.1646631227473</v>
      </c>
      <c r="AF14" s="5">
        <f t="shared" si="14"/>
        <v>303.83031329563005</v>
      </c>
      <c r="AG14" s="5">
        <f t="shared" si="15"/>
        <v>303.63520426075632</v>
      </c>
      <c r="AH14" s="5">
        <f t="shared" si="16"/>
        <v>304.95074306775416</v>
      </c>
      <c r="AI14">
        <f t="shared" si="17"/>
        <v>78.007071219512198</v>
      </c>
      <c r="AJ14">
        <f t="shared" si="18"/>
        <v>95695.049256932252</v>
      </c>
      <c r="AK14">
        <f t="shared" si="5"/>
        <v>284.09791467508438</v>
      </c>
      <c r="AL14">
        <f t="shared" si="6"/>
        <v>3.8409791467508438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16.161543783516748</v>
      </c>
      <c r="H15" s="5">
        <f t="shared" si="1"/>
        <v>0.27452448277973884</v>
      </c>
      <c r="I15">
        <v>15.828795616849099</v>
      </c>
      <c r="J15">
        <v>15.8155033434583</v>
      </c>
      <c r="K15">
        <v>16.261078242859099</v>
      </c>
      <c r="L15">
        <v>15.815304899672</v>
      </c>
      <c r="M15">
        <v>16.174871604589001</v>
      </c>
      <c r="N15">
        <v>16.0578067328244</v>
      </c>
      <c r="O15">
        <v>16.4731370852484</v>
      </c>
      <c r="P15">
        <v>16.5685275625295</v>
      </c>
      <c r="Q15">
        <v>16.3189557456543</v>
      </c>
      <c r="R15">
        <v>16.301457001483399</v>
      </c>
      <c r="T15" s="14">
        <v>546</v>
      </c>
      <c r="U15" s="14">
        <v>210000</v>
      </c>
      <c r="V15" s="5">
        <f t="shared" si="2"/>
        <v>6.2159783782756737</v>
      </c>
      <c r="W15" s="5">
        <f t="shared" si="3"/>
        <v>0.10558633953066876</v>
      </c>
      <c r="X15" s="5">
        <f t="shared" si="4"/>
        <v>3.3389332271678722E-2</v>
      </c>
      <c r="Y15" s="5">
        <f t="shared" si="7"/>
        <v>6.0879983141727303</v>
      </c>
      <c r="Z15" s="5">
        <f t="shared" si="8"/>
        <v>6.0828859013301155</v>
      </c>
      <c r="AA15" s="5">
        <f t="shared" si="9"/>
        <v>6.2542608626381151</v>
      </c>
      <c r="AB15" s="5">
        <f t="shared" si="10"/>
        <v>6.0828095767969232</v>
      </c>
      <c r="AC15" s="5">
        <f t="shared" si="11"/>
        <v>6.2211044633034618</v>
      </c>
      <c r="AD15" s="5">
        <f t="shared" si="12"/>
        <v>6.176079512624769</v>
      </c>
      <c r="AE15" s="5">
        <f t="shared" si="13"/>
        <v>6.3358219558647688</v>
      </c>
      <c r="AF15" s="5">
        <f t="shared" si="14"/>
        <v>6.3725106009728849</v>
      </c>
      <c r="AG15" s="5">
        <f t="shared" si="15"/>
        <v>6.2765214406362695</v>
      </c>
      <c r="AH15" s="5">
        <f t="shared" si="16"/>
        <v>6.2697911544166915</v>
      </c>
      <c r="AI15">
        <f t="shared" si="17"/>
        <v>3.4504615384615396</v>
      </c>
      <c r="AJ15">
        <f t="shared" si="18"/>
        <v>209993.73020884558</v>
      </c>
      <c r="AK15">
        <f t="shared" si="5"/>
        <v>80.149186101265684</v>
      </c>
      <c r="AL15">
        <f t="shared" si="6"/>
        <v>1.8014918610126567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J16">
        <f t="shared" si="18"/>
        <v>325000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88.77070745673673</v>
      </c>
      <c r="H17" s="5">
        <f t="shared" si="1"/>
        <v>19.011420564522503</v>
      </c>
      <c r="I17">
        <v>80.294584596167795</v>
      </c>
      <c r="J17">
        <v>138.35092212651301</v>
      </c>
      <c r="K17">
        <v>87.789977584727595</v>
      </c>
      <c r="L17">
        <v>82.591200715611393</v>
      </c>
      <c r="M17">
        <v>87.673737466238506</v>
      </c>
      <c r="N17">
        <v>65.847909611124095</v>
      </c>
      <c r="O17">
        <v>82.477869691559107</v>
      </c>
      <c r="P17">
        <v>93.638059091006497</v>
      </c>
      <c r="Q17">
        <v>89.890507889391998</v>
      </c>
      <c r="R17">
        <v>79.152305795027303</v>
      </c>
      <c r="T17" s="14">
        <v>292</v>
      </c>
      <c r="U17" s="14">
        <v>100000</v>
      </c>
      <c r="V17" s="5">
        <f t="shared" si="2"/>
        <v>30.400927211211211</v>
      </c>
      <c r="W17" s="5">
        <f t="shared" si="3"/>
        <v>6.510760467302199</v>
      </c>
      <c r="X17" s="5">
        <f t="shared" si="4"/>
        <v>2.058883237645718</v>
      </c>
      <c r="Y17" s="5">
        <f t="shared" si="7"/>
        <v>27.498145409646504</v>
      </c>
      <c r="Z17" s="5">
        <f t="shared" si="8"/>
        <v>47.380452783052405</v>
      </c>
      <c r="AA17" s="5">
        <f t="shared" si="9"/>
        <v>30.065060816687531</v>
      </c>
      <c r="AB17" s="5">
        <f t="shared" si="10"/>
        <v>28.284657779318973</v>
      </c>
      <c r="AC17" s="5">
        <f t="shared" si="11"/>
        <v>30.025252556930997</v>
      </c>
      <c r="AD17" s="5">
        <f t="shared" si="12"/>
        <v>22.550653976412359</v>
      </c>
      <c r="AE17" s="5">
        <f t="shared" si="13"/>
        <v>28.245845784780514</v>
      </c>
      <c r="AF17" s="5">
        <f t="shared" si="14"/>
        <v>32.067828455824142</v>
      </c>
      <c r="AG17" s="5">
        <f t="shared" si="15"/>
        <v>30.784420510065754</v>
      </c>
      <c r="AH17" s="5">
        <f t="shared" si="16"/>
        <v>27.10695403939291</v>
      </c>
      <c r="AI17">
        <f t="shared" si="17"/>
        <v>603.1890410958905</v>
      </c>
      <c r="AJ17">
        <f t="shared" si="18"/>
        <v>99972.893045960605</v>
      </c>
      <c r="AK17">
        <f t="shared" si="5"/>
        <v>-94.959966919163861</v>
      </c>
      <c r="AL17">
        <f t="shared" si="6"/>
        <v>5.0400330808361454E-2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145.3632336884381</v>
      </c>
      <c r="H18" s="5">
        <f t="shared" si="1"/>
        <v>3.4490567486838675</v>
      </c>
      <c r="I18">
        <v>148.15482658411401</v>
      </c>
      <c r="J18">
        <v>148.77850016201299</v>
      </c>
      <c r="K18">
        <v>151.72049693509001</v>
      </c>
      <c r="L18">
        <v>144.85181649455501</v>
      </c>
      <c r="M18">
        <v>140.92826006168801</v>
      </c>
      <c r="N18">
        <v>141.95801670818699</v>
      </c>
      <c r="O18">
        <v>144.698046232347</v>
      </c>
      <c r="P18">
        <v>143.420657395154</v>
      </c>
      <c r="Q18">
        <v>146.815006424449</v>
      </c>
      <c r="R18">
        <v>142.30670988678401</v>
      </c>
      <c r="T18" s="14">
        <v>200</v>
      </c>
      <c r="U18" s="14">
        <v>47000</v>
      </c>
      <c r="V18" s="5">
        <f t="shared" si="2"/>
        <v>34.160359916782951</v>
      </c>
      <c r="W18" s="5">
        <f t="shared" si="3"/>
        <v>0.81052833594070928</v>
      </c>
      <c r="X18" s="5">
        <f t="shared" si="4"/>
        <v>0.2563115649678756</v>
      </c>
      <c r="Y18" s="5">
        <f t="shared" si="7"/>
        <v>34.816384247266789</v>
      </c>
      <c r="Z18" s="5">
        <f t="shared" si="8"/>
        <v>34.962947538073053</v>
      </c>
      <c r="AA18" s="5">
        <f t="shared" si="9"/>
        <v>35.654316779746161</v>
      </c>
      <c r="AB18" s="5">
        <f t="shared" si="10"/>
        <v>34.040176876220428</v>
      </c>
      <c r="AC18" s="5">
        <f t="shared" si="11"/>
        <v>33.118141114496687</v>
      </c>
      <c r="AD18" s="5">
        <f t="shared" si="12"/>
        <v>33.360133926423941</v>
      </c>
      <c r="AE18" s="5">
        <f t="shared" si="13"/>
        <v>34.004040864601542</v>
      </c>
      <c r="AF18" s="5">
        <f t="shared" si="14"/>
        <v>33.703854487861186</v>
      </c>
      <c r="AG18" s="5">
        <f t="shared" si="15"/>
        <v>34.50152650974551</v>
      </c>
      <c r="AH18" s="5">
        <f t="shared" si="16"/>
        <v>33.442076823394245</v>
      </c>
      <c r="AI18">
        <f t="shared" si="17"/>
        <v>45.130904000000001</v>
      </c>
      <c r="AJ18">
        <f t="shared" si="18"/>
        <v>46966.557923176602</v>
      </c>
      <c r="AK18">
        <f t="shared" si="5"/>
        <v>-24.308274620905109</v>
      </c>
      <c r="AL18">
        <f t="shared" si="6"/>
        <v>0.75691725379094887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28.29151795480281</v>
      </c>
      <c r="H19" s="5">
        <f t="shared" si="1"/>
        <v>4.6406565813393765</v>
      </c>
      <c r="I19">
        <v>21.325626012725099</v>
      </c>
      <c r="J19">
        <v>32.620108619290399</v>
      </c>
      <c r="K19">
        <v>25.668644379876898</v>
      </c>
      <c r="L19">
        <v>29.5230709813254</v>
      </c>
      <c r="M19">
        <v>32.070793604237402</v>
      </c>
      <c r="N19">
        <v>27.343190994946902</v>
      </c>
      <c r="O19">
        <v>31.981780084496801</v>
      </c>
      <c r="P19">
        <v>34.620580224053597</v>
      </c>
      <c r="Q19">
        <v>21.6007112417272</v>
      </c>
      <c r="R19">
        <v>26.160673405348401</v>
      </c>
      <c r="T19" s="14">
        <v>437</v>
      </c>
      <c r="U19" s="14">
        <v>300000</v>
      </c>
      <c r="V19" s="5">
        <f t="shared" si="2"/>
        <v>19.422094705814288</v>
      </c>
      <c r="W19" s="5">
        <f t="shared" si="3"/>
        <v>3.1858054334137744</v>
      </c>
      <c r="X19" s="5">
        <f t="shared" si="4"/>
        <v>1.007440135172742</v>
      </c>
      <c r="Y19" s="5">
        <f t="shared" si="7"/>
        <v>14.640017857706018</v>
      </c>
      <c r="Z19" s="5">
        <f t="shared" si="8"/>
        <v>22.393667244364117</v>
      </c>
      <c r="AA19" s="5">
        <f t="shared" si="9"/>
        <v>17.621494997627163</v>
      </c>
      <c r="AB19" s="5">
        <f t="shared" si="10"/>
        <v>20.26755444942247</v>
      </c>
      <c r="AC19" s="5">
        <f t="shared" si="11"/>
        <v>22.016563115037119</v>
      </c>
      <c r="AD19" s="5">
        <f t="shared" si="12"/>
        <v>18.771069332915491</v>
      </c>
      <c r="AE19" s="5">
        <f t="shared" si="13"/>
        <v>21.955455435581328</v>
      </c>
      <c r="AF19" s="5">
        <f t="shared" si="14"/>
        <v>23.766988712164942</v>
      </c>
      <c r="AG19" s="5">
        <f t="shared" si="15"/>
        <v>14.828863552673136</v>
      </c>
      <c r="AH19" s="5">
        <f t="shared" si="16"/>
        <v>17.959272360651077</v>
      </c>
      <c r="AI19">
        <f t="shared" si="17"/>
        <v>33.584622425629298</v>
      </c>
      <c r="AJ19">
        <f t="shared" si="18"/>
        <v>299982.04072763934</v>
      </c>
      <c r="AK19">
        <f t="shared" si="5"/>
        <v>-42.169679743093425</v>
      </c>
      <c r="AL19">
        <f t="shared" si="6"/>
        <v>0.57830320256906576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28.172274701019326</v>
      </c>
      <c r="H20" s="5">
        <f t="shared" si="1"/>
        <v>3.7660795954560062</v>
      </c>
      <c r="I20">
        <v>27.9366232675149</v>
      </c>
      <c r="J20">
        <v>38.777511426678402</v>
      </c>
      <c r="K20">
        <v>27.810799016226099</v>
      </c>
      <c r="L20">
        <v>26.332731386239001</v>
      </c>
      <c r="M20">
        <v>26.490212553890601</v>
      </c>
      <c r="N20">
        <v>26.4623118699446</v>
      </c>
      <c r="O20">
        <v>27.248752385413201</v>
      </c>
      <c r="P20">
        <v>27.0097683898132</v>
      </c>
      <c r="Q20">
        <v>26.700550597886998</v>
      </c>
      <c r="R20">
        <v>26.953486116586198</v>
      </c>
      <c r="T20" s="14">
        <v>97</v>
      </c>
      <c r="U20" s="14">
        <v>105000</v>
      </c>
      <c r="V20" s="5">
        <f t="shared" si="2"/>
        <v>30.495761274299262</v>
      </c>
      <c r="W20" s="5">
        <f t="shared" si="3"/>
        <v>4.0766840981740495</v>
      </c>
      <c r="X20" s="5">
        <f t="shared" si="4"/>
        <v>1.2891607051219471</v>
      </c>
      <c r="Y20" s="5">
        <f t="shared" si="7"/>
        <v>30.240674671021285</v>
      </c>
      <c r="Z20" s="5">
        <f t="shared" si="8"/>
        <v>41.975656698981773</v>
      </c>
      <c r="AA20" s="5">
        <f t="shared" si="9"/>
        <v>30.10447316189423</v>
      </c>
      <c r="AB20" s="5">
        <f t="shared" si="10"/>
        <v>28.504503046959741</v>
      </c>
      <c r="AC20" s="5">
        <f t="shared" si="11"/>
        <v>28.67497235214962</v>
      </c>
      <c r="AD20" s="5">
        <f t="shared" si="12"/>
        <v>28.644770580867867</v>
      </c>
      <c r="AE20" s="5">
        <f t="shared" si="13"/>
        <v>29.496072169777172</v>
      </c>
      <c r="AF20" s="5">
        <f t="shared" si="14"/>
        <v>29.237378153921505</v>
      </c>
      <c r="AG20" s="5">
        <f t="shared" si="15"/>
        <v>28.902657863692113</v>
      </c>
      <c r="AH20" s="5">
        <f t="shared" si="16"/>
        <v>29.176454043727329</v>
      </c>
      <c r="AI20">
        <f t="shared" si="17"/>
        <v>120.25509278350515</v>
      </c>
      <c r="AJ20">
        <f t="shared" si="18"/>
        <v>104970.82354595627</v>
      </c>
      <c r="AK20">
        <f t="shared" si="5"/>
        <v>-74.640773568566715</v>
      </c>
      <c r="AL20">
        <f t="shared" si="6"/>
        <v>0.2535922643143329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307.06854142961413</v>
      </c>
      <c r="H21" s="5">
        <f t="shared" si="1"/>
        <v>81.918003039704544</v>
      </c>
      <c r="I21">
        <v>288.287190579347</v>
      </c>
      <c r="J21">
        <v>501.16685199587999</v>
      </c>
      <c r="K21">
        <v>310.42809036998</v>
      </c>
      <c r="L21">
        <v>284.43056552179098</v>
      </c>
      <c r="M21">
        <v>252.108657175997</v>
      </c>
      <c r="N21">
        <v>296.324281536917</v>
      </c>
      <c r="O21">
        <v>265.559871219054</v>
      </c>
      <c r="P21">
        <v>392.99594096760501</v>
      </c>
      <c r="Q21">
        <v>223.52630766157299</v>
      </c>
      <c r="R21">
        <v>255.85765726799801</v>
      </c>
      <c r="T21" s="14">
        <v>1629</v>
      </c>
      <c r="U21" s="14">
        <v>90000</v>
      </c>
      <c r="V21" s="5">
        <f t="shared" si="2"/>
        <v>16.965112786166532</v>
      </c>
      <c r="W21" s="5">
        <f t="shared" si="3"/>
        <v>4.5258565215306259</v>
      </c>
      <c r="X21" s="5">
        <f t="shared" si="4"/>
        <v>1.4312014971163667</v>
      </c>
      <c r="Y21" s="5">
        <f t="shared" si="7"/>
        <v>15.927469092781603</v>
      </c>
      <c r="Z21" s="5">
        <f t="shared" si="8"/>
        <v>27.688776353363536</v>
      </c>
      <c r="AA21" s="5">
        <f t="shared" si="9"/>
        <v>17.150723224860773</v>
      </c>
      <c r="AB21" s="5">
        <f t="shared" si="10"/>
        <v>15.714395885181823</v>
      </c>
      <c r="AC21" s="5">
        <f t="shared" si="11"/>
        <v>13.92865509259652</v>
      </c>
      <c r="AD21" s="5">
        <f t="shared" si="12"/>
        <v>16.371507267232985</v>
      </c>
      <c r="AE21" s="5">
        <f t="shared" si="13"/>
        <v>14.671816089450497</v>
      </c>
      <c r="AF21" s="5">
        <f t="shared" si="14"/>
        <v>21.712482926387015</v>
      </c>
      <c r="AG21" s="5">
        <f t="shared" si="15"/>
        <v>12.349519760307899</v>
      </c>
      <c r="AH21" s="5">
        <f t="shared" si="16"/>
        <v>14.135782169502653</v>
      </c>
      <c r="AI21">
        <f t="shared" si="17"/>
        <v>18.581480662983427</v>
      </c>
      <c r="AJ21">
        <f t="shared" si="18"/>
        <v>89985.864217830502</v>
      </c>
      <c r="AK21">
        <f t="shared" si="5"/>
        <v>-8.6988109620182019</v>
      </c>
      <c r="AL21">
        <f t="shared" si="6"/>
        <v>0.913011890379818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26.980292376261918</v>
      </c>
      <c r="H22" s="5">
        <f t="shared" si="1"/>
        <v>0.32237329924207148</v>
      </c>
      <c r="I22">
        <v>27.1827110356075</v>
      </c>
      <c r="J22">
        <v>27.4064245625372</v>
      </c>
      <c r="K22">
        <v>27.009712935727698</v>
      </c>
      <c r="L22">
        <v>27.617784696863101</v>
      </c>
      <c r="M22">
        <v>26.7665869547541</v>
      </c>
      <c r="N22">
        <v>26.6959028509878</v>
      </c>
      <c r="O22">
        <v>26.7290788168722</v>
      </c>
      <c r="P22">
        <v>26.836615759194601</v>
      </c>
      <c r="Q22">
        <v>26.6947803929069</v>
      </c>
      <c r="R22">
        <v>26.863325757168099</v>
      </c>
      <c r="T22" s="14">
        <v>54</v>
      </c>
      <c r="U22" s="14">
        <v>90000</v>
      </c>
      <c r="V22" s="5">
        <f t="shared" si="2"/>
        <v>44.967153960436534</v>
      </c>
      <c r="W22" s="5">
        <f t="shared" si="3"/>
        <v>0.5372888320701168</v>
      </c>
      <c r="X22" s="5">
        <f t="shared" si="4"/>
        <v>0.16990564707132902</v>
      </c>
      <c r="Y22" s="5">
        <f t="shared" si="7"/>
        <v>45.304518392679164</v>
      </c>
      <c r="Z22" s="5">
        <f t="shared" si="8"/>
        <v>45.677374270895335</v>
      </c>
      <c r="AA22" s="5">
        <f t="shared" si="9"/>
        <v>45.016188226212826</v>
      </c>
      <c r="AB22" s="5">
        <f t="shared" si="10"/>
        <v>46.029641161438498</v>
      </c>
      <c r="AC22" s="5">
        <f t="shared" si="11"/>
        <v>44.610978257923506</v>
      </c>
      <c r="AD22" s="5">
        <f t="shared" si="12"/>
        <v>44.493171418313004</v>
      </c>
      <c r="AE22" s="5">
        <f t="shared" si="13"/>
        <v>44.548464694787</v>
      </c>
      <c r="AF22" s="5">
        <f t="shared" si="14"/>
        <v>44.727692931991008</v>
      </c>
      <c r="AG22" s="5">
        <f t="shared" si="15"/>
        <v>44.491300654844835</v>
      </c>
      <c r="AH22" s="5">
        <f t="shared" si="16"/>
        <v>44.77220959528016</v>
      </c>
      <c r="AI22">
        <f t="shared" si="17"/>
        <v>153.75733333333335</v>
      </c>
      <c r="AJ22">
        <f t="shared" si="18"/>
        <v>89955.227790404722</v>
      </c>
      <c r="AK22">
        <f t="shared" si="5"/>
        <v>-70.754465503800446</v>
      </c>
      <c r="AL22">
        <f t="shared" si="6"/>
        <v>0.29245534496199549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12.219860394978729</v>
      </c>
      <c r="H23" s="5">
        <f t="shared" si="1"/>
        <v>3.7429379587435078E-2</v>
      </c>
      <c r="I23">
        <v>12.3053311966992</v>
      </c>
      <c r="J23">
        <v>12.1912725375813</v>
      </c>
      <c r="K23">
        <v>12.226504163815299</v>
      </c>
      <c r="L23">
        <v>12.2324834903749</v>
      </c>
      <c r="M23">
        <v>12.185644777211801</v>
      </c>
      <c r="N23">
        <v>12.2101996971152</v>
      </c>
      <c r="O23">
        <v>12.1865237657588</v>
      </c>
      <c r="P23">
        <v>12.2558296023601</v>
      </c>
      <c r="Q23">
        <v>12.2038652960803</v>
      </c>
      <c r="R23">
        <v>12.2009494227904</v>
      </c>
      <c r="T23" s="14">
        <v>18</v>
      </c>
      <c r="U23" s="14">
        <v>270000</v>
      </c>
      <c r="V23" s="5">
        <f t="shared" si="2"/>
        <v>183.29790592468095</v>
      </c>
      <c r="W23" s="5">
        <f t="shared" si="3"/>
        <v>0.56144069381151762</v>
      </c>
      <c r="X23" s="5">
        <f t="shared" si="4"/>
        <v>0.17754313635495975</v>
      </c>
      <c r="Y23" s="5">
        <f t="shared" si="7"/>
        <v>184.57996795048797</v>
      </c>
      <c r="Z23" s="5">
        <f t="shared" si="8"/>
        <v>182.86908806371952</v>
      </c>
      <c r="AA23" s="5">
        <f t="shared" si="9"/>
        <v>183.39756245722947</v>
      </c>
      <c r="AB23" s="5">
        <f t="shared" si="10"/>
        <v>183.48725235562353</v>
      </c>
      <c r="AC23" s="5">
        <f t="shared" si="11"/>
        <v>182.78467165817702</v>
      </c>
      <c r="AD23" s="5">
        <f t="shared" si="12"/>
        <v>183.15299545672801</v>
      </c>
      <c r="AE23" s="5">
        <f t="shared" si="13"/>
        <v>182.79785648638199</v>
      </c>
      <c r="AF23" s="5">
        <f t="shared" si="14"/>
        <v>183.83744403540149</v>
      </c>
      <c r="AG23" s="5">
        <f t="shared" si="15"/>
        <v>183.05797944120451</v>
      </c>
      <c r="AH23" s="5">
        <f t="shared" si="16"/>
        <v>183.01424134185598</v>
      </c>
      <c r="AI23">
        <f t="shared" si="17"/>
        <v>1257.3119999999999</v>
      </c>
      <c r="AJ23">
        <f t="shared" si="18"/>
        <v>269816.98575865815</v>
      </c>
      <c r="AK23">
        <f t="shared" si="5"/>
        <v>-85.421446234134336</v>
      </c>
      <c r="AL23">
        <f t="shared" si="6"/>
        <v>0.14578553765865668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6.5038717163124486</v>
      </c>
      <c r="H24" s="5">
        <f t="shared" si="1"/>
        <v>0.10649111335266963</v>
      </c>
      <c r="I24">
        <v>6.36180653521635</v>
      </c>
      <c r="J24">
        <v>6.3888893388858596</v>
      </c>
      <c r="K24">
        <v>6.5364150207301899</v>
      </c>
      <c r="L24">
        <v>6.3761385643570598</v>
      </c>
      <c r="M24">
        <v>6.5251265155035396</v>
      </c>
      <c r="N24">
        <v>6.44714114662741</v>
      </c>
      <c r="O24">
        <v>6.6305018579912796</v>
      </c>
      <c r="P24">
        <v>6.6672219408621203</v>
      </c>
      <c r="Q24">
        <v>6.56049903842628</v>
      </c>
      <c r="R24">
        <v>6.5449772045244003</v>
      </c>
      <c r="T24" s="14">
        <v>65</v>
      </c>
      <c r="U24" s="14">
        <v>70000</v>
      </c>
      <c r="V24" s="5">
        <f t="shared" si="2"/>
        <v>7.0041695406441749</v>
      </c>
      <c r="W24" s="5">
        <f t="shared" si="3"/>
        <v>0.11468273745672128</v>
      </c>
      <c r="X24" s="5">
        <f t="shared" si="4"/>
        <v>3.6265865866634509E-2</v>
      </c>
      <c r="Y24" s="5">
        <f t="shared" si="7"/>
        <v>6.8511762686945303</v>
      </c>
      <c r="Z24" s="5">
        <f t="shared" si="8"/>
        <v>6.8803423649540028</v>
      </c>
      <c r="AA24" s="5">
        <f t="shared" si="9"/>
        <v>7.0392161761709744</v>
      </c>
      <c r="AB24" s="5">
        <f t="shared" si="10"/>
        <v>6.8666107616152949</v>
      </c>
      <c r="AC24" s="5">
        <f t="shared" si="11"/>
        <v>7.0270593243884276</v>
      </c>
      <c r="AD24" s="5">
        <f t="shared" si="12"/>
        <v>6.9430750809833643</v>
      </c>
      <c r="AE24" s="5">
        <f t="shared" si="13"/>
        <v>7.1405404624521474</v>
      </c>
      <c r="AF24" s="5">
        <f t="shared" si="14"/>
        <v>7.1800851670822832</v>
      </c>
      <c r="AG24" s="5">
        <f t="shared" si="15"/>
        <v>7.0651528106129167</v>
      </c>
      <c r="AH24" s="5">
        <f t="shared" si="16"/>
        <v>7.0484369894878167</v>
      </c>
      <c r="AI24">
        <f t="shared" si="17"/>
        <v>3.8838153846153856</v>
      </c>
      <c r="AJ24">
        <f t="shared" si="18"/>
        <v>69992.951563010516</v>
      </c>
      <c r="AK24">
        <f t="shared" si="5"/>
        <v>80.342494352053194</v>
      </c>
      <c r="AL24">
        <f t="shared" si="6"/>
        <v>1.8034249435205321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3.8767883373291072</v>
      </c>
      <c r="H25" s="5">
        <f t="shared" si="1"/>
        <v>6.3372955860082777E-2</v>
      </c>
      <c r="I25">
        <v>3.7920106187755902</v>
      </c>
      <c r="J25">
        <v>3.8049825680231901</v>
      </c>
      <c r="K25">
        <v>3.8975202416806898</v>
      </c>
      <c r="L25">
        <v>3.7979651053297698</v>
      </c>
      <c r="M25">
        <v>3.8930450417020599</v>
      </c>
      <c r="N25">
        <v>3.84484460575705</v>
      </c>
      <c r="O25">
        <v>3.9545517018619001</v>
      </c>
      <c r="P25">
        <v>3.9642414658125098</v>
      </c>
      <c r="Q25">
        <v>3.9147046400823902</v>
      </c>
      <c r="R25">
        <v>3.90401738426592</v>
      </c>
      <c r="T25" s="14">
        <v>22</v>
      </c>
      <c r="U25" s="14">
        <v>160000</v>
      </c>
      <c r="V25" s="5">
        <f t="shared" si="2"/>
        <v>28.194824271484407</v>
      </c>
      <c r="W25" s="5">
        <f t="shared" si="3"/>
        <v>0.46089422443696637</v>
      </c>
      <c r="X25" s="5">
        <f t="shared" si="4"/>
        <v>0.14574755096376499</v>
      </c>
      <c r="Y25" s="5">
        <f t="shared" si="7"/>
        <v>27.578259045640653</v>
      </c>
      <c r="Z25" s="5">
        <f t="shared" si="8"/>
        <v>27.672600494714107</v>
      </c>
      <c r="AA25" s="5">
        <f t="shared" si="9"/>
        <v>28.345601757677741</v>
      </c>
      <c r="AB25" s="5">
        <f t="shared" si="10"/>
        <v>27.621564402398327</v>
      </c>
      <c r="AC25" s="5">
        <f t="shared" si="11"/>
        <v>28.313054848742254</v>
      </c>
      <c r="AD25" s="5">
        <f t="shared" si="12"/>
        <v>27.962506223687637</v>
      </c>
      <c r="AE25" s="5">
        <f t="shared" si="13"/>
        <v>28.760376013541091</v>
      </c>
      <c r="AF25" s="5">
        <f t="shared" si="14"/>
        <v>28.830847024090982</v>
      </c>
      <c r="AG25" s="5">
        <f t="shared" si="15"/>
        <v>28.4705792005992</v>
      </c>
      <c r="AH25" s="5">
        <f t="shared" si="16"/>
        <v>28.392853703752149</v>
      </c>
      <c r="AI25">
        <f t="shared" si="17"/>
        <v>15.639272727272729</v>
      </c>
      <c r="AJ25">
        <f t="shared" si="18"/>
        <v>159971.60714629624</v>
      </c>
      <c r="AK25">
        <f t="shared" si="5"/>
        <v>80.282195746331169</v>
      </c>
      <c r="AL25">
        <f t="shared" si="6"/>
        <v>1.8028219574633118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6.9848868543837082</v>
      </c>
      <c r="H26" s="5">
        <f t="shared" si="1"/>
        <v>0.10928431263555415</v>
      </c>
      <c r="I26">
        <v>6.8389528639892898</v>
      </c>
      <c r="J26">
        <v>6.86828068468464</v>
      </c>
      <c r="K26">
        <v>7.0277580203408103</v>
      </c>
      <c r="L26">
        <v>6.8477089456723998</v>
      </c>
      <c r="M26">
        <v>7.0021856741053297</v>
      </c>
      <c r="N26">
        <v>6.9203592982527304</v>
      </c>
      <c r="O26">
        <v>7.12247004896133</v>
      </c>
      <c r="P26">
        <v>7.1300953935193299</v>
      </c>
      <c r="Q26">
        <v>7.0527918029807299</v>
      </c>
      <c r="R26">
        <v>7.0382658113304997</v>
      </c>
      <c r="T26" s="14">
        <v>400</v>
      </c>
      <c r="U26" s="14">
        <v>53000</v>
      </c>
      <c r="V26" s="5">
        <f t="shared" si="2"/>
        <v>0.92549750820584153</v>
      </c>
      <c r="W26" s="5">
        <f t="shared" si="3"/>
        <v>1.4480171424210935E-2</v>
      </c>
      <c r="X26" s="5">
        <f t="shared" si="4"/>
        <v>4.5790322610190781E-3</v>
      </c>
      <c r="Y26" s="5">
        <f t="shared" si="7"/>
        <v>0.90616125447858087</v>
      </c>
      <c r="Z26" s="5">
        <f t="shared" si="8"/>
        <v>0.91004719072071472</v>
      </c>
      <c r="AA26" s="5">
        <f t="shared" si="9"/>
        <v>0.93117793769515733</v>
      </c>
      <c r="AB26" s="5">
        <f t="shared" si="10"/>
        <v>0.90732143530159293</v>
      </c>
      <c r="AC26" s="5">
        <f t="shared" si="11"/>
        <v>0.9277896018189562</v>
      </c>
      <c r="AD26" s="5">
        <f t="shared" si="12"/>
        <v>0.91694760701848677</v>
      </c>
      <c r="AE26" s="5">
        <f t="shared" si="13"/>
        <v>0.94372728148737617</v>
      </c>
      <c r="AF26" s="5">
        <f t="shared" si="14"/>
        <v>0.94473763964131119</v>
      </c>
      <c r="AG26" s="5">
        <f t="shared" si="15"/>
        <v>0.93449491389494677</v>
      </c>
      <c r="AH26" s="5">
        <f t="shared" si="16"/>
        <v>0.93257022000129108</v>
      </c>
      <c r="AI26">
        <f t="shared" si="17"/>
        <v>0.51346400000000003</v>
      </c>
      <c r="AJ26">
        <f t="shared" si="18"/>
        <v>52999.06742978</v>
      </c>
      <c r="AK26">
        <f t="shared" si="5"/>
        <v>80.245841618076724</v>
      </c>
      <c r="AL26">
        <f t="shared" si="6"/>
        <v>1.8024584161807673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3.3708694459471404</v>
      </c>
      <c r="H27" s="5">
        <f t="shared" si="1"/>
        <v>5.946227075179196E-2</v>
      </c>
      <c r="I27">
        <v>3.2948236454941799</v>
      </c>
      <c r="J27">
        <v>3.2979594401928001</v>
      </c>
      <c r="K27">
        <v>3.3985337630882899</v>
      </c>
      <c r="L27">
        <v>3.2997915044136299</v>
      </c>
      <c r="M27">
        <v>3.3745169558873398</v>
      </c>
      <c r="N27">
        <v>3.3419625839812199</v>
      </c>
      <c r="O27">
        <v>3.44108706959832</v>
      </c>
      <c r="P27">
        <v>3.4553257000289901</v>
      </c>
      <c r="Q27">
        <v>3.4047644713744698</v>
      </c>
      <c r="R27">
        <v>3.3999293254121601</v>
      </c>
      <c r="T27" s="14">
        <v>640</v>
      </c>
      <c r="U27" s="14">
        <v>480000</v>
      </c>
      <c r="V27" s="5">
        <f t="shared" si="2"/>
        <v>2.5281520844603547</v>
      </c>
      <c r="W27" s="5">
        <f t="shared" si="3"/>
        <v>4.4596703063843897E-2</v>
      </c>
      <c r="X27" s="5">
        <f t="shared" si="4"/>
        <v>1.4102715781595627E-2</v>
      </c>
      <c r="Y27" s="5">
        <f t="shared" si="7"/>
        <v>2.471117734120635</v>
      </c>
      <c r="Z27" s="5">
        <f t="shared" si="8"/>
        <v>2.4734695801446001</v>
      </c>
      <c r="AA27" s="5">
        <f t="shared" si="9"/>
        <v>2.5489003223162174</v>
      </c>
      <c r="AB27" s="5">
        <f t="shared" si="10"/>
        <v>2.4748436283102224</v>
      </c>
      <c r="AC27" s="5">
        <f t="shared" si="11"/>
        <v>2.5308877169155046</v>
      </c>
      <c r="AD27" s="5">
        <f t="shared" si="12"/>
        <v>2.5064719379859151</v>
      </c>
      <c r="AE27" s="5">
        <f t="shared" si="13"/>
        <v>2.5808153021987401</v>
      </c>
      <c r="AF27" s="5">
        <f t="shared" si="14"/>
        <v>2.5914942750217422</v>
      </c>
      <c r="AG27" s="5">
        <f t="shared" si="15"/>
        <v>2.5535733535308522</v>
      </c>
      <c r="AH27" s="5">
        <f t="shared" si="16"/>
        <v>2.5499469940591197</v>
      </c>
      <c r="AI27">
        <f t="shared" si="17"/>
        <v>1.4028000000000003</v>
      </c>
      <c r="AJ27">
        <f t="shared" si="18"/>
        <v>479997.45005300594</v>
      </c>
      <c r="AK27">
        <f t="shared" si="5"/>
        <v>80.221848051066019</v>
      </c>
      <c r="AL27">
        <f t="shared" si="6"/>
        <v>1.8022184805106602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33.585327394215852</v>
      </c>
      <c r="H28" s="5">
        <f t="shared" si="1"/>
        <v>0.57678847200834793</v>
      </c>
      <c r="I28">
        <v>32.801257516379998</v>
      </c>
      <c r="J28">
        <v>32.918850112952398</v>
      </c>
      <c r="K28">
        <v>33.790245009820097</v>
      </c>
      <c r="L28">
        <v>32.874859001643202</v>
      </c>
      <c r="M28">
        <v>33.641223178108902</v>
      </c>
      <c r="N28">
        <v>33.365639506931501</v>
      </c>
      <c r="O28">
        <v>34.235547555080501</v>
      </c>
      <c r="P28">
        <v>34.435113401228698</v>
      </c>
      <c r="Q28">
        <v>33.897793044171799</v>
      </c>
      <c r="R28">
        <v>33.892745615841399</v>
      </c>
      <c r="T28" s="14">
        <v>2500</v>
      </c>
      <c r="U28" s="14">
        <v>120000</v>
      </c>
      <c r="V28" s="5">
        <f t="shared" si="2"/>
        <v>1.6120957149223607</v>
      </c>
      <c r="W28" s="5">
        <f t="shared" si="3"/>
        <v>2.7685846656400719E-2</v>
      </c>
      <c r="X28" s="5">
        <f t="shared" si="4"/>
        <v>8.7550334384383401E-3</v>
      </c>
      <c r="Y28" s="5">
        <f t="shared" si="7"/>
        <v>1.5744603607862397</v>
      </c>
      <c r="Z28" s="5">
        <f t="shared" si="8"/>
        <v>1.5801048054217151</v>
      </c>
      <c r="AA28" s="5">
        <f t="shared" si="9"/>
        <v>1.6219317604713646</v>
      </c>
      <c r="AB28" s="5">
        <f t="shared" si="10"/>
        <v>1.5779932320788737</v>
      </c>
      <c r="AC28" s="5">
        <f t="shared" si="11"/>
        <v>1.6147787125492272</v>
      </c>
      <c r="AD28" s="5">
        <f t="shared" si="12"/>
        <v>1.601550696332712</v>
      </c>
      <c r="AE28" s="5">
        <f t="shared" si="13"/>
        <v>1.643306282643864</v>
      </c>
      <c r="AF28" s="5">
        <f t="shared" si="14"/>
        <v>1.6528854432589775</v>
      </c>
      <c r="AG28" s="5">
        <f t="shared" si="15"/>
        <v>1.6270940661202462</v>
      </c>
      <c r="AH28" s="5">
        <f t="shared" si="16"/>
        <v>1.6268517895603871</v>
      </c>
      <c r="AI28">
        <f t="shared" si="17"/>
        <v>0.89510400000000001</v>
      </c>
      <c r="AJ28">
        <f t="shared" si="18"/>
        <v>119998.37314821043</v>
      </c>
      <c r="AK28">
        <f t="shared" si="5"/>
        <v>80.101498252980747</v>
      </c>
      <c r="AL28">
        <f t="shared" si="6"/>
        <v>1.8010149825298074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1.0089149957126531</v>
      </c>
      <c r="H29" s="5">
        <f t="shared" si="1"/>
        <v>1.7533729165446967E-2</v>
      </c>
      <c r="I29">
        <v>0.98957959730626999</v>
      </c>
      <c r="J29">
        <v>0.98721136730330095</v>
      </c>
      <c r="K29">
        <v>1.0158858946788301</v>
      </c>
      <c r="L29">
        <v>0.98572572019876503</v>
      </c>
      <c r="M29">
        <v>1.0129507893991501</v>
      </c>
      <c r="N29">
        <v>0.99734600877006696</v>
      </c>
      <c r="O29">
        <v>1.0281068120133801</v>
      </c>
      <c r="P29">
        <v>1.0332055527766</v>
      </c>
      <c r="Q29">
        <v>1.0193067878690301</v>
      </c>
      <c r="R29">
        <v>1.0198314268111399</v>
      </c>
      <c r="T29" s="14">
        <v>1550</v>
      </c>
      <c r="U29" s="14">
        <v>390000</v>
      </c>
      <c r="V29" s="5">
        <f t="shared" si="2"/>
        <v>0.25385603117931277</v>
      </c>
      <c r="W29" s="5">
        <f t="shared" si="3"/>
        <v>4.4117124996931054E-3</v>
      </c>
      <c r="X29" s="5">
        <f t="shared" si="4"/>
        <v>1.3951059880865104E-3</v>
      </c>
      <c r="Y29" s="5">
        <f t="shared" si="7"/>
        <v>0.248990995451255</v>
      </c>
      <c r="Z29" s="5">
        <f t="shared" si="8"/>
        <v>0.24839511822470156</v>
      </c>
      <c r="AA29" s="5">
        <f t="shared" si="9"/>
        <v>0.25560999930628631</v>
      </c>
      <c r="AB29" s="5">
        <f t="shared" si="10"/>
        <v>0.24802131024356025</v>
      </c>
      <c r="AC29" s="5">
        <f t="shared" si="11"/>
        <v>0.25487148894559258</v>
      </c>
      <c r="AD29" s="5">
        <f t="shared" si="12"/>
        <v>0.25094512478730713</v>
      </c>
      <c r="AE29" s="5">
        <f t="shared" si="13"/>
        <v>0.25868493979691498</v>
      </c>
      <c r="AF29" s="5">
        <f t="shared" si="14"/>
        <v>0.25996784876314449</v>
      </c>
      <c r="AG29" s="5">
        <f t="shared" si="15"/>
        <v>0.25647074017349786</v>
      </c>
      <c r="AH29" s="5">
        <f t="shared" si="16"/>
        <v>0.25660274610086747</v>
      </c>
      <c r="AI29">
        <f t="shared" si="17"/>
        <v>0.14090322580645162</v>
      </c>
      <c r="AJ29">
        <f t="shared" si="18"/>
        <v>389999.74339725391</v>
      </c>
      <c r="AK29">
        <f t="shared" si="5"/>
        <v>80.163392091545234</v>
      </c>
      <c r="AL29">
        <f t="shared" si="6"/>
        <v>1.8016339209154522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6.1132037418267817</v>
      </c>
      <c r="H30" s="5">
        <f t="shared" si="1"/>
        <v>0.10677901394210504</v>
      </c>
      <c r="I30">
        <v>5.9794497711913701</v>
      </c>
      <c r="J30">
        <v>5.9859430126620801</v>
      </c>
      <c r="K30">
        <v>6.1530815360942199</v>
      </c>
      <c r="L30">
        <v>5.9791898411031896</v>
      </c>
      <c r="M30">
        <v>6.1247727319231604</v>
      </c>
      <c r="N30">
        <v>6.0576549929565999</v>
      </c>
      <c r="O30">
        <v>6.2426260771310096</v>
      </c>
      <c r="P30">
        <v>6.2590633614553202</v>
      </c>
      <c r="Q30">
        <v>6.1808954031494299</v>
      </c>
      <c r="R30">
        <v>6.16936069060145</v>
      </c>
      <c r="T30" s="14">
        <v>9240</v>
      </c>
      <c r="U30" s="15">
        <v>66000</v>
      </c>
      <c r="V30" s="5">
        <f t="shared" si="2"/>
        <v>4.3665741013048445E-2</v>
      </c>
      <c r="W30" s="5">
        <f t="shared" si="3"/>
        <v>7.6270724244360648E-4</v>
      </c>
      <c r="X30" s="5">
        <f t="shared" si="4"/>
        <v>2.4118920740280446E-4</v>
      </c>
      <c r="Y30" s="5">
        <f t="shared" si="7"/>
        <v>4.2710355508509788E-2</v>
      </c>
      <c r="Z30" s="5">
        <f t="shared" si="8"/>
        <v>4.2756735804729148E-2</v>
      </c>
      <c r="AA30" s="5">
        <f t="shared" si="9"/>
        <v>4.3950582400672997E-2</v>
      </c>
      <c r="AB30" s="5">
        <f t="shared" si="10"/>
        <v>4.270849886502278E-2</v>
      </c>
      <c r="AC30" s="5">
        <f t="shared" si="11"/>
        <v>4.3748376656594E-2</v>
      </c>
      <c r="AD30" s="5">
        <f t="shared" si="12"/>
        <v>4.3268964235404286E-2</v>
      </c>
      <c r="AE30" s="5">
        <f t="shared" si="13"/>
        <v>4.4590186265221494E-2</v>
      </c>
      <c r="AF30" s="5">
        <f t="shared" si="14"/>
        <v>4.4707595438966574E-2</v>
      </c>
      <c r="AG30" s="5">
        <f t="shared" si="15"/>
        <v>4.4149252879638785E-2</v>
      </c>
      <c r="AH30" s="5">
        <f t="shared" si="16"/>
        <v>4.406686207572464E-2</v>
      </c>
      <c r="AI30">
        <f t="shared" si="17"/>
        <v>2.4240000000000001E-2</v>
      </c>
      <c r="AJ30">
        <f t="shared" si="18"/>
        <v>65999.955933137928</v>
      </c>
      <c r="AK30">
        <f t="shared" si="5"/>
        <v>80.139195598384674</v>
      </c>
      <c r="AL30">
        <f t="shared" si="6"/>
        <v>1.8013919559838467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10175.957757054084</v>
      </c>
      <c r="V32" s="5"/>
      <c r="W32" s="5"/>
      <c r="X32" s="5"/>
      <c r="Y32" s="5">
        <f t="shared" ref="Y32:AI32" si="19">SUM(Y5:Y30)</f>
        <v>10175.957757054079</v>
      </c>
      <c r="Z32" s="5">
        <f t="shared" si="19"/>
        <v>10175.95775705407</v>
      </c>
      <c r="AA32" s="5">
        <f t="shared" si="19"/>
        <v>10175.957757054075</v>
      </c>
      <c r="AB32" s="5">
        <f t="shared" si="19"/>
        <v>10175.957757054073</v>
      </c>
      <c r="AC32" s="5">
        <f t="shared" si="19"/>
        <v>10175.957757054095</v>
      </c>
      <c r="AD32" s="5">
        <f t="shared" si="19"/>
        <v>10175.957757054093</v>
      </c>
      <c r="AE32" s="5">
        <f t="shared" si="19"/>
        <v>10175.957757054097</v>
      </c>
      <c r="AF32" s="5">
        <f t="shared" si="19"/>
        <v>10175.957757054062</v>
      </c>
      <c r="AG32" s="5">
        <f t="shared" si="19"/>
        <v>10175.957757054077</v>
      </c>
      <c r="AH32" s="5">
        <f t="shared" si="19"/>
        <v>10175.957757054077</v>
      </c>
      <c r="AI32" s="5">
        <f t="shared" si="19"/>
        <v>10175.957757054084</v>
      </c>
      <c r="AJ32" s="5"/>
    </row>
  </sheetData>
  <mergeCells count="2">
    <mergeCell ref="F2:Q2"/>
    <mergeCell ref="U2:AG2"/>
  </mergeCells>
  <conditionalFormatting sqref="AJ3:AJ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5:AJ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:AK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4EDC-7257-4628-B537-3DFAD57CA0A4}">
  <dimension ref="A1:AL59"/>
  <sheetViews>
    <sheetView zoomScale="60" zoomScaleNormal="60" workbookViewId="0">
      <selection activeCell="L59" sqref="L33:L59"/>
    </sheetView>
  </sheetViews>
  <sheetFormatPr defaultRowHeight="15" x14ac:dyDescent="0.25"/>
  <cols>
    <col min="2" max="2" width="8.85546875" customWidth="1"/>
    <col min="3" max="3" width="10.7109375" customWidth="1"/>
    <col min="4" max="4" width="10.28515625" customWidth="1"/>
    <col min="9" max="10" width="11.5703125" customWidth="1"/>
    <col min="11" max="11" width="12.5703125" customWidth="1"/>
    <col min="12" max="12" width="11.5703125" customWidth="1"/>
    <col min="13" max="13" width="12.5703125" customWidth="1"/>
    <col min="14" max="14" width="11.5703125" customWidth="1"/>
    <col min="15" max="16" width="12.5703125" customWidth="1"/>
    <col min="17" max="17" width="11.5703125" customWidth="1"/>
    <col min="18" max="18" width="12.5703125" customWidth="1"/>
    <col min="19" max="19" width="8.85546875" customWidth="1"/>
  </cols>
  <sheetData>
    <row r="1" spans="1:38" x14ac:dyDescent="0.25">
      <c r="A1" t="s">
        <v>0</v>
      </c>
      <c r="B1">
        <v>250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33.930089664370485</v>
      </c>
      <c r="H4" s="5">
        <f>STDEV(I4:R4)</f>
        <v>2.8088935728117618E-3</v>
      </c>
      <c r="I4">
        <v>33.930464378660098</v>
      </c>
      <c r="J4">
        <v>33.926945776526502</v>
      </c>
      <c r="K4">
        <v>33.923729958452</v>
      </c>
      <c r="L4">
        <v>33.9325911740615</v>
      </c>
      <c r="M4">
        <v>33.930703468896802</v>
      </c>
      <c r="N4">
        <v>33.931021938485102</v>
      </c>
      <c r="O4">
        <v>33.929653302913898</v>
      </c>
      <c r="P4">
        <v>33.932321161325802</v>
      </c>
      <c r="Q4">
        <v>33.932843103798497</v>
      </c>
      <c r="R4">
        <v>33.930622380584602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>AVERAGE(I5:R5)</f>
        <v>185.60106976761159</v>
      </c>
      <c r="H5" s="5">
        <f t="shared" ref="H5:H30" si="0">STDEV(I5:R5)</f>
        <v>0.46214766252799155</v>
      </c>
      <c r="I5">
        <v>185.57878431708801</v>
      </c>
      <c r="J5">
        <v>185.30589366086701</v>
      </c>
      <c r="K5">
        <v>185.564258370765</v>
      </c>
      <c r="L5">
        <v>185.65992385402299</v>
      </c>
      <c r="M5">
        <v>185.10647784693501</v>
      </c>
      <c r="N5">
        <v>186.13071116098899</v>
      </c>
      <c r="O5">
        <v>184.77803983224001</v>
      </c>
      <c r="P5">
        <v>185.93602644176701</v>
      </c>
      <c r="Q5">
        <v>185.63252216946199</v>
      </c>
      <c r="R5">
        <v>186.31806002197999</v>
      </c>
      <c r="T5" s="12">
        <v>16</v>
      </c>
      <c r="U5" s="12">
        <v>588000</v>
      </c>
      <c r="V5" s="5">
        <f>AVERAGE(Y5:AH5)</f>
        <v>7502.9232453556997</v>
      </c>
      <c r="W5" s="5">
        <f>STDEV(Y5:AH5)</f>
        <v>18.68231925769382</v>
      </c>
      <c r="X5" s="5">
        <f>W5/SQRT(COUNT(Y5:AH5))</f>
        <v>5.9078680828738666</v>
      </c>
      <c r="Y5" s="5">
        <f>I5/T5*U5/1000*1.1</f>
        <v>7502.0223560182831</v>
      </c>
      <c r="Z5" s="5">
        <f>J5/T5*U5/1000*1.1</f>
        <v>7490.9907512405498</v>
      </c>
      <c r="AA5" s="5">
        <f>K5/T5*U5/1000*1.1</f>
        <v>7501.4351446381761</v>
      </c>
      <c r="AB5" s="5">
        <f>L5/T5*U5/1000*1.1</f>
        <v>7505.3024217988805</v>
      </c>
      <c r="AC5" s="5">
        <f>M5/T5*U5/1000*1.1</f>
        <v>7482.9293669623485</v>
      </c>
      <c r="AD5" s="5">
        <f>N5/T5*U5/1000*1.1</f>
        <v>7524.3339986829797</v>
      </c>
      <c r="AE5" s="5">
        <f>O5/T5*U5/1000*1.1</f>
        <v>7469.6522602183031</v>
      </c>
      <c r="AF5" s="5">
        <f>P5/T5*U5/1000*1.1</f>
        <v>7516.4638689084322</v>
      </c>
      <c r="AG5" s="5">
        <f>Q5/T5*U5/1000*1.1</f>
        <v>7504.194708700501</v>
      </c>
      <c r="AH5" s="5">
        <f>R5/T5*U5/1000*1.1</f>
        <v>7531.9075763885412</v>
      </c>
      <c r="AI5">
        <f>F5/T5*U5/1000*1.1</f>
        <v>6403.3200000000006</v>
      </c>
      <c r="AJ5">
        <f>((V5-AI5)/AI5)*100</f>
        <v>17.172392530057827</v>
      </c>
      <c r="AK5">
        <f>V5-AI5</f>
        <v>1099.6032453556991</v>
      </c>
      <c r="AL5">
        <f>V5/AI5</f>
        <v>1.1717239253005782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ref="G5:G30" si="1">AVERAGE(I6:R6)</f>
        <v>1667.641156706577</v>
      </c>
      <c r="H6" s="5">
        <f t="shared" si="0"/>
        <v>50.469134238558333</v>
      </c>
      <c r="I6">
        <v>1638.2528726953401</v>
      </c>
      <c r="J6">
        <v>1600.8891805271801</v>
      </c>
      <c r="K6">
        <v>1614.7426000979201</v>
      </c>
      <c r="L6">
        <v>1643.1185788314699</v>
      </c>
      <c r="M6">
        <v>1692.6634778355799</v>
      </c>
      <c r="N6">
        <v>1694.8986352597601</v>
      </c>
      <c r="O6">
        <v>1765.43648122078</v>
      </c>
      <c r="P6">
        <v>1631.81256311328</v>
      </c>
      <c r="Q6">
        <v>1708.0052002938801</v>
      </c>
      <c r="R6">
        <v>1686.5919771905801</v>
      </c>
      <c r="T6" s="13">
        <v>540</v>
      </c>
      <c r="U6" s="13">
        <v>45000</v>
      </c>
      <c r="V6" s="5">
        <f t="shared" ref="V6:V30" si="2">AVERAGE(Y6:AH6)</f>
        <v>138.97009639221477</v>
      </c>
      <c r="W6" s="5">
        <f t="shared" ref="W6:W30" si="3">STDEV(Y6:AH6)</f>
        <v>4.205761186546523</v>
      </c>
      <c r="X6" s="5">
        <f t="shared" ref="X6:X30" si="4">W6/SQRT(COUNT(Y6:AH6))</f>
        <v>1.3299784644219326</v>
      </c>
      <c r="Y6" s="5">
        <f>I6/T6*U6/1000</f>
        <v>136.52107272461168</v>
      </c>
      <c r="Z6" s="5">
        <f>J6/T6*U6/1000</f>
        <v>133.40743171059836</v>
      </c>
      <c r="AA6" s="5">
        <f>K6/T6*U6/1000</f>
        <v>134.56188334149334</v>
      </c>
      <c r="AB6" s="5">
        <f>L6/T6*U6/1000</f>
        <v>136.92654823595583</v>
      </c>
      <c r="AC6" s="5">
        <f>M6/T6*U6/1000</f>
        <v>141.05528981963167</v>
      </c>
      <c r="AD6" s="5">
        <f>N6/T6*U6/1000</f>
        <v>141.24155293831333</v>
      </c>
      <c r="AE6" s="5">
        <f>O6/T6*U6/1000</f>
        <v>147.11970676839834</v>
      </c>
      <c r="AF6" s="5">
        <f>P6/T6*U6/1000</f>
        <v>135.98438025944003</v>
      </c>
      <c r="AG6" s="5">
        <f>Q6/T6*U6/1000</f>
        <v>142.33376669115668</v>
      </c>
      <c r="AH6" s="5">
        <f>R6/T6*U6/1000</f>
        <v>140.54933143254834</v>
      </c>
      <c r="AI6">
        <f>F6/T6*U6/1000</f>
        <v>115.84906666666669</v>
      </c>
      <c r="AJ6">
        <f t="shared" ref="AJ6:AJ30" si="5">((V6-AI6)/AI6)*100</f>
        <v>19.957890374787723</v>
      </c>
      <c r="AK6">
        <f>V6-AI6</f>
        <v>23.121029725548084</v>
      </c>
      <c r="AL6">
        <f t="shared" ref="AL6:AL30" si="6">V6/AI6</f>
        <v>1.1995789037478772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1"/>
        <v>95.590754963817815</v>
      </c>
      <c r="H7" s="5">
        <f t="shared" si="0"/>
        <v>1.0060679022148982</v>
      </c>
      <c r="I7">
        <v>96.019376272830996</v>
      </c>
      <c r="J7">
        <v>95.383774591810905</v>
      </c>
      <c r="K7">
        <v>95.893504004289497</v>
      </c>
      <c r="L7">
        <v>96.679877137213694</v>
      </c>
      <c r="M7">
        <v>94.346259920792207</v>
      </c>
      <c r="N7">
        <v>95.034987044755994</v>
      </c>
      <c r="O7">
        <v>97.661032865034699</v>
      </c>
      <c r="P7">
        <v>94.669878346680406</v>
      </c>
      <c r="Q7">
        <v>95.383377015282406</v>
      </c>
      <c r="R7">
        <v>94.835482439487294</v>
      </c>
      <c r="T7" s="13">
        <v>50</v>
      </c>
      <c r="U7" s="13">
        <v>180000</v>
      </c>
      <c r="V7" s="5">
        <f t="shared" si="2"/>
        <v>344.12671786974408</v>
      </c>
      <c r="W7" s="5">
        <f t="shared" si="3"/>
        <v>3.6218444479736389</v>
      </c>
      <c r="X7" s="5">
        <f t="shared" si="4"/>
        <v>1.1453277786431915</v>
      </c>
      <c r="Y7" s="5">
        <f t="shared" ref="Y7:Y30" si="7">I7/T7*U7/1000</f>
        <v>345.66975458219156</v>
      </c>
      <c r="Z7" s="5">
        <f t="shared" ref="Z7:Z30" si="8">J7/T7*U7/1000</f>
        <v>343.38158853051925</v>
      </c>
      <c r="AA7" s="5">
        <f t="shared" ref="AA7:AA30" si="9">K7/T7*U7/1000</f>
        <v>345.21661441544222</v>
      </c>
      <c r="AB7" s="5">
        <f t="shared" ref="AB7:AB30" si="10">L7/T7*U7/1000</f>
        <v>348.04755769396934</v>
      </c>
      <c r="AC7" s="5">
        <f t="shared" ref="AC7:AC30" si="11">M7/T7*U7/1000</f>
        <v>339.64653571485195</v>
      </c>
      <c r="AD7" s="5">
        <f t="shared" ref="AD7:AD30" si="12">N7/T7*U7/1000</f>
        <v>342.12595336112156</v>
      </c>
      <c r="AE7" s="5">
        <f t="shared" ref="AE7:AE30" si="13">O7/T7*U7/1000</f>
        <v>351.57971831412493</v>
      </c>
      <c r="AF7" s="5">
        <f t="shared" ref="AF7:AF30" si="14">P7/T7*U7/1000</f>
        <v>340.8115620480495</v>
      </c>
      <c r="AG7" s="5">
        <f t="shared" ref="AG7:AG30" si="15">Q7/T7*U7/1000</f>
        <v>343.38015725501668</v>
      </c>
      <c r="AH7" s="5">
        <f t="shared" ref="AH7:AH30" si="16">R7/T7*U7/1000</f>
        <v>341.40773678215425</v>
      </c>
      <c r="AI7">
        <f>F7/T7*U7/1000</f>
        <v>670.72320000000002</v>
      </c>
      <c r="AJ7">
        <f t="shared" si="5"/>
        <v>-48.693184033332372</v>
      </c>
      <c r="AK7">
        <f t="shared" ref="AK7:AK30" si="17">V7-AI7</f>
        <v>-326.59648213025594</v>
      </c>
      <c r="AL7">
        <f t="shared" si="6"/>
        <v>0.51306815966667629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1"/>
        <v>455.20689701114208</v>
      </c>
      <c r="H8" s="5">
        <f t="shared" si="0"/>
        <v>8.5978235359825508</v>
      </c>
      <c r="I8">
        <v>454.72455522153899</v>
      </c>
      <c r="J8">
        <v>465.42404102626398</v>
      </c>
      <c r="K8">
        <v>458.26817847625603</v>
      </c>
      <c r="L8">
        <v>453.24862433650702</v>
      </c>
      <c r="M8">
        <v>460.50150454137099</v>
      </c>
      <c r="N8">
        <v>454.611709114924</v>
      </c>
      <c r="O8">
        <v>468.58287507006298</v>
      </c>
      <c r="P8">
        <v>448.02592037526699</v>
      </c>
      <c r="Q8">
        <v>449.46224937006701</v>
      </c>
      <c r="R8">
        <v>439.21931257916299</v>
      </c>
      <c r="T8" s="14">
        <v>65</v>
      </c>
      <c r="U8" s="14">
        <v>70000</v>
      </c>
      <c r="V8" s="5">
        <f t="shared" si="2"/>
        <v>490.22281216584531</v>
      </c>
      <c r="W8" s="5">
        <f t="shared" si="3"/>
        <v>9.2591945772119928</v>
      </c>
      <c r="X8" s="5">
        <f t="shared" si="4"/>
        <v>2.9280144162669686</v>
      </c>
      <c r="Y8" s="5">
        <f t="shared" si="7"/>
        <v>489.70336716165741</v>
      </c>
      <c r="Z8" s="5">
        <f t="shared" si="8"/>
        <v>501.2258903359766</v>
      </c>
      <c r="AA8" s="5">
        <f t="shared" si="9"/>
        <v>493.51957682058344</v>
      </c>
      <c r="AB8" s="5">
        <f t="shared" si="10"/>
        <v>488.11390313162292</v>
      </c>
      <c r="AC8" s="5">
        <f t="shared" si="11"/>
        <v>495.9246971983996</v>
      </c>
      <c r="AD8" s="5">
        <f t="shared" si="12"/>
        <v>489.58184058530281</v>
      </c>
      <c r="AE8" s="5">
        <f t="shared" si="13"/>
        <v>504.62771161391402</v>
      </c>
      <c r="AF8" s="5">
        <f t="shared" si="14"/>
        <v>482.48945271182595</v>
      </c>
      <c r="AG8" s="5">
        <f t="shared" si="15"/>
        <v>484.03626855237985</v>
      </c>
      <c r="AH8" s="5">
        <f t="shared" si="16"/>
        <v>473.00541354679092</v>
      </c>
      <c r="AI8">
        <f>F8/T8*U8/1000</f>
        <v>60.548923076923096</v>
      </c>
      <c r="AJ8">
        <f>((V8-AI8)/AI8)*100</f>
        <v>709.63093520763721</v>
      </c>
      <c r="AK8">
        <f t="shared" si="17"/>
        <v>429.67388908892224</v>
      </c>
      <c r="AL8">
        <f t="shared" si="6"/>
        <v>8.0963093520763714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1"/>
        <v>53.930688128016506</v>
      </c>
      <c r="H9" s="5">
        <f t="shared" si="0"/>
        <v>1.1501910155066533</v>
      </c>
      <c r="I9">
        <v>54.504026380964</v>
      </c>
      <c r="J9">
        <v>53.389519240749401</v>
      </c>
      <c r="K9">
        <v>52.878266900836003</v>
      </c>
      <c r="L9">
        <v>53.229463312848303</v>
      </c>
      <c r="M9">
        <v>53.959922218518798</v>
      </c>
      <c r="N9">
        <v>51.759173265426902</v>
      </c>
      <c r="O9">
        <v>54.614882225321999</v>
      </c>
      <c r="P9">
        <v>55.766946126142798</v>
      </c>
      <c r="Q9">
        <v>54.939265192786301</v>
      </c>
      <c r="R9">
        <v>54.265416416570503</v>
      </c>
      <c r="T9" s="14">
        <v>22</v>
      </c>
      <c r="U9" s="14">
        <v>160000</v>
      </c>
      <c r="V9" s="5">
        <f t="shared" si="2"/>
        <v>392.22318638557454</v>
      </c>
      <c r="W9" s="5">
        <f t="shared" si="3"/>
        <v>8.3650255673211298</v>
      </c>
      <c r="X9" s="5">
        <f t="shared" si="4"/>
        <v>2.6452533478276932</v>
      </c>
      <c r="Y9" s="5">
        <f t="shared" si="7"/>
        <v>396.39291913428366</v>
      </c>
      <c r="Z9" s="5">
        <f t="shared" si="8"/>
        <v>388.2874126599956</v>
      </c>
      <c r="AA9" s="5">
        <f t="shared" si="9"/>
        <v>384.56921382426179</v>
      </c>
      <c r="AB9" s="5">
        <f t="shared" si="10"/>
        <v>387.12336954798764</v>
      </c>
      <c r="AC9" s="5">
        <f t="shared" si="11"/>
        <v>392.43579795286405</v>
      </c>
      <c r="AD9" s="5">
        <f t="shared" si="12"/>
        <v>376.43035102128658</v>
      </c>
      <c r="AE9" s="5">
        <f t="shared" si="13"/>
        <v>397.19914345688727</v>
      </c>
      <c r="AF9" s="5">
        <f t="shared" si="14"/>
        <v>405.5777900083113</v>
      </c>
      <c r="AG9" s="5">
        <f t="shared" si="15"/>
        <v>399.55829231117309</v>
      </c>
      <c r="AH9" s="5">
        <f t="shared" si="16"/>
        <v>394.65757393869461</v>
      </c>
      <c r="AI9">
        <f>F9/T9*U9/1000</f>
        <v>243.63054545454546</v>
      </c>
      <c r="AJ9">
        <f t="shared" si="5"/>
        <v>60.990973300904194</v>
      </c>
      <c r="AK9">
        <f t="shared" si="17"/>
        <v>148.59264093102908</v>
      </c>
      <c r="AL9">
        <f t="shared" si="6"/>
        <v>1.6099097330090419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1"/>
        <v>218.82277187420419</v>
      </c>
      <c r="H10" s="5">
        <f t="shared" si="0"/>
        <v>2.5262964295832684</v>
      </c>
      <c r="I10">
        <v>219.443842091302</v>
      </c>
      <c r="J10">
        <v>222.31558348801599</v>
      </c>
      <c r="K10">
        <v>217.641007291054</v>
      </c>
      <c r="L10">
        <v>219.56388541595999</v>
      </c>
      <c r="M10">
        <v>223.40059215189299</v>
      </c>
      <c r="N10">
        <v>218.502024669192</v>
      </c>
      <c r="O10">
        <v>215.901539878606</v>
      </c>
      <c r="P10">
        <v>218.68462275122101</v>
      </c>
      <c r="Q10">
        <v>215.54074631360999</v>
      </c>
      <c r="R10">
        <v>217.23387469118799</v>
      </c>
      <c r="T10" s="14">
        <v>69</v>
      </c>
      <c r="U10" s="14">
        <v>160000</v>
      </c>
      <c r="V10" s="5">
        <f t="shared" si="2"/>
        <v>507.41512318656044</v>
      </c>
      <c r="W10" s="5">
        <f t="shared" si="3"/>
        <v>5.8580786772945421</v>
      </c>
      <c r="X10" s="5">
        <f t="shared" si="4"/>
        <v>1.8524871332717259</v>
      </c>
      <c r="Y10" s="5">
        <f t="shared" si="7"/>
        <v>508.85528600881622</v>
      </c>
      <c r="Z10" s="5">
        <f t="shared" si="8"/>
        <v>515.51439649395013</v>
      </c>
      <c r="AA10" s="5">
        <f t="shared" si="9"/>
        <v>504.67479951548751</v>
      </c>
      <c r="AB10" s="5">
        <f t="shared" si="10"/>
        <v>509.13364734135649</v>
      </c>
      <c r="AC10" s="5">
        <f t="shared" si="11"/>
        <v>518.03035861308524</v>
      </c>
      <c r="AD10" s="5">
        <f t="shared" si="12"/>
        <v>506.67136155174956</v>
      </c>
      <c r="AE10" s="5">
        <f t="shared" si="13"/>
        <v>500.64125189241969</v>
      </c>
      <c r="AF10" s="5">
        <f t="shared" si="14"/>
        <v>507.09477739413569</v>
      </c>
      <c r="AG10" s="5">
        <f t="shared" si="15"/>
        <v>499.80462913300869</v>
      </c>
      <c r="AH10" s="5">
        <f t="shared" si="16"/>
        <v>503.73072392159537</v>
      </c>
      <c r="AI10">
        <f>F10/T10*U10/1000</f>
        <v>333.93530434782616</v>
      </c>
      <c r="AJ10">
        <f t="shared" si="5"/>
        <v>51.950128237425929</v>
      </c>
      <c r="AK10">
        <f t="shared" si="17"/>
        <v>173.47981883873427</v>
      </c>
      <c r="AL10">
        <f t="shared" si="6"/>
        <v>1.5195012823742593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7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1"/>
        <v>108.69884506194778</v>
      </c>
      <c r="H12" s="5">
        <f t="shared" si="0"/>
        <v>3.519887547593652</v>
      </c>
      <c r="I12">
        <v>109.71352548533299</v>
      </c>
      <c r="J12">
        <v>112.527386643489</v>
      </c>
      <c r="K12">
        <v>100.77619600809</v>
      </c>
      <c r="L12">
        <v>111.503304134017</v>
      </c>
      <c r="M12">
        <v>112.15033146021599</v>
      </c>
      <c r="N12">
        <v>110.57286638917201</v>
      </c>
      <c r="O12">
        <v>108.510775860926</v>
      </c>
      <c r="P12">
        <v>107.79618625451199</v>
      </c>
      <c r="Q12">
        <v>107.450676050475</v>
      </c>
      <c r="R12">
        <v>105.98720233324801</v>
      </c>
      <c r="T12" s="14">
        <v>81</v>
      </c>
      <c r="U12" s="14">
        <v>66000</v>
      </c>
      <c r="V12" s="5">
        <f t="shared" si="2"/>
        <v>88.569429309735241</v>
      </c>
      <c r="W12" s="5">
        <f t="shared" si="3"/>
        <v>2.8680565202614927</v>
      </c>
      <c r="X12" s="5">
        <f t="shared" si="4"/>
        <v>0.90695910621231768</v>
      </c>
      <c r="Y12" s="5">
        <f t="shared" si="7"/>
        <v>89.396205951012064</v>
      </c>
      <c r="Z12" s="5">
        <f t="shared" si="8"/>
        <v>91.688981709509548</v>
      </c>
      <c r="AA12" s="5">
        <f t="shared" si="9"/>
        <v>82.113937488073333</v>
      </c>
      <c r="AB12" s="5">
        <f t="shared" si="10"/>
        <v>90.85454410919904</v>
      </c>
      <c r="AC12" s="5">
        <f t="shared" si="11"/>
        <v>91.381751560175999</v>
      </c>
      <c r="AD12" s="5">
        <f t="shared" si="12"/>
        <v>90.096409650436442</v>
      </c>
      <c r="AE12" s="5">
        <f t="shared" si="13"/>
        <v>88.416187738532301</v>
      </c>
      <c r="AF12" s="5">
        <f t="shared" si="14"/>
        <v>87.833929540713484</v>
      </c>
      <c r="AG12" s="5">
        <f t="shared" si="15"/>
        <v>87.552402707794428</v>
      </c>
      <c r="AH12" s="5">
        <f t="shared" si="16"/>
        <v>86.359942641905789</v>
      </c>
      <c r="AI12">
        <f>F12/T12*U12/1000</f>
        <v>12.183111111111113</v>
      </c>
      <c r="AJ12">
        <f t="shared" si="5"/>
        <v>626.98532010398458</v>
      </c>
      <c r="AK12">
        <f t="shared" si="17"/>
        <v>76.386318198624124</v>
      </c>
      <c r="AL12">
        <f t="shared" si="6"/>
        <v>7.2698532010398456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7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1"/>
        <v>1993.3751521481001</v>
      </c>
      <c r="H14" s="5">
        <f t="shared" si="0"/>
        <v>42.269138085789713</v>
      </c>
      <c r="I14">
        <v>1954.5687593448499</v>
      </c>
      <c r="J14">
        <v>1927.88172794909</v>
      </c>
      <c r="K14">
        <v>1983.78275768205</v>
      </c>
      <c r="L14">
        <v>2009.55222744768</v>
      </c>
      <c r="M14">
        <v>2059.0069785969699</v>
      </c>
      <c r="N14">
        <v>1976.1421954131299</v>
      </c>
      <c r="O14">
        <v>2004.27663260446</v>
      </c>
      <c r="P14">
        <v>1987.32077992732</v>
      </c>
      <c r="Q14">
        <v>2061.3389430470802</v>
      </c>
      <c r="R14">
        <v>1969.88051946837</v>
      </c>
      <c r="T14" s="14">
        <v>615</v>
      </c>
      <c r="U14" s="14">
        <v>96000</v>
      </c>
      <c r="V14" s="5">
        <f t="shared" si="2"/>
        <v>311.16099935970345</v>
      </c>
      <c r="W14" s="5">
        <f t="shared" si="3"/>
        <v>6.5981093597330407</v>
      </c>
      <c r="X14" s="5">
        <f t="shared" si="4"/>
        <v>2.0865053827631681</v>
      </c>
      <c r="Y14" s="5">
        <f t="shared" si="7"/>
        <v>305.10341609285462</v>
      </c>
      <c r="Z14" s="5">
        <f t="shared" si="8"/>
        <v>300.93763558229693</v>
      </c>
      <c r="AA14" s="5">
        <f t="shared" si="9"/>
        <v>309.66364997963706</v>
      </c>
      <c r="AB14" s="5">
        <f t="shared" si="10"/>
        <v>313.68620135768668</v>
      </c>
      <c r="AC14" s="5">
        <f t="shared" si="11"/>
        <v>321.40596739074653</v>
      </c>
      <c r="AD14" s="5">
        <f t="shared" si="12"/>
        <v>308.47097684497635</v>
      </c>
      <c r="AE14" s="5">
        <f t="shared" si="13"/>
        <v>312.86269386996452</v>
      </c>
      <c r="AF14" s="5">
        <f t="shared" si="14"/>
        <v>310.21592662280119</v>
      </c>
      <c r="AG14" s="5">
        <f t="shared" si="15"/>
        <v>321.76998135369058</v>
      </c>
      <c r="AH14" s="5">
        <f t="shared" si="16"/>
        <v>307.49354450237973</v>
      </c>
      <c r="AI14">
        <f>F14/T14*U14/1000</f>
        <v>78.007071219512198</v>
      </c>
      <c r="AJ14">
        <f t="shared" si="5"/>
        <v>298.88819628171296</v>
      </c>
      <c r="AK14">
        <f t="shared" si="17"/>
        <v>233.15392814019125</v>
      </c>
      <c r="AL14">
        <f t="shared" si="6"/>
        <v>3.9888819628171297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1"/>
        <v>15.975783275231072</v>
      </c>
      <c r="H15" s="5">
        <f t="shared" si="0"/>
        <v>0.22343133730107242</v>
      </c>
      <c r="I15">
        <v>16.106251893483499</v>
      </c>
      <c r="J15">
        <v>16.072095817639202</v>
      </c>
      <c r="K15">
        <v>15.7315828885736</v>
      </c>
      <c r="L15">
        <v>16.2463103120851</v>
      </c>
      <c r="M15">
        <v>15.7962466064556</v>
      </c>
      <c r="N15">
        <v>16.143309965845699</v>
      </c>
      <c r="O15">
        <v>15.837332392682001</v>
      </c>
      <c r="P15">
        <v>15.6346216326834</v>
      </c>
      <c r="Q15">
        <v>16.276526212779</v>
      </c>
      <c r="R15">
        <v>15.9135550300836</v>
      </c>
      <c r="T15" s="14">
        <v>546</v>
      </c>
      <c r="U15" s="14">
        <v>210000</v>
      </c>
      <c r="V15" s="5">
        <f t="shared" si="2"/>
        <v>6.1445320289350267</v>
      </c>
      <c r="W15" s="5">
        <f t="shared" si="3"/>
        <v>8.5935129731181656E-2</v>
      </c>
      <c r="X15" s="5">
        <f t="shared" si="4"/>
        <v>2.7175074097258722E-2</v>
      </c>
      <c r="Y15" s="5">
        <f t="shared" si="7"/>
        <v>6.194712266724423</v>
      </c>
      <c r="Z15" s="5">
        <f t="shared" si="8"/>
        <v>6.1815753144766159</v>
      </c>
      <c r="AA15" s="5">
        <f t="shared" si="9"/>
        <v>6.0506088032975383</v>
      </c>
      <c r="AB15" s="5">
        <f t="shared" si="10"/>
        <v>6.2485808892634997</v>
      </c>
      <c r="AC15" s="5">
        <f t="shared" si="11"/>
        <v>6.0754794640213854</v>
      </c>
      <c r="AD15" s="5">
        <f t="shared" si="12"/>
        <v>6.2089653714791151</v>
      </c>
      <c r="AE15" s="5">
        <f t="shared" si="13"/>
        <v>6.0912816894930772</v>
      </c>
      <c r="AF15" s="5">
        <f t="shared" si="14"/>
        <v>6.013316012570538</v>
      </c>
      <c r="AG15" s="5">
        <f t="shared" si="15"/>
        <v>6.2602023895303844</v>
      </c>
      <c r="AH15" s="5">
        <f t="shared" si="16"/>
        <v>6.1205980884936926</v>
      </c>
      <c r="AI15">
        <f>F15/T15*U15/1000</f>
        <v>3.4504615384615396</v>
      </c>
      <c r="AJ15">
        <f t="shared" si="5"/>
        <v>78.078554432306319</v>
      </c>
      <c r="AK15">
        <f t="shared" si="17"/>
        <v>2.6940704904734871</v>
      </c>
      <c r="AL15">
        <f t="shared" si="6"/>
        <v>1.7807855443230631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7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1"/>
        <v>79.261527154875836</v>
      </c>
      <c r="H17" s="5">
        <f t="shared" si="0"/>
        <v>14.339044336396432</v>
      </c>
      <c r="I17">
        <v>92.018846576960797</v>
      </c>
      <c r="J17">
        <v>103.99403211165</v>
      </c>
      <c r="K17">
        <v>99.349650614025606</v>
      </c>
      <c r="L17">
        <v>71.122341571647297</v>
      </c>
      <c r="M17">
        <v>68.870529724863303</v>
      </c>
      <c r="N17">
        <v>80.687888699261194</v>
      </c>
      <c r="O17">
        <v>74.044269228895402</v>
      </c>
      <c r="P17">
        <v>65.708537687667402</v>
      </c>
      <c r="Q17">
        <v>63.419153513630803</v>
      </c>
      <c r="R17">
        <v>73.400021820156397</v>
      </c>
      <c r="T17" s="14">
        <v>292</v>
      </c>
      <c r="U17" s="14">
        <v>100000</v>
      </c>
      <c r="V17" s="5">
        <f t="shared" si="2"/>
        <v>27.144358614683501</v>
      </c>
      <c r="W17" s="5">
        <f t="shared" si="3"/>
        <v>4.9106316220535877</v>
      </c>
      <c r="X17" s="5">
        <f t="shared" si="4"/>
        <v>1.5528780675736471</v>
      </c>
      <c r="Y17" s="5">
        <f t="shared" si="7"/>
        <v>31.513303622246848</v>
      </c>
      <c r="Z17" s="5">
        <f t="shared" si="8"/>
        <v>35.614394558784248</v>
      </c>
      <c r="AA17" s="5">
        <f t="shared" si="9"/>
        <v>34.023852950008767</v>
      </c>
      <c r="AB17" s="5">
        <f t="shared" si="10"/>
        <v>24.356966291660036</v>
      </c>
      <c r="AC17" s="5">
        <f t="shared" si="11"/>
        <v>23.585797850980583</v>
      </c>
      <c r="AD17" s="5">
        <f t="shared" si="12"/>
        <v>27.632838595637391</v>
      </c>
      <c r="AE17" s="5">
        <f t="shared" si="13"/>
        <v>25.357626448251853</v>
      </c>
      <c r="AF17" s="5">
        <f t="shared" si="14"/>
        <v>22.50292386563952</v>
      </c>
      <c r="AG17" s="5">
        <f t="shared" si="15"/>
        <v>21.718888189599589</v>
      </c>
      <c r="AH17" s="5">
        <f t="shared" si="16"/>
        <v>25.136993774026163</v>
      </c>
      <c r="AI17">
        <f t="shared" ref="AI17:AI30" si="18">F17/T17*U17/1000</f>
        <v>603.1890410958905</v>
      </c>
      <c r="AJ17">
        <f t="shared" si="5"/>
        <v>-95.499858789647959</v>
      </c>
      <c r="AK17">
        <f t="shared" si="17"/>
        <v>-576.04468248120702</v>
      </c>
      <c r="AL17">
        <f t="shared" si="6"/>
        <v>4.5001412103520447E-2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1"/>
        <v>150.5037368441416</v>
      </c>
      <c r="H18" s="5">
        <f t="shared" si="0"/>
        <v>3.426582355192715</v>
      </c>
      <c r="I18">
        <v>147.73482420075399</v>
      </c>
      <c r="J18">
        <v>145.62132518229001</v>
      </c>
      <c r="K18">
        <v>148.228274268218</v>
      </c>
      <c r="L18">
        <v>153.550659004658</v>
      </c>
      <c r="M18">
        <v>151.27132666075201</v>
      </c>
      <c r="N18">
        <v>151.09789871721</v>
      </c>
      <c r="O18">
        <v>156.63384028468201</v>
      </c>
      <c r="P18">
        <v>147.19989301117599</v>
      </c>
      <c r="Q18">
        <v>150.02646552294999</v>
      </c>
      <c r="R18">
        <v>153.67286158872599</v>
      </c>
      <c r="T18" s="14">
        <v>200</v>
      </c>
      <c r="U18" s="14">
        <v>47000</v>
      </c>
      <c r="V18" s="5">
        <f t="shared" si="2"/>
        <v>35.368378158373275</v>
      </c>
      <c r="W18" s="5">
        <f t="shared" si="3"/>
        <v>0.80524685347028846</v>
      </c>
      <c r="X18" s="5">
        <f t="shared" si="4"/>
        <v>0.25464141356499737</v>
      </c>
      <c r="Y18" s="5">
        <f t="shared" si="7"/>
        <v>34.717683687177185</v>
      </c>
      <c r="Z18" s="5">
        <f t="shared" si="8"/>
        <v>34.221011417838149</v>
      </c>
      <c r="AA18" s="5">
        <f t="shared" si="9"/>
        <v>34.833644453031226</v>
      </c>
      <c r="AB18" s="5">
        <f t="shared" si="10"/>
        <v>36.08440486609463</v>
      </c>
      <c r="AC18" s="5">
        <f t="shared" si="11"/>
        <v>35.548761765276723</v>
      </c>
      <c r="AD18" s="5">
        <f t="shared" si="12"/>
        <v>35.508006198544351</v>
      </c>
      <c r="AE18" s="5">
        <f t="shared" si="13"/>
        <v>36.808952466900273</v>
      </c>
      <c r="AF18" s="5">
        <f t="shared" si="14"/>
        <v>34.591974857626361</v>
      </c>
      <c r="AG18" s="5">
        <f t="shared" si="15"/>
        <v>35.256219397893247</v>
      </c>
      <c r="AH18" s="5">
        <f t="shared" si="16"/>
        <v>36.113122473350607</v>
      </c>
      <c r="AI18">
        <f t="shared" si="18"/>
        <v>45.130904000000001</v>
      </c>
      <c r="AJ18">
        <f t="shared" si="5"/>
        <v>-21.631576096119691</v>
      </c>
      <c r="AK18">
        <f t="shared" si="17"/>
        <v>-9.7625258416267258</v>
      </c>
      <c r="AL18">
        <f t="shared" si="6"/>
        <v>0.78368423903880313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1"/>
        <v>27.520297364470082</v>
      </c>
      <c r="H19" s="5">
        <f t="shared" si="0"/>
        <v>4.3544067731421121</v>
      </c>
      <c r="I19">
        <v>24.016240176458901</v>
      </c>
      <c r="J19">
        <v>34.8619614212013</v>
      </c>
      <c r="K19">
        <v>34.950902491449099</v>
      </c>
      <c r="L19">
        <v>22.980351325210801</v>
      </c>
      <c r="M19">
        <v>26.941123629579899</v>
      </c>
      <c r="N19">
        <v>25.268553086025499</v>
      </c>
      <c r="O19">
        <v>29.717422571785399</v>
      </c>
      <c r="P19">
        <v>23.987568915431101</v>
      </c>
      <c r="Q19">
        <v>25.088407489335001</v>
      </c>
      <c r="R19">
        <v>27.390442538223802</v>
      </c>
      <c r="T19" s="14">
        <v>437</v>
      </c>
      <c r="U19" s="14">
        <v>300000</v>
      </c>
      <c r="V19" s="5">
        <f t="shared" si="2"/>
        <v>18.89265265295429</v>
      </c>
      <c r="W19" s="5">
        <f t="shared" si="3"/>
        <v>2.9892952676032878</v>
      </c>
      <c r="X19" s="5">
        <f t="shared" si="4"/>
        <v>0.94529816443889336</v>
      </c>
      <c r="Y19" s="5">
        <f t="shared" si="7"/>
        <v>16.487121402603364</v>
      </c>
      <c r="Z19" s="5">
        <f t="shared" si="8"/>
        <v>23.932696627826978</v>
      </c>
      <c r="AA19" s="5">
        <f t="shared" si="9"/>
        <v>23.993754570788855</v>
      </c>
      <c r="AB19" s="5">
        <f t="shared" si="10"/>
        <v>15.775984891449061</v>
      </c>
      <c r="AC19" s="5">
        <f t="shared" si="11"/>
        <v>18.495050546622355</v>
      </c>
      <c r="AD19" s="5">
        <f t="shared" si="12"/>
        <v>17.346832782168534</v>
      </c>
      <c r="AE19" s="5">
        <f t="shared" si="13"/>
        <v>20.400976593903017</v>
      </c>
      <c r="AF19" s="5">
        <f t="shared" si="14"/>
        <v>16.467438614712425</v>
      </c>
      <c r="AG19" s="5">
        <f t="shared" si="15"/>
        <v>17.223163036156752</v>
      </c>
      <c r="AH19" s="5">
        <f t="shared" si="16"/>
        <v>18.803507463311536</v>
      </c>
      <c r="AI19">
        <f t="shared" si="18"/>
        <v>33.584622425629298</v>
      </c>
      <c r="AJ19">
        <f t="shared" si="5"/>
        <v>-43.746121622207625</v>
      </c>
      <c r="AK19">
        <f t="shared" si="17"/>
        <v>-14.691969772675009</v>
      </c>
      <c r="AL19">
        <f t="shared" si="6"/>
        <v>0.56253878377792377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1"/>
        <v>27.303289225596821</v>
      </c>
      <c r="H20" s="5">
        <f t="shared" si="0"/>
        <v>0.66938597814474776</v>
      </c>
      <c r="I20">
        <v>27.938697379103999</v>
      </c>
      <c r="J20">
        <v>26.584098067129698</v>
      </c>
      <c r="K20">
        <v>27.9287285436342</v>
      </c>
      <c r="L20">
        <v>28.0916409708964</v>
      </c>
      <c r="M20">
        <v>26.736044875803501</v>
      </c>
      <c r="N20">
        <v>26.906163638839899</v>
      </c>
      <c r="O20">
        <v>28.053950928269501</v>
      </c>
      <c r="P20">
        <v>26.310892566193999</v>
      </c>
      <c r="Q20">
        <v>27.063080766374298</v>
      </c>
      <c r="R20">
        <v>27.4195945197227</v>
      </c>
      <c r="T20" s="14">
        <v>97</v>
      </c>
      <c r="U20" s="14">
        <v>105000</v>
      </c>
      <c r="V20" s="5">
        <f t="shared" si="2"/>
        <v>29.555106893687281</v>
      </c>
      <c r="W20" s="5">
        <f t="shared" si="3"/>
        <v>0.72459306912575783</v>
      </c>
      <c r="X20" s="5">
        <f t="shared" si="4"/>
        <v>0.2291364475209226</v>
      </c>
      <c r="Y20" s="5">
        <f t="shared" si="7"/>
        <v>30.242919843359999</v>
      </c>
      <c r="Z20" s="5">
        <f t="shared" si="8"/>
        <v>28.77660100050122</v>
      </c>
      <c r="AA20" s="5">
        <f t="shared" si="9"/>
        <v>30.232128835892691</v>
      </c>
      <c r="AB20" s="5">
        <f t="shared" si="10"/>
        <v>30.408477339630124</v>
      </c>
      <c r="AC20" s="5">
        <f t="shared" si="11"/>
        <v>28.94107950473575</v>
      </c>
      <c r="AD20" s="5">
        <f t="shared" si="12"/>
        <v>29.125228681218445</v>
      </c>
      <c r="AE20" s="5">
        <f t="shared" si="13"/>
        <v>30.367678839879353</v>
      </c>
      <c r="AF20" s="5">
        <f t="shared" si="14"/>
        <v>28.480863087117214</v>
      </c>
      <c r="AG20" s="5">
        <f t="shared" si="15"/>
        <v>29.29508742751857</v>
      </c>
      <c r="AH20" s="5">
        <f t="shared" si="16"/>
        <v>29.681004377019416</v>
      </c>
      <c r="AI20">
        <f t="shared" si="18"/>
        <v>120.25509278350515</v>
      </c>
      <c r="AJ20">
        <f t="shared" si="5"/>
        <v>-75.422989405616903</v>
      </c>
      <c r="AK20">
        <f t="shared" si="17"/>
        <v>-90.699985889817867</v>
      </c>
      <c r="AL20">
        <f t="shared" si="6"/>
        <v>0.24577010594383095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1"/>
        <v>255.2345214584071</v>
      </c>
      <c r="H21" s="5">
        <f t="shared" si="0"/>
        <v>54.787022911653388</v>
      </c>
      <c r="I21">
        <v>268.58609487550001</v>
      </c>
      <c r="J21">
        <v>213.50731795036</v>
      </c>
      <c r="K21">
        <v>399.91452506289102</v>
      </c>
      <c r="L21">
        <v>210.56584429470701</v>
      </c>
      <c r="M21">
        <v>221.66061633952</v>
      </c>
      <c r="N21">
        <v>235.721369598058</v>
      </c>
      <c r="O21">
        <v>270.977495527467</v>
      </c>
      <c r="P21">
        <v>242.31409487050999</v>
      </c>
      <c r="Q21">
        <v>241.68274085263999</v>
      </c>
      <c r="R21">
        <v>247.41511521241799</v>
      </c>
      <c r="T21" s="14">
        <v>1629</v>
      </c>
      <c r="U21" s="14">
        <v>90000</v>
      </c>
      <c r="V21" s="5">
        <f t="shared" si="2"/>
        <v>14.101354776707575</v>
      </c>
      <c r="W21" s="5">
        <f t="shared" si="3"/>
        <v>3.02690734318527</v>
      </c>
      <c r="X21" s="5">
        <f t="shared" si="4"/>
        <v>0.95719214707544009</v>
      </c>
      <c r="Y21" s="5">
        <f t="shared" si="7"/>
        <v>14.839010766602211</v>
      </c>
      <c r="Z21" s="5">
        <f t="shared" si="8"/>
        <v>11.795984417146961</v>
      </c>
      <c r="AA21" s="5">
        <f t="shared" si="9"/>
        <v>22.094725141596186</v>
      </c>
      <c r="AB21" s="5">
        <f t="shared" si="10"/>
        <v>11.633472060481052</v>
      </c>
      <c r="AC21" s="5">
        <f t="shared" si="11"/>
        <v>12.246442891686188</v>
      </c>
      <c r="AD21" s="5">
        <f t="shared" si="12"/>
        <v>13.023280088290498</v>
      </c>
      <c r="AE21" s="5">
        <f t="shared" si="13"/>
        <v>14.971132349583812</v>
      </c>
      <c r="AF21" s="5">
        <f t="shared" si="14"/>
        <v>13.387519053619338</v>
      </c>
      <c r="AG21" s="5">
        <f t="shared" si="15"/>
        <v>13.352637616167957</v>
      </c>
      <c r="AH21" s="5">
        <f t="shared" si="16"/>
        <v>13.669343381901546</v>
      </c>
      <c r="AI21">
        <f t="shared" si="18"/>
        <v>18.581480662983427</v>
      </c>
      <c r="AJ21">
        <f t="shared" si="5"/>
        <v>-24.110704456404321</v>
      </c>
      <c r="AK21">
        <f t="shared" si="17"/>
        <v>-4.480125886275852</v>
      </c>
      <c r="AL21">
        <f t="shared" si="6"/>
        <v>0.75889295543595681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1"/>
        <v>27.151997866120769</v>
      </c>
      <c r="H22" s="5">
        <f t="shared" si="0"/>
        <v>0.39520569957601592</v>
      </c>
      <c r="I22">
        <v>26.926843650996801</v>
      </c>
      <c r="J22">
        <v>27.738292390022401</v>
      </c>
      <c r="K22">
        <v>27.828835377641202</v>
      </c>
      <c r="L22">
        <v>27.189034625883799</v>
      </c>
      <c r="M22">
        <v>26.887795837538899</v>
      </c>
      <c r="N22">
        <v>26.728623746869701</v>
      </c>
      <c r="O22">
        <v>27.4381187060449</v>
      </c>
      <c r="P22">
        <v>27.129411284900399</v>
      </c>
      <c r="Q22">
        <v>26.891569607232</v>
      </c>
      <c r="R22">
        <v>26.761453434077598</v>
      </c>
      <c r="T22" s="14">
        <v>54</v>
      </c>
      <c r="U22" s="14">
        <v>90000</v>
      </c>
      <c r="V22" s="5">
        <f t="shared" si="2"/>
        <v>45.25332977686795</v>
      </c>
      <c r="W22" s="5">
        <f t="shared" si="3"/>
        <v>0.6586761659600282</v>
      </c>
      <c r="X22" s="5">
        <f t="shared" si="4"/>
        <v>0.2082916924900757</v>
      </c>
      <c r="Y22" s="5">
        <f t="shared" si="7"/>
        <v>44.878072751661335</v>
      </c>
      <c r="Z22" s="5">
        <f t="shared" si="8"/>
        <v>46.230487316704007</v>
      </c>
      <c r="AA22" s="5">
        <f t="shared" si="9"/>
        <v>46.381392296068675</v>
      </c>
      <c r="AB22" s="5">
        <f t="shared" si="10"/>
        <v>45.315057709806332</v>
      </c>
      <c r="AC22" s="5">
        <f t="shared" si="11"/>
        <v>44.812993062564836</v>
      </c>
      <c r="AD22" s="5">
        <f t="shared" si="12"/>
        <v>44.547706244782837</v>
      </c>
      <c r="AE22" s="5">
        <f t="shared" si="13"/>
        <v>45.730197843408163</v>
      </c>
      <c r="AF22" s="5">
        <f t="shared" si="14"/>
        <v>45.215685474833997</v>
      </c>
      <c r="AG22" s="5">
        <f t="shared" si="15"/>
        <v>44.81928267872</v>
      </c>
      <c r="AH22" s="5">
        <f t="shared" si="16"/>
        <v>44.602422390129327</v>
      </c>
      <c r="AI22">
        <f t="shared" si="18"/>
        <v>153.75733333333335</v>
      </c>
      <c r="AJ22">
        <f t="shared" si="5"/>
        <v>-70.568343768838375</v>
      </c>
      <c r="AK22">
        <f t="shared" si="17"/>
        <v>-108.50400355646539</v>
      </c>
      <c r="AL22">
        <f t="shared" si="6"/>
        <v>0.29431656231161624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1"/>
        <v>12.252876857185239</v>
      </c>
      <c r="H23" s="5">
        <f t="shared" si="0"/>
        <v>6.8142432378065554E-2</v>
      </c>
      <c r="I23">
        <v>12.200493770958399</v>
      </c>
      <c r="J23">
        <v>12.2328535726633</v>
      </c>
      <c r="K23">
        <v>12.2087593071603</v>
      </c>
      <c r="L23">
        <v>12.4152217292256</v>
      </c>
      <c r="M23">
        <v>12.257457940311999</v>
      </c>
      <c r="N23">
        <v>12.2095053529513</v>
      </c>
      <c r="O23">
        <v>12.2785892993265</v>
      </c>
      <c r="P23">
        <v>12.2311150529616</v>
      </c>
      <c r="Q23">
        <v>12.307578930247301</v>
      </c>
      <c r="R23">
        <v>12.1871936160461</v>
      </c>
      <c r="T23" s="14">
        <v>18</v>
      </c>
      <c r="U23" s="14">
        <v>270000</v>
      </c>
      <c r="V23" s="5">
        <f t="shared" si="2"/>
        <v>183.79315285777861</v>
      </c>
      <c r="W23" s="5">
        <f t="shared" si="3"/>
        <v>1.0221364856709894</v>
      </c>
      <c r="X23" s="5">
        <f t="shared" si="4"/>
        <v>0.32322793742803863</v>
      </c>
      <c r="Y23" s="5">
        <f t="shared" si="7"/>
        <v>183.007406564376</v>
      </c>
      <c r="Z23" s="5">
        <f t="shared" si="8"/>
        <v>183.49280358994952</v>
      </c>
      <c r="AA23" s="5">
        <f t="shared" si="9"/>
        <v>183.13138960740451</v>
      </c>
      <c r="AB23" s="5">
        <f t="shared" si="10"/>
        <v>186.22832593838402</v>
      </c>
      <c r="AC23" s="5">
        <f t="shared" si="11"/>
        <v>183.86186910467998</v>
      </c>
      <c r="AD23" s="5">
        <f t="shared" si="12"/>
        <v>183.14258029426952</v>
      </c>
      <c r="AE23" s="5">
        <f t="shared" si="13"/>
        <v>184.17883948989751</v>
      </c>
      <c r="AF23" s="5">
        <f t="shared" si="14"/>
        <v>183.46672579442398</v>
      </c>
      <c r="AG23" s="5">
        <f t="shared" si="15"/>
        <v>184.61368395370951</v>
      </c>
      <c r="AH23" s="5">
        <f t="shared" si="16"/>
        <v>182.80790424069147</v>
      </c>
      <c r="AI23">
        <f t="shared" si="18"/>
        <v>1257.3119999999999</v>
      </c>
      <c r="AJ23">
        <f t="shared" si="5"/>
        <v>-85.382056891385872</v>
      </c>
      <c r="AK23">
        <f t="shared" si="17"/>
        <v>-1073.5188471422214</v>
      </c>
      <c r="AL23">
        <f t="shared" si="6"/>
        <v>0.1461794310861414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1"/>
        <v>6.4241859606390266</v>
      </c>
      <c r="H24" s="5">
        <f t="shared" si="0"/>
        <v>8.1023395664968231E-2</v>
      </c>
      <c r="I24">
        <v>6.4828407974272002</v>
      </c>
      <c r="J24">
        <v>6.4451845704483297</v>
      </c>
      <c r="K24">
        <v>6.3273145531687804</v>
      </c>
      <c r="L24">
        <v>6.5168814452796404</v>
      </c>
      <c r="M24">
        <v>6.3606624761759196</v>
      </c>
      <c r="N24">
        <v>6.4741538655696704</v>
      </c>
      <c r="O24">
        <v>6.3990199224648396</v>
      </c>
      <c r="P24">
        <v>6.3031162114473602</v>
      </c>
      <c r="Q24">
        <v>6.5433091460320503</v>
      </c>
      <c r="R24">
        <v>6.3893766183764704</v>
      </c>
      <c r="T24" s="14">
        <v>65</v>
      </c>
      <c r="U24" s="14">
        <v>70000</v>
      </c>
      <c r="V24" s="5">
        <f t="shared" si="2"/>
        <v>6.9183541114574112</v>
      </c>
      <c r="W24" s="5">
        <f t="shared" si="3"/>
        <v>8.7255964562273428E-2</v>
      </c>
      <c r="X24" s="5">
        <f t="shared" si="4"/>
        <v>2.7592758745172103E-2</v>
      </c>
      <c r="Y24" s="5">
        <f t="shared" si="7"/>
        <v>6.9815208587677535</v>
      </c>
      <c r="Z24" s="5">
        <f t="shared" si="8"/>
        <v>6.9409679989443553</v>
      </c>
      <c r="AA24" s="5">
        <f t="shared" si="9"/>
        <v>6.8140310572586857</v>
      </c>
      <c r="AB24" s="5">
        <f t="shared" si="10"/>
        <v>7.0181800179934593</v>
      </c>
      <c r="AC24" s="5">
        <f t="shared" si="11"/>
        <v>6.8499442051125286</v>
      </c>
      <c r="AD24" s="5">
        <f t="shared" si="12"/>
        <v>6.9721657013827221</v>
      </c>
      <c r="AE24" s="5">
        <f t="shared" si="13"/>
        <v>6.891252224192904</v>
      </c>
      <c r="AF24" s="5">
        <f t="shared" si="14"/>
        <v>6.7879713046356196</v>
      </c>
      <c r="AG24" s="5">
        <f t="shared" si="15"/>
        <v>7.046640618803746</v>
      </c>
      <c r="AH24" s="5">
        <f t="shared" si="16"/>
        <v>6.880867127482353</v>
      </c>
      <c r="AI24">
        <f t="shared" si="18"/>
        <v>3.8838153846153856</v>
      </c>
      <c r="AJ24">
        <f t="shared" si="5"/>
        <v>78.132929254631307</v>
      </c>
      <c r="AK24">
        <f t="shared" si="17"/>
        <v>3.0345387268420256</v>
      </c>
      <c r="AL24">
        <f t="shared" si="6"/>
        <v>1.7813292925463129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1"/>
        <v>3.8317856015251124</v>
      </c>
      <c r="H25" s="5">
        <f t="shared" si="0"/>
        <v>4.9703284498944046E-2</v>
      </c>
      <c r="I25">
        <v>3.8612133491383398</v>
      </c>
      <c r="J25">
        <v>3.8504259371429801</v>
      </c>
      <c r="K25">
        <v>3.7704481996469101</v>
      </c>
      <c r="L25">
        <v>3.8923490824118199</v>
      </c>
      <c r="M25">
        <v>3.77966804651988</v>
      </c>
      <c r="N25">
        <v>3.86994573387374</v>
      </c>
      <c r="O25">
        <v>3.8195937440474101</v>
      </c>
      <c r="P25">
        <v>3.7629480981863499</v>
      </c>
      <c r="Q25">
        <v>3.8968211724332802</v>
      </c>
      <c r="R25">
        <v>3.8144426518504102</v>
      </c>
      <c r="T25" s="14">
        <v>22</v>
      </c>
      <c r="U25" s="14">
        <v>160000</v>
      </c>
      <c r="V25" s="5">
        <f t="shared" si="2"/>
        <v>27.867531647455358</v>
      </c>
      <c r="W25" s="5">
        <f t="shared" si="3"/>
        <v>0.36147843271959268</v>
      </c>
      <c r="X25" s="5">
        <f t="shared" si="4"/>
        <v>0.11430951724218465</v>
      </c>
      <c r="Y25" s="5">
        <f t="shared" si="7"/>
        <v>28.081551630097017</v>
      </c>
      <c r="Z25" s="5">
        <f t="shared" si="8"/>
        <v>28.00309772467622</v>
      </c>
      <c r="AA25" s="5">
        <f t="shared" si="9"/>
        <v>27.421441451977529</v>
      </c>
      <c r="AB25" s="5">
        <f t="shared" si="10"/>
        <v>28.307993326631419</v>
      </c>
      <c r="AC25" s="5">
        <f t="shared" si="11"/>
        <v>27.488494883780945</v>
      </c>
      <c r="AD25" s="5">
        <f t="shared" si="12"/>
        <v>28.145059882718108</v>
      </c>
      <c r="AE25" s="5">
        <f t="shared" si="13"/>
        <v>27.778863593072071</v>
      </c>
      <c r="AF25" s="5">
        <f t="shared" si="14"/>
        <v>27.366895259537092</v>
      </c>
      <c r="AG25" s="5">
        <f t="shared" si="15"/>
        <v>28.34051761769658</v>
      </c>
      <c r="AH25" s="5">
        <f t="shared" si="16"/>
        <v>27.74140110436662</v>
      </c>
      <c r="AI25">
        <f t="shared" si="18"/>
        <v>15.639272727272729</v>
      </c>
      <c r="AJ25">
        <f t="shared" si="5"/>
        <v>78.189434594731736</v>
      </c>
      <c r="AK25">
        <f t="shared" si="17"/>
        <v>12.228258920182629</v>
      </c>
      <c r="AL25">
        <f t="shared" si="6"/>
        <v>1.7818943459473173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1"/>
        <v>6.9094160654856296</v>
      </c>
      <c r="H26" s="5">
        <f t="shared" si="0"/>
        <v>9.2014479503059618E-2</v>
      </c>
      <c r="I26">
        <v>6.9738728237770804</v>
      </c>
      <c r="J26">
        <v>6.9602935756468298</v>
      </c>
      <c r="K26">
        <v>6.8014031107568904</v>
      </c>
      <c r="L26">
        <v>7.0233130716393202</v>
      </c>
      <c r="M26">
        <v>6.8166036186777097</v>
      </c>
      <c r="N26">
        <v>6.9573732732211697</v>
      </c>
      <c r="O26">
        <v>6.87779669207249</v>
      </c>
      <c r="P26">
        <v>6.7674391420145499</v>
      </c>
      <c r="Q26">
        <v>7.0213534206392101</v>
      </c>
      <c r="R26">
        <v>6.8947119264110404</v>
      </c>
      <c r="T26" s="14">
        <v>400</v>
      </c>
      <c r="U26" s="14">
        <v>53000</v>
      </c>
      <c r="V26" s="5">
        <f t="shared" si="2"/>
        <v>0.9154976286768457</v>
      </c>
      <c r="W26" s="5">
        <f t="shared" si="3"/>
        <v>1.2191918534155405E-2</v>
      </c>
      <c r="X26" s="5">
        <f t="shared" si="4"/>
        <v>3.8554231615152449E-3</v>
      </c>
      <c r="Y26" s="5">
        <f t="shared" si="7"/>
        <v>0.92403814915046312</v>
      </c>
      <c r="Z26" s="5">
        <f t="shared" si="8"/>
        <v>0.92223889877320497</v>
      </c>
      <c r="AA26" s="5">
        <f t="shared" si="9"/>
        <v>0.90118591217528798</v>
      </c>
      <c r="AB26" s="5">
        <f t="shared" si="10"/>
        <v>0.93058898199220996</v>
      </c>
      <c r="AC26" s="5">
        <f t="shared" si="11"/>
        <v>0.90319997947479647</v>
      </c>
      <c r="AD26" s="5">
        <f t="shared" si="12"/>
        <v>0.92185195870180492</v>
      </c>
      <c r="AE26" s="5">
        <f t="shared" si="13"/>
        <v>0.91130806169960488</v>
      </c>
      <c r="AF26" s="5">
        <f t="shared" si="14"/>
        <v>0.89668568631692791</v>
      </c>
      <c r="AG26" s="5">
        <f t="shared" si="15"/>
        <v>0.93032932823469539</v>
      </c>
      <c r="AH26" s="5">
        <f t="shared" si="16"/>
        <v>0.91354933024946283</v>
      </c>
      <c r="AI26">
        <f t="shared" si="18"/>
        <v>0.51346400000000003</v>
      </c>
      <c r="AJ26">
        <f t="shared" si="5"/>
        <v>78.298308874009791</v>
      </c>
      <c r="AK26">
        <f t="shared" si="17"/>
        <v>0.40203362867684567</v>
      </c>
      <c r="AL26">
        <f t="shared" si="6"/>
        <v>1.7829830887400979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1"/>
        <v>3.3351266663408081</v>
      </c>
      <c r="H27" s="5">
        <f t="shared" si="0"/>
        <v>4.1759046891328193E-2</v>
      </c>
      <c r="I27">
        <v>3.3570954992137101</v>
      </c>
      <c r="J27">
        <v>3.350552039509</v>
      </c>
      <c r="K27">
        <v>3.28541960237358</v>
      </c>
      <c r="L27">
        <v>3.38172832923801</v>
      </c>
      <c r="M27">
        <v>3.2967697222108798</v>
      </c>
      <c r="N27">
        <v>3.3664759934787298</v>
      </c>
      <c r="O27">
        <v>3.3235107871765499</v>
      </c>
      <c r="P27">
        <v>3.27328453365427</v>
      </c>
      <c r="Q27">
        <v>3.3959756396922698</v>
      </c>
      <c r="R27">
        <v>3.32045451686108</v>
      </c>
      <c r="T27" s="14">
        <v>640</v>
      </c>
      <c r="U27" s="14">
        <v>480000</v>
      </c>
      <c r="V27" s="5">
        <f t="shared" si="2"/>
        <v>2.5013449997556063</v>
      </c>
      <c r="W27" s="5">
        <f t="shared" si="3"/>
        <v>3.1319285168496074E-2</v>
      </c>
      <c r="X27" s="5">
        <f t="shared" si="4"/>
        <v>9.9040275820777984E-3</v>
      </c>
      <c r="Y27" s="5">
        <f t="shared" si="7"/>
        <v>2.5178216244102827</v>
      </c>
      <c r="Z27" s="5">
        <f t="shared" si="8"/>
        <v>2.5129140296317503</v>
      </c>
      <c r="AA27" s="5">
        <f t="shared" si="9"/>
        <v>2.4640647017801847</v>
      </c>
      <c r="AB27" s="5">
        <f t="shared" si="10"/>
        <v>2.5362962469285075</v>
      </c>
      <c r="AC27" s="5">
        <f t="shared" si="11"/>
        <v>2.4725772916581601</v>
      </c>
      <c r="AD27" s="5">
        <f t="shared" si="12"/>
        <v>2.5248569951090469</v>
      </c>
      <c r="AE27" s="5">
        <f t="shared" si="13"/>
        <v>2.4926330903824128</v>
      </c>
      <c r="AF27" s="5">
        <f t="shared" si="14"/>
        <v>2.4549634002407026</v>
      </c>
      <c r="AG27" s="5">
        <f t="shared" si="15"/>
        <v>2.5469817297692021</v>
      </c>
      <c r="AH27" s="5">
        <f t="shared" si="16"/>
        <v>2.49034088764581</v>
      </c>
      <c r="AI27">
        <f t="shared" si="18"/>
        <v>1.4028000000000003</v>
      </c>
      <c r="AJ27">
        <f t="shared" si="5"/>
        <v>78.310878226091091</v>
      </c>
      <c r="AK27">
        <f t="shared" si="17"/>
        <v>1.098544999755606</v>
      </c>
      <c r="AL27">
        <f t="shared" si="6"/>
        <v>1.7831087822609109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1"/>
        <v>33.253217087052207</v>
      </c>
      <c r="H28" s="5">
        <f t="shared" si="0"/>
        <v>0.45509984046867374</v>
      </c>
      <c r="I28">
        <v>33.578964568323599</v>
      </c>
      <c r="J28">
        <v>33.406742267308303</v>
      </c>
      <c r="K28">
        <v>32.728347628005601</v>
      </c>
      <c r="L28">
        <v>33.866514701384297</v>
      </c>
      <c r="M28">
        <v>32.815564076139303</v>
      </c>
      <c r="N28">
        <v>33.521219819716499</v>
      </c>
      <c r="O28">
        <v>33.035591555555698</v>
      </c>
      <c r="P28">
        <v>32.598344483094003</v>
      </c>
      <c r="Q28">
        <v>33.830002797886401</v>
      </c>
      <c r="R28">
        <v>33.150878973108398</v>
      </c>
      <c r="T28" s="14">
        <v>2500</v>
      </c>
      <c r="U28" s="14">
        <v>120000</v>
      </c>
      <c r="V28" s="5">
        <f t="shared" si="2"/>
        <v>1.5961544201785058</v>
      </c>
      <c r="W28" s="5">
        <f t="shared" si="3"/>
        <v>2.1844792342496335E-2</v>
      </c>
      <c r="X28" s="5">
        <f t="shared" si="4"/>
        <v>6.9079298815693437E-3</v>
      </c>
      <c r="Y28" s="5">
        <f t="shared" si="7"/>
        <v>1.6117902992795328</v>
      </c>
      <c r="Z28" s="5">
        <f t="shared" si="8"/>
        <v>1.6035236288307986</v>
      </c>
      <c r="AA28" s="5">
        <f t="shared" si="9"/>
        <v>1.5709606861442689</v>
      </c>
      <c r="AB28" s="5">
        <f t="shared" si="10"/>
        <v>1.6255927056664461</v>
      </c>
      <c r="AC28" s="5">
        <f t="shared" si="11"/>
        <v>1.5751470756546864</v>
      </c>
      <c r="AD28" s="5">
        <f t="shared" si="12"/>
        <v>1.6090185513463919</v>
      </c>
      <c r="AE28" s="5">
        <f t="shared" si="13"/>
        <v>1.5857083946666735</v>
      </c>
      <c r="AF28" s="5">
        <f t="shared" si="14"/>
        <v>1.5647205351885121</v>
      </c>
      <c r="AG28" s="5">
        <f t="shared" si="15"/>
        <v>1.6238401342985471</v>
      </c>
      <c r="AH28" s="5">
        <f t="shared" si="16"/>
        <v>1.5912421907092029</v>
      </c>
      <c r="AI28">
        <f t="shared" si="18"/>
        <v>0.89510400000000001</v>
      </c>
      <c r="AJ28">
        <f t="shared" si="5"/>
        <v>78.320554949872403</v>
      </c>
      <c r="AK28">
        <f t="shared" si="17"/>
        <v>0.70105042017850583</v>
      </c>
      <c r="AL28">
        <f t="shared" si="6"/>
        <v>1.783205549498724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1"/>
        <v>0.9983919478677622</v>
      </c>
      <c r="H29" s="5">
        <f t="shared" si="0"/>
        <v>1.3599919917454741E-2</v>
      </c>
      <c r="I29">
        <v>1.00498518937743</v>
      </c>
      <c r="J29">
        <v>1.0021658515477101</v>
      </c>
      <c r="K29">
        <v>0.982413666546885</v>
      </c>
      <c r="L29">
        <v>1.0165427828636799</v>
      </c>
      <c r="M29">
        <v>0.98751556531626195</v>
      </c>
      <c r="N29">
        <v>1.0068188842808199</v>
      </c>
      <c r="O29">
        <v>0.99204141711452098</v>
      </c>
      <c r="P29">
        <v>0.97804109821517304</v>
      </c>
      <c r="Q29">
        <v>1.01766083396183</v>
      </c>
      <c r="R29">
        <v>0.99573418945331305</v>
      </c>
      <c r="T29" s="14">
        <v>1550</v>
      </c>
      <c r="U29" s="14">
        <v>390000</v>
      </c>
      <c r="V29" s="5">
        <f t="shared" si="2"/>
        <v>0.25120829656027571</v>
      </c>
      <c r="W29" s="5">
        <f t="shared" si="3"/>
        <v>3.421915334069259E-3</v>
      </c>
      <c r="X29" s="5">
        <f t="shared" si="4"/>
        <v>1.0821046415914835E-3</v>
      </c>
      <c r="Y29" s="5">
        <f t="shared" si="7"/>
        <v>0.25286724119819204</v>
      </c>
      <c r="Z29" s="5">
        <f t="shared" si="8"/>
        <v>0.2521578594216819</v>
      </c>
      <c r="AA29" s="5">
        <f t="shared" si="9"/>
        <v>0.24718795480857109</v>
      </c>
      <c r="AB29" s="5">
        <f t="shared" si="10"/>
        <v>0.25577528084957107</v>
      </c>
      <c r="AC29" s="5">
        <f t="shared" si="11"/>
        <v>0.24847165836989815</v>
      </c>
      <c r="AD29" s="5">
        <f t="shared" si="12"/>
        <v>0.25332862249646437</v>
      </c>
      <c r="AE29" s="5">
        <f t="shared" si="13"/>
        <v>0.24961042108042783</v>
      </c>
      <c r="AF29" s="5">
        <f t="shared" si="14"/>
        <v>0.24608776019607581</v>
      </c>
      <c r="AG29" s="5">
        <f t="shared" si="15"/>
        <v>0.25605659693233146</v>
      </c>
      <c r="AH29" s="5">
        <f t="shared" si="16"/>
        <v>0.25053957024954326</v>
      </c>
      <c r="AI29">
        <f t="shared" si="18"/>
        <v>0.14090322580645162</v>
      </c>
      <c r="AJ29">
        <f t="shared" si="5"/>
        <v>78.284276404957566</v>
      </c>
      <c r="AK29">
        <f t="shared" si="17"/>
        <v>0.11030507075382409</v>
      </c>
      <c r="AL29">
        <f t="shared" si="6"/>
        <v>1.7828427640495756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1"/>
        <v>6.0466230905448395</v>
      </c>
      <c r="H30" s="5">
        <f t="shared" si="0"/>
        <v>7.9802086383980383E-2</v>
      </c>
      <c r="I30">
        <v>6.0982141804702099</v>
      </c>
      <c r="J30">
        <v>6.0500170021039299</v>
      </c>
      <c r="K30">
        <v>5.9596052190042803</v>
      </c>
      <c r="L30">
        <v>6.1414206856947597</v>
      </c>
      <c r="M30">
        <v>5.97555803240295</v>
      </c>
      <c r="N30">
        <v>6.1029429656168803</v>
      </c>
      <c r="O30">
        <v>6.0230345162066996</v>
      </c>
      <c r="P30">
        <v>5.92183952068227</v>
      </c>
      <c r="Q30">
        <v>6.1627488054535604</v>
      </c>
      <c r="R30">
        <v>6.0308499778128599</v>
      </c>
      <c r="T30" s="14">
        <v>9240</v>
      </c>
      <c r="U30" s="15">
        <v>66000</v>
      </c>
      <c r="V30" s="5">
        <f t="shared" si="2"/>
        <v>4.3190164932463145E-2</v>
      </c>
      <c r="W30" s="5">
        <f t="shared" si="3"/>
        <v>5.70014902742714E-4</v>
      </c>
      <c r="X30" s="5">
        <f t="shared" si="4"/>
        <v>1.8025453929063358E-4</v>
      </c>
      <c r="Y30" s="5">
        <f t="shared" si="7"/>
        <v>4.3558672717644353E-2</v>
      </c>
      <c r="Z30" s="5">
        <f t="shared" si="8"/>
        <v>4.3214407157885215E-2</v>
      </c>
      <c r="AA30" s="5">
        <f t="shared" si="9"/>
        <v>4.2568608707173432E-2</v>
      </c>
      <c r="AB30" s="5">
        <f t="shared" si="10"/>
        <v>4.3867290612105418E-2</v>
      </c>
      <c r="AC30" s="5">
        <f t="shared" si="11"/>
        <v>4.268255737430679E-2</v>
      </c>
      <c r="AD30" s="5">
        <f t="shared" si="12"/>
        <v>4.3592449754406286E-2</v>
      </c>
      <c r="AE30" s="5">
        <f t="shared" si="13"/>
        <v>4.3021675115762138E-2</v>
      </c>
      <c r="AF30" s="5">
        <f t="shared" si="14"/>
        <v>4.2298853719159077E-2</v>
      </c>
      <c r="AG30" s="5">
        <f t="shared" si="15"/>
        <v>4.4019634324668287E-2</v>
      </c>
      <c r="AH30" s="5">
        <f t="shared" si="16"/>
        <v>4.3077499841520428E-2</v>
      </c>
      <c r="AI30">
        <f t="shared" si="18"/>
        <v>2.4240000000000001E-2</v>
      </c>
      <c r="AJ30">
        <f t="shared" si="5"/>
        <v>78.177248071217591</v>
      </c>
      <c r="AK30">
        <f t="shared" si="17"/>
        <v>1.8950164932463143E-2</v>
      </c>
      <c r="AL30">
        <f t="shared" si="6"/>
        <v>1.7817724807121758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t="s">
        <v>214</v>
      </c>
      <c r="B32" s="5" t="s">
        <v>8</v>
      </c>
      <c r="C32" t="s">
        <v>215</v>
      </c>
      <c r="D32" t="s">
        <v>216</v>
      </c>
      <c r="E32" t="s">
        <v>217</v>
      </c>
      <c r="F32" t="s">
        <v>218</v>
      </c>
      <c r="G32" s="5"/>
      <c r="H32" t="s">
        <v>8</v>
      </c>
      <c r="I32" t="s">
        <v>219</v>
      </c>
      <c r="J32" t="s">
        <v>220</v>
      </c>
      <c r="K32" t="s">
        <v>221</v>
      </c>
      <c r="L32" t="s">
        <v>234</v>
      </c>
      <c r="U32" s="5"/>
      <c r="V32" s="5" t="s">
        <v>113</v>
      </c>
      <c r="W32" s="5">
        <f>SUM(V5:V30)</f>
        <v>10175.957757054079</v>
      </c>
      <c r="X32" s="5"/>
      <c r="Y32" s="5"/>
      <c r="Z32" s="5"/>
      <c r="AA32" s="5">
        <f t="shared" ref="AA32:AK32" si="19">SUM(Y5:Y30)</f>
        <v>10175.957757054081</v>
      </c>
      <c r="AB32" s="5">
        <f t="shared" si="19"/>
        <v>10175.957757054064</v>
      </c>
      <c r="AC32" s="5">
        <f t="shared" si="19"/>
        <v>10175.957757054093</v>
      </c>
      <c r="AD32" s="5">
        <f t="shared" si="19"/>
        <v>10175.957757054097</v>
      </c>
      <c r="AE32" s="5">
        <f t="shared" si="19"/>
        <v>10175.957757054099</v>
      </c>
      <c r="AF32" s="5">
        <f t="shared" si="19"/>
        <v>10175.957757054064</v>
      </c>
      <c r="AG32" s="5">
        <f t="shared" si="19"/>
        <v>10175.957757054068</v>
      </c>
      <c r="AH32" s="5">
        <f t="shared" si="19"/>
        <v>10175.957757054086</v>
      </c>
      <c r="AI32" s="5">
        <f t="shared" si="19"/>
        <v>10175.957757054079</v>
      </c>
      <c r="AJ32" s="5">
        <f t="shared" si="19"/>
        <v>10175.957757054082</v>
      </c>
      <c r="AK32" s="5">
        <f t="shared" si="19"/>
        <v>10175.957757054084</v>
      </c>
    </row>
    <row r="33" spans="1:12" x14ac:dyDescent="0.25">
      <c r="A33" s="5">
        <v>1</v>
      </c>
      <c r="B33" s="5" t="s">
        <v>34</v>
      </c>
      <c r="C33">
        <v>17.172392530057827</v>
      </c>
      <c r="D33">
        <v>1099.6032453556991</v>
      </c>
      <c r="E33">
        <v>1099.6032453556991</v>
      </c>
      <c r="F33">
        <v>1.1717239253005782</v>
      </c>
      <c r="G33">
        <v>1</v>
      </c>
      <c r="H33" s="41" t="s">
        <v>34</v>
      </c>
      <c r="I33">
        <f>F5</f>
        <v>158.4</v>
      </c>
      <c r="J33" s="41">
        <f>I33*1.25</f>
        <v>198</v>
      </c>
      <c r="K33" s="5">
        <f>I33*2</f>
        <v>316.8</v>
      </c>
      <c r="L33">
        <f>J33/T5*U5/1000*1.1</f>
        <v>8004.1500000000005</v>
      </c>
    </row>
    <row r="34" spans="1:12" x14ac:dyDescent="0.25">
      <c r="A34">
        <v>2</v>
      </c>
      <c r="B34" s="5" t="s">
        <v>192</v>
      </c>
      <c r="C34">
        <v>19.957890374787723</v>
      </c>
      <c r="D34">
        <v>23.121029725548084</v>
      </c>
      <c r="E34">
        <v>23.121029725548084</v>
      </c>
      <c r="F34">
        <v>1.1995789037478772</v>
      </c>
      <c r="G34">
        <v>2</v>
      </c>
      <c r="H34" s="5" t="s">
        <v>192</v>
      </c>
      <c r="I34" s="41">
        <f t="shared" ref="I34:I58" si="20">F6</f>
        <v>1390.1888000000001</v>
      </c>
      <c r="J34" s="5">
        <f t="shared" ref="J34:J58" si="21">I34*1.25</f>
        <v>1737.7360000000001</v>
      </c>
      <c r="K34" s="5">
        <f t="shared" ref="K34:K58" si="22">I34*2</f>
        <v>2780.3776000000003</v>
      </c>
      <c r="L34">
        <f>I34/T6*U6/1000</f>
        <v>115.84906666666669</v>
      </c>
    </row>
    <row r="35" spans="1:12" x14ac:dyDescent="0.25">
      <c r="A35" s="5">
        <v>3</v>
      </c>
      <c r="B35" s="5" t="s">
        <v>193</v>
      </c>
      <c r="C35">
        <v>-48.693184033332372</v>
      </c>
      <c r="D35">
        <v>-326.59648213025594</v>
      </c>
      <c r="E35">
        <v>326.59648213025599</v>
      </c>
      <c r="F35">
        <v>0.51306815966667629</v>
      </c>
      <c r="G35">
        <v>3</v>
      </c>
      <c r="H35" s="5" t="s">
        <v>193</v>
      </c>
      <c r="I35" s="41">
        <f t="shared" si="20"/>
        <v>186.31200000000001</v>
      </c>
      <c r="J35" s="5">
        <f t="shared" si="21"/>
        <v>232.89000000000001</v>
      </c>
      <c r="K35" s="5">
        <f t="shared" si="22"/>
        <v>372.62400000000002</v>
      </c>
      <c r="L35">
        <f>I35/T7*U7/1000</f>
        <v>670.72320000000002</v>
      </c>
    </row>
    <row r="36" spans="1:12" x14ac:dyDescent="0.25">
      <c r="A36">
        <v>4</v>
      </c>
      <c r="B36" s="6" t="s">
        <v>194</v>
      </c>
      <c r="C36">
        <v>709.63093520763721</v>
      </c>
      <c r="D36">
        <v>429.67388908892224</v>
      </c>
      <c r="E36">
        <v>429.67388908892224</v>
      </c>
      <c r="F36">
        <v>8.0963093520763714</v>
      </c>
      <c r="G36">
        <v>4</v>
      </c>
      <c r="H36" s="45" t="s">
        <v>194</v>
      </c>
      <c r="I36">
        <f t="shared" si="20"/>
        <v>56.224000000000011</v>
      </c>
      <c r="J36" s="5">
        <f t="shared" si="21"/>
        <v>70.280000000000015</v>
      </c>
      <c r="K36" s="41">
        <f t="shared" si="22"/>
        <v>112.44800000000002</v>
      </c>
      <c r="L36">
        <f>K36/T8*U8/1000</f>
        <v>121.09784615384619</v>
      </c>
    </row>
    <row r="37" spans="1:12" x14ac:dyDescent="0.25">
      <c r="A37" s="5">
        <v>5</v>
      </c>
      <c r="B37" s="6" t="s">
        <v>195</v>
      </c>
      <c r="C37">
        <v>60.990973300904194</v>
      </c>
      <c r="D37">
        <v>148.59264093102908</v>
      </c>
      <c r="E37">
        <v>148.59264093102908</v>
      </c>
      <c r="F37">
        <v>1.6099097330090419</v>
      </c>
      <c r="G37">
        <v>5</v>
      </c>
      <c r="H37" s="6" t="s">
        <v>195</v>
      </c>
      <c r="I37" s="41">
        <f t="shared" si="20"/>
        <v>33.499200000000002</v>
      </c>
      <c r="J37" s="5">
        <f t="shared" si="21"/>
        <v>41.874000000000002</v>
      </c>
      <c r="K37" s="5">
        <f t="shared" si="22"/>
        <v>66.998400000000004</v>
      </c>
      <c r="L37">
        <f>I37/T9*U9/1000</f>
        <v>243.63054545454546</v>
      </c>
    </row>
    <row r="38" spans="1:12" x14ac:dyDescent="0.25">
      <c r="A38">
        <v>6</v>
      </c>
      <c r="B38" s="6" t="s">
        <v>49</v>
      </c>
      <c r="C38">
        <v>51.950128237425929</v>
      </c>
      <c r="D38">
        <v>173.47981883873427</v>
      </c>
      <c r="E38">
        <v>173.47981883873427</v>
      </c>
      <c r="F38">
        <v>1.5195012823742593</v>
      </c>
      <c r="G38">
        <v>6</v>
      </c>
      <c r="H38" s="6" t="s">
        <v>197</v>
      </c>
      <c r="I38" s="41">
        <f t="shared" si="20"/>
        <v>144.00960000000003</v>
      </c>
      <c r="J38" s="5">
        <f t="shared" si="21"/>
        <v>180.01200000000006</v>
      </c>
      <c r="K38" s="5">
        <f t="shared" si="22"/>
        <v>288.01920000000007</v>
      </c>
      <c r="L38">
        <f>I38/T10*U10/1000</f>
        <v>333.93530434782616</v>
      </c>
    </row>
    <row r="39" spans="1:12" x14ac:dyDescent="0.25">
      <c r="A39" s="5">
        <v>7</v>
      </c>
      <c r="B39" s="6" t="s">
        <v>196</v>
      </c>
      <c r="C39">
        <v>626.98532010398458</v>
      </c>
      <c r="D39">
        <v>76.386318198624124</v>
      </c>
      <c r="E39">
        <v>76.386318198624124</v>
      </c>
      <c r="F39">
        <v>7.2698532010398456</v>
      </c>
      <c r="G39">
        <v>7</v>
      </c>
      <c r="H39" s="45" t="s">
        <v>194</v>
      </c>
      <c r="I39">
        <f t="shared" si="20"/>
        <v>56.224000000000011</v>
      </c>
      <c r="J39" s="5">
        <f t="shared" si="21"/>
        <v>70.280000000000015</v>
      </c>
      <c r="K39" s="41">
        <f t="shared" si="22"/>
        <v>112.44800000000002</v>
      </c>
      <c r="L39">
        <f>K39/T11*U11/1000</f>
        <v>121.09784615384619</v>
      </c>
    </row>
    <row r="40" spans="1:12" x14ac:dyDescent="0.25">
      <c r="A40">
        <v>8</v>
      </c>
      <c r="B40" s="6" t="s">
        <v>198</v>
      </c>
      <c r="C40">
        <v>298.88819628171296</v>
      </c>
      <c r="D40">
        <v>233.15392814019125</v>
      </c>
      <c r="E40">
        <v>233.15392814019125</v>
      </c>
      <c r="F40">
        <v>3.9888819628171297</v>
      </c>
      <c r="G40">
        <v>8</v>
      </c>
      <c r="H40" s="45" t="s">
        <v>196</v>
      </c>
      <c r="I40">
        <f t="shared" si="20"/>
        <v>14.952000000000002</v>
      </c>
      <c r="J40" s="5">
        <f t="shared" si="21"/>
        <v>18.690000000000001</v>
      </c>
      <c r="K40" s="41">
        <f t="shared" si="22"/>
        <v>29.904000000000003</v>
      </c>
      <c r="L40">
        <f>K40/T12*U12/1000</f>
        <v>24.366222222222227</v>
      </c>
    </row>
    <row r="41" spans="1:12" x14ac:dyDescent="0.25">
      <c r="A41" s="5">
        <v>9</v>
      </c>
      <c r="B41" s="7" t="s">
        <v>199</v>
      </c>
      <c r="C41">
        <v>78.078554432306319</v>
      </c>
      <c r="D41">
        <v>2.6940704904734871</v>
      </c>
      <c r="E41">
        <v>2.6940704904734871</v>
      </c>
      <c r="F41">
        <v>1.7807855443230631</v>
      </c>
      <c r="G41">
        <v>9</v>
      </c>
      <c r="H41" s="9" t="s">
        <v>197</v>
      </c>
      <c r="I41" s="41">
        <f t="shared" si="20"/>
        <v>143.9984</v>
      </c>
      <c r="J41" s="5">
        <f t="shared" si="21"/>
        <v>179.99799999999999</v>
      </c>
      <c r="K41" s="5">
        <f t="shared" si="22"/>
        <v>287.99680000000001</v>
      </c>
      <c r="L41">
        <f>I41/T13*U13/1000</f>
        <v>333.90933333333339</v>
      </c>
    </row>
    <row r="42" spans="1:12" x14ac:dyDescent="0.25">
      <c r="A42">
        <v>10</v>
      </c>
      <c r="B42" s="8" t="s">
        <v>200</v>
      </c>
      <c r="C42">
        <v>-95.499858789647959</v>
      </c>
      <c r="D42">
        <v>-576.04468248120702</v>
      </c>
      <c r="E42">
        <v>576.04468248120702</v>
      </c>
      <c r="F42">
        <v>4.5001412103520447E-2</v>
      </c>
      <c r="G42">
        <v>10</v>
      </c>
      <c r="H42" s="45" t="s">
        <v>198</v>
      </c>
      <c r="I42">
        <f t="shared" si="20"/>
        <v>499.73280000000005</v>
      </c>
      <c r="J42" s="5">
        <f t="shared" si="21"/>
        <v>624.66600000000005</v>
      </c>
      <c r="K42" s="41">
        <f t="shared" si="22"/>
        <v>999.46560000000011</v>
      </c>
      <c r="L42">
        <f>K42/T14*U14/1000</f>
        <v>156.0141424390244</v>
      </c>
    </row>
    <row r="43" spans="1:12" x14ac:dyDescent="0.25">
      <c r="A43" s="5">
        <v>11</v>
      </c>
      <c r="B43" s="8" t="s">
        <v>201</v>
      </c>
      <c r="C43">
        <v>-21.631576096119691</v>
      </c>
      <c r="D43">
        <v>-9.7625258416267258</v>
      </c>
      <c r="E43">
        <v>9.7625258416267293</v>
      </c>
      <c r="F43">
        <v>0.78368423903880313</v>
      </c>
      <c r="G43">
        <v>11</v>
      </c>
      <c r="H43" s="7" t="s">
        <v>199</v>
      </c>
      <c r="I43" s="41">
        <f t="shared" si="20"/>
        <v>8.9712000000000014</v>
      </c>
      <c r="J43" s="5">
        <f t="shared" si="21"/>
        <v>11.214000000000002</v>
      </c>
      <c r="K43" s="5">
        <f t="shared" si="22"/>
        <v>17.942400000000003</v>
      </c>
      <c r="L43">
        <f t="shared" ref="L35:L58" si="23">I43/T15*U15/1000</f>
        <v>3.4504615384615396</v>
      </c>
    </row>
    <row r="44" spans="1:12" x14ac:dyDescent="0.25">
      <c r="A44">
        <v>12</v>
      </c>
      <c r="B44" s="8" t="s">
        <v>202</v>
      </c>
      <c r="C44">
        <v>-43.746121622207625</v>
      </c>
      <c r="D44">
        <v>-14.691969772675009</v>
      </c>
      <c r="E44">
        <v>14.691969772675</v>
      </c>
      <c r="F44">
        <v>0.56253878377792377</v>
      </c>
      <c r="G44">
        <v>12</v>
      </c>
      <c r="H44" s="9" t="s">
        <v>65</v>
      </c>
      <c r="I44" s="41">
        <f t="shared" si="20"/>
        <v>168.00000000000003</v>
      </c>
      <c r="J44" s="5">
        <f t="shared" si="21"/>
        <v>210.00000000000003</v>
      </c>
      <c r="K44" s="5">
        <f t="shared" si="22"/>
        <v>336.00000000000006</v>
      </c>
      <c r="L44">
        <f t="shared" si="23"/>
        <v>252.7777777777778</v>
      </c>
    </row>
    <row r="45" spans="1:12" x14ac:dyDescent="0.25">
      <c r="A45" s="5">
        <v>13</v>
      </c>
      <c r="B45" s="8" t="s">
        <v>203</v>
      </c>
      <c r="C45">
        <v>-75.422989405616903</v>
      </c>
      <c r="D45">
        <v>-90.699985889817867</v>
      </c>
      <c r="E45">
        <v>90.699985889817896</v>
      </c>
      <c r="F45">
        <v>0.24577010594383095</v>
      </c>
      <c r="G45">
        <v>13</v>
      </c>
      <c r="H45" s="8" t="s">
        <v>200</v>
      </c>
      <c r="I45" s="41">
        <f t="shared" si="20"/>
        <v>1761.3120000000001</v>
      </c>
      <c r="J45" s="5">
        <f t="shared" si="21"/>
        <v>2201.6400000000003</v>
      </c>
      <c r="K45" s="5">
        <f t="shared" si="22"/>
        <v>3522.6240000000003</v>
      </c>
      <c r="L45">
        <f t="shared" si="23"/>
        <v>603.1890410958905</v>
      </c>
    </row>
    <row r="46" spans="1:12" x14ac:dyDescent="0.25">
      <c r="A46">
        <v>14</v>
      </c>
      <c r="B46" s="8" t="s">
        <v>204</v>
      </c>
      <c r="C46">
        <v>-24.110704456404321</v>
      </c>
      <c r="D46">
        <v>-4.480125886275852</v>
      </c>
      <c r="E46">
        <v>4.4801258862758502</v>
      </c>
      <c r="F46">
        <v>0.75889295543595681</v>
      </c>
      <c r="G46">
        <v>14</v>
      </c>
      <c r="H46" s="8" t="s">
        <v>201</v>
      </c>
      <c r="I46" s="41">
        <f t="shared" si="20"/>
        <v>192.04640000000001</v>
      </c>
      <c r="J46" s="5">
        <f t="shared" si="21"/>
        <v>240.05799999999999</v>
      </c>
      <c r="K46" s="5">
        <f t="shared" si="22"/>
        <v>384.09280000000001</v>
      </c>
      <c r="L46">
        <f t="shared" si="23"/>
        <v>45.130904000000001</v>
      </c>
    </row>
    <row r="47" spans="1:12" x14ac:dyDescent="0.25">
      <c r="A47" s="5">
        <v>15</v>
      </c>
      <c r="B47" s="8" t="s">
        <v>205</v>
      </c>
      <c r="C47">
        <v>-70.568343768838375</v>
      </c>
      <c r="D47">
        <v>-108.50400355646539</v>
      </c>
      <c r="E47">
        <v>108.50400355646499</v>
      </c>
      <c r="F47">
        <v>0.29431656231161624</v>
      </c>
      <c r="G47">
        <v>15</v>
      </c>
      <c r="H47" s="8" t="s">
        <v>202</v>
      </c>
      <c r="I47" s="41">
        <f t="shared" si="20"/>
        <v>48.921600000000005</v>
      </c>
      <c r="J47" s="5">
        <f t="shared" si="21"/>
        <v>61.152000000000008</v>
      </c>
      <c r="K47" s="5">
        <f t="shared" si="22"/>
        <v>97.84320000000001</v>
      </c>
      <c r="L47">
        <f t="shared" si="23"/>
        <v>33.584622425629298</v>
      </c>
    </row>
    <row r="48" spans="1:12" x14ac:dyDescent="0.25">
      <c r="A48">
        <v>16</v>
      </c>
      <c r="B48" s="8" t="s">
        <v>206</v>
      </c>
      <c r="C48">
        <v>-85.382056891385872</v>
      </c>
      <c r="D48">
        <v>-1073.5188471422214</v>
      </c>
      <c r="E48">
        <v>1073.51884714222</v>
      </c>
      <c r="F48">
        <v>0.1461794310861414</v>
      </c>
      <c r="G48">
        <v>16</v>
      </c>
      <c r="H48" s="8" t="s">
        <v>203</v>
      </c>
      <c r="I48" s="41">
        <f t="shared" si="20"/>
        <v>111.09280000000001</v>
      </c>
      <c r="J48" s="5">
        <f t="shared" si="21"/>
        <v>138.86600000000001</v>
      </c>
      <c r="K48" s="5">
        <f t="shared" si="22"/>
        <v>222.18560000000002</v>
      </c>
      <c r="L48">
        <f t="shared" si="23"/>
        <v>120.25509278350515</v>
      </c>
    </row>
    <row r="49" spans="1:12" x14ac:dyDescent="0.25">
      <c r="A49" s="5">
        <v>17</v>
      </c>
      <c r="B49" s="7" t="s">
        <v>207</v>
      </c>
      <c r="C49">
        <v>78.132929254631307</v>
      </c>
      <c r="D49">
        <v>3.0345387268420256</v>
      </c>
      <c r="E49">
        <v>3.0345387268420256</v>
      </c>
      <c r="F49">
        <v>1.7813292925463129</v>
      </c>
      <c r="G49">
        <v>17</v>
      </c>
      <c r="H49" s="8" t="s">
        <v>204</v>
      </c>
      <c r="I49" s="41">
        <f t="shared" si="20"/>
        <v>336.32480000000004</v>
      </c>
      <c r="J49" s="5">
        <f t="shared" si="21"/>
        <v>420.40600000000006</v>
      </c>
      <c r="K49" s="5">
        <f t="shared" si="22"/>
        <v>672.64960000000008</v>
      </c>
      <c r="L49">
        <f t="shared" si="23"/>
        <v>18.581480662983427</v>
      </c>
    </row>
    <row r="50" spans="1:12" x14ac:dyDescent="0.25">
      <c r="A50">
        <v>18</v>
      </c>
      <c r="B50" s="7" t="s">
        <v>208</v>
      </c>
      <c r="C50">
        <v>78.189434594731736</v>
      </c>
      <c r="D50">
        <v>12.228258920182629</v>
      </c>
      <c r="E50">
        <v>12.228258920182629</v>
      </c>
      <c r="F50">
        <v>1.7818943459473173</v>
      </c>
      <c r="G50">
        <v>18</v>
      </c>
      <c r="H50" s="8" t="s">
        <v>205</v>
      </c>
      <c r="I50" s="41">
        <f t="shared" si="20"/>
        <v>92.254400000000018</v>
      </c>
      <c r="J50" s="5">
        <f t="shared" si="21"/>
        <v>115.31800000000003</v>
      </c>
      <c r="K50" s="5">
        <f t="shared" si="22"/>
        <v>184.50880000000004</v>
      </c>
      <c r="L50">
        <f t="shared" si="23"/>
        <v>153.75733333333335</v>
      </c>
    </row>
    <row r="51" spans="1:12" x14ac:dyDescent="0.25">
      <c r="A51" s="5">
        <v>19</v>
      </c>
      <c r="B51" s="7" t="s">
        <v>209</v>
      </c>
      <c r="C51">
        <v>78.298308874009791</v>
      </c>
      <c r="D51">
        <v>0.40203362867684567</v>
      </c>
      <c r="E51">
        <v>0.40203362867684567</v>
      </c>
      <c r="F51">
        <v>1.7829830887400979</v>
      </c>
      <c r="G51">
        <v>19</v>
      </c>
      <c r="H51" s="8" t="s">
        <v>206</v>
      </c>
      <c r="I51" s="41">
        <f t="shared" si="20"/>
        <v>83.820800000000006</v>
      </c>
      <c r="J51" s="5">
        <f t="shared" si="21"/>
        <v>104.77600000000001</v>
      </c>
      <c r="K51" s="5">
        <f t="shared" si="22"/>
        <v>167.64160000000001</v>
      </c>
      <c r="L51">
        <f t="shared" si="23"/>
        <v>1257.3119999999999</v>
      </c>
    </row>
    <row r="52" spans="1:12" x14ac:dyDescent="0.25">
      <c r="A52">
        <v>20</v>
      </c>
      <c r="B52" s="7" t="s">
        <v>210</v>
      </c>
      <c r="C52">
        <v>78.310878226091091</v>
      </c>
      <c r="D52">
        <v>1.098544999755606</v>
      </c>
      <c r="E52">
        <v>1.098544999755606</v>
      </c>
      <c r="F52">
        <v>1.7831087822609109</v>
      </c>
      <c r="G52">
        <v>20</v>
      </c>
      <c r="H52" s="7" t="s">
        <v>207</v>
      </c>
      <c r="I52" s="41">
        <f t="shared" si="20"/>
        <v>3.6064000000000007</v>
      </c>
      <c r="J52" s="5">
        <f t="shared" si="21"/>
        <v>4.5080000000000009</v>
      </c>
      <c r="K52" s="5">
        <f t="shared" si="22"/>
        <v>7.2128000000000014</v>
      </c>
      <c r="L52">
        <f t="shared" si="23"/>
        <v>3.8838153846153856</v>
      </c>
    </row>
    <row r="53" spans="1:12" x14ac:dyDescent="0.25">
      <c r="A53" s="5">
        <v>21</v>
      </c>
      <c r="B53" s="7" t="s">
        <v>211</v>
      </c>
      <c r="C53">
        <v>78.320554949872403</v>
      </c>
      <c r="D53">
        <v>0.70105042017850583</v>
      </c>
      <c r="E53">
        <v>0.70105042017850583</v>
      </c>
      <c r="F53">
        <v>1.783205549498724</v>
      </c>
      <c r="G53">
        <v>21</v>
      </c>
      <c r="H53" s="7" t="s">
        <v>208</v>
      </c>
      <c r="I53" s="41">
        <f t="shared" si="20"/>
        <v>2.1504000000000003</v>
      </c>
      <c r="J53" s="5">
        <f t="shared" si="21"/>
        <v>2.6880000000000006</v>
      </c>
      <c r="K53" s="5">
        <f t="shared" si="22"/>
        <v>4.3008000000000006</v>
      </c>
      <c r="L53">
        <f t="shared" si="23"/>
        <v>15.639272727272729</v>
      </c>
    </row>
    <row r="54" spans="1:12" x14ac:dyDescent="0.25">
      <c r="A54">
        <v>22</v>
      </c>
      <c r="B54" s="7" t="s">
        <v>212</v>
      </c>
      <c r="C54">
        <v>78.284276404957566</v>
      </c>
      <c r="D54">
        <v>0.11030507075382409</v>
      </c>
      <c r="E54">
        <v>0.11030507075382409</v>
      </c>
      <c r="F54">
        <v>1.7828427640495756</v>
      </c>
      <c r="G54">
        <v>22</v>
      </c>
      <c r="H54" s="7" t="s">
        <v>209</v>
      </c>
      <c r="I54" s="41">
        <f t="shared" si="20"/>
        <v>3.8752000000000004</v>
      </c>
      <c r="J54" s="5">
        <f t="shared" si="21"/>
        <v>4.8440000000000003</v>
      </c>
      <c r="K54" s="5">
        <f t="shared" si="22"/>
        <v>7.7504000000000008</v>
      </c>
      <c r="L54">
        <f t="shared" si="23"/>
        <v>0.51346400000000003</v>
      </c>
    </row>
    <row r="55" spans="1:12" x14ac:dyDescent="0.25">
      <c r="A55" s="5">
        <v>23</v>
      </c>
      <c r="B55" s="7" t="s">
        <v>213</v>
      </c>
      <c r="C55">
        <v>78.177248071217591</v>
      </c>
      <c r="D55">
        <v>1.8950164932463143E-2</v>
      </c>
      <c r="E55">
        <v>1.8950164932463143E-2</v>
      </c>
      <c r="F55">
        <v>1.7817724807121758</v>
      </c>
      <c r="G55">
        <v>23</v>
      </c>
      <c r="H55" s="7" t="s">
        <v>210</v>
      </c>
      <c r="I55" s="41">
        <f t="shared" si="20"/>
        <v>1.8704000000000001</v>
      </c>
      <c r="J55" s="5">
        <f t="shared" si="21"/>
        <v>2.3380000000000001</v>
      </c>
      <c r="K55" s="5">
        <f t="shared" si="22"/>
        <v>3.7408000000000001</v>
      </c>
      <c r="L55">
        <f t="shared" si="23"/>
        <v>1.4028000000000003</v>
      </c>
    </row>
    <row r="56" spans="1:12" x14ac:dyDescent="0.25">
      <c r="G56">
        <v>24</v>
      </c>
      <c r="H56" s="7" t="s">
        <v>211</v>
      </c>
      <c r="I56" s="41">
        <f t="shared" si="20"/>
        <v>18.648</v>
      </c>
      <c r="J56" s="5">
        <f t="shared" si="21"/>
        <v>23.31</v>
      </c>
      <c r="K56" s="5">
        <f t="shared" si="22"/>
        <v>37.295999999999999</v>
      </c>
      <c r="L56">
        <f t="shared" si="23"/>
        <v>0.89510400000000001</v>
      </c>
    </row>
    <row r="57" spans="1:12" x14ac:dyDescent="0.25">
      <c r="G57">
        <v>25</v>
      </c>
      <c r="H57" s="7" t="s">
        <v>212</v>
      </c>
      <c r="I57" s="41">
        <f t="shared" si="20"/>
        <v>0.56000000000000005</v>
      </c>
      <c r="J57" s="5">
        <f t="shared" si="21"/>
        <v>0.70000000000000007</v>
      </c>
      <c r="K57" s="5">
        <f t="shared" si="22"/>
        <v>1.1200000000000001</v>
      </c>
      <c r="L57">
        <f t="shared" si="23"/>
        <v>0.14090322580645162</v>
      </c>
    </row>
    <row r="58" spans="1:12" x14ac:dyDescent="0.25">
      <c r="G58">
        <v>26</v>
      </c>
      <c r="H58" s="7" t="s">
        <v>213</v>
      </c>
      <c r="I58" s="41">
        <f t="shared" si="20"/>
        <v>3.3936000000000002</v>
      </c>
      <c r="J58" s="5">
        <f t="shared" si="21"/>
        <v>4.242</v>
      </c>
      <c r="K58" s="5">
        <f t="shared" si="22"/>
        <v>6.7872000000000003</v>
      </c>
      <c r="L58">
        <f t="shared" si="23"/>
        <v>2.4240000000000001E-2</v>
      </c>
    </row>
    <row r="59" spans="1:12" x14ac:dyDescent="0.25">
      <c r="L59">
        <f>SUM(L33:L58)</f>
        <v>12635.311819726589</v>
      </c>
    </row>
  </sheetData>
  <autoFilter ref="A32:F55" xr:uid="{67AC4EDC-7257-4628-B537-3DFAD57CA0A4}">
    <sortState xmlns:xlrd2="http://schemas.microsoft.com/office/spreadsheetml/2017/richdata2" ref="A33:F55">
      <sortCondition ref="A32:A55"/>
    </sortState>
  </autoFilter>
  <mergeCells count="2">
    <mergeCell ref="F2:Q2"/>
    <mergeCell ref="U2:AG2"/>
  </mergeCells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2:AM55 AJ1:AK2 AJ31:AK31 AJ59:AK1048576 AK56:AL58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0F5E-4E10-4AD4-88EF-FF8C2C927D67}">
  <dimension ref="A1:AT32"/>
  <sheetViews>
    <sheetView topLeftCell="S1" zoomScale="80" zoomScaleNormal="80" workbookViewId="0">
      <selection activeCell="AM5" sqref="AM5"/>
    </sheetView>
  </sheetViews>
  <sheetFormatPr defaultRowHeight="15" x14ac:dyDescent="0.25"/>
  <cols>
    <col min="2" max="2" width="9.140625" customWidth="1"/>
    <col min="3" max="3" width="32.7109375" customWidth="1"/>
    <col min="6" max="6" width="9.140625" customWidth="1"/>
    <col min="9" max="10" width="11.5703125" customWidth="1"/>
    <col min="11" max="13" width="12.5703125" customWidth="1"/>
    <col min="14" max="14" width="11.5703125" customWidth="1"/>
    <col min="15" max="16" width="12.5703125" customWidth="1"/>
    <col min="17" max="17" width="11.5703125" customWidth="1"/>
    <col min="18" max="18" width="12.5703125" customWidth="1"/>
    <col min="36" max="37" width="14.85546875" customWidth="1"/>
    <col min="39" max="39" width="14.140625" customWidth="1"/>
    <col min="44" max="44" width="6.5703125" customWidth="1"/>
    <col min="45" max="45" width="19.42578125" customWidth="1"/>
    <col min="50" max="50" width="14.5703125" customWidth="1"/>
  </cols>
  <sheetData>
    <row r="1" spans="1:46" x14ac:dyDescent="0.25">
      <c r="A1" t="s">
        <v>0</v>
      </c>
      <c r="B1">
        <v>260</v>
      </c>
      <c r="E1" t="s">
        <v>1</v>
      </c>
      <c r="F1">
        <v>1.32</v>
      </c>
      <c r="G1" t="s">
        <v>2</v>
      </c>
      <c r="H1">
        <v>1.1200000000000001</v>
      </c>
      <c r="U1" s="47" t="s">
        <v>6</v>
      </c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</row>
    <row r="2" spans="1:46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</row>
    <row r="3" spans="1:46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46" ht="15.75" thickBot="1" x14ac:dyDescent="0.3">
      <c r="B4" t="s">
        <v>30</v>
      </c>
      <c r="C4" t="s">
        <v>191</v>
      </c>
      <c r="F4" s="17"/>
      <c r="G4" s="5">
        <f>AVERAGE(I4:R4)</f>
        <v>34.727641851728784</v>
      </c>
      <c r="H4" s="5">
        <f>STDEV(I4:R4)</f>
        <v>1.2758268869064986E-3</v>
      </c>
      <c r="I4">
        <v>34.7274542193705</v>
      </c>
      <c r="J4">
        <v>34.726277783207799</v>
      </c>
      <c r="K4">
        <v>34.725708999410998</v>
      </c>
      <c r="L4">
        <v>34.7273426149589</v>
      </c>
      <c r="M4">
        <v>34.729074133409497</v>
      </c>
      <c r="N4">
        <v>34.729583053429103</v>
      </c>
      <c r="O4">
        <v>34.727030174540502</v>
      </c>
      <c r="P4">
        <v>34.726747265031499</v>
      </c>
      <c r="Q4">
        <v>34.728820940347298</v>
      </c>
      <c r="R4">
        <v>34.728379333581699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46" ht="15.75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>AVERAGE(I5:R5)</f>
        <v>183.8482297189658</v>
      </c>
      <c r="H5" s="5">
        <f>STDEV(I5:R5)</f>
        <v>0.42321493971095714</v>
      </c>
      <c r="I5">
        <v>184.07562431119501</v>
      </c>
      <c r="J5">
        <v>183.79614466814201</v>
      </c>
      <c r="K5">
        <v>183.373028434969</v>
      </c>
      <c r="L5">
        <v>184.16412616199</v>
      </c>
      <c r="M5">
        <v>183.49076224015499</v>
      </c>
      <c r="N5">
        <v>184.33262734594999</v>
      </c>
      <c r="O5">
        <v>183.895965647525</v>
      </c>
      <c r="P5">
        <v>183.32460929599901</v>
      </c>
      <c r="Q5">
        <v>183.49621580927399</v>
      </c>
      <c r="R5">
        <v>184.53319327445899</v>
      </c>
      <c r="T5" s="12">
        <v>16</v>
      </c>
      <c r="U5" s="12">
        <v>588000</v>
      </c>
      <c r="V5" s="5">
        <f>AVERAGE(Y5:AH5)</f>
        <v>7432.0646863891916</v>
      </c>
      <c r="W5" s="5">
        <f>STDEV(Y5:AH5)</f>
        <v>17.108463937815269</v>
      </c>
      <c r="X5" s="5">
        <f>W5/SQRT(COUNT(Y5:AH5))</f>
        <v>5.4101713310349568</v>
      </c>
      <c r="Y5" s="5">
        <f>I5/T5*U5/1000*1.1</f>
        <v>7441.2571127800593</v>
      </c>
      <c r="Z5" s="5">
        <f>J5/T5*U5/1000*1.1</f>
        <v>7429.9591482096403</v>
      </c>
      <c r="AA5" s="5">
        <f>K5/T5*U5/1000*1.1</f>
        <v>7412.8546744836231</v>
      </c>
      <c r="AB5" s="5">
        <f>L5/T5*U5/1000*1.1</f>
        <v>7444.8348000984452</v>
      </c>
      <c r="AC5" s="5">
        <f>M5/T5*U5/1000*1.1</f>
        <v>7417.614063558266</v>
      </c>
      <c r="AD5" s="5">
        <f>N5/T5*U5/1000*1.1</f>
        <v>7451.6464604600296</v>
      </c>
      <c r="AE5" s="5">
        <f>O5/T5*U5/1000*1.1</f>
        <v>7433.9944113011979</v>
      </c>
      <c r="AF5" s="5">
        <f>P5/T5*U5/1000*1.1</f>
        <v>7410.8973307907609</v>
      </c>
      <c r="AG5" s="5">
        <f>Q5/T5*U5/1000*1.1</f>
        <v>7417.8345240899016</v>
      </c>
      <c r="AH5" s="5">
        <f>R5/T5*U5/1000*1.1</f>
        <v>7459.7543381200048</v>
      </c>
      <c r="AI5">
        <f>F5/T5*U5/1000*1.1</f>
        <v>6403.3200000000006</v>
      </c>
      <c r="AJ5">
        <f>((V5-AI5)/AI5)*100</f>
        <v>16.065801590256161</v>
      </c>
      <c r="AK5">
        <f>V5-AI5</f>
        <v>1028.744686389191</v>
      </c>
      <c r="AL5">
        <f>V5/AI5</f>
        <v>1.1606580159025617</v>
      </c>
      <c r="AT5" s="26"/>
    </row>
    <row r="6" spans="1:46" ht="15.75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ref="G6:G30" si="0">AVERAGE(I6:R6)</f>
        <v>1707.2393553298393</v>
      </c>
      <c r="H6" s="5">
        <f t="shared" ref="H6:H30" si="1">STDEV(I6:R6)</f>
        <v>35.394244651353219</v>
      </c>
      <c r="I6">
        <v>1727.92668162824</v>
      </c>
      <c r="J6">
        <v>1708.20466512797</v>
      </c>
      <c r="K6">
        <v>1732.2021110651899</v>
      </c>
      <c r="L6">
        <v>1638.1410325541401</v>
      </c>
      <c r="M6">
        <v>1733.6694042537399</v>
      </c>
      <c r="N6">
        <v>1753.21778537461</v>
      </c>
      <c r="O6">
        <v>1664.6664397341499</v>
      </c>
      <c r="P6">
        <v>1682.92720637859</v>
      </c>
      <c r="Q6">
        <v>1722.3617210789</v>
      </c>
      <c r="R6">
        <v>1709.0765061028601</v>
      </c>
      <c r="T6" s="13">
        <v>540</v>
      </c>
      <c r="U6" s="13">
        <v>45000</v>
      </c>
      <c r="V6" s="5">
        <f t="shared" ref="V6:V30" si="2">AVERAGE(Y6:AH6)</f>
        <v>142.26994627748658</v>
      </c>
      <c r="W6" s="5">
        <f t="shared" ref="W6:W30" si="3">STDEV(Y6:AH6)</f>
        <v>2.9495203876127736</v>
      </c>
      <c r="X6" s="5">
        <f t="shared" ref="X6:X30" si="4">W6/SQRT(COUNT(Y6:AH6))</f>
        <v>0.93272024299590528</v>
      </c>
      <c r="Y6" s="5">
        <f>I6/T6*U6/1000</f>
        <v>143.99389013568668</v>
      </c>
      <c r="Z6" s="5">
        <f>J6/T6*U6/1000</f>
        <v>142.35038876066417</v>
      </c>
      <c r="AA6" s="5">
        <f>K6/T6*U6/1000</f>
        <v>144.35017592209914</v>
      </c>
      <c r="AB6" s="5">
        <f>L6/T6*U6/1000</f>
        <v>136.51175271284498</v>
      </c>
      <c r="AC6" s="5">
        <f>M6/T6*U6/1000</f>
        <v>144.47245035447833</v>
      </c>
      <c r="AD6" s="5">
        <f>N6/T6*U6/1000</f>
        <v>146.10148211455083</v>
      </c>
      <c r="AE6" s="5">
        <f>O6/T6*U6/1000</f>
        <v>138.72220331117916</v>
      </c>
      <c r="AF6" s="5">
        <f>P6/T6*U6/1000</f>
        <v>140.24393386488251</v>
      </c>
      <c r="AG6" s="5">
        <f>Q6/T6*U6/1000</f>
        <v>143.53014342324167</v>
      </c>
      <c r="AH6" s="5">
        <f>R6/T6*U6/1000</f>
        <v>142.42304217523835</v>
      </c>
      <c r="AI6">
        <f>F6/T6*U6/1000</f>
        <v>115.84906666666669</v>
      </c>
      <c r="AJ6">
        <f t="shared" ref="AJ6:AJ30" si="5">((V6-AI6)/AI6)*100</f>
        <v>22.806294751463881</v>
      </c>
      <c r="AK6">
        <f>V6-AI6</f>
        <v>26.420879610819895</v>
      </c>
      <c r="AL6">
        <f t="shared" ref="AL6:AL30" si="6">V6/AI6</f>
        <v>1.2280629475146387</v>
      </c>
      <c r="AT6" s="26"/>
    </row>
    <row r="7" spans="1:46" ht="15.75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96.121586839023195</v>
      </c>
      <c r="H7" s="5">
        <f t="shared" si="1"/>
        <v>0.61189277760180294</v>
      </c>
      <c r="I7">
        <v>97.262327732494597</v>
      </c>
      <c r="J7">
        <v>96.257325439298398</v>
      </c>
      <c r="K7">
        <v>95.287904484889495</v>
      </c>
      <c r="L7">
        <v>96.537979917534102</v>
      </c>
      <c r="M7">
        <v>96.412330570086695</v>
      </c>
      <c r="N7">
        <v>96.496920356559201</v>
      </c>
      <c r="O7">
        <v>95.284663851667901</v>
      </c>
      <c r="P7">
        <v>95.834455874641094</v>
      </c>
      <c r="Q7">
        <v>95.705558241702093</v>
      </c>
      <c r="R7">
        <v>96.136401921358299</v>
      </c>
      <c r="T7" s="13">
        <v>50</v>
      </c>
      <c r="U7" s="13">
        <v>180000</v>
      </c>
      <c r="V7" s="5">
        <f t="shared" si="2"/>
        <v>346.03771262048343</v>
      </c>
      <c r="W7" s="5">
        <f t="shared" si="3"/>
        <v>2.2028139993664819</v>
      </c>
      <c r="X7" s="5">
        <f t="shared" si="4"/>
        <v>0.69659094997027882</v>
      </c>
      <c r="Y7" s="5">
        <f t="shared" ref="Y7:Y30" si="7">I7/T7*U7/1000</f>
        <v>350.14437983698053</v>
      </c>
      <c r="Z7" s="5">
        <f t="shared" ref="Z7:Z30" si="8">J7/T7*U7/1000</f>
        <v>346.52637158147428</v>
      </c>
      <c r="AA7" s="5">
        <f t="shared" ref="AA7:AA30" si="9">K7/T7*U7/1000</f>
        <v>343.03645614560219</v>
      </c>
      <c r="AB7" s="5">
        <f t="shared" ref="AB7:AB30" si="10">L7/T7*U7/1000</f>
        <v>347.53672770312278</v>
      </c>
      <c r="AC7" s="5">
        <f t="shared" ref="AC7:AC30" si="11">M7/T7*U7/1000</f>
        <v>347.08439005231213</v>
      </c>
      <c r="AD7" s="5">
        <f t="shared" ref="AD7:AD30" si="12">N7/T7*U7/1000</f>
        <v>347.38891328361308</v>
      </c>
      <c r="AE7" s="5">
        <f t="shared" ref="AE7:AE30" si="13">O7/T7*U7/1000</f>
        <v>343.02478986600448</v>
      </c>
      <c r="AF7" s="5">
        <f t="shared" ref="AF7:AF30" si="14">P7/T7*U7/1000</f>
        <v>345.00404114870793</v>
      </c>
      <c r="AG7" s="5">
        <f t="shared" ref="AG7:AG30" si="15">Q7/T7*U7/1000</f>
        <v>344.54000967012752</v>
      </c>
      <c r="AH7" s="5">
        <f t="shared" ref="AH7:AH30" si="16">R7/T7*U7/1000</f>
        <v>346.09104691688987</v>
      </c>
      <c r="AI7">
        <f t="shared" ref="AI7:AI30" si="17">F7/T7*U7/1000</f>
        <v>670.72320000000002</v>
      </c>
      <c r="AJ7">
        <f t="shared" si="5"/>
        <v>-48.408268474911345</v>
      </c>
      <c r="AK7">
        <f t="shared" ref="AK7:AK30" si="18">V7-AI7</f>
        <v>-324.68548737951659</v>
      </c>
      <c r="AL7">
        <f t="shared" si="6"/>
        <v>0.51591731525088658</v>
      </c>
      <c r="AT7" s="26"/>
    </row>
    <row r="8" spans="1:46" ht="15.75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471.49561067144913</v>
      </c>
      <c r="H8" s="5">
        <f t="shared" si="1"/>
        <v>11.465659836383084</v>
      </c>
      <c r="I8">
        <v>472.65455831915398</v>
      </c>
      <c r="J8">
        <v>483.04497234685402</v>
      </c>
      <c r="K8">
        <v>475.699360976717</v>
      </c>
      <c r="L8">
        <v>463.153008028111</v>
      </c>
      <c r="M8">
        <v>464.608114173969</v>
      </c>
      <c r="N8">
        <v>455.45814000365198</v>
      </c>
      <c r="O8">
        <v>485.75916750393498</v>
      </c>
      <c r="P8">
        <v>476.56673610150301</v>
      </c>
      <c r="Q8">
        <v>483.41003851051602</v>
      </c>
      <c r="R8">
        <v>454.60201075008098</v>
      </c>
      <c r="T8" s="14">
        <v>65</v>
      </c>
      <c r="U8" s="14">
        <v>70000</v>
      </c>
      <c r="V8" s="5">
        <f t="shared" si="2"/>
        <v>507.76450380002217</v>
      </c>
      <c r="W8" s="5">
        <f t="shared" si="3"/>
        <v>12.347633669951014</v>
      </c>
      <c r="X8" s="5">
        <f t="shared" si="4"/>
        <v>3.9046646110428989</v>
      </c>
      <c r="Y8" s="5">
        <f t="shared" si="7"/>
        <v>509.01260126678119</v>
      </c>
      <c r="Z8" s="5">
        <f t="shared" si="8"/>
        <v>520.20227791199659</v>
      </c>
      <c r="AA8" s="5">
        <f t="shared" si="9"/>
        <v>512.29161951338745</v>
      </c>
      <c r="AB8" s="5">
        <f t="shared" si="10"/>
        <v>498.78016249181184</v>
      </c>
      <c r="AC8" s="5">
        <f t="shared" si="11"/>
        <v>500.34719987965894</v>
      </c>
      <c r="AD8" s="5">
        <f t="shared" si="12"/>
        <v>490.49338154239439</v>
      </c>
      <c r="AE8" s="5">
        <f t="shared" si="13"/>
        <v>523.12525731193</v>
      </c>
      <c r="AF8" s="5">
        <f t="shared" si="14"/>
        <v>513.22571580161855</v>
      </c>
      <c r="AG8" s="5">
        <f t="shared" si="15"/>
        <v>520.59542608824802</v>
      </c>
      <c r="AH8" s="5">
        <f t="shared" si="16"/>
        <v>489.5713961923949</v>
      </c>
      <c r="AI8">
        <f t="shared" si="17"/>
        <v>60.548923076923096</v>
      </c>
      <c r="AJ8">
        <f t="shared" si="5"/>
        <v>738.60203946970864</v>
      </c>
      <c r="AK8">
        <f t="shared" si="18"/>
        <v>447.21558072309909</v>
      </c>
      <c r="AL8">
        <f t="shared" si="6"/>
        <v>8.3860203946970877</v>
      </c>
      <c r="AT8" s="26"/>
    </row>
    <row r="9" spans="1:46" ht="15.75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56.223975647826457</v>
      </c>
      <c r="H9" s="5">
        <f t="shared" si="1"/>
        <v>0.90855163136652239</v>
      </c>
      <c r="I9">
        <v>56.004885650645598</v>
      </c>
      <c r="J9">
        <v>55.497522845183298</v>
      </c>
      <c r="K9">
        <v>57.302071550601497</v>
      </c>
      <c r="L9">
        <v>55.792619321779299</v>
      </c>
      <c r="M9">
        <v>56.463403363362303</v>
      </c>
      <c r="N9">
        <v>57.289398938318797</v>
      </c>
      <c r="O9">
        <v>54.4474849578339</v>
      </c>
      <c r="P9">
        <v>56.200343782234903</v>
      </c>
      <c r="Q9">
        <v>57.269431886794003</v>
      </c>
      <c r="R9">
        <v>55.972594181510999</v>
      </c>
      <c r="T9" s="14">
        <v>22</v>
      </c>
      <c r="U9" s="14">
        <v>160000</v>
      </c>
      <c r="V9" s="5">
        <f t="shared" si="2"/>
        <v>408.90164107510157</v>
      </c>
      <c r="W9" s="5">
        <f t="shared" si="3"/>
        <v>6.6076482281201852</v>
      </c>
      <c r="X9" s="5">
        <f t="shared" si="4"/>
        <v>2.0895218378035634</v>
      </c>
      <c r="Y9" s="5">
        <f t="shared" si="7"/>
        <v>407.30825927742251</v>
      </c>
      <c r="Z9" s="5">
        <f t="shared" si="8"/>
        <v>403.61834796496942</v>
      </c>
      <c r="AA9" s="5">
        <f t="shared" si="9"/>
        <v>416.74233854982907</v>
      </c>
      <c r="AB9" s="5">
        <f t="shared" si="10"/>
        <v>405.76450415839486</v>
      </c>
      <c r="AC9" s="5">
        <f t="shared" si="11"/>
        <v>410.64293355172589</v>
      </c>
      <c r="AD9" s="5">
        <f t="shared" si="12"/>
        <v>416.65017409686402</v>
      </c>
      <c r="AE9" s="5">
        <f t="shared" si="13"/>
        <v>395.98170878424651</v>
      </c>
      <c r="AF9" s="5">
        <f t="shared" si="14"/>
        <v>408.72977296170836</v>
      </c>
      <c r="AG9" s="5">
        <f t="shared" si="15"/>
        <v>416.50495917668366</v>
      </c>
      <c r="AH9" s="5">
        <f t="shared" si="16"/>
        <v>407.07341222917086</v>
      </c>
      <c r="AI9">
        <f t="shared" si="17"/>
        <v>243.63054545454546</v>
      </c>
      <c r="AJ9">
        <f t="shared" si="5"/>
        <v>67.836771170136785</v>
      </c>
      <c r="AK9">
        <f t="shared" si="18"/>
        <v>165.27109562055611</v>
      </c>
      <c r="AL9">
        <f t="shared" si="6"/>
        <v>1.678367711701368</v>
      </c>
      <c r="AT9" s="26"/>
    </row>
    <row r="10" spans="1:46" ht="15.75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226.39290610505586</v>
      </c>
      <c r="H10" s="5">
        <f t="shared" si="1"/>
        <v>3.4876868032188395</v>
      </c>
      <c r="I10">
        <v>224.36960200292401</v>
      </c>
      <c r="J10">
        <v>223.42567725527701</v>
      </c>
      <c r="K10">
        <v>227.88338365153399</v>
      </c>
      <c r="L10">
        <v>229.03406425561499</v>
      </c>
      <c r="M10">
        <v>230.420089000719</v>
      </c>
      <c r="N10">
        <v>226.81306051586699</v>
      </c>
      <c r="O10">
        <v>229.55193347239299</v>
      </c>
      <c r="P10">
        <v>228.436988500045</v>
      </c>
      <c r="Q10">
        <v>218.981998175146</v>
      </c>
      <c r="R10">
        <v>225.012264221039</v>
      </c>
      <c r="T10" s="14">
        <v>69</v>
      </c>
      <c r="U10" s="14">
        <v>160000</v>
      </c>
      <c r="V10" s="5">
        <f t="shared" si="2"/>
        <v>524.96905763491225</v>
      </c>
      <c r="W10" s="5">
        <f t="shared" si="3"/>
        <v>8.0873896886233911</v>
      </c>
      <c r="X10" s="5">
        <f t="shared" si="4"/>
        <v>2.5574571741409855</v>
      </c>
      <c r="Y10" s="5">
        <f t="shared" si="7"/>
        <v>520.27733797779479</v>
      </c>
      <c r="Z10" s="5">
        <f t="shared" si="8"/>
        <v>518.08852696875829</v>
      </c>
      <c r="AA10" s="5">
        <f t="shared" si="9"/>
        <v>528.42523745283245</v>
      </c>
      <c r="AB10" s="5">
        <f t="shared" si="10"/>
        <v>531.09348233186086</v>
      </c>
      <c r="AC10" s="5">
        <f t="shared" si="11"/>
        <v>534.30745275529046</v>
      </c>
      <c r="AD10" s="5">
        <f t="shared" si="12"/>
        <v>525.94332873244514</v>
      </c>
      <c r="AE10" s="5">
        <f t="shared" si="13"/>
        <v>532.2943384867084</v>
      </c>
      <c r="AF10" s="5">
        <f t="shared" si="14"/>
        <v>529.70895884068409</v>
      </c>
      <c r="AG10" s="5">
        <f t="shared" si="15"/>
        <v>507.7843435945415</v>
      </c>
      <c r="AH10" s="5">
        <f t="shared" si="16"/>
        <v>521.7675692082064</v>
      </c>
      <c r="AI10">
        <f t="shared" si="17"/>
        <v>333.93530434782616</v>
      </c>
      <c r="AJ10">
        <f t="shared" si="5"/>
        <v>57.20681545192533</v>
      </c>
      <c r="AK10">
        <f t="shared" si="18"/>
        <v>191.03375328708609</v>
      </c>
      <c r="AL10">
        <f t="shared" si="6"/>
        <v>1.5720681545192532</v>
      </c>
      <c r="AT10" s="26"/>
    </row>
    <row r="11" spans="1:46" ht="15.75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  <c r="AT11" s="26"/>
    </row>
    <row r="12" spans="1:46" ht="15.75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113.0999130886419</v>
      </c>
      <c r="H12" s="5">
        <f t="shared" si="1"/>
        <v>3.0834610539601472</v>
      </c>
      <c r="I12">
        <v>105.756251217338</v>
      </c>
      <c r="J12">
        <v>115.13754163099399</v>
      </c>
      <c r="K12">
        <v>112.184545146001</v>
      </c>
      <c r="L12">
        <v>116.55530484333001</v>
      </c>
      <c r="M12">
        <v>111.68707493929</v>
      </c>
      <c r="N12">
        <v>112.922726314955</v>
      </c>
      <c r="O12">
        <v>114.97453175933001</v>
      </c>
      <c r="P12">
        <v>115.707378462427</v>
      </c>
      <c r="Q12">
        <v>111.950118678835</v>
      </c>
      <c r="R12">
        <v>114.123657893919</v>
      </c>
      <c r="T12" s="14">
        <v>81</v>
      </c>
      <c r="U12" s="14">
        <v>66000</v>
      </c>
      <c r="V12" s="5">
        <f t="shared" si="2"/>
        <v>92.155484738893406</v>
      </c>
      <c r="W12" s="5">
        <f t="shared" si="3"/>
        <v>2.5124497476712309</v>
      </c>
      <c r="X12" s="5">
        <f t="shared" si="4"/>
        <v>0.79450637093564147</v>
      </c>
      <c r="Y12" s="5">
        <f t="shared" si="7"/>
        <v>86.171760251164301</v>
      </c>
      <c r="Z12" s="5">
        <f t="shared" si="8"/>
        <v>93.815774662291403</v>
      </c>
      <c r="AA12" s="5">
        <f t="shared" si="9"/>
        <v>91.40962937822303</v>
      </c>
      <c r="AB12" s="5">
        <f t="shared" si="10"/>
        <v>94.970989131602224</v>
      </c>
      <c r="AC12" s="5">
        <f t="shared" si="11"/>
        <v>91.004283283865931</v>
      </c>
      <c r="AD12" s="5">
        <f t="shared" si="12"/>
        <v>92.011110330704071</v>
      </c>
      <c r="AE12" s="5">
        <f t="shared" si="13"/>
        <v>93.682951803898533</v>
      </c>
      <c r="AF12" s="5">
        <f t="shared" si="14"/>
        <v>94.280086154570142</v>
      </c>
      <c r="AG12" s="5">
        <f t="shared" si="15"/>
        <v>91.218615219791474</v>
      </c>
      <c r="AH12" s="5">
        <f t="shared" si="16"/>
        <v>92.989647172822899</v>
      </c>
      <c r="AI12">
        <f t="shared" si="17"/>
        <v>12.183111111111113</v>
      </c>
      <c r="AJ12">
        <f t="shared" si="5"/>
        <v>656.4199644772732</v>
      </c>
      <c r="AK12">
        <f t="shared" si="18"/>
        <v>79.972373627782289</v>
      </c>
      <c r="AL12">
        <f t="shared" si="6"/>
        <v>7.5641996447727315</v>
      </c>
      <c r="AT12" s="26"/>
    </row>
    <row r="13" spans="1:46" ht="15.75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  <c r="AT13" s="26"/>
    </row>
    <row r="14" spans="1:46" ht="15.75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2065.9801041359306</v>
      </c>
      <c r="H14" s="5">
        <f t="shared" si="1"/>
        <v>57.348497678658262</v>
      </c>
      <c r="I14">
        <v>2040.605901273</v>
      </c>
      <c r="J14">
        <v>2040.49582198959</v>
      </c>
      <c r="K14">
        <v>2064.1805610169099</v>
      </c>
      <c r="L14">
        <v>2060.5241120240298</v>
      </c>
      <c r="M14">
        <v>2145.9158433932698</v>
      </c>
      <c r="N14">
        <v>1993.18841295215</v>
      </c>
      <c r="O14">
        <v>1998.0872534763801</v>
      </c>
      <c r="P14">
        <v>2091.7864101970499</v>
      </c>
      <c r="Q14">
        <v>2171.5838721893501</v>
      </c>
      <c r="R14">
        <v>2053.4328528475799</v>
      </c>
      <c r="T14" s="14">
        <v>615</v>
      </c>
      <c r="U14" s="14">
        <v>96000</v>
      </c>
      <c r="V14" s="5">
        <f t="shared" si="2"/>
        <v>322.49445527975507</v>
      </c>
      <c r="W14" s="5">
        <f t="shared" si="3"/>
        <v>8.9519606132539664</v>
      </c>
      <c r="X14" s="5">
        <f t="shared" si="4"/>
        <v>2.8308585062000242</v>
      </c>
      <c r="Y14" s="5">
        <f t="shared" si="7"/>
        <v>318.53360410115124</v>
      </c>
      <c r="Z14" s="5">
        <f t="shared" si="8"/>
        <v>318.51642099349704</v>
      </c>
      <c r="AA14" s="5">
        <f t="shared" si="9"/>
        <v>322.21355098800547</v>
      </c>
      <c r="AB14" s="5">
        <f t="shared" si="10"/>
        <v>321.64278821838514</v>
      </c>
      <c r="AC14" s="5">
        <f t="shared" si="11"/>
        <v>334.97222921260794</v>
      </c>
      <c r="AD14" s="5">
        <f t="shared" si="12"/>
        <v>311.13184982667707</v>
      </c>
      <c r="AE14" s="5">
        <f t="shared" si="13"/>
        <v>311.89654688411787</v>
      </c>
      <c r="AF14" s="5">
        <f t="shared" si="14"/>
        <v>326.52275671368579</v>
      </c>
      <c r="AG14" s="5">
        <f t="shared" si="15"/>
        <v>338.97894590272784</v>
      </c>
      <c r="AH14" s="5">
        <f t="shared" si="16"/>
        <v>320.53585995669533</v>
      </c>
      <c r="AI14">
        <f t="shared" si="17"/>
        <v>78.007071219512198</v>
      </c>
      <c r="AJ14">
        <f t="shared" si="5"/>
        <v>313.41695084571813</v>
      </c>
      <c r="AK14">
        <f t="shared" si="18"/>
        <v>244.48738406024287</v>
      </c>
      <c r="AL14">
        <f t="shared" si="6"/>
        <v>4.1341695084571812</v>
      </c>
      <c r="AT14" s="26"/>
    </row>
    <row r="15" spans="1:46" ht="15.75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15.874440530792739</v>
      </c>
      <c r="H15" s="5">
        <f t="shared" si="1"/>
        <v>0.27371564349071664</v>
      </c>
      <c r="I15">
        <v>15.539872056709701</v>
      </c>
      <c r="J15">
        <v>16.0975463745967</v>
      </c>
      <c r="K15">
        <v>15.819616454257799</v>
      </c>
      <c r="L15">
        <v>15.9374485473889</v>
      </c>
      <c r="M15">
        <v>15.467658115155</v>
      </c>
      <c r="N15">
        <v>16.203448068587502</v>
      </c>
      <c r="O15">
        <v>15.823198109867899</v>
      </c>
      <c r="P15">
        <v>15.655285028751001</v>
      </c>
      <c r="Q15">
        <v>16.299311038678098</v>
      </c>
      <c r="R15">
        <v>15.901021513934801</v>
      </c>
      <c r="T15" s="14">
        <v>546</v>
      </c>
      <c r="U15" s="14">
        <v>210000</v>
      </c>
      <c r="V15" s="5">
        <f t="shared" si="2"/>
        <v>6.1055540503048995</v>
      </c>
      <c r="W15" s="5">
        <f t="shared" si="3"/>
        <v>0.10527524749642947</v>
      </c>
      <c r="X15" s="5">
        <f t="shared" si="4"/>
        <v>3.32909563326656E-2</v>
      </c>
      <c r="Y15" s="5">
        <f t="shared" si="7"/>
        <v>5.9768738679652689</v>
      </c>
      <c r="Z15" s="5">
        <f t="shared" si="8"/>
        <v>6.1913639902295001</v>
      </c>
      <c r="AA15" s="5">
        <f t="shared" si="9"/>
        <v>6.0844678670222301</v>
      </c>
      <c r="AB15" s="5">
        <f t="shared" si="10"/>
        <v>6.1297879028418851</v>
      </c>
      <c r="AC15" s="5">
        <f t="shared" si="11"/>
        <v>5.9490992750596163</v>
      </c>
      <c r="AD15" s="5">
        <f t="shared" si="12"/>
        <v>6.2320954109951927</v>
      </c>
      <c r="AE15" s="5">
        <f t="shared" si="13"/>
        <v>6.085845426872269</v>
      </c>
      <c r="AF15" s="5">
        <f t="shared" si="14"/>
        <v>6.021263472596539</v>
      </c>
      <c r="AG15" s="5">
        <f t="shared" si="15"/>
        <v>6.2689657841069613</v>
      </c>
      <c r="AH15" s="5">
        <f t="shared" si="16"/>
        <v>6.1157775053595387</v>
      </c>
      <c r="AI15">
        <f t="shared" si="17"/>
        <v>3.4504615384615396</v>
      </c>
      <c r="AJ15">
        <f t="shared" si="5"/>
        <v>76.948909073398582</v>
      </c>
      <c r="AK15">
        <f t="shared" si="18"/>
        <v>2.6550925118433599</v>
      </c>
      <c r="AL15">
        <f t="shared" si="6"/>
        <v>1.7694890907339857</v>
      </c>
      <c r="AT15" s="26"/>
    </row>
    <row r="16" spans="1:46" ht="15.75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  <c r="AT16" s="26"/>
    </row>
    <row r="17" spans="1:46" ht="15.75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82.096423197738275</v>
      </c>
      <c r="H17" s="5">
        <f t="shared" si="1"/>
        <v>11.620477139920146</v>
      </c>
      <c r="I17">
        <v>86.709254233505007</v>
      </c>
      <c r="J17">
        <v>88.006159869370705</v>
      </c>
      <c r="K17">
        <v>68.901089830456101</v>
      </c>
      <c r="L17">
        <v>68.686876282290001</v>
      </c>
      <c r="M17">
        <v>77.823568265481697</v>
      </c>
      <c r="N17">
        <v>81.742422001443103</v>
      </c>
      <c r="O17">
        <v>101.24870726850099</v>
      </c>
      <c r="P17">
        <v>99.271318803840799</v>
      </c>
      <c r="Q17">
        <v>73.051968787195193</v>
      </c>
      <c r="R17">
        <v>75.522866635299096</v>
      </c>
      <c r="T17" s="14">
        <v>292</v>
      </c>
      <c r="U17" s="14">
        <v>100000</v>
      </c>
      <c r="V17" s="5">
        <f t="shared" si="2"/>
        <v>28.11521342388297</v>
      </c>
      <c r="W17" s="5">
        <f t="shared" si="3"/>
        <v>3.9796154588767689</v>
      </c>
      <c r="X17" s="5">
        <f t="shared" si="4"/>
        <v>1.2584649061666739</v>
      </c>
      <c r="Y17" s="5">
        <f t="shared" si="7"/>
        <v>29.694950079967469</v>
      </c>
      <c r="Z17" s="5">
        <f t="shared" si="8"/>
        <v>30.139095845674902</v>
      </c>
      <c r="AA17" s="5">
        <f t="shared" si="9"/>
        <v>23.596263640567159</v>
      </c>
      <c r="AB17" s="5">
        <f t="shared" si="10"/>
        <v>23.522902836400686</v>
      </c>
      <c r="AC17" s="5">
        <f t="shared" si="11"/>
        <v>26.651906940233452</v>
      </c>
      <c r="AD17" s="5">
        <f t="shared" si="12"/>
        <v>27.993980137480509</v>
      </c>
      <c r="AE17" s="5">
        <f t="shared" si="13"/>
        <v>34.674214817979795</v>
      </c>
      <c r="AF17" s="5">
        <f t="shared" si="14"/>
        <v>33.997026987616714</v>
      </c>
      <c r="AG17" s="5">
        <f t="shared" si="15"/>
        <v>25.017797529861369</v>
      </c>
      <c r="AH17" s="5">
        <f t="shared" si="16"/>
        <v>25.863995423047637</v>
      </c>
      <c r="AI17">
        <f t="shared" si="17"/>
        <v>603.1890410958905</v>
      </c>
      <c r="AJ17">
        <f t="shared" si="5"/>
        <v>-95.3389051344828</v>
      </c>
      <c r="AK17">
        <f t="shared" si="18"/>
        <v>-575.0738276720075</v>
      </c>
      <c r="AL17">
        <f t="shared" si="6"/>
        <v>4.6610948655171971E-2</v>
      </c>
      <c r="AT17" s="26"/>
    </row>
    <row r="18" spans="1:46" ht="15.75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151.81296779314158</v>
      </c>
      <c r="H18" s="5">
        <f t="shared" si="1"/>
        <v>3.9056230912066696</v>
      </c>
      <c r="I18">
        <v>155.499917760188</v>
      </c>
      <c r="J18">
        <v>148.74278623685501</v>
      </c>
      <c r="K18">
        <v>155.45035895460401</v>
      </c>
      <c r="L18">
        <v>146.980653829213</v>
      </c>
      <c r="M18">
        <v>157.267464056655</v>
      </c>
      <c r="N18">
        <v>153.65559115017501</v>
      </c>
      <c r="O18">
        <v>147.29333341675499</v>
      </c>
      <c r="P18">
        <v>151.426340312886</v>
      </c>
      <c r="Q18">
        <v>147.56616514702901</v>
      </c>
      <c r="R18">
        <v>154.24706706705601</v>
      </c>
      <c r="T18" s="14">
        <v>200</v>
      </c>
      <c r="U18" s="14">
        <v>47000</v>
      </c>
      <c r="V18" s="5">
        <f t="shared" si="2"/>
        <v>35.676047431388277</v>
      </c>
      <c r="W18" s="5">
        <f t="shared" si="3"/>
        <v>0.91782142643356646</v>
      </c>
      <c r="X18" s="5">
        <f t="shared" si="4"/>
        <v>0.29024061928347428</v>
      </c>
      <c r="Y18" s="5">
        <f t="shared" si="7"/>
        <v>36.542480673644178</v>
      </c>
      <c r="Z18" s="5">
        <f t="shared" si="8"/>
        <v>34.95455476566093</v>
      </c>
      <c r="AA18" s="5">
        <f t="shared" si="9"/>
        <v>36.530834354331944</v>
      </c>
      <c r="AB18" s="5">
        <f t="shared" si="10"/>
        <v>34.540453649865057</v>
      </c>
      <c r="AC18" s="5">
        <f t="shared" si="11"/>
        <v>36.957854053313923</v>
      </c>
      <c r="AD18" s="5">
        <f t="shared" si="12"/>
        <v>36.109063920291128</v>
      </c>
      <c r="AE18" s="5">
        <f t="shared" si="13"/>
        <v>34.613933352937423</v>
      </c>
      <c r="AF18" s="5">
        <f t="shared" si="14"/>
        <v>35.585189973528216</v>
      </c>
      <c r="AG18" s="5">
        <f t="shared" si="15"/>
        <v>34.678048809551818</v>
      </c>
      <c r="AH18" s="5">
        <f t="shared" si="16"/>
        <v>36.248060760758165</v>
      </c>
      <c r="AI18">
        <f t="shared" si="17"/>
        <v>45.130904000000001</v>
      </c>
      <c r="AJ18">
        <f t="shared" si="5"/>
        <v>-20.949849727387964</v>
      </c>
      <c r="AK18">
        <f t="shared" si="18"/>
        <v>-9.4548565686117243</v>
      </c>
      <c r="AL18">
        <f t="shared" si="6"/>
        <v>0.7905015027261203</v>
      </c>
      <c r="AT18" s="26"/>
    </row>
    <row r="19" spans="1:46" ht="15.75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25.221646381351587</v>
      </c>
      <c r="H19" s="5">
        <f t="shared" si="1"/>
        <v>5.0976181675622065</v>
      </c>
      <c r="I19">
        <v>24.903584133511401</v>
      </c>
      <c r="J19">
        <v>22.4880460165034</v>
      </c>
      <c r="K19">
        <v>39.161802318596102</v>
      </c>
      <c r="L19">
        <v>26.724195452460499</v>
      </c>
      <c r="M19">
        <v>24.5547665990056</v>
      </c>
      <c r="N19">
        <v>22.239337212093101</v>
      </c>
      <c r="O19">
        <v>22.899023833373398</v>
      </c>
      <c r="P19">
        <v>23.722315389921199</v>
      </c>
      <c r="Q19">
        <v>23.322004354667801</v>
      </c>
      <c r="R19">
        <v>22.201388503383399</v>
      </c>
      <c r="T19" s="14">
        <v>437</v>
      </c>
      <c r="U19" s="14">
        <v>300000</v>
      </c>
      <c r="V19" s="5">
        <f t="shared" si="2"/>
        <v>17.314631383078897</v>
      </c>
      <c r="W19" s="5">
        <f t="shared" si="3"/>
        <v>3.4995090395163784</v>
      </c>
      <c r="X19" s="5">
        <f t="shared" si="4"/>
        <v>1.1066419257219944</v>
      </c>
      <c r="Y19" s="5">
        <f t="shared" si="7"/>
        <v>17.096282013852221</v>
      </c>
      <c r="Z19" s="5">
        <f t="shared" si="8"/>
        <v>15.438017860299819</v>
      </c>
      <c r="AA19" s="5">
        <f t="shared" si="9"/>
        <v>26.884532484162087</v>
      </c>
      <c r="AB19" s="5">
        <f t="shared" si="10"/>
        <v>18.346129601231464</v>
      </c>
      <c r="AC19" s="5">
        <f t="shared" si="11"/>
        <v>16.856819175518719</v>
      </c>
      <c r="AD19" s="5">
        <f t="shared" si="12"/>
        <v>15.267279550635996</v>
      </c>
      <c r="AE19" s="5">
        <f t="shared" si="13"/>
        <v>15.720153661354734</v>
      </c>
      <c r="AF19" s="5">
        <f t="shared" si="14"/>
        <v>16.285342372943617</v>
      </c>
      <c r="AG19" s="5">
        <f t="shared" si="15"/>
        <v>16.010529305263937</v>
      </c>
      <c r="AH19" s="5">
        <f t="shared" si="16"/>
        <v>15.241227805526361</v>
      </c>
      <c r="AI19">
        <f t="shared" si="17"/>
        <v>33.584622425629298</v>
      </c>
      <c r="AJ19">
        <f t="shared" si="5"/>
        <v>-48.444763905204269</v>
      </c>
      <c r="AK19">
        <f t="shared" si="18"/>
        <v>-16.269991042550402</v>
      </c>
      <c r="AL19">
        <f t="shared" si="6"/>
        <v>0.51555236094795731</v>
      </c>
      <c r="AT19" s="26"/>
    </row>
    <row r="20" spans="1:46" ht="15.75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26.842217803647412</v>
      </c>
      <c r="H20" s="5">
        <f t="shared" si="1"/>
        <v>0.52986469368821976</v>
      </c>
      <c r="I20">
        <v>26.6205983332285</v>
      </c>
      <c r="J20">
        <v>26.460042836255599</v>
      </c>
      <c r="K20">
        <v>26.797722806201001</v>
      </c>
      <c r="L20">
        <v>26.9071311889386</v>
      </c>
      <c r="M20">
        <v>26.711934742995702</v>
      </c>
      <c r="N20">
        <v>26.620002289576</v>
      </c>
      <c r="O20">
        <v>26.415090296353402</v>
      </c>
      <c r="P20">
        <v>26.754397415674902</v>
      </c>
      <c r="Q20">
        <v>28.280544263342399</v>
      </c>
      <c r="R20">
        <v>26.854713863908</v>
      </c>
      <c r="T20" s="14">
        <v>97</v>
      </c>
      <c r="U20" s="14">
        <v>105000</v>
      </c>
      <c r="V20" s="5">
        <f t="shared" si="2"/>
        <v>29.056008962711115</v>
      </c>
      <c r="W20" s="5">
        <f t="shared" si="3"/>
        <v>0.57356487461095917</v>
      </c>
      <c r="X20" s="5">
        <f t="shared" si="4"/>
        <v>0.18137713896395138</v>
      </c>
      <c r="Y20" s="5">
        <f t="shared" si="7"/>
        <v>28.816111597824666</v>
      </c>
      <c r="Z20" s="5">
        <f t="shared" si="8"/>
        <v>28.642314410379772</v>
      </c>
      <c r="AA20" s="5">
        <f t="shared" si="9"/>
        <v>29.007844274753662</v>
      </c>
      <c r="AB20" s="5">
        <f t="shared" si="10"/>
        <v>29.12627602926343</v>
      </c>
      <c r="AC20" s="5">
        <f t="shared" si="11"/>
        <v>28.914980907366484</v>
      </c>
      <c r="AD20" s="5">
        <f t="shared" si="12"/>
        <v>28.815466395932784</v>
      </c>
      <c r="AE20" s="5">
        <f t="shared" si="13"/>
        <v>28.593654444506257</v>
      </c>
      <c r="AF20" s="5">
        <f t="shared" si="14"/>
        <v>28.960945656142936</v>
      </c>
      <c r="AG20" s="5">
        <f t="shared" si="15"/>
        <v>30.612960285061359</v>
      </c>
      <c r="AH20" s="5">
        <f t="shared" si="16"/>
        <v>29.069535625879794</v>
      </c>
      <c r="AI20">
        <f t="shared" si="17"/>
        <v>120.25509278350515</v>
      </c>
      <c r="AJ20">
        <f t="shared" si="5"/>
        <v>-75.838022082756567</v>
      </c>
      <c r="AK20">
        <f t="shared" si="18"/>
        <v>-91.19908382079403</v>
      </c>
      <c r="AL20">
        <f t="shared" si="6"/>
        <v>0.24161977917243432</v>
      </c>
      <c r="AT20" s="26"/>
    </row>
    <row r="21" spans="1:46" ht="15.75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259.11637585031229</v>
      </c>
      <c r="H21" s="5">
        <f t="shared" si="1"/>
        <v>35.474813878632993</v>
      </c>
      <c r="I21">
        <v>247.13322570715999</v>
      </c>
      <c r="J21">
        <v>319.67997357582198</v>
      </c>
      <c r="K21">
        <v>221.651109486233</v>
      </c>
      <c r="L21">
        <v>278.85206050381902</v>
      </c>
      <c r="M21">
        <v>228.94698447009301</v>
      </c>
      <c r="N21">
        <v>205.700848001482</v>
      </c>
      <c r="O21">
        <v>273.90149641817101</v>
      </c>
      <c r="P21">
        <v>298.84150321085298</v>
      </c>
      <c r="Q21">
        <v>249.28961733916</v>
      </c>
      <c r="R21">
        <v>267.16693979032999</v>
      </c>
      <c r="T21" s="14">
        <v>1629</v>
      </c>
      <c r="U21" s="14">
        <v>90000</v>
      </c>
      <c r="V21" s="5">
        <f t="shared" si="2"/>
        <v>14.315821870182997</v>
      </c>
      <c r="W21" s="5">
        <f t="shared" si="3"/>
        <v>1.9599344684327833</v>
      </c>
      <c r="X21" s="5">
        <f t="shared" si="4"/>
        <v>0.6197856984918978</v>
      </c>
      <c r="Y21" s="5">
        <f t="shared" si="7"/>
        <v>13.653769376086187</v>
      </c>
      <c r="Z21" s="5">
        <f t="shared" si="8"/>
        <v>17.661876993139337</v>
      </c>
      <c r="AA21" s="5">
        <f t="shared" si="9"/>
        <v>12.245917651173093</v>
      </c>
      <c r="AB21" s="5">
        <f t="shared" si="10"/>
        <v>15.406191188056301</v>
      </c>
      <c r="AC21" s="5">
        <f t="shared" si="11"/>
        <v>12.649004666855966</v>
      </c>
      <c r="AD21" s="5">
        <f t="shared" si="12"/>
        <v>11.364687734888507</v>
      </c>
      <c r="AE21" s="5">
        <f t="shared" si="13"/>
        <v>15.132679360119944</v>
      </c>
      <c r="AF21" s="5">
        <f t="shared" si="14"/>
        <v>16.510580287892431</v>
      </c>
      <c r="AG21" s="5">
        <f t="shared" si="15"/>
        <v>13.772907035312706</v>
      </c>
      <c r="AH21" s="5">
        <f t="shared" si="16"/>
        <v>14.760604408305525</v>
      </c>
      <c r="AI21">
        <f t="shared" si="17"/>
        <v>18.581480662983427</v>
      </c>
      <c r="AJ21">
        <f t="shared" si="5"/>
        <v>-22.956506374102588</v>
      </c>
      <c r="AK21">
        <f t="shared" si="18"/>
        <v>-4.2656587928004299</v>
      </c>
      <c r="AL21">
        <f t="shared" si="6"/>
        <v>0.77043493625897419</v>
      </c>
      <c r="AT21" s="26"/>
    </row>
    <row r="22" spans="1:46" ht="15.75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27.20442351273531</v>
      </c>
      <c r="H22" s="5">
        <f t="shared" si="1"/>
        <v>0.38736384527283135</v>
      </c>
      <c r="I22">
        <v>27.309524076691499</v>
      </c>
      <c r="J22">
        <v>26.835288840737501</v>
      </c>
      <c r="K22">
        <v>27.948857258115101</v>
      </c>
      <c r="L22">
        <v>26.9486584511627</v>
      </c>
      <c r="M22">
        <v>27.512171545448201</v>
      </c>
      <c r="N22">
        <v>27.0403166418191</v>
      </c>
      <c r="O22">
        <v>26.762138520641301</v>
      </c>
      <c r="P22">
        <v>27.371009889662002</v>
      </c>
      <c r="Q22">
        <v>26.815891893683101</v>
      </c>
      <c r="R22">
        <v>27.500378009392598</v>
      </c>
      <c r="T22" s="14">
        <v>54</v>
      </c>
      <c r="U22" s="14">
        <v>90000</v>
      </c>
      <c r="V22" s="5">
        <f t="shared" si="2"/>
        <v>45.340705854558848</v>
      </c>
      <c r="W22" s="5">
        <f t="shared" si="3"/>
        <v>0.64560640878805098</v>
      </c>
      <c r="X22" s="5">
        <f t="shared" si="4"/>
        <v>0.20415867237719879</v>
      </c>
      <c r="Y22" s="5">
        <f t="shared" si="7"/>
        <v>45.515873461152502</v>
      </c>
      <c r="Z22" s="5">
        <f t="shared" si="8"/>
        <v>44.725481401229167</v>
      </c>
      <c r="AA22" s="5">
        <f t="shared" si="9"/>
        <v>46.581428763525167</v>
      </c>
      <c r="AB22" s="5">
        <f t="shared" si="10"/>
        <v>44.914430751937836</v>
      </c>
      <c r="AC22" s="5">
        <f t="shared" si="11"/>
        <v>45.853619242413671</v>
      </c>
      <c r="AD22" s="5">
        <f t="shared" si="12"/>
        <v>45.067194403031834</v>
      </c>
      <c r="AE22" s="5">
        <f t="shared" si="13"/>
        <v>44.603564201068842</v>
      </c>
      <c r="AF22" s="5">
        <f t="shared" si="14"/>
        <v>45.618349816103333</v>
      </c>
      <c r="AG22" s="5">
        <f t="shared" si="15"/>
        <v>44.693153156138507</v>
      </c>
      <c r="AH22" s="5">
        <f t="shared" si="16"/>
        <v>45.833963348987666</v>
      </c>
      <c r="AI22">
        <f t="shared" si="17"/>
        <v>153.75733333333335</v>
      </c>
      <c r="AJ22">
        <f t="shared" si="5"/>
        <v>-70.51151651006856</v>
      </c>
      <c r="AK22">
        <f t="shared" si="18"/>
        <v>-108.4166274787745</v>
      </c>
      <c r="AL22">
        <f t="shared" si="6"/>
        <v>0.29488483489931433</v>
      </c>
      <c r="AT22" s="26"/>
    </row>
    <row r="23" spans="1:46" ht="15.75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12.237019162369942</v>
      </c>
      <c r="H23" s="5">
        <f t="shared" si="1"/>
        <v>5.6610046821026848E-2</v>
      </c>
      <c r="I23">
        <v>12.196857764908099</v>
      </c>
      <c r="J23">
        <v>12.3212897357299</v>
      </c>
      <c r="K23">
        <v>12.264685814997801</v>
      </c>
      <c r="L23">
        <v>12.2006879309541</v>
      </c>
      <c r="M23">
        <v>12.1878235805654</v>
      </c>
      <c r="N23">
        <v>12.205056632392401</v>
      </c>
      <c r="O23">
        <v>12.264762057879301</v>
      </c>
      <c r="P23">
        <v>12.3382414210681</v>
      </c>
      <c r="Q23">
        <v>12.203125319834699</v>
      </c>
      <c r="R23">
        <v>12.1876613653696</v>
      </c>
      <c r="T23" s="14">
        <v>18</v>
      </c>
      <c r="U23" s="14">
        <v>270000</v>
      </c>
      <c r="V23" s="5">
        <f t="shared" si="2"/>
        <v>183.55528743554913</v>
      </c>
      <c r="W23" s="5">
        <f t="shared" si="3"/>
        <v>0.84915070231539835</v>
      </c>
      <c r="X23" s="5">
        <f t="shared" si="4"/>
        <v>0.26852502960482738</v>
      </c>
      <c r="Y23" s="5">
        <f t="shared" si="7"/>
        <v>182.9528664736215</v>
      </c>
      <c r="Z23" s="5">
        <f t="shared" si="8"/>
        <v>184.81934603594848</v>
      </c>
      <c r="AA23" s="5">
        <f t="shared" si="9"/>
        <v>183.970287224967</v>
      </c>
      <c r="AB23" s="5">
        <f t="shared" si="10"/>
        <v>183.01031896431149</v>
      </c>
      <c r="AC23" s="5">
        <f t="shared" si="11"/>
        <v>182.81735370848102</v>
      </c>
      <c r="AD23" s="5">
        <f t="shared" si="12"/>
        <v>183.07584948588601</v>
      </c>
      <c r="AE23" s="5">
        <f t="shared" si="13"/>
        <v>183.97143086818949</v>
      </c>
      <c r="AF23" s="5">
        <f t="shared" si="14"/>
        <v>185.0736213160215</v>
      </c>
      <c r="AG23" s="5">
        <f t="shared" si="15"/>
        <v>183.04687979752049</v>
      </c>
      <c r="AH23" s="5">
        <f t="shared" si="16"/>
        <v>182.81492048054398</v>
      </c>
      <c r="AI23">
        <f t="shared" si="17"/>
        <v>1257.3119999999999</v>
      </c>
      <c r="AJ23">
        <f t="shared" si="5"/>
        <v>-85.400975459110455</v>
      </c>
      <c r="AK23">
        <f t="shared" si="18"/>
        <v>-1073.7567125644507</v>
      </c>
      <c r="AL23">
        <f t="shared" si="6"/>
        <v>0.14599024540889544</v>
      </c>
      <c r="AT23" s="26"/>
    </row>
    <row r="24" spans="1:46" ht="15.75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6.3837476297729738</v>
      </c>
      <c r="H24" s="5">
        <f t="shared" si="1"/>
        <v>9.8532327136568787E-2</v>
      </c>
      <c r="I24">
        <v>6.2540994516314399</v>
      </c>
      <c r="J24">
        <v>6.4554146046844796</v>
      </c>
      <c r="K24">
        <v>6.3650033565552002</v>
      </c>
      <c r="L24">
        <v>6.38940205256909</v>
      </c>
      <c r="M24">
        <v>6.2605524012273399</v>
      </c>
      <c r="N24">
        <v>6.5085994519217998</v>
      </c>
      <c r="O24">
        <v>6.3759309185850697</v>
      </c>
      <c r="P24">
        <v>6.3009367717613598</v>
      </c>
      <c r="Q24">
        <v>6.54908846384975</v>
      </c>
      <c r="R24">
        <v>6.3784488249442104</v>
      </c>
      <c r="T24" s="14">
        <v>65</v>
      </c>
      <c r="U24" s="14">
        <v>70000</v>
      </c>
      <c r="V24" s="5">
        <f t="shared" si="2"/>
        <v>6.8748051397555114</v>
      </c>
      <c r="W24" s="5">
        <f t="shared" si="3"/>
        <v>0.10611173691630461</v>
      </c>
      <c r="X24" s="5">
        <f t="shared" si="4"/>
        <v>3.355547751320944E-2</v>
      </c>
      <c r="Y24" s="5">
        <f t="shared" si="7"/>
        <v>6.7351840248338588</v>
      </c>
      <c r="Z24" s="5">
        <f t="shared" si="8"/>
        <v>6.9519849588909786</v>
      </c>
      <c r="AA24" s="5">
        <f t="shared" si="9"/>
        <v>6.8546189993671387</v>
      </c>
      <c r="AB24" s="5">
        <f t="shared" si="10"/>
        <v>6.8808945181513277</v>
      </c>
      <c r="AC24" s="5">
        <f t="shared" si="11"/>
        <v>6.7421333551679048</v>
      </c>
      <c r="AD24" s="5">
        <f t="shared" si="12"/>
        <v>7.0092609482234769</v>
      </c>
      <c r="AE24" s="5">
        <f t="shared" si="13"/>
        <v>6.8663871430916137</v>
      </c>
      <c r="AF24" s="5">
        <f t="shared" si="14"/>
        <v>6.7856242157430033</v>
      </c>
      <c r="AG24" s="5">
        <f t="shared" si="15"/>
        <v>7.0528644995304992</v>
      </c>
      <c r="AH24" s="5">
        <f t="shared" si="16"/>
        <v>6.8690987345553038</v>
      </c>
      <c r="AI24">
        <f t="shared" si="17"/>
        <v>3.8838153846153856</v>
      </c>
      <c r="AJ24">
        <f t="shared" si="5"/>
        <v>77.011635696899219</v>
      </c>
      <c r="AK24">
        <f t="shared" si="18"/>
        <v>2.9909897551401259</v>
      </c>
      <c r="AL24">
        <f t="shared" si="6"/>
        <v>1.7701163569689922</v>
      </c>
      <c r="AT24" s="26"/>
    </row>
    <row r="25" spans="1:46" ht="15.75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3.8057807701883681</v>
      </c>
      <c r="H25" s="5">
        <f t="shared" si="1"/>
        <v>6.4250390335169952E-2</v>
      </c>
      <c r="I25">
        <v>3.7274407373184002</v>
      </c>
      <c r="J25">
        <v>3.8527126856360998</v>
      </c>
      <c r="K25">
        <v>3.79969909751365</v>
      </c>
      <c r="L25">
        <v>3.8057000622825998</v>
      </c>
      <c r="M25">
        <v>3.7092475375807399</v>
      </c>
      <c r="N25">
        <v>3.8883648726376201</v>
      </c>
      <c r="O25">
        <v>3.8091669215328001</v>
      </c>
      <c r="P25">
        <v>3.75515575759426</v>
      </c>
      <c r="Q25">
        <v>3.9060838733423702</v>
      </c>
      <c r="R25">
        <v>3.8042361564451399</v>
      </c>
      <c r="T25" s="14">
        <v>22</v>
      </c>
      <c r="U25" s="14">
        <v>160000</v>
      </c>
      <c r="V25" s="5">
        <f t="shared" si="2"/>
        <v>27.678405601369946</v>
      </c>
      <c r="W25" s="5">
        <f t="shared" si="3"/>
        <v>0.46727556607396298</v>
      </c>
      <c r="X25" s="5">
        <f t="shared" si="4"/>
        <v>0.14776550837382266</v>
      </c>
      <c r="Y25" s="5">
        <f t="shared" si="7"/>
        <v>27.108659907770182</v>
      </c>
      <c r="Z25" s="5">
        <f t="shared" si="8"/>
        <v>28.019728622807996</v>
      </c>
      <c r="AA25" s="5">
        <f t="shared" si="9"/>
        <v>27.634175254644727</v>
      </c>
      <c r="AB25" s="5">
        <f t="shared" si="10"/>
        <v>27.677818634782547</v>
      </c>
      <c r="AC25" s="5">
        <f t="shared" si="11"/>
        <v>26.976345727859925</v>
      </c>
      <c r="AD25" s="5">
        <f t="shared" si="12"/>
        <v>28.279017255546325</v>
      </c>
      <c r="AE25" s="5">
        <f t="shared" si="13"/>
        <v>27.703032156602184</v>
      </c>
      <c r="AF25" s="5">
        <f t="shared" si="14"/>
        <v>27.310223691594619</v>
      </c>
      <c r="AG25" s="5">
        <f t="shared" si="15"/>
        <v>28.407882715217237</v>
      </c>
      <c r="AH25" s="5">
        <f t="shared" si="16"/>
        <v>27.667172046873745</v>
      </c>
      <c r="AI25">
        <f t="shared" si="17"/>
        <v>15.639272727272729</v>
      </c>
      <c r="AJ25">
        <f t="shared" si="5"/>
        <v>76.980132542241776</v>
      </c>
      <c r="AK25">
        <f t="shared" si="18"/>
        <v>12.039132874097216</v>
      </c>
      <c r="AL25">
        <f t="shared" si="6"/>
        <v>1.7698013254224176</v>
      </c>
      <c r="AT25" s="26"/>
    </row>
    <row r="26" spans="1:46" ht="15.75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6.8610335116385359</v>
      </c>
      <c r="H26" s="5">
        <f t="shared" si="1"/>
        <v>0.11535254645893063</v>
      </c>
      <c r="I26">
        <v>6.7246085072400099</v>
      </c>
      <c r="J26">
        <v>6.9435170983391297</v>
      </c>
      <c r="K26">
        <v>6.8366149385782498</v>
      </c>
      <c r="L26">
        <v>6.8730026899222603</v>
      </c>
      <c r="M26">
        <v>6.6898382538844796</v>
      </c>
      <c r="N26">
        <v>6.9952109281444601</v>
      </c>
      <c r="O26">
        <v>6.8622362673041302</v>
      </c>
      <c r="P26">
        <v>6.7695813352996099</v>
      </c>
      <c r="Q26">
        <v>7.0557731470535696</v>
      </c>
      <c r="R26">
        <v>6.8599519506194504</v>
      </c>
      <c r="T26" s="14">
        <v>400</v>
      </c>
      <c r="U26" s="14">
        <v>53000</v>
      </c>
      <c r="V26" s="5">
        <f t="shared" si="2"/>
        <v>0.90908694029210602</v>
      </c>
      <c r="W26" s="5">
        <f t="shared" si="3"/>
        <v>1.5284212405808306E-2</v>
      </c>
      <c r="X26" s="5">
        <f t="shared" si="4"/>
        <v>4.8332923444156005E-3</v>
      </c>
      <c r="Y26" s="5">
        <f t="shared" si="7"/>
        <v>0.89101062720930135</v>
      </c>
      <c r="Z26" s="5">
        <f t="shared" si="8"/>
        <v>0.92001601552993473</v>
      </c>
      <c r="AA26" s="5">
        <f t="shared" si="9"/>
        <v>0.90585147936161825</v>
      </c>
      <c r="AB26" s="5">
        <f t="shared" si="10"/>
        <v>0.91067285641469953</v>
      </c>
      <c r="AC26" s="5">
        <f t="shared" si="11"/>
        <v>0.8864035686396935</v>
      </c>
      <c r="AD26" s="5">
        <f t="shared" si="12"/>
        <v>0.92686544797914094</v>
      </c>
      <c r="AE26" s="5">
        <f t="shared" si="13"/>
        <v>0.90924630541779716</v>
      </c>
      <c r="AF26" s="5">
        <f t="shared" si="14"/>
        <v>0.89696952692719834</v>
      </c>
      <c r="AG26" s="5">
        <f t="shared" si="15"/>
        <v>0.93488994198459796</v>
      </c>
      <c r="AH26" s="5">
        <f t="shared" si="16"/>
        <v>0.90894363345707707</v>
      </c>
      <c r="AI26">
        <f t="shared" si="17"/>
        <v>0.51346400000000003</v>
      </c>
      <c r="AJ26">
        <f t="shared" si="5"/>
        <v>77.04979127886395</v>
      </c>
      <c r="AK26">
        <f t="shared" si="18"/>
        <v>0.39562294029210598</v>
      </c>
      <c r="AL26">
        <f t="shared" si="6"/>
        <v>1.7704979127886393</v>
      </c>
      <c r="AT26" s="26"/>
    </row>
    <row r="27" spans="1:46" ht="15.75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3.3111316789303742</v>
      </c>
      <c r="H27" s="5">
        <f t="shared" si="1"/>
        <v>5.3727593273551276E-2</v>
      </c>
      <c r="I27">
        <v>3.2478117845525198</v>
      </c>
      <c r="J27">
        <v>3.3548417013413299</v>
      </c>
      <c r="K27">
        <v>3.2961326996615901</v>
      </c>
      <c r="L27">
        <v>3.3080170431549401</v>
      </c>
      <c r="M27">
        <v>3.2359188398438001</v>
      </c>
      <c r="N27">
        <v>3.3825148788609698</v>
      </c>
      <c r="O27">
        <v>3.3143153411142898</v>
      </c>
      <c r="P27">
        <v>3.2675234070269101</v>
      </c>
      <c r="Q27">
        <v>3.3957136599923601</v>
      </c>
      <c r="R27">
        <v>3.3085274337550299</v>
      </c>
      <c r="T27" s="14">
        <v>640</v>
      </c>
      <c r="U27" s="14">
        <v>480000</v>
      </c>
      <c r="V27" s="5">
        <f t="shared" si="2"/>
        <v>2.4833487591977805</v>
      </c>
      <c r="W27" s="5">
        <f t="shared" si="3"/>
        <v>4.0295694955163434E-2</v>
      </c>
      <c r="X27" s="5">
        <f t="shared" si="4"/>
        <v>1.2742617595767298E-2</v>
      </c>
      <c r="Y27" s="5">
        <f t="shared" si="7"/>
        <v>2.43585883841439</v>
      </c>
      <c r="Z27" s="5">
        <f t="shared" si="8"/>
        <v>2.5161312760059977</v>
      </c>
      <c r="AA27" s="5">
        <f t="shared" si="9"/>
        <v>2.4720995247461928</v>
      </c>
      <c r="AB27" s="5">
        <f t="shared" si="10"/>
        <v>2.4810127823662049</v>
      </c>
      <c r="AC27" s="5">
        <f t="shared" si="11"/>
        <v>2.4269391298828502</v>
      </c>
      <c r="AD27" s="5">
        <f t="shared" si="12"/>
        <v>2.5368861591457277</v>
      </c>
      <c r="AE27" s="5">
        <f t="shared" si="13"/>
        <v>2.4857365058357179</v>
      </c>
      <c r="AF27" s="5">
        <f t="shared" si="14"/>
        <v>2.4506425552701825</v>
      </c>
      <c r="AG27" s="5">
        <f t="shared" si="15"/>
        <v>2.5467852449942696</v>
      </c>
      <c r="AH27" s="5">
        <f t="shared" si="16"/>
        <v>2.4813955753162724</v>
      </c>
      <c r="AI27">
        <f t="shared" si="17"/>
        <v>1.4028000000000003</v>
      </c>
      <c r="AJ27">
        <f t="shared" si="5"/>
        <v>77.02799823194897</v>
      </c>
      <c r="AK27">
        <f t="shared" si="18"/>
        <v>1.0805487591977803</v>
      </c>
      <c r="AL27">
        <f t="shared" si="6"/>
        <v>1.7702799823194897</v>
      </c>
      <c r="AT27" s="26"/>
    </row>
    <row r="28" spans="1:46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32.978950074923681</v>
      </c>
      <c r="H28" s="5">
        <f t="shared" si="1"/>
        <v>0.55044098869234714</v>
      </c>
      <c r="I28">
        <v>32.359581652186698</v>
      </c>
      <c r="J28">
        <v>33.428881150995601</v>
      </c>
      <c r="K28">
        <v>32.799268002567899</v>
      </c>
      <c r="L28">
        <v>32.971423467869599</v>
      </c>
      <c r="M28">
        <v>32.1809927039155</v>
      </c>
      <c r="N28">
        <v>33.641135705008203</v>
      </c>
      <c r="O28">
        <v>33.000977600603399</v>
      </c>
      <c r="P28">
        <v>32.517158726782398</v>
      </c>
      <c r="Q28">
        <v>33.8838042064585</v>
      </c>
      <c r="R28">
        <v>33.006277532848998</v>
      </c>
      <c r="T28" s="14">
        <v>2500</v>
      </c>
      <c r="U28" s="14">
        <v>120000</v>
      </c>
      <c r="V28" s="5">
        <f t="shared" si="2"/>
        <v>1.5829896035963364</v>
      </c>
      <c r="W28" s="5">
        <f t="shared" si="3"/>
        <v>2.6421167457232716E-2</v>
      </c>
      <c r="X28" s="5">
        <f t="shared" si="4"/>
        <v>8.3551067605574791E-3</v>
      </c>
      <c r="Y28" s="5">
        <f t="shared" si="7"/>
        <v>1.5532599193049614</v>
      </c>
      <c r="Z28" s="5">
        <f t="shared" si="8"/>
        <v>1.604586295247789</v>
      </c>
      <c r="AA28" s="5">
        <f t="shared" si="9"/>
        <v>1.5743648641232593</v>
      </c>
      <c r="AB28" s="5">
        <f t="shared" si="10"/>
        <v>1.5826283264577408</v>
      </c>
      <c r="AC28" s="5">
        <f t="shared" si="11"/>
        <v>1.544687649787944</v>
      </c>
      <c r="AD28" s="5">
        <f t="shared" si="12"/>
        <v>1.6147745138403939</v>
      </c>
      <c r="AE28" s="5">
        <f t="shared" si="13"/>
        <v>1.584046924828963</v>
      </c>
      <c r="AF28" s="5">
        <f t="shared" si="14"/>
        <v>1.5608236188855551</v>
      </c>
      <c r="AG28" s="5">
        <f t="shared" si="15"/>
        <v>1.6264226019100081</v>
      </c>
      <c r="AH28" s="5">
        <f t="shared" si="16"/>
        <v>1.5843013215767519</v>
      </c>
      <c r="AI28">
        <f t="shared" si="17"/>
        <v>0.89510400000000001</v>
      </c>
      <c r="AJ28">
        <f t="shared" si="5"/>
        <v>76.849796626574843</v>
      </c>
      <c r="AK28">
        <f t="shared" si="18"/>
        <v>0.68788560359633644</v>
      </c>
      <c r="AL28">
        <f t="shared" si="6"/>
        <v>1.7684979662657483</v>
      </c>
    </row>
    <row r="29" spans="1:46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0.99145432693112201</v>
      </c>
      <c r="H29" s="5">
        <f t="shared" si="1"/>
        <v>1.7208036986399094E-2</v>
      </c>
      <c r="I29">
        <v>0.968335812019394</v>
      </c>
      <c r="J29">
        <v>1.00362527950091</v>
      </c>
      <c r="K29">
        <v>0.98803783169281401</v>
      </c>
      <c r="L29">
        <v>0.99427913881322005</v>
      </c>
      <c r="M29">
        <v>0.96849119023810204</v>
      </c>
      <c r="N29">
        <v>1.01268343313932</v>
      </c>
      <c r="O29">
        <v>0.98877459591588102</v>
      </c>
      <c r="P29">
        <v>0.97857476892531803</v>
      </c>
      <c r="Q29">
        <v>1.0199435629229301</v>
      </c>
      <c r="R29">
        <v>0.99179765614333004</v>
      </c>
      <c r="T29" s="14">
        <v>1550</v>
      </c>
      <c r="U29" s="14">
        <v>390000</v>
      </c>
      <c r="V29" s="5">
        <f t="shared" si="2"/>
        <v>0.24946270161492742</v>
      </c>
      <c r="W29" s="5">
        <f t="shared" si="3"/>
        <v>4.3297641449649383E-3</v>
      </c>
      <c r="X29" s="5">
        <f t="shared" si="4"/>
        <v>1.3691916429420668E-3</v>
      </c>
      <c r="Y29" s="5">
        <f t="shared" si="7"/>
        <v>0.2436457849597185</v>
      </c>
      <c r="Z29" s="5">
        <f t="shared" si="8"/>
        <v>0.25252507032603538</v>
      </c>
      <c r="AA29" s="5">
        <f t="shared" si="9"/>
        <v>0.24860306732915968</v>
      </c>
      <c r="AB29" s="5">
        <f t="shared" si="10"/>
        <v>0.25017346073364893</v>
      </c>
      <c r="AC29" s="5">
        <f t="shared" si="11"/>
        <v>0.24368488012442566</v>
      </c>
      <c r="AD29" s="5">
        <f t="shared" si="12"/>
        <v>0.25480421866086117</v>
      </c>
      <c r="AE29" s="5">
        <f t="shared" si="13"/>
        <v>0.24878844671431846</v>
      </c>
      <c r="AF29" s="5">
        <f t="shared" si="14"/>
        <v>0.24622203863282194</v>
      </c>
      <c r="AG29" s="5">
        <f t="shared" si="15"/>
        <v>0.25663096099351146</v>
      </c>
      <c r="AH29" s="5">
        <f t="shared" si="16"/>
        <v>0.24954908767477338</v>
      </c>
      <c r="AI29">
        <f t="shared" si="17"/>
        <v>0.14090322580645162</v>
      </c>
      <c r="AJ29">
        <f t="shared" si="5"/>
        <v>77.04541552341459</v>
      </c>
      <c r="AK29">
        <f t="shared" si="18"/>
        <v>0.1085594758084758</v>
      </c>
      <c r="AL29">
        <f t="shared" si="6"/>
        <v>1.770454155234146</v>
      </c>
    </row>
    <row r="30" spans="1:46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6.0060113042045673</v>
      </c>
      <c r="H30" s="5">
        <f t="shared" si="1"/>
        <v>0.10122649747477443</v>
      </c>
      <c r="I30">
        <v>5.8778692607234397</v>
      </c>
      <c r="J30">
        <v>6.0867043177008098</v>
      </c>
      <c r="K30">
        <v>5.9899238567472404</v>
      </c>
      <c r="L30">
        <v>6.0002186692517396</v>
      </c>
      <c r="M30">
        <v>5.8690975249587298</v>
      </c>
      <c r="N30">
        <v>6.1363517968456103</v>
      </c>
      <c r="O30">
        <v>5.9969964973017102</v>
      </c>
      <c r="P30">
        <v>5.9269346576113602</v>
      </c>
      <c r="Q30">
        <v>6.1701109899117697</v>
      </c>
      <c r="R30">
        <v>6.0059054709932598</v>
      </c>
      <c r="T30" s="14">
        <v>9240</v>
      </c>
      <c r="U30" s="15">
        <v>66000</v>
      </c>
      <c r="V30" s="5">
        <f t="shared" si="2"/>
        <v>4.2900080744318329E-2</v>
      </c>
      <c r="W30" s="5">
        <f t="shared" si="3"/>
        <v>7.2304641053410126E-4</v>
      </c>
      <c r="X30" s="5">
        <f t="shared" si="4"/>
        <v>2.2864735112969231E-4</v>
      </c>
      <c r="Y30" s="5">
        <f t="shared" si="7"/>
        <v>4.1984780433738864E-2</v>
      </c>
      <c r="Z30" s="5">
        <f t="shared" si="8"/>
        <v>4.3476459412148644E-2</v>
      </c>
      <c r="AA30" s="5">
        <f t="shared" si="9"/>
        <v>4.2785170405337435E-2</v>
      </c>
      <c r="AB30" s="5">
        <f t="shared" si="10"/>
        <v>4.2858704780369572E-2</v>
      </c>
      <c r="AC30" s="5">
        <f t="shared" si="11"/>
        <v>4.1922125178276641E-2</v>
      </c>
      <c r="AD30" s="5">
        <f t="shared" si="12"/>
        <v>4.3831084263182933E-2</v>
      </c>
      <c r="AE30" s="5">
        <f t="shared" si="13"/>
        <v>4.2835689266440789E-2</v>
      </c>
      <c r="AF30" s="5">
        <f t="shared" si="14"/>
        <v>4.2335247554366857E-2</v>
      </c>
      <c r="AG30" s="5">
        <f t="shared" si="15"/>
        <v>4.4072221356512634E-2</v>
      </c>
      <c r="AH30" s="5">
        <f t="shared" si="16"/>
        <v>4.2899324792808995E-2</v>
      </c>
      <c r="AI30">
        <f t="shared" si="17"/>
        <v>2.4240000000000001E-2</v>
      </c>
      <c r="AJ30">
        <f t="shared" si="5"/>
        <v>76.98053112342545</v>
      </c>
      <c r="AK30">
        <f t="shared" si="18"/>
        <v>1.8660080744318328E-2</v>
      </c>
      <c r="AL30">
        <f t="shared" si="6"/>
        <v>1.7698053112342544</v>
      </c>
    </row>
    <row r="31" spans="1:46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46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10175.957757054073</v>
      </c>
      <c r="V32" s="5"/>
      <c r="W32" s="5"/>
      <c r="X32" s="5"/>
      <c r="Y32" s="5">
        <f t="shared" ref="Y32:AI32" si="19">SUM(Y5:Y30)</f>
        <v>10175.957757054077</v>
      </c>
      <c r="Z32" s="5">
        <f t="shared" si="19"/>
        <v>10175.957757054073</v>
      </c>
      <c r="AA32" s="5">
        <f t="shared" si="19"/>
        <v>10175.957757054086</v>
      </c>
      <c r="AB32" s="5">
        <f t="shared" si="19"/>
        <v>10175.957757054062</v>
      </c>
      <c r="AC32" s="5">
        <f t="shared" si="19"/>
        <v>10175.957757054091</v>
      </c>
      <c r="AD32" s="5">
        <f t="shared" si="19"/>
        <v>10175.957757054077</v>
      </c>
      <c r="AE32" s="5">
        <f t="shared" si="19"/>
        <v>10175.957757054066</v>
      </c>
      <c r="AF32" s="5">
        <f t="shared" si="19"/>
        <v>10175.957757054068</v>
      </c>
      <c r="AG32" s="5">
        <f t="shared" si="19"/>
        <v>10175.957757054068</v>
      </c>
      <c r="AH32" s="5">
        <f t="shared" si="19"/>
        <v>10175.957757054079</v>
      </c>
      <c r="AI32" s="5">
        <f t="shared" si="19"/>
        <v>10175.957757054084</v>
      </c>
    </row>
  </sheetData>
  <mergeCells count="2">
    <mergeCell ref="F2:Q2"/>
    <mergeCell ref="U1:AG1"/>
  </mergeCells>
  <conditionalFormatting sqref="G35:G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AA5A-746E-4330-A75E-9875CD698ACC}">
  <dimension ref="A1:AT32"/>
  <sheetViews>
    <sheetView topLeftCell="T1" zoomScale="80" zoomScaleNormal="80" workbookViewId="0">
      <selection activeCell="AH5" sqref="AH5"/>
    </sheetView>
  </sheetViews>
  <sheetFormatPr defaultRowHeight="15" x14ac:dyDescent="0.25"/>
  <cols>
    <col min="2" max="2" width="9.140625" customWidth="1"/>
    <col min="3" max="3" width="32.7109375" customWidth="1"/>
    <col min="6" max="6" width="9.140625" customWidth="1"/>
    <col min="9" max="9" width="11.5703125" customWidth="1"/>
    <col min="10" max="12" width="12.5703125" customWidth="1"/>
    <col min="13" max="13" width="11.5703125" customWidth="1"/>
    <col min="14" max="18" width="12.5703125" customWidth="1"/>
    <col min="36" max="37" width="14.85546875" customWidth="1"/>
    <col min="39" max="39" width="14.140625" customWidth="1"/>
    <col min="44" max="44" width="6.5703125" customWidth="1"/>
    <col min="45" max="45" width="19.42578125" customWidth="1"/>
    <col min="50" max="50" width="14.5703125" customWidth="1"/>
  </cols>
  <sheetData>
    <row r="1" spans="1:46" x14ac:dyDescent="0.25">
      <c r="A1" t="s">
        <v>0</v>
      </c>
      <c r="B1">
        <v>270</v>
      </c>
      <c r="E1" t="s">
        <v>1</v>
      </c>
      <c r="F1">
        <v>1.32</v>
      </c>
      <c r="G1" t="s">
        <v>2</v>
      </c>
      <c r="H1">
        <v>1.1200000000000001</v>
      </c>
    </row>
    <row r="2" spans="1:46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46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46" ht="15.75" thickBot="1" x14ac:dyDescent="0.3">
      <c r="B4" t="s">
        <v>30</v>
      </c>
      <c r="C4" t="s">
        <v>191</v>
      </c>
      <c r="F4" s="17"/>
      <c r="G4" s="5">
        <f>AVERAGE(I4:R4)</f>
        <v>35.483665658063536</v>
      </c>
      <c r="H4" s="5">
        <f>STDEV(I4:R4)</f>
        <v>1.5696480864419474E-3</v>
      </c>
      <c r="I4">
        <v>35.483044848794002</v>
      </c>
      <c r="J4">
        <v>35.486408316200396</v>
      </c>
      <c r="K4">
        <v>35.481711051545503</v>
      </c>
      <c r="L4">
        <v>35.483950836946498</v>
      </c>
      <c r="M4">
        <v>35.482141876949498</v>
      </c>
      <c r="N4">
        <v>35.485426808658502</v>
      </c>
      <c r="O4">
        <v>35.482554140297097</v>
      </c>
      <c r="P4">
        <v>35.483289919093103</v>
      </c>
      <c r="Q4">
        <v>35.485338474421702</v>
      </c>
      <c r="R4">
        <v>35.482790307728997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46" ht="15.75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>AVERAGE(I5:R5)</f>
        <v>181.75450920737188</v>
      </c>
      <c r="H5" s="5">
        <f>STDEV(I5:R5)</f>
        <v>0.36564986821262879</v>
      </c>
      <c r="I5">
        <v>181.70466367370199</v>
      </c>
      <c r="J5">
        <v>182.04058090749999</v>
      </c>
      <c r="K5">
        <v>182.20721162889001</v>
      </c>
      <c r="L5">
        <v>181.077524422122</v>
      </c>
      <c r="M5">
        <v>181.55474367117199</v>
      </c>
      <c r="N5">
        <v>181.68468183338601</v>
      </c>
      <c r="O5">
        <v>181.884087415761</v>
      </c>
      <c r="P5">
        <v>182.199158790794</v>
      </c>
      <c r="Q5">
        <v>181.86671203785099</v>
      </c>
      <c r="R5">
        <v>181.32572769254099</v>
      </c>
      <c r="T5" s="12">
        <v>16</v>
      </c>
      <c r="U5" s="12">
        <v>588000</v>
      </c>
      <c r="V5" s="5">
        <f>AVERAGE(Y5:AH5)</f>
        <v>7347.4260347080099</v>
      </c>
      <c r="W5" s="5">
        <f>STDEV(Y5:AH5)</f>
        <v>14.781395922495305</v>
      </c>
      <c r="X5" s="5">
        <f>W5/SQRT(COUNT(Y5:AH5))</f>
        <v>4.6742878111810873</v>
      </c>
      <c r="Y5" s="5">
        <f>I5/T5*U5/1000*1.1</f>
        <v>7345.411029009404</v>
      </c>
      <c r="Z5" s="5">
        <f>J5/T5*U5/1000*1.1</f>
        <v>7358.9904831856875</v>
      </c>
      <c r="AA5" s="5">
        <f>K5/T5*U5/1000*1.1</f>
        <v>7365.7265300978788</v>
      </c>
      <c r="AB5" s="5">
        <f>L5/T5*U5/1000*1.1</f>
        <v>7320.0589247642829</v>
      </c>
      <c r="AC5" s="5">
        <f>M5/T5*U5/1000*1.1</f>
        <v>7339.3505129071291</v>
      </c>
      <c r="AD5" s="5">
        <f>N5/T5*U5/1000*1.1</f>
        <v>7344.60326311463</v>
      </c>
      <c r="AE5" s="5">
        <f>O5/T5*U5/1000*1.1</f>
        <v>7352.6642337821386</v>
      </c>
      <c r="AF5" s="5">
        <f>P5/T5*U5/1000*1.1</f>
        <v>7365.4009941178483</v>
      </c>
      <c r="AG5" s="5">
        <f>Q5/T5*U5/1000*1.1</f>
        <v>7351.9618341301266</v>
      </c>
      <c r="AH5" s="5">
        <f>R5/T5*U5/1000*1.1</f>
        <v>7330.0925419709702</v>
      </c>
      <c r="AI5">
        <f>F5/T5*U5/1000*1.1</f>
        <v>6403.3200000000006</v>
      </c>
      <c r="AJ5">
        <f>((V5-AI5)/AI5)*100</f>
        <v>14.744008337987314</v>
      </c>
      <c r="AK5">
        <f>V5-AI5</f>
        <v>944.10603470800925</v>
      </c>
      <c r="AL5">
        <f>V5/AI5</f>
        <v>1.147440083379873</v>
      </c>
      <c r="AT5" s="26"/>
    </row>
    <row r="6" spans="1:46" ht="15.75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ref="G6:G30" si="0">AVERAGE(I6:R6)</f>
        <v>1760.810191030351</v>
      </c>
      <c r="H6" s="5">
        <f t="shared" ref="H6:H30" si="1">STDEV(I6:R6)</f>
        <v>58.122811339273476</v>
      </c>
      <c r="I6">
        <v>1747.52285246515</v>
      </c>
      <c r="J6">
        <v>1811.2939048283399</v>
      </c>
      <c r="K6">
        <v>1831.13281682456</v>
      </c>
      <c r="L6">
        <v>1750.40112208388</v>
      </c>
      <c r="M6">
        <v>1675.96247764344</v>
      </c>
      <c r="N6">
        <v>1798.00508443943</v>
      </c>
      <c r="O6">
        <v>1726.66214092567</v>
      </c>
      <c r="P6">
        <v>1731.6138480895099</v>
      </c>
      <c r="Q6">
        <v>1690.5267862839301</v>
      </c>
      <c r="R6">
        <v>1844.9808767196</v>
      </c>
      <c r="T6" s="13">
        <v>540</v>
      </c>
      <c r="U6" s="13">
        <v>45000</v>
      </c>
      <c r="V6" s="5">
        <f t="shared" ref="V6:V30" si="2">AVERAGE(Y6:AH6)</f>
        <v>146.73418258586258</v>
      </c>
      <c r="W6" s="5">
        <f t="shared" ref="W6:W30" si="3">STDEV(Y6:AH6)</f>
        <v>4.8435676116061233</v>
      </c>
      <c r="X6" s="5">
        <f t="shared" ref="X6:X30" si="4">W6/SQRT(COUNT(Y6:AH6))</f>
        <v>1.5316705653697156</v>
      </c>
      <c r="Y6" s="5">
        <f>I6/T6*U6/1000</f>
        <v>145.62690437209582</v>
      </c>
      <c r="Z6" s="5">
        <f>J6/T6*U6/1000</f>
        <v>150.94115873569498</v>
      </c>
      <c r="AA6" s="5">
        <f>K6/T6*U6/1000</f>
        <v>152.59440140204669</v>
      </c>
      <c r="AB6" s="5">
        <f>L6/T6*U6/1000</f>
        <v>145.86676017365664</v>
      </c>
      <c r="AC6" s="5">
        <f>M6/T6*U6/1000</f>
        <v>139.66353980361998</v>
      </c>
      <c r="AD6" s="5">
        <f>N6/T6*U6/1000</f>
        <v>149.83375703661915</v>
      </c>
      <c r="AE6" s="5">
        <f>O6/T6*U6/1000</f>
        <v>143.88851174380585</v>
      </c>
      <c r="AF6" s="5">
        <f>P6/T6*U6/1000</f>
        <v>144.30115400745919</v>
      </c>
      <c r="AG6" s="5">
        <f>Q6/T6*U6/1000</f>
        <v>140.87723219032748</v>
      </c>
      <c r="AH6" s="5">
        <f>R6/T6*U6/1000</f>
        <v>153.74840639329997</v>
      </c>
      <c r="AI6">
        <f>F6/T6*U6/1000</f>
        <v>115.84906666666669</v>
      </c>
      <c r="AJ6">
        <f t="shared" ref="AJ6:AJ30" si="5">((V6-AI6)/AI6)*100</f>
        <v>26.659788298564248</v>
      </c>
      <c r="AK6">
        <f>V6-AI6</f>
        <v>30.885115919195897</v>
      </c>
      <c r="AL6">
        <f t="shared" ref="AL6:AL30" si="6">V6/AI6</f>
        <v>1.2665978829856424</v>
      </c>
      <c r="AT6" s="26"/>
    </row>
    <row r="7" spans="1:46" ht="15.75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96.383207277348248</v>
      </c>
      <c r="H7" s="5">
        <f t="shared" si="1"/>
        <v>0.88344776182279483</v>
      </c>
      <c r="I7">
        <v>95.166377349439301</v>
      </c>
      <c r="J7">
        <v>96.053630529224606</v>
      </c>
      <c r="K7">
        <v>97.517856664763698</v>
      </c>
      <c r="L7">
        <v>96.9053879576675</v>
      </c>
      <c r="M7">
        <v>97.399449268607</v>
      </c>
      <c r="N7">
        <v>95.323484077909697</v>
      </c>
      <c r="O7">
        <v>95.557326919751603</v>
      </c>
      <c r="P7">
        <v>95.958935406410902</v>
      </c>
      <c r="Q7">
        <v>97.255064591674397</v>
      </c>
      <c r="R7">
        <v>96.694560008033704</v>
      </c>
      <c r="T7" s="13">
        <v>50</v>
      </c>
      <c r="U7" s="13">
        <v>180000</v>
      </c>
      <c r="V7" s="5">
        <f t="shared" si="2"/>
        <v>346.97954619845365</v>
      </c>
      <c r="W7" s="5">
        <f t="shared" si="3"/>
        <v>3.1804119425620692</v>
      </c>
      <c r="X7" s="5">
        <f t="shared" si="4"/>
        <v>1.0057345636096751</v>
      </c>
      <c r="Y7" s="5">
        <f t="shared" ref="Y7:Y30" si="7">I7/T7*U7/1000</f>
        <v>342.5989584579815</v>
      </c>
      <c r="Z7" s="5">
        <f t="shared" ref="Z7:Z30" si="8">J7/T7*U7/1000</f>
        <v>345.7930699052086</v>
      </c>
      <c r="AA7" s="5">
        <f t="shared" ref="AA7:AA30" si="9">K7/T7*U7/1000</f>
        <v>351.06428399314933</v>
      </c>
      <c r="AB7" s="5">
        <f t="shared" ref="AB7:AB30" si="10">L7/T7*U7/1000</f>
        <v>348.85939664760303</v>
      </c>
      <c r="AC7" s="5">
        <f t="shared" ref="AC7:AC30" si="11">M7/T7*U7/1000</f>
        <v>350.6380173669852</v>
      </c>
      <c r="AD7" s="5">
        <f t="shared" ref="AD7:AD30" si="12">N7/T7*U7/1000</f>
        <v>343.16454268047488</v>
      </c>
      <c r="AE7" s="5">
        <f t="shared" ref="AE7:AE30" si="13">O7/T7*U7/1000</f>
        <v>344.00637691110575</v>
      </c>
      <c r="AF7" s="5">
        <f t="shared" ref="AF7:AF30" si="14">P7/T7*U7/1000</f>
        <v>345.45216746307926</v>
      </c>
      <c r="AG7" s="5">
        <f t="shared" ref="AG7:AG30" si="15">Q7/T7*U7/1000</f>
        <v>350.11823253002785</v>
      </c>
      <c r="AH7" s="5">
        <f t="shared" ref="AH7:AH30" si="16">R7/T7*U7/1000</f>
        <v>348.1004160289213</v>
      </c>
      <c r="AI7">
        <f t="shared" ref="AI7:AI30" si="17">F7/T7*U7/1000</f>
        <v>670.72320000000002</v>
      </c>
      <c r="AJ7">
        <f t="shared" si="5"/>
        <v>-48.267847869515528</v>
      </c>
      <c r="AK7">
        <f t="shared" ref="AK7:AK30" si="18">V7-AI7</f>
        <v>-323.74365380154637</v>
      </c>
      <c r="AL7">
        <f t="shared" si="6"/>
        <v>0.51732152130484477</v>
      </c>
      <c r="AT7" s="26"/>
    </row>
    <row r="8" spans="1:46" ht="15.75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501.23034895389463</v>
      </c>
      <c r="H8" s="5">
        <f t="shared" si="1"/>
        <v>7.7054813217573717</v>
      </c>
      <c r="I8">
        <v>503.53401621689801</v>
      </c>
      <c r="J8">
        <v>487.62553596296902</v>
      </c>
      <c r="K8">
        <v>494.19389965628397</v>
      </c>
      <c r="L8">
        <v>500.76985004305197</v>
      </c>
      <c r="M8">
        <v>501.88302863389202</v>
      </c>
      <c r="N8">
        <v>512.93843155275704</v>
      </c>
      <c r="O8">
        <v>506.92518989449502</v>
      </c>
      <c r="P8">
        <v>494.31954955371401</v>
      </c>
      <c r="Q8">
        <v>500.19558943890797</v>
      </c>
      <c r="R8">
        <v>509.91839858597803</v>
      </c>
      <c r="T8" s="14">
        <v>65</v>
      </c>
      <c r="U8" s="14">
        <v>70000</v>
      </c>
      <c r="V8" s="5">
        <f t="shared" si="2"/>
        <v>539.78652964265586</v>
      </c>
      <c r="W8" s="5">
        <f t="shared" si="3"/>
        <v>8.2982106542002256</v>
      </c>
      <c r="X8" s="5">
        <f t="shared" si="4"/>
        <v>2.6241246171148602</v>
      </c>
      <c r="Y8" s="5">
        <f t="shared" si="7"/>
        <v>542.26740207973637</v>
      </c>
      <c r="Z8" s="5">
        <f t="shared" si="8"/>
        <v>525.13519257550513</v>
      </c>
      <c r="AA8" s="5">
        <f t="shared" si="9"/>
        <v>532.20881501445967</v>
      </c>
      <c r="AB8" s="5">
        <f t="shared" si="10"/>
        <v>539.29060773867138</v>
      </c>
      <c r="AC8" s="5">
        <f t="shared" si="11"/>
        <v>540.4894154518837</v>
      </c>
      <c r="AD8" s="5">
        <f t="shared" si="12"/>
        <v>552.39523397989217</v>
      </c>
      <c r="AE8" s="5">
        <f t="shared" si="13"/>
        <v>545.91943527099465</v>
      </c>
      <c r="AF8" s="5">
        <f t="shared" si="14"/>
        <v>532.34413028861513</v>
      </c>
      <c r="AG8" s="5">
        <f t="shared" si="15"/>
        <v>538.67217324190085</v>
      </c>
      <c r="AH8" s="5">
        <f t="shared" si="16"/>
        <v>549.14289078489935</v>
      </c>
      <c r="AI8">
        <f t="shared" si="17"/>
        <v>60.548923076923096</v>
      </c>
      <c r="AJ8">
        <f t="shared" si="5"/>
        <v>791.48824159414949</v>
      </c>
      <c r="AK8">
        <f t="shared" si="18"/>
        <v>479.23760656573279</v>
      </c>
      <c r="AL8">
        <f t="shared" si="6"/>
        <v>8.914882415941495</v>
      </c>
      <c r="AT8" s="26"/>
    </row>
    <row r="9" spans="1:46" ht="15.75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57.479422924446773</v>
      </c>
      <c r="H9" s="5">
        <f t="shared" si="1"/>
        <v>1.3165431935325487</v>
      </c>
      <c r="I9">
        <v>57.297489927905801</v>
      </c>
      <c r="J9">
        <v>58.476897496732199</v>
      </c>
      <c r="K9">
        <v>56.752375088316398</v>
      </c>
      <c r="L9">
        <v>58.295509989752802</v>
      </c>
      <c r="M9">
        <v>56.771889228988101</v>
      </c>
      <c r="N9">
        <v>55.882183847576997</v>
      </c>
      <c r="O9">
        <v>57.935267986885499</v>
      </c>
      <c r="P9">
        <v>56.024736247689198</v>
      </c>
      <c r="Q9">
        <v>60.2794952941113</v>
      </c>
      <c r="R9">
        <v>57.078384136509499</v>
      </c>
      <c r="T9" s="14">
        <v>22</v>
      </c>
      <c r="U9" s="14">
        <v>160000</v>
      </c>
      <c r="V9" s="5">
        <f t="shared" si="2"/>
        <v>418.03216672324936</v>
      </c>
      <c r="W9" s="5">
        <f t="shared" si="3"/>
        <v>9.5748595893276374</v>
      </c>
      <c r="X9" s="5">
        <f t="shared" si="4"/>
        <v>3.0278364578579771</v>
      </c>
      <c r="Y9" s="5">
        <f t="shared" si="7"/>
        <v>416.70901765749676</v>
      </c>
      <c r="Z9" s="5">
        <f t="shared" si="8"/>
        <v>425.28652724896148</v>
      </c>
      <c r="AA9" s="5">
        <f t="shared" si="9"/>
        <v>412.74454609684653</v>
      </c>
      <c r="AB9" s="5">
        <f t="shared" si="10"/>
        <v>423.96734538002039</v>
      </c>
      <c r="AC9" s="5">
        <f t="shared" si="11"/>
        <v>412.8864671199135</v>
      </c>
      <c r="AD9" s="5">
        <f t="shared" si="12"/>
        <v>406.41588252783271</v>
      </c>
      <c r="AE9" s="5">
        <f t="shared" si="13"/>
        <v>421.34740354098551</v>
      </c>
      <c r="AF9" s="5">
        <f t="shared" si="14"/>
        <v>407.45262725592141</v>
      </c>
      <c r="AG9" s="5">
        <f t="shared" si="15"/>
        <v>438.39632941171857</v>
      </c>
      <c r="AH9" s="5">
        <f t="shared" si="16"/>
        <v>415.11552099279635</v>
      </c>
      <c r="AI9">
        <f t="shared" si="17"/>
        <v>243.63054545454546</v>
      </c>
      <c r="AJ9">
        <f t="shared" si="5"/>
        <v>71.58446447809736</v>
      </c>
      <c r="AK9">
        <f t="shared" si="18"/>
        <v>174.40162126870391</v>
      </c>
      <c r="AL9">
        <f t="shared" si="6"/>
        <v>1.7158446447809734</v>
      </c>
      <c r="AT9" s="26"/>
    </row>
    <row r="10" spans="1:46" ht="15.75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234.03412955558593</v>
      </c>
      <c r="H10" s="5">
        <f t="shared" si="1"/>
        <v>5.0156198888120231</v>
      </c>
      <c r="I10">
        <v>239.146825862871</v>
      </c>
      <c r="J10">
        <v>230.874798818941</v>
      </c>
      <c r="K10">
        <v>227.21316019980799</v>
      </c>
      <c r="L10">
        <v>242.74309245966001</v>
      </c>
      <c r="M10">
        <v>232.886247446363</v>
      </c>
      <c r="N10">
        <v>240.227538277044</v>
      </c>
      <c r="O10">
        <v>231.949118767447</v>
      </c>
      <c r="P10">
        <v>230.23999957195301</v>
      </c>
      <c r="Q10">
        <v>230.95333100708601</v>
      </c>
      <c r="R10">
        <v>234.10718314468599</v>
      </c>
      <c r="T10" s="14">
        <v>69</v>
      </c>
      <c r="U10" s="14">
        <v>160000</v>
      </c>
      <c r="V10" s="5">
        <f t="shared" si="2"/>
        <v>542.68783665063404</v>
      </c>
      <c r="W10" s="5">
        <f t="shared" si="3"/>
        <v>11.630422930578606</v>
      </c>
      <c r="X10" s="5">
        <f t="shared" si="4"/>
        <v>3.6778626611678775</v>
      </c>
      <c r="Y10" s="5">
        <f t="shared" si="7"/>
        <v>554.54336431970091</v>
      </c>
      <c r="Z10" s="5">
        <f t="shared" si="8"/>
        <v>535.36185233377614</v>
      </c>
      <c r="AA10" s="5">
        <f t="shared" si="9"/>
        <v>526.87109611549681</v>
      </c>
      <c r="AB10" s="5">
        <f t="shared" si="10"/>
        <v>562.88253323979131</v>
      </c>
      <c r="AC10" s="5">
        <f t="shared" si="11"/>
        <v>540.02608103504463</v>
      </c>
      <c r="AD10" s="5">
        <f t="shared" si="12"/>
        <v>557.04936412068173</v>
      </c>
      <c r="AE10" s="5">
        <f t="shared" si="13"/>
        <v>537.85302902596413</v>
      </c>
      <c r="AF10" s="5">
        <f t="shared" si="14"/>
        <v>533.88985407989105</v>
      </c>
      <c r="AG10" s="5">
        <f t="shared" si="15"/>
        <v>535.54395595846029</v>
      </c>
      <c r="AH10" s="5">
        <f t="shared" si="16"/>
        <v>542.85723627753282</v>
      </c>
      <c r="AI10">
        <f t="shared" si="17"/>
        <v>333.93530434782616</v>
      </c>
      <c r="AJ10">
        <f t="shared" si="5"/>
        <v>62.512866889142025</v>
      </c>
      <c r="AK10">
        <f t="shared" si="18"/>
        <v>208.75253230280788</v>
      </c>
      <c r="AL10">
        <f t="shared" si="6"/>
        <v>1.6251286688914204</v>
      </c>
      <c r="AT10" s="26"/>
    </row>
    <row r="11" spans="1:46" ht="15.75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  <c r="AT11" s="26"/>
    </row>
    <row r="12" spans="1:46" ht="15.75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119.83312329873279</v>
      </c>
      <c r="H12" s="5">
        <f t="shared" si="1"/>
        <v>9.1763386451927094</v>
      </c>
      <c r="I12">
        <v>125.56137714689901</v>
      </c>
      <c r="J12">
        <v>114.037410891563</v>
      </c>
      <c r="K12">
        <v>110.05445290129001</v>
      </c>
      <c r="L12">
        <v>125.546973906324</v>
      </c>
      <c r="M12">
        <v>137.66781045102201</v>
      </c>
      <c r="N12">
        <v>109.439482882101</v>
      </c>
      <c r="O12">
        <v>115.73604069483901</v>
      </c>
      <c r="P12">
        <v>129.00381338939599</v>
      </c>
      <c r="Q12">
        <v>116.36632415350201</v>
      </c>
      <c r="R12">
        <v>114.91754657039201</v>
      </c>
      <c r="T12" s="14">
        <v>81</v>
      </c>
      <c r="U12" s="14">
        <v>66000</v>
      </c>
      <c r="V12" s="5">
        <f t="shared" si="2"/>
        <v>97.641804169337831</v>
      </c>
      <c r="W12" s="5">
        <f t="shared" si="3"/>
        <v>7.4770166738607262</v>
      </c>
      <c r="X12" s="5">
        <f t="shared" si="4"/>
        <v>2.3644402792456254</v>
      </c>
      <c r="Y12" s="5">
        <f t="shared" si="7"/>
        <v>102.30927026784363</v>
      </c>
      <c r="Z12" s="5">
        <f t="shared" si="8"/>
        <v>92.919371837569855</v>
      </c>
      <c r="AA12" s="5">
        <f t="shared" si="9"/>
        <v>89.673998660310374</v>
      </c>
      <c r="AB12" s="5">
        <f t="shared" si="10"/>
        <v>102.29753429404178</v>
      </c>
      <c r="AC12" s="5">
        <f t="shared" si="11"/>
        <v>112.17377147861052</v>
      </c>
      <c r="AD12" s="5">
        <f t="shared" si="12"/>
        <v>89.17291197800823</v>
      </c>
      <c r="AE12" s="5">
        <f t="shared" si="13"/>
        <v>94.303440566165108</v>
      </c>
      <c r="AF12" s="5">
        <f t="shared" si="14"/>
        <v>105.11421831728562</v>
      </c>
      <c r="AG12" s="5">
        <f t="shared" si="15"/>
        <v>94.817004865816443</v>
      </c>
      <c r="AH12" s="5">
        <f t="shared" si="16"/>
        <v>93.63651942772681</v>
      </c>
      <c r="AI12">
        <f t="shared" si="17"/>
        <v>12.183111111111113</v>
      </c>
      <c r="AJ12">
        <f t="shared" si="5"/>
        <v>701.45213549179221</v>
      </c>
      <c r="AK12">
        <f t="shared" si="18"/>
        <v>85.458693058226714</v>
      </c>
      <c r="AL12">
        <f t="shared" si="6"/>
        <v>8.0145213549179228</v>
      </c>
      <c r="AT12" s="26"/>
    </row>
    <row r="13" spans="1:46" ht="15.75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  <c r="AT13" s="26"/>
    </row>
    <row r="14" spans="1:46" ht="15.75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2151.3991520570316</v>
      </c>
      <c r="H14" s="5">
        <f t="shared" si="1"/>
        <v>30.831085558268597</v>
      </c>
      <c r="I14">
        <v>2100.90889207482</v>
      </c>
      <c r="J14">
        <v>2207.2798370673099</v>
      </c>
      <c r="K14">
        <v>2168.89857894236</v>
      </c>
      <c r="L14">
        <v>2117.62318493045</v>
      </c>
      <c r="M14">
        <v>2147.9715383184898</v>
      </c>
      <c r="N14">
        <v>2174.5484796641899</v>
      </c>
      <c r="O14">
        <v>2125.5634225060699</v>
      </c>
      <c r="P14">
        <v>2152.3420277164701</v>
      </c>
      <c r="Q14">
        <v>2166.1771411252098</v>
      </c>
      <c r="R14">
        <v>2152.6784182249498</v>
      </c>
      <c r="T14" s="14">
        <v>615</v>
      </c>
      <c r="U14" s="14">
        <v>96000</v>
      </c>
      <c r="V14" s="5">
        <f t="shared" si="2"/>
        <v>335.8281603210977</v>
      </c>
      <c r="W14" s="5">
        <f t="shared" si="3"/>
        <v>4.8126572578760625</v>
      </c>
      <c r="X14" s="5">
        <f t="shared" si="4"/>
        <v>1.5218958532628684</v>
      </c>
      <c r="Y14" s="5">
        <f t="shared" si="7"/>
        <v>327.94675388484995</v>
      </c>
      <c r="Z14" s="5">
        <f t="shared" si="8"/>
        <v>344.55099895684833</v>
      </c>
      <c r="AA14" s="5">
        <f t="shared" si="9"/>
        <v>338.55977817636841</v>
      </c>
      <c r="AB14" s="5">
        <f t="shared" si="10"/>
        <v>330.55581423304585</v>
      </c>
      <c r="AC14" s="5">
        <f t="shared" si="11"/>
        <v>335.29311817654474</v>
      </c>
      <c r="AD14" s="5">
        <f t="shared" si="12"/>
        <v>339.44171389880034</v>
      </c>
      <c r="AE14" s="5">
        <f t="shared" si="13"/>
        <v>331.79526595216697</v>
      </c>
      <c r="AF14" s="5">
        <f t="shared" si="14"/>
        <v>335.97534091183923</v>
      </c>
      <c r="AG14" s="5">
        <f t="shared" si="15"/>
        <v>338.13496837076445</v>
      </c>
      <c r="AH14" s="5">
        <f t="shared" si="16"/>
        <v>336.0278506497483</v>
      </c>
      <c r="AI14">
        <f t="shared" si="17"/>
        <v>78.007071219512198</v>
      </c>
      <c r="AJ14">
        <f t="shared" si="5"/>
        <v>330.50989489924052</v>
      </c>
      <c r="AK14">
        <f t="shared" si="18"/>
        <v>257.82108910158547</v>
      </c>
      <c r="AL14">
        <f t="shared" si="6"/>
        <v>4.3050989489924056</v>
      </c>
      <c r="AT14" s="26"/>
    </row>
    <row r="15" spans="1:46" ht="15.75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15.684947638330883</v>
      </c>
      <c r="H15" s="5">
        <f t="shared" si="1"/>
        <v>0.31291932794527472</v>
      </c>
      <c r="I15">
        <v>15.2903722658635</v>
      </c>
      <c r="J15">
        <v>15.933883289221701</v>
      </c>
      <c r="K15">
        <v>15.771320232138001</v>
      </c>
      <c r="L15">
        <v>15.8393791852654</v>
      </c>
      <c r="M15">
        <v>16.186673500523298</v>
      </c>
      <c r="N15">
        <v>15.819556822047501</v>
      </c>
      <c r="O15">
        <v>15.193086945432</v>
      </c>
      <c r="P15">
        <v>15.4947037469598</v>
      </c>
      <c r="Q15">
        <v>15.456399195917101</v>
      </c>
      <c r="R15">
        <v>15.864101199940499</v>
      </c>
      <c r="T15" s="14">
        <v>546</v>
      </c>
      <c r="U15" s="14">
        <v>210000</v>
      </c>
      <c r="V15" s="5">
        <f t="shared" si="2"/>
        <v>6.0326721685888005</v>
      </c>
      <c r="W15" s="5">
        <f t="shared" si="3"/>
        <v>0.12035358767125953</v>
      </c>
      <c r="X15" s="5">
        <f t="shared" si="4"/>
        <v>3.8059146161394046E-2</v>
      </c>
      <c r="Y15" s="5">
        <f t="shared" si="7"/>
        <v>5.8809124099474994</v>
      </c>
      <c r="Z15" s="5">
        <f t="shared" si="8"/>
        <v>6.1284166497006538</v>
      </c>
      <c r="AA15" s="5">
        <f t="shared" si="9"/>
        <v>6.065892396976154</v>
      </c>
      <c r="AB15" s="5">
        <f t="shared" si="10"/>
        <v>6.0920689174097689</v>
      </c>
      <c r="AC15" s="5">
        <f t="shared" si="11"/>
        <v>6.2256436540474223</v>
      </c>
      <c r="AD15" s="5">
        <f t="shared" si="12"/>
        <v>6.0844449315567317</v>
      </c>
      <c r="AE15" s="5">
        <f t="shared" si="13"/>
        <v>5.8434949790123074</v>
      </c>
      <c r="AF15" s="5">
        <f t="shared" si="14"/>
        <v>5.9595014411383849</v>
      </c>
      <c r="AG15" s="5">
        <f t="shared" si="15"/>
        <v>5.9447689215065775</v>
      </c>
      <c r="AH15" s="5">
        <f t="shared" si="16"/>
        <v>6.1015773845924999</v>
      </c>
      <c r="AI15">
        <f t="shared" si="17"/>
        <v>3.4504615384615396</v>
      </c>
      <c r="AJ15">
        <f t="shared" si="5"/>
        <v>74.836673336129806</v>
      </c>
      <c r="AK15">
        <f t="shared" si="18"/>
        <v>2.5822106301272609</v>
      </c>
      <c r="AL15">
        <f t="shared" si="6"/>
        <v>1.748366733361298</v>
      </c>
      <c r="AT15" s="26"/>
    </row>
    <row r="16" spans="1:46" ht="15.75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  <c r="AT16" s="26"/>
    </row>
    <row r="17" spans="1:46" ht="15.75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80.651726322571022</v>
      </c>
      <c r="H17" s="5">
        <f t="shared" si="1"/>
        <v>12.185415243757072</v>
      </c>
      <c r="I17">
        <v>75.820314360597905</v>
      </c>
      <c r="J17">
        <v>70.915093099576296</v>
      </c>
      <c r="K17">
        <v>70.3746796736297</v>
      </c>
      <c r="L17">
        <v>77.881873920835304</v>
      </c>
      <c r="M17">
        <v>80.135322489549694</v>
      </c>
      <c r="N17">
        <v>69.577937816132604</v>
      </c>
      <c r="O17">
        <v>95.993282484207199</v>
      </c>
      <c r="P17">
        <v>97.992159819562502</v>
      </c>
      <c r="Q17">
        <v>69.341072827243707</v>
      </c>
      <c r="R17">
        <v>98.485526734375298</v>
      </c>
      <c r="T17" s="14">
        <v>292</v>
      </c>
      <c r="U17" s="14">
        <v>100000</v>
      </c>
      <c r="V17" s="5">
        <f t="shared" si="2"/>
        <v>27.620454220058569</v>
      </c>
      <c r="W17" s="5">
        <f t="shared" si="3"/>
        <v>4.1730874122455504</v>
      </c>
      <c r="X17" s="5">
        <f t="shared" si="4"/>
        <v>1.3196461097673975</v>
      </c>
      <c r="Y17" s="5">
        <f t="shared" si="7"/>
        <v>25.96586108239654</v>
      </c>
      <c r="Z17" s="5">
        <f t="shared" si="8"/>
        <v>24.285990787526131</v>
      </c>
      <c r="AA17" s="5">
        <f t="shared" si="9"/>
        <v>24.100917696448526</v>
      </c>
      <c r="AB17" s="5">
        <f t="shared" si="10"/>
        <v>26.671874630423048</v>
      </c>
      <c r="AC17" s="5">
        <f t="shared" si="11"/>
        <v>27.443603592311536</v>
      </c>
      <c r="AD17" s="5">
        <f t="shared" si="12"/>
        <v>23.828060895935824</v>
      </c>
      <c r="AE17" s="5">
        <f t="shared" si="13"/>
        <v>32.874411809659996</v>
      </c>
      <c r="AF17" s="5">
        <f t="shared" si="14"/>
        <v>33.558958842315931</v>
      </c>
      <c r="AG17" s="5">
        <f t="shared" si="15"/>
        <v>23.746942749056064</v>
      </c>
      <c r="AH17" s="5">
        <f t="shared" si="16"/>
        <v>33.727920114512088</v>
      </c>
      <c r="AI17">
        <f t="shared" si="17"/>
        <v>603.1890410958905</v>
      </c>
      <c r="AJ17">
        <f t="shared" si="5"/>
        <v>-95.420929039115663</v>
      </c>
      <c r="AK17">
        <f t="shared" si="18"/>
        <v>-575.5685868758319</v>
      </c>
      <c r="AL17">
        <f t="shared" si="6"/>
        <v>4.5790709608843301E-2</v>
      </c>
      <c r="AT17" s="26"/>
    </row>
    <row r="18" spans="1:46" ht="15.75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157.05353605410821</v>
      </c>
      <c r="H18" s="5">
        <f t="shared" si="1"/>
        <v>4.0705833781959821</v>
      </c>
      <c r="I18">
        <v>158.628736126435</v>
      </c>
      <c r="J18">
        <v>157.46883475882501</v>
      </c>
      <c r="K18">
        <v>161.82165082173</v>
      </c>
      <c r="L18">
        <v>154.55144988863199</v>
      </c>
      <c r="M18">
        <v>151.872442916442</v>
      </c>
      <c r="N18">
        <v>156.83542663026</v>
      </c>
      <c r="O18">
        <v>157.876804668213</v>
      </c>
      <c r="P18">
        <v>160.208609647396</v>
      </c>
      <c r="Q18">
        <v>149.47397805485701</v>
      </c>
      <c r="R18">
        <v>161.79742702829199</v>
      </c>
      <c r="T18" s="14">
        <v>200</v>
      </c>
      <c r="U18" s="14">
        <v>47000</v>
      </c>
      <c r="V18" s="5">
        <f t="shared" si="2"/>
        <v>36.907580972715422</v>
      </c>
      <c r="W18" s="5">
        <f t="shared" si="3"/>
        <v>0.95658709387605589</v>
      </c>
      <c r="X18" s="5">
        <f t="shared" si="4"/>
        <v>0.30249939969696438</v>
      </c>
      <c r="Y18" s="5">
        <f t="shared" si="7"/>
        <v>37.277752989712219</v>
      </c>
      <c r="Z18" s="5">
        <f t="shared" si="8"/>
        <v>37.005176168323871</v>
      </c>
      <c r="AA18" s="5">
        <f t="shared" si="9"/>
        <v>38.028087943106556</v>
      </c>
      <c r="AB18" s="5">
        <f t="shared" si="10"/>
        <v>36.319590723828512</v>
      </c>
      <c r="AC18" s="5">
        <f t="shared" si="11"/>
        <v>35.690024085363866</v>
      </c>
      <c r="AD18" s="5">
        <f t="shared" si="12"/>
        <v>36.856325258111099</v>
      </c>
      <c r="AE18" s="5">
        <f t="shared" si="13"/>
        <v>37.101049097030049</v>
      </c>
      <c r="AF18" s="5">
        <f t="shared" si="14"/>
        <v>37.649023267138055</v>
      </c>
      <c r="AG18" s="5">
        <f t="shared" si="15"/>
        <v>35.126384842891397</v>
      </c>
      <c r="AH18" s="5">
        <f t="shared" si="16"/>
        <v>38.022395351648612</v>
      </c>
      <c r="AI18">
        <f t="shared" si="17"/>
        <v>45.130904000000001</v>
      </c>
      <c r="AJ18">
        <f t="shared" si="5"/>
        <v>-18.221046552235201</v>
      </c>
      <c r="AK18">
        <f t="shared" si="18"/>
        <v>-8.2233230272845788</v>
      </c>
      <c r="AL18">
        <f t="shared" si="6"/>
        <v>0.81778953447764802</v>
      </c>
      <c r="AT18" s="26"/>
    </row>
    <row r="19" spans="1:46" ht="15.75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26.939166389969039</v>
      </c>
      <c r="H19" s="5">
        <f t="shared" si="1"/>
        <v>5.2980398451552464</v>
      </c>
      <c r="I19">
        <v>31.2098668415485</v>
      </c>
      <c r="J19">
        <v>25.467012581131101</v>
      </c>
      <c r="K19">
        <v>37.923933496687198</v>
      </c>
      <c r="L19">
        <v>25.8790628527011</v>
      </c>
      <c r="M19">
        <v>32.391985743843499</v>
      </c>
      <c r="N19">
        <v>24.3308633721355</v>
      </c>
      <c r="O19">
        <v>21.376886505909301</v>
      </c>
      <c r="P19">
        <v>22.008807718664499</v>
      </c>
      <c r="Q19">
        <v>22.7037042591299</v>
      </c>
      <c r="R19">
        <v>26.099540527939801</v>
      </c>
      <c r="T19" s="14">
        <v>437</v>
      </c>
      <c r="U19" s="14">
        <v>300000</v>
      </c>
      <c r="V19" s="5">
        <f t="shared" si="2"/>
        <v>18.493706903868908</v>
      </c>
      <c r="W19" s="5">
        <f t="shared" si="3"/>
        <v>3.6370982918685839</v>
      </c>
      <c r="X19" s="5">
        <f t="shared" si="4"/>
        <v>1.1501514676212594</v>
      </c>
      <c r="Y19" s="5">
        <f t="shared" si="7"/>
        <v>21.425537877493252</v>
      </c>
      <c r="Z19" s="5">
        <f t="shared" si="8"/>
        <v>17.483074998488171</v>
      </c>
      <c r="AA19" s="5">
        <f t="shared" si="9"/>
        <v>26.034736954247506</v>
      </c>
      <c r="AB19" s="5">
        <f t="shared" si="10"/>
        <v>17.765947038467573</v>
      </c>
      <c r="AC19" s="5">
        <f t="shared" si="11"/>
        <v>22.237061151379979</v>
      </c>
      <c r="AD19" s="5">
        <f t="shared" si="12"/>
        <v>16.703109866454579</v>
      </c>
      <c r="AE19" s="5">
        <f t="shared" si="13"/>
        <v>14.675208127626522</v>
      </c>
      <c r="AF19" s="5">
        <f t="shared" si="14"/>
        <v>15.109021317160982</v>
      </c>
      <c r="AG19" s="5">
        <f t="shared" si="15"/>
        <v>15.586066997114347</v>
      </c>
      <c r="AH19" s="5">
        <f t="shared" si="16"/>
        <v>17.917304710256158</v>
      </c>
      <c r="AI19">
        <f t="shared" si="17"/>
        <v>33.584622425629298</v>
      </c>
      <c r="AJ19">
        <f t="shared" si="5"/>
        <v>-44.93400381432938</v>
      </c>
      <c r="AK19">
        <f t="shared" si="18"/>
        <v>-15.09091552176039</v>
      </c>
      <c r="AL19">
        <f t="shared" si="6"/>
        <v>0.55065996185670618</v>
      </c>
      <c r="AT19" s="26"/>
    </row>
    <row r="20" spans="1:46" ht="15.75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26.825107937307251</v>
      </c>
      <c r="H20" s="5">
        <f t="shared" si="1"/>
        <v>0.56961321457190817</v>
      </c>
      <c r="I20">
        <v>26.680786938989499</v>
      </c>
      <c r="J20">
        <v>26.492975818477301</v>
      </c>
      <c r="K20">
        <v>26.792175026615698</v>
      </c>
      <c r="L20">
        <v>26.817730701900899</v>
      </c>
      <c r="M20">
        <v>26.430119464295899</v>
      </c>
      <c r="N20">
        <v>26.523923230022199</v>
      </c>
      <c r="O20">
        <v>28.196774287445301</v>
      </c>
      <c r="P20">
        <v>27.421065528026499</v>
      </c>
      <c r="Q20">
        <v>26.3484795580199</v>
      </c>
      <c r="R20">
        <v>26.547048819279301</v>
      </c>
      <c r="T20" s="14">
        <v>97</v>
      </c>
      <c r="U20" s="14">
        <v>105000</v>
      </c>
      <c r="V20" s="5">
        <f t="shared" si="2"/>
        <v>29.037487973373828</v>
      </c>
      <c r="W20" s="5">
        <f t="shared" si="3"/>
        <v>0.6165916240211391</v>
      </c>
      <c r="X20" s="5">
        <f t="shared" si="4"/>
        <v>0.19498339180889887</v>
      </c>
      <c r="Y20" s="5">
        <f t="shared" si="7"/>
        <v>28.881264212308221</v>
      </c>
      <c r="Z20" s="5">
        <f t="shared" si="8"/>
        <v>28.67796351484656</v>
      </c>
      <c r="AA20" s="5">
        <f t="shared" si="9"/>
        <v>29.001838946336584</v>
      </c>
      <c r="AB20" s="5">
        <f t="shared" si="10"/>
        <v>29.029502306181389</v>
      </c>
      <c r="AC20" s="5">
        <f t="shared" si="11"/>
        <v>28.609923131454323</v>
      </c>
      <c r="AD20" s="5">
        <f t="shared" si="12"/>
        <v>28.71146329023021</v>
      </c>
      <c r="AE20" s="5">
        <f t="shared" si="13"/>
        <v>30.522281445172752</v>
      </c>
      <c r="AF20" s="5">
        <f t="shared" si="14"/>
        <v>29.682596705595696</v>
      </c>
      <c r="AG20" s="5">
        <f t="shared" si="15"/>
        <v>28.521550037031851</v>
      </c>
      <c r="AH20" s="5">
        <f t="shared" si="16"/>
        <v>28.736496144580688</v>
      </c>
      <c r="AI20">
        <f t="shared" si="17"/>
        <v>120.25509278350515</v>
      </c>
      <c r="AJ20">
        <f t="shared" si="5"/>
        <v>-75.853423500616373</v>
      </c>
      <c r="AK20">
        <f t="shared" si="18"/>
        <v>-91.21760481013132</v>
      </c>
      <c r="AL20">
        <f t="shared" si="6"/>
        <v>0.24146576499383626</v>
      </c>
      <c r="AT20" s="26"/>
    </row>
    <row r="21" spans="1:46" ht="15.75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256.07652667078611</v>
      </c>
      <c r="H21" s="5">
        <f t="shared" si="1"/>
        <v>27.350135709589185</v>
      </c>
      <c r="I21">
        <v>206.64005947872101</v>
      </c>
      <c r="J21">
        <v>234.993834260537</v>
      </c>
      <c r="K21">
        <v>281.640384434753</v>
      </c>
      <c r="L21">
        <v>268.03502916214097</v>
      </c>
      <c r="M21">
        <v>256.18734307966503</v>
      </c>
      <c r="N21">
        <v>256.317117296893</v>
      </c>
      <c r="O21">
        <v>292.28843210986503</v>
      </c>
      <c r="P21">
        <v>276.03925903629198</v>
      </c>
      <c r="Q21">
        <v>221.28352082004801</v>
      </c>
      <c r="R21">
        <v>267.34028702894602</v>
      </c>
      <c r="T21" s="14">
        <v>1629</v>
      </c>
      <c r="U21" s="14">
        <v>90000</v>
      </c>
      <c r="V21" s="5">
        <f t="shared" si="2"/>
        <v>14.147874401700889</v>
      </c>
      <c r="W21" s="5">
        <f t="shared" si="3"/>
        <v>1.5110572215242597</v>
      </c>
      <c r="X21" s="5">
        <f t="shared" si="4"/>
        <v>0.47783824948622683</v>
      </c>
      <c r="Y21" s="5">
        <f t="shared" si="7"/>
        <v>11.416577871752542</v>
      </c>
      <c r="Z21" s="5">
        <f t="shared" si="8"/>
        <v>12.983084765775526</v>
      </c>
      <c r="AA21" s="5">
        <f t="shared" si="9"/>
        <v>15.560242233964257</v>
      </c>
      <c r="AB21" s="5">
        <f t="shared" si="10"/>
        <v>14.808565147079612</v>
      </c>
      <c r="AC21" s="5">
        <f t="shared" si="11"/>
        <v>14.153996855230112</v>
      </c>
      <c r="AD21" s="5">
        <f t="shared" si="12"/>
        <v>14.161166701485801</v>
      </c>
      <c r="AE21" s="5">
        <f t="shared" si="13"/>
        <v>16.148532160766024</v>
      </c>
      <c r="AF21" s="5">
        <f t="shared" si="14"/>
        <v>15.250787792060329</v>
      </c>
      <c r="AG21" s="5">
        <f t="shared" si="15"/>
        <v>12.225608885085526</v>
      </c>
      <c r="AH21" s="5">
        <f t="shared" si="16"/>
        <v>14.770181603809171</v>
      </c>
      <c r="AI21">
        <f t="shared" si="17"/>
        <v>18.581480662983427</v>
      </c>
      <c r="AJ21">
        <f t="shared" si="5"/>
        <v>-23.860349676626264</v>
      </c>
      <c r="AK21">
        <f t="shared" si="18"/>
        <v>-4.433606261282538</v>
      </c>
      <c r="AL21">
        <f t="shared" si="6"/>
        <v>0.76139650323373731</v>
      </c>
      <c r="AT21" s="26"/>
    </row>
    <row r="22" spans="1:46" ht="15.75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27.170756462650399</v>
      </c>
      <c r="H22" s="5">
        <f t="shared" si="1"/>
        <v>0.32199585373925627</v>
      </c>
      <c r="I22">
        <v>27.500455868230802</v>
      </c>
      <c r="J22">
        <v>26.8367078544841</v>
      </c>
      <c r="K22">
        <v>27.206542262867199</v>
      </c>
      <c r="L22">
        <v>27.1907458087232</v>
      </c>
      <c r="M22">
        <v>27.666153614933499</v>
      </c>
      <c r="N22">
        <v>26.751396010167898</v>
      </c>
      <c r="O22">
        <v>27.063805253060799</v>
      </c>
      <c r="P22">
        <v>27.593788333282301</v>
      </c>
      <c r="Q22">
        <v>26.925318205082199</v>
      </c>
      <c r="R22">
        <v>26.972651415672001</v>
      </c>
      <c r="T22" s="14">
        <v>54</v>
      </c>
      <c r="U22" s="14">
        <v>90000</v>
      </c>
      <c r="V22" s="5">
        <f t="shared" si="2"/>
        <v>45.28459410441733</v>
      </c>
      <c r="W22" s="5">
        <f t="shared" si="3"/>
        <v>0.53665975623209428</v>
      </c>
      <c r="X22" s="5">
        <f t="shared" si="4"/>
        <v>0.16970671582441599</v>
      </c>
      <c r="Y22" s="5">
        <f t="shared" si="7"/>
        <v>45.834093113717998</v>
      </c>
      <c r="Z22" s="5">
        <f t="shared" si="8"/>
        <v>44.727846424140168</v>
      </c>
      <c r="AA22" s="5">
        <f t="shared" si="9"/>
        <v>45.344237104778664</v>
      </c>
      <c r="AB22" s="5">
        <f t="shared" si="10"/>
        <v>45.317909681205329</v>
      </c>
      <c r="AC22" s="5">
        <f t="shared" si="11"/>
        <v>46.110256024889168</v>
      </c>
      <c r="AD22" s="5">
        <f t="shared" si="12"/>
        <v>44.585660016946491</v>
      </c>
      <c r="AE22" s="5">
        <f t="shared" si="13"/>
        <v>45.106342088434666</v>
      </c>
      <c r="AF22" s="5">
        <f t="shared" si="14"/>
        <v>45.989647222137165</v>
      </c>
      <c r="AG22" s="5">
        <f t="shared" si="15"/>
        <v>44.87553034180366</v>
      </c>
      <c r="AH22" s="5">
        <f t="shared" si="16"/>
        <v>44.95441902612</v>
      </c>
      <c r="AI22">
        <f t="shared" si="17"/>
        <v>153.75733333333335</v>
      </c>
      <c r="AJ22">
        <f t="shared" si="5"/>
        <v>-70.548010216693839</v>
      </c>
      <c r="AK22">
        <f t="shared" si="18"/>
        <v>-108.47273922891603</v>
      </c>
      <c r="AL22">
        <f t="shared" si="6"/>
        <v>0.29451989783306159</v>
      </c>
      <c r="AT22" s="26"/>
    </row>
    <row r="23" spans="1:46" ht="15.75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12.26657801806015</v>
      </c>
      <c r="H23" s="5">
        <f t="shared" si="1"/>
        <v>8.4511601749963292E-2</v>
      </c>
      <c r="I23">
        <v>12.232493409668599</v>
      </c>
      <c r="J23">
        <v>12.380623230664099</v>
      </c>
      <c r="K23">
        <v>12.1826119186019</v>
      </c>
      <c r="L23">
        <v>12.4388327755664</v>
      </c>
      <c r="M23">
        <v>12.293611484809199</v>
      </c>
      <c r="N23">
        <v>12.221548533442901</v>
      </c>
      <c r="O23">
        <v>12.2549037666987</v>
      </c>
      <c r="P23">
        <v>12.270874933016399</v>
      </c>
      <c r="Q23">
        <v>12.183524511769599</v>
      </c>
      <c r="R23">
        <v>12.206755616363701</v>
      </c>
      <c r="T23" s="14">
        <v>18</v>
      </c>
      <c r="U23" s="14">
        <v>270000</v>
      </c>
      <c r="V23" s="5">
        <f t="shared" si="2"/>
        <v>183.99867027090221</v>
      </c>
      <c r="W23" s="5">
        <f t="shared" si="3"/>
        <v>1.2676740262494419</v>
      </c>
      <c r="X23" s="5">
        <f t="shared" si="4"/>
        <v>0.40087372535843135</v>
      </c>
      <c r="Y23" s="5">
        <f t="shared" si="7"/>
        <v>183.487401145029</v>
      </c>
      <c r="Z23" s="5">
        <f t="shared" si="8"/>
        <v>185.70934845996146</v>
      </c>
      <c r="AA23" s="5">
        <f t="shared" si="9"/>
        <v>182.73917877902849</v>
      </c>
      <c r="AB23" s="5">
        <f t="shared" si="10"/>
        <v>186.58249163349598</v>
      </c>
      <c r="AC23" s="5">
        <f t="shared" si="11"/>
        <v>184.404172272138</v>
      </c>
      <c r="AD23" s="5">
        <f t="shared" si="12"/>
        <v>183.32322800164349</v>
      </c>
      <c r="AE23" s="5">
        <f t="shared" si="13"/>
        <v>183.82355650048049</v>
      </c>
      <c r="AF23" s="5">
        <f t="shared" si="14"/>
        <v>184.06312399524597</v>
      </c>
      <c r="AG23" s="5">
        <f t="shared" si="15"/>
        <v>182.75286767654399</v>
      </c>
      <c r="AH23" s="5">
        <f t="shared" si="16"/>
        <v>183.10133424545552</v>
      </c>
      <c r="AI23">
        <f t="shared" si="17"/>
        <v>1257.3119999999999</v>
      </c>
      <c r="AJ23">
        <f t="shared" si="5"/>
        <v>-85.365711114591903</v>
      </c>
      <c r="AK23">
        <f t="shared" si="18"/>
        <v>-1073.3133297290976</v>
      </c>
      <c r="AL23">
        <f t="shared" si="6"/>
        <v>0.14634288885408095</v>
      </c>
      <c r="AT23" s="26"/>
    </row>
    <row r="24" spans="1:46" ht="15.75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6.3024605419001514</v>
      </c>
      <c r="H24" s="5">
        <f t="shared" si="1"/>
        <v>0.13016110836620157</v>
      </c>
      <c r="I24">
        <v>6.14134436275463</v>
      </c>
      <c r="J24">
        <v>6.4048522318340098</v>
      </c>
      <c r="K24">
        <v>6.3659157708217604</v>
      </c>
      <c r="L24">
        <v>6.3463550331499103</v>
      </c>
      <c r="M24">
        <v>6.5025012842296901</v>
      </c>
      <c r="N24">
        <v>6.3547456604643697</v>
      </c>
      <c r="O24">
        <v>6.0993853150315704</v>
      </c>
      <c r="P24">
        <v>6.2286451042094502</v>
      </c>
      <c r="Q24">
        <v>6.1895499473915701</v>
      </c>
      <c r="R24">
        <v>6.39131070911455</v>
      </c>
      <c r="T24" s="14">
        <v>65</v>
      </c>
      <c r="U24" s="14">
        <v>70000</v>
      </c>
      <c r="V24" s="5">
        <f t="shared" si="2"/>
        <v>6.7872651989693935</v>
      </c>
      <c r="W24" s="5">
        <f t="shared" si="3"/>
        <v>0.14017350131744821</v>
      </c>
      <c r="X24" s="5">
        <f t="shared" si="4"/>
        <v>4.4326753176374932E-2</v>
      </c>
      <c r="Y24" s="5">
        <f t="shared" si="7"/>
        <v>6.6137554675819095</v>
      </c>
      <c r="Z24" s="5">
        <f t="shared" si="8"/>
        <v>6.8975331727443185</v>
      </c>
      <c r="AA24" s="5">
        <f t="shared" si="9"/>
        <v>6.855601599346512</v>
      </c>
      <c r="AB24" s="5">
        <f t="shared" si="10"/>
        <v>6.834536189546057</v>
      </c>
      <c r="AC24" s="5">
        <f t="shared" si="11"/>
        <v>7.0026936907088979</v>
      </c>
      <c r="AD24" s="5">
        <f t="shared" si="12"/>
        <v>6.84357224973086</v>
      </c>
      <c r="AE24" s="5">
        <f t="shared" si="13"/>
        <v>6.568568800803229</v>
      </c>
      <c r="AF24" s="5">
        <f t="shared" si="14"/>
        <v>6.7077716506870999</v>
      </c>
      <c r="AG24" s="5">
        <f t="shared" si="15"/>
        <v>6.6656691741139982</v>
      </c>
      <c r="AH24" s="5">
        <f t="shared" si="16"/>
        <v>6.8829499944310539</v>
      </c>
      <c r="AI24">
        <f t="shared" si="17"/>
        <v>3.8838153846153856</v>
      </c>
      <c r="AJ24">
        <f t="shared" si="5"/>
        <v>74.757668087293411</v>
      </c>
      <c r="AK24">
        <f t="shared" si="18"/>
        <v>2.903449814354008</v>
      </c>
      <c r="AL24">
        <f t="shared" si="6"/>
        <v>1.7475766808729341</v>
      </c>
      <c r="AT24" s="26"/>
    </row>
    <row r="25" spans="1:46" ht="15.75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3.7578633043063632</v>
      </c>
      <c r="H25" s="5">
        <f t="shared" si="1"/>
        <v>7.6063989851968369E-2</v>
      </c>
      <c r="I25">
        <v>3.6694497412317699</v>
      </c>
      <c r="J25">
        <v>3.8216927715422702</v>
      </c>
      <c r="K25">
        <v>3.7865446109373799</v>
      </c>
      <c r="L25">
        <v>3.78404207515131</v>
      </c>
      <c r="M25">
        <v>3.8761363213662898</v>
      </c>
      <c r="N25">
        <v>3.7858036785240499</v>
      </c>
      <c r="O25">
        <v>3.6417747634650901</v>
      </c>
      <c r="P25">
        <v>3.70187428958954</v>
      </c>
      <c r="Q25">
        <v>3.6953156674130301</v>
      </c>
      <c r="R25">
        <v>3.8159991238429001</v>
      </c>
      <c r="T25" s="14">
        <v>22</v>
      </c>
      <c r="U25" s="14">
        <v>160000</v>
      </c>
      <c r="V25" s="5">
        <f t="shared" si="2"/>
        <v>27.329914940409914</v>
      </c>
      <c r="W25" s="5">
        <f t="shared" si="3"/>
        <v>0.55319265346886148</v>
      </c>
      <c r="X25" s="5">
        <f t="shared" si="4"/>
        <v>0.17493487698338483</v>
      </c>
      <c r="Y25" s="5">
        <f t="shared" si="7"/>
        <v>26.686907208958324</v>
      </c>
      <c r="Z25" s="5">
        <f t="shared" si="8"/>
        <v>27.794129247580148</v>
      </c>
      <c r="AA25" s="5">
        <f t="shared" si="9"/>
        <v>27.538506261362762</v>
      </c>
      <c r="AB25" s="5">
        <f t="shared" si="10"/>
        <v>27.520306001100433</v>
      </c>
      <c r="AC25" s="5">
        <f t="shared" si="11"/>
        <v>28.190082337209379</v>
      </c>
      <c r="AD25" s="5">
        <f t="shared" si="12"/>
        <v>27.533117661993089</v>
      </c>
      <c r="AE25" s="5">
        <f t="shared" si="13"/>
        <v>26.485634643382472</v>
      </c>
      <c r="AF25" s="5">
        <f t="shared" si="14"/>
        <v>26.922722106105745</v>
      </c>
      <c r="AG25" s="5">
        <f t="shared" si="15"/>
        <v>26.875023035731125</v>
      </c>
      <c r="AH25" s="5">
        <f t="shared" si="16"/>
        <v>27.752720900675637</v>
      </c>
      <c r="AI25">
        <f t="shared" si="17"/>
        <v>15.639272727272729</v>
      </c>
      <c r="AJ25">
        <f t="shared" si="5"/>
        <v>74.751827767222963</v>
      </c>
      <c r="AK25">
        <f t="shared" si="18"/>
        <v>11.690642213137185</v>
      </c>
      <c r="AL25">
        <f t="shared" si="6"/>
        <v>1.7475182776722298</v>
      </c>
      <c r="AT25" s="26"/>
    </row>
    <row r="26" spans="1:46" ht="15.75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6.7723940385036077</v>
      </c>
      <c r="H26" s="5">
        <f t="shared" si="1"/>
        <v>0.13621167678141527</v>
      </c>
      <c r="I26">
        <v>6.6122085702021502</v>
      </c>
      <c r="J26">
        <v>6.8905304476767899</v>
      </c>
      <c r="K26">
        <v>6.8376099230992802</v>
      </c>
      <c r="L26">
        <v>6.8367394889102799</v>
      </c>
      <c r="M26">
        <v>6.9664674648733902</v>
      </c>
      <c r="N26">
        <v>6.8382932925360898</v>
      </c>
      <c r="O26">
        <v>6.5397407947759003</v>
      </c>
      <c r="P26">
        <v>6.6991383240422602</v>
      </c>
      <c r="Q26">
        <v>6.6604794127973097</v>
      </c>
      <c r="R26">
        <v>6.84273266612262</v>
      </c>
      <c r="T26" s="14">
        <v>400</v>
      </c>
      <c r="U26" s="14">
        <v>53000</v>
      </c>
      <c r="V26" s="5">
        <f t="shared" si="2"/>
        <v>0.89734221010172788</v>
      </c>
      <c r="W26" s="5">
        <f t="shared" si="3"/>
        <v>1.8048047173537529E-2</v>
      </c>
      <c r="X26" s="5">
        <f t="shared" si="4"/>
        <v>5.7072936386542783E-3</v>
      </c>
      <c r="Y26" s="5">
        <f t="shared" si="7"/>
        <v>0.8761176355517849</v>
      </c>
      <c r="Z26" s="5">
        <f t="shared" si="8"/>
        <v>0.9129952843171748</v>
      </c>
      <c r="AA26" s="5">
        <f t="shared" si="9"/>
        <v>0.90598331481065464</v>
      </c>
      <c r="AB26" s="5">
        <f t="shared" si="10"/>
        <v>0.90586798228061216</v>
      </c>
      <c r="AC26" s="5">
        <f t="shared" si="11"/>
        <v>0.92305693909572417</v>
      </c>
      <c r="AD26" s="5">
        <f t="shared" si="12"/>
        <v>0.90607386126103184</v>
      </c>
      <c r="AE26" s="5">
        <f t="shared" si="13"/>
        <v>0.86651565530780683</v>
      </c>
      <c r="AF26" s="5">
        <f t="shared" si="14"/>
        <v>0.88763582793559948</v>
      </c>
      <c r="AG26" s="5">
        <f t="shared" si="15"/>
        <v>0.8825135221956435</v>
      </c>
      <c r="AH26" s="5">
        <f t="shared" si="16"/>
        <v>0.90666207826124712</v>
      </c>
      <c r="AI26">
        <f t="shared" si="17"/>
        <v>0.51346400000000003</v>
      </c>
      <c r="AJ26">
        <f t="shared" si="5"/>
        <v>74.7624390613028</v>
      </c>
      <c r="AK26">
        <f t="shared" si="18"/>
        <v>0.38387821010172785</v>
      </c>
      <c r="AL26">
        <f t="shared" si="6"/>
        <v>1.747624390613028</v>
      </c>
      <c r="AT26" s="26"/>
    </row>
    <row r="27" spans="1:46" ht="15.75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3.2681393154152132</v>
      </c>
      <c r="H27" s="5">
        <f t="shared" si="1"/>
        <v>6.7261457841125041E-2</v>
      </c>
      <c r="I27">
        <v>3.19097015342882</v>
      </c>
      <c r="J27">
        <v>3.3189683009511901</v>
      </c>
      <c r="K27">
        <v>3.29875089512108</v>
      </c>
      <c r="L27">
        <v>3.2917514960222398</v>
      </c>
      <c r="M27">
        <v>3.3747086787664</v>
      </c>
      <c r="N27">
        <v>3.2994209748913499</v>
      </c>
      <c r="O27">
        <v>3.1618183707826799</v>
      </c>
      <c r="P27">
        <v>3.2228679591132399</v>
      </c>
      <c r="Q27">
        <v>3.2115987205498899</v>
      </c>
      <c r="R27">
        <v>3.3105376045252402</v>
      </c>
      <c r="T27" s="14">
        <v>640</v>
      </c>
      <c r="U27" s="14">
        <v>480000</v>
      </c>
      <c r="V27" s="5">
        <f t="shared" si="2"/>
        <v>2.4511044865614098</v>
      </c>
      <c r="W27" s="5">
        <f t="shared" si="3"/>
        <v>5.0446093380843715E-2</v>
      </c>
      <c r="X27" s="5">
        <f t="shared" si="4"/>
        <v>1.5952455414101001E-2</v>
      </c>
      <c r="Y27" s="5">
        <f t="shared" si="7"/>
        <v>2.393227615071615</v>
      </c>
      <c r="Z27" s="5">
        <f t="shared" si="8"/>
        <v>2.4892262257133924</v>
      </c>
      <c r="AA27" s="5">
        <f t="shared" si="9"/>
        <v>2.4740631713408097</v>
      </c>
      <c r="AB27" s="5">
        <f t="shared" si="10"/>
        <v>2.4688136220166799</v>
      </c>
      <c r="AC27" s="5">
        <f t="shared" si="11"/>
        <v>2.5310315090748001</v>
      </c>
      <c r="AD27" s="5">
        <f t="shared" si="12"/>
        <v>2.4745657311685125</v>
      </c>
      <c r="AE27" s="5">
        <f t="shared" si="13"/>
        <v>2.37136377808701</v>
      </c>
      <c r="AF27" s="5">
        <f t="shared" si="14"/>
        <v>2.41715096933493</v>
      </c>
      <c r="AG27" s="5">
        <f t="shared" si="15"/>
        <v>2.4086990404124173</v>
      </c>
      <c r="AH27" s="5">
        <f t="shared" si="16"/>
        <v>2.4829032033939296</v>
      </c>
      <c r="AI27">
        <f t="shared" si="17"/>
        <v>1.4028000000000003</v>
      </c>
      <c r="AJ27">
        <f t="shared" si="5"/>
        <v>74.729433031181159</v>
      </c>
      <c r="AK27">
        <f t="shared" si="18"/>
        <v>1.0483044865614095</v>
      </c>
      <c r="AL27">
        <f t="shared" si="6"/>
        <v>1.7472943303118116</v>
      </c>
      <c r="AT27" s="26"/>
    </row>
    <row r="28" spans="1:46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32.589489556309204</v>
      </c>
      <c r="H28" s="5">
        <f t="shared" si="1"/>
        <v>0.67652901805063048</v>
      </c>
      <c r="I28">
        <v>31.751855728849101</v>
      </c>
      <c r="J28">
        <v>33.144271482239702</v>
      </c>
      <c r="K28">
        <v>32.812367374707598</v>
      </c>
      <c r="L28">
        <v>32.731838288493798</v>
      </c>
      <c r="M28">
        <v>33.687675535662699</v>
      </c>
      <c r="N28">
        <v>32.895220927879599</v>
      </c>
      <c r="O28">
        <v>31.542846844844899</v>
      </c>
      <c r="P28">
        <v>32.185144443445303</v>
      </c>
      <c r="Q28">
        <v>32.0815267161707</v>
      </c>
      <c r="R28">
        <v>33.062148220798697</v>
      </c>
      <c r="T28" s="14">
        <v>2500</v>
      </c>
      <c r="U28" s="14">
        <v>120000</v>
      </c>
      <c r="V28" s="5">
        <f t="shared" si="2"/>
        <v>1.5642954987028421</v>
      </c>
      <c r="W28" s="5">
        <f t="shared" si="3"/>
        <v>3.2473392866430265E-2</v>
      </c>
      <c r="X28" s="5">
        <f t="shared" si="4"/>
        <v>1.0268988481138363E-2</v>
      </c>
      <c r="Y28" s="5">
        <f t="shared" si="7"/>
        <v>1.5240890749847569</v>
      </c>
      <c r="Z28" s="5">
        <f t="shared" si="8"/>
        <v>1.5909250311475056</v>
      </c>
      <c r="AA28" s="5">
        <f t="shared" si="9"/>
        <v>1.5749936339859647</v>
      </c>
      <c r="AB28" s="5">
        <f t="shared" si="10"/>
        <v>1.5711282378477021</v>
      </c>
      <c r="AC28" s="5">
        <f t="shared" si="11"/>
        <v>1.6170084257118096</v>
      </c>
      <c r="AD28" s="5">
        <f t="shared" si="12"/>
        <v>1.5789706045382208</v>
      </c>
      <c r="AE28" s="5">
        <f t="shared" si="13"/>
        <v>1.5140566485525551</v>
      </c>
      <c r="AF28" s="5">
        <f t="shared" si="14"/>
        <v>1.5448869332853747</v>
      </c>
      <c r="AG28" s="5">
        <f t="shared" si="15"/>
        <v>1.5399132823761936</v>
      </c>
      <c r="AH28" s="5">
        <f t="shared" si="16"/>
        <v>1.5869831145983375</v>
      </c>
      <c r="AI28">
        <f t="shared" si="17"/>
        <v>0.89510400000000001</v>
      </c>
      <c r="AJ28">
        <f t="shared" si="5"/>
        <v>74.761312507020648</v>
      </c>
      <c r="AK28">
        <f t="shared" si="18"/>
        <v>0.66919149870284211</v>
      </c>
      <c r="AL28">
        <f t="shared" si="6"/>
        <v>1.7476131250702065</v>
      </c>
    </row>
    <row r="29" spans="1:46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0.97857570979372732</v>
      </c>
      <c r="H29" s="5">
        <f t="shared" si="1"/>
        <v>2.0278332379007273E-2</v>
      </c>
      <c r="I29">
        <v>0.95474052198691295</v>
      </c>
      <c r="J29">
        <v>0.99488822265860299</v>
      </c>
      <c r="K29">
        <v>0.98331934737264703</v>
      </c>
      <c r="L29">
        <v>0.98469279287026301</v>
      </c>
      <c r="M29">
        <v>1.01196340149958</v>
      </c>
      <c r="N29">
        <v>0.98808615219916895</v>
      </c>
      <c r="O29">
        <v>0.94604512570915</v>
      </c>
      <c r="P29">
        <v>0.96484635140194497</v>
      </c>
      <c r="Q29">
        <v>0.96526766464062397</v>
      </c>
      <c r="R29">
        <v>0.99190751759837803</v>
      </c>
      <c r="T29" s="14">
        <v>1550</v>
      </c>
      <c r="U29" s="14">
        <v>390000</v>
      </c>
      <c r="V29" s="5">
        <f t="shared" si="2"/>
        <v>0.24622227536745395</v>
      </c>
      <c r="W29" s="5">
        <f t="shared" si="3"/>
        <v>5.1022900824598851E-3</v>
      </c>
      <c r="X29" s="5">
        <f t="shared" si="4"/>
        <v>1.6134857943461572E-3</v>
      </c>
      <c r="Y29" s="5">
        <f t="shared" si="7"/>
        <v>0.2402250345644491</v>
      </c>
      <c r="Z29" s="5">
        <f t="shared" si="8"/>
        <v>0.25032671408829366</v>
      </c>
      <c r="AA29" s="5">
        <f t="shared" si="9"/>
        <v>0.24741583579053703</v>
      </c>
      <c r="AB29" s="5">
        <f t="shared" si="10"/>
        <v>0.24776141239961458</v>
      </c>
      <c r="AC29" s="5">
        <f t="shared" si="11"/>
        <v>0.25462304940957176</v>
      </c>
      <c r="AD29" s="5">
        <f t="shared" si="12"/>
        <v>0.24861522539204894</v>
      </c>
      <c r="AE29" s="5">
        <f t="shared" si="13"/>
        <v>0.23803716066230229</v>
      </c>
      <c r="AF29" s="5">
        <f t="shared" si="14"/>
        <v>0.24276779164307005</v>
      </c>
      <c r="AG29" s="5">
        <f t="shared" si="15"/>
        <v>0.24287379949022153</v>
      </c>
      <c r="AH29" s="5">
        <f t="shared" si="16"/>
        <v>0.24957673023443061</v>
      </c>
      <c r="AI29">
        <f t="shared" si="17"/>
        <v>0.14090322580645162</v>
      </c>
      <c r="AJ29">
        <f t="shared" si="5"/>
        <v>74.745662463165559</v>
      </c>
      <c r="AK29">
        <f t="shared" si="18"/>
        <v>0.10531904956100233</v>
      </c>
      <c r="AL29">
        <f t="shared" si="6"/>
        <v>1.7474566246316556</v>
      </c>
    </row>
    <row r="30" spans="1:46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5.9234600660704544</v>
      </c>
      <c r="H30" s="5">
        <f t="shared" si="1"/>
        <v>0.11999876293588131</v>
      </c>
      <c r="I30">
        <v>5.78679722698649</v>
      </c>
      <c r="J30">
        <v>6.0290762664277899</v>
      </c>
      <c r="K30">
        <v>5.9656276383067999</v>
      </c>
      <c r="L30">
        <v>5.9467883589371802</v>
      </c>
      <c r="M30">
        <v>6.1119794834502796</v>
      </c>
      <c r="N30">
        <v>5.9798788978016502</v>
      </c>
      <c r="O30">
        <v>5.7410312084972404</v>
      </c>
      <c r="P30">
        <v>5.8344650500082098</v>
      </c>
      <c r="Q30">
        <v>5.82596694108494</v>
      </c>
      <c r="R30">
        <v>6.0129895892039604</v>
      </c>
      <c r="T30" s="14">
        <v>9240</v>
      </c>
      <c r="U30" s="15">
        <v>66000</v>
      </c>
      <c r="V30" s="5">
        <f t="shared" si="2"/>
        <v>4.2310429043360374E-2</v>
      </c>
      <c r="W30" s="5">
        <f t="shared" si="3"/>
        <v>8.5713402097058167E-4</v>
      </c>
      <c r="X30" s="5">
        <f t="shared" si="4"/>
        <v>2.7104957662855652E-4</v>
      </c>
      <c r="Y30" s="5">
        <f t="shared" si="7"/>
        <v>4.133426590704635E-2</v>
      </c>
      <c r="Z30" s="5">
        <f t="shared" si="8"/>
        <v>4.3064830474484214E-2</v>
      </c>
      <c r="AA30" s="5">
        <f t="shared" si="9"/>
        <v>4.2611625987905709E-2</v>
      </c>
      <c r="AB30" s="5">
        <f t="shared" si="10"/>
        <v>4.2477059706694145E-2</v>
      </c>
      <c r="AC30" s="5">
        <f t="shared" si="11"/>
        <v>4.3656996310359138E-2</v>
      </c>
      <c r="AD30" s="5">
        <f t="shared" si="12"/>
        <v>4.2713420698583214E-2</v>
      </c>
      <c r="AE30" s="5">
        <f t="shared" si="13"/>
        <v>4.1007365774980285E-2</v>
      </c>
      <c r="AF30" s="5">
        <f t="shared" si="14"/>
        <v>4.1674750357201501E-2</v>
      </c>
      <c r="AG30" s="5">
        <f t="shared" si="15"/>
        <v>4.1614049579178143E-2</v>
      </c>
      <c r="AH30" s="5">
        <f t="shared" si="16"/>
        <v>4.2949925637171149E-2</v>
      </c>
      <c r="AI30">
        <f t="shared" si="17"/>
        <v>2.4240000000000001E-2</v>
      </c>
      <c r="AJ30">
        <f t="shared" si="5"/>
        <v>74.54797460132167</v>
      </c>
      <c r="AK30">
        <f t="shared" si="18"/>
        <v>1.8070429043360373E-2</v>
      </c>
      <c r="AL30">
        <f t="shared" si="6"/>
        <v>1.7454797460132168</v>
      </c>
    </row>
    <row r="31" spans="1:46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46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10175.957757054086</v>
      </c>
      <c r="V32" s="5"/>
      <c r="W32" s="5"/>
      <c r="X32" s="5"/>
      <c r="Y32" s="5">
        <f t="shared" ref="Y32:AI32" si="19">SUM(Y5:Y30)</f>
        <v>10175.957757054082</v>
      </c>
      <c r="Z32" s="5">
        <f t="shared" si="19"/>
        <v>10175.957757054082</v>
      </c>
      <c r="AA32" s="5">
        <f t="shared" si="19"/>
        <v>10175.95775705407</v>
      </c>
      <c r="AB32" s="5">
        <f t="shared" si="19"/>
        <v>10175.957757054106</v>
      </c>
      <c r="AC32" s="5">
        <f t="shared" si="19"/>
        <v>10175.95775705407</v>
      </c>
      <c r="AD32" s="5">
        <f t="shared" si="19"/>
        <v>10175.957757054084</v>
      </c>
      <c r="AE32" s="5">
        <f t="shared" si="19"/>
        <v>10175.957757054077</v>
      </c>
      <c r="AF32" s="5">
        <f t="shared" si="19"/>
        <v>10175.957757054081</v>
      </c>
      <c r="AG32" s="5">
        <f t="shared" si="19"/>
        <v>10175.957757054075</v>
      </c>
      <c r="AH32" s="5">
        <f t="shared" si="19"/>
        <v>10175.957757054101</v>
      </c>
      <c r="AI32" s="5">
        <f t="shared" si="19"/>
        <v>10175.957757054084</v>
      </c>
    </row>
  </sheetData>
  <mergeCells count="2">
    <mergeCell ref="F2:Q2"/>
    <mergeCell ref="U2:AG2"/>
  </mergeCells>
  <conditionalFormatting sqref="G35:G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1B6D-9C42-4A27-B1A9-622A4438E141}">
  <dimension ref="A1:AL32"/>
  <sheetViews>
    <sheetView topLeftCell="L1" zoomScale="80" zoomScaleNormal="80" workbookViewId="0">
      <selection activeCell="AH5" sqref="AH5"/>
    </sheetView>
  </sheetViews>
  <sheetFormatPr defaultRowHeight="15" x14ac:dyDescent="0.25"/>
  <cols>
    <col min="9" max="18" width="12.5703125" customWidth="1"/>
  </cols>
  <sheetData>
    <row r="1" spans="1:38" x14ac:dyDescent="0.25">
      <c r="A1" t="s">
        <v>0</v>
      </c>
      <c r="B1">
        <v>280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36.202886869047589</v>
      </c>
      <c r="H4" s="5">
        <f>STDEV(I4:R4)</f>
        <v>1.791625265578372E-3</v>
      </c>
      <c r="I4">
        <v>36.2033901767307</v>
      </c>
      <c r="J4">
        <v>36.202641919929199</v>
      </c>
      <c r="K4">
        <v>36.2045493416216</v>
      </c>
      <c r="L4">
        <v>36.200980770715603</v>
      </c>
      <c r="M4">
        <v>36.199521049605799</v>
      </c>
      <c r="N4">
        <v>36.205723946810302</v>
      </c>
      <c r="O4">
        <v>36.203026759997599</v>
      </c>
      <c r="P4">
        <v>36.201882910508402</v>
      </c>
      <c r="Q4">
        <v>36.202933978588398</v>
      </c>
      <c r="R4">
        <v>36.204217835968201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180.32435721258571</v>
      </c>
      <c r="H5" s="5">
        <f t="shared" ref="H5:H30" si="1">STDEV(I5:R5)</f>
        <v>0.33975201273037109</v>
      </c>
      <c r="I5">
        <v>179.83235083619499</v>
      </c>
      <c r="J5">
        <v>179.905110534941</v>
      </c>
      <c r="K5">
        <v>180.176539893003</v>
      </c>
      <c r="L5">
        <v>180.38569358172299</v>
      </c>
      <c r="M5">
        <v>180.30292060891799</v>
      </c>
      <c r="N5">
        <v>180.353259338931</v>
      </c>
      <c r="O5">
        <v>181.08187421378301</v>
      </c>
      <c r="P5">
        <v>180.374077934713</v>
      </c>
      <c r="Q5">
        <v>180.439148788311</v>
      </c>
      <c r="R5">
        <v>180.39259639533901</v>
      </c>
      <c r="T5" s="12">
        <v>16</v>
      </c>
      <c r="U5" s="12">
        <v>588000</v>
      </c>
      <c r="V5" s="5">
        <f>AVERAGE(Y5:AH5)</f>
        <v>7289.6121403187763</v>
      </c>
      <c r="W5" s="5">
        <f>STDEV(Y5:AH5)</f>
        <v>13.734475114625404</v>
      </c>
      <c r="X5" s="5">
        <f>W5/SQRT(COUNT(Y5:AH5))</f>
        <v>4.3432223829118453</v>
      </c>
      <c r="Y5" s="5">
        <f>I5/T5*U5/1000*1.1</f>
        <v>7269.7227825531827</v>
      </c>
      <c r="Z5" s="5">
        <f>J5/T5*U5/1000*1.1</f>
        <v>7272.6640933749904</v>
      </c>
      <c r="AA5" s="5">
        <f>K5/T5*U5/1000*1.1</f>
        <v>7283.6366251746467</v>
      </c>
      <c r="AB5" s="5">
        <f>L5/T5*U5/1000*1.1</f>
        <v>7292.0916630411521</v>
      </c>
      <c r="AC5" s="5">
        <f>M5/T5*U5/1000*1.1</f>
        <v>7288.7455656155098</v>
      </c>
      <c r="AD5" s="5">
        <f>N5/T5*U5/1000*1.1</f>
        <v>7290.7805087762854</v>
      </c>
      <c r="AE5" s="5">
        <f>O5/T5*U5/1000*1.1</f>
        <v>7320.2347650921793</v>
      </c>
      <c r="AF5" s="5">
        <f>P5/T5*U5/1000*1.1</f>
        <v>7291.6221005107736</v>
      </c>
      <c r="AG5" s="5">
        <f>Q5/T5*U5/1000*1.1</f>
        <v>7294.2525897674723</v>
      </c>
      <c r="AH5" s="5">
        <f>R5/T5*U5/1000*1.1</f>
        <v>7292.3707092815794</v>
      </c>
      <c r="AI5">
        <f>F5/T5*U5/1000*1.1</f>
        <v>6403.3200000000006</v>
      </c>
      <c r="AJ5">
        <f>((V5-AI5)/AI5)*100</f>
        <v>13.841134603905092</v>
      </c>
      <c r="AK5">
        <f>V5-AI5</f>
        <v>886.29214031877564</v>
      </c>
      <c r="AL5">
        <f>V5/AI5</f>
        <v>1.138411346039051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1784.8928392052271</v>
      </c>
      <c r="H6" s="5">
        <f t="shared" si="1"/>
        <v>41.063487067395016</v>
      </c>
      <c r="I6">
        <v>1751.8340517039501</v>
      </c>
      <c r="J6">
        <v>1725.44933087752</v>
      </c>
      <c r="K6">
        <v>1757.76906022964</v>
      </c>
      <c r="L6">
        <v>1834.5461311373001</v>
      </c>
      <c r="M6">
        <v>1772.49659704757</v>
      </c>
      <c r="N6">
        <v>1817.26941110956</v>
      </c>
      <c r="O6">
        <v>1746.95922057707</v>
      </c>
      <c r="P6">
        <v>1851.2232575016801</v>
      </c>
      <c r="Q6">
        <v>1789.5854359386201</v>
      </c>
      <c r="R6">
        <v>1801.7958959293601</v>
      </c>
      <c r="T6" s="13">
        <v>540</v>
      </c>
      <c r="U6" s="13">
        <v>45000</v>
      </c>
      <c r="V6" s="5">
        <f t="shared" ref="V6:V30" si="2">AVERAGE(Y6:AH6)</f>
        <v>148.74106993376893</v>
      </c>
      <c r="W6" s="5">
        <f t="shared" ref="W6:W30" si="3">STDEV(Y6:AH6)</f>
        <v>3.4219572556162579</v>
      </c>
      <c r="X6" s="5">
        <f t="shared" ref="X6:X30" si="4">W6/SQRT(COUNT(Y6:AH6))</f>
        <v>1.0821178983486388</v>
      </c>
      <c r="Y6" s="5">
        <f>I6/T6*U6/1000</f>
        <v>145.98617097532914</v>
      </c>
      <c r="Z6" s="5">
        <f>J6/T6*U6/1000</f>
        <v>143.7874442397933</v>
      </c>
      <c r="AA6" s="5">
        <f>K6/T6*U6/1000</f>
        <v>146.48075501913664</v>
      </c>
      <c r="AB6" s="5">
        <f>L6/T6*U6/1000</f>
        <v>152.87884426144166</v>
      </c>
      <c r="AC6" s="5">
        <f>M6/T6*U6/1000</f>
        <v>147.70804975396419</v>
      </c>
      <c r="AD6" s="5">
        <f>N6/T6*U6/1000</f>
        <v>151.43911759246333</v>
      </c>
      <c r="AE6" s="5">
        <f>O6/T6*U6/1000</f>
        <v>145.5799350480892</v>
      </c>
      <c r="AF6" s="5">
        <f>P6/T6*U6/1000</f>
        <v>154.26860479180669</v>
      </c>
      <c r="AG6" s="5">
        <f>Q6/T6*U6/1000</f>
        <v>149.13211966155168</v>
      </c>
      <c r="AH6" s="5">
        <f>R6/T6*U6/1000</f>
        <v>150.14965799411334</v>
      </c>
      <c r="AI6">
        <f>F6/T6*U6/1000</f>
        <v>115.84906666666669</v>
      </c>
      <c r="AJ6">
        <f t="shared" ref="AJ6:AJ30" si="5">((V6-AI6)/AI6)*100</f>
        <v>28.392117617781615</v>
      </c>
      <c r="AK6">
        <f>V6-AI6</f>
        <v>32.89200326710224</v>
      </c>
      <c r="AL6">
        <f t="shared" ref="AL6:AL30" si="6">V6/AI6</f>
        <v>1.2839211761778162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96.847623080022728</v>
      </c>
      <c r="H7" s="5">
        <f t="shared" si="1"/>
        <v>0.89139767106934109</v>
      </c>
      <c r="I7">
        <v>96.648429920746693</v>
      </c>
      <c r="J7">
        <v>95.547207788212006</v>
      </c>
      <c r="K7">
        <v>96.410984042956201</v>
      </c>
      <c r="L7">
        <v>97.7901798506566</v>
      </c>
      <c r="M7">
        <v>97.463658523618406</v>
      </c>
      <c r="N7">
        <v>95.974060099606405</v>
      </c>
      <c r="O7">
        <v>96.404208989465801</v>
      </c>
      <c r="P7">
        <v>96.973232441359102</v>
      </c>
      <c r="Q7">
        <v>96.695235101714403</v>
      </c>
      <c r="R7">
        <v>98.569034041891598</v>
      </c>
      <c r="T7" s="13">
        <v>50</v>
      </c>
      <c r="U7" s="13">
        <v>180000</v>
      </c>
      <c r="V7" s="5">
        <f t="shared" si="2"/>
        <v>348.65144308808181</v>
      </c>
      <c r="W7" s="5">
        <f t="shared" si="3"/>
        <v>3.2090316158496308</v>
      </c>
      <c r="X7" s="5">
        <f t="shared" si="4"/>
        <v>1.0147848989575323</v>
      </c>
      <c r="Y7" s="5">
        <f t="shared" ref="Y7:Y30" si="7">I7/T7*U7/1000</f>
        <v>347.9343477146881</v>
      </c>
      <c r="Z7" s="5">
        <f t="shared" ref="Z7:Z30" si="8">J7/T7*U7/1000</f>
        <v>343.96994803756326</v>
      </c>
      <c r="AA7" s="5">
        <f t="shared" ref="AA7:AA30" si="9">K7/T7*U7/1000</f>
        <v>347.07954255464239</v>
      </c>
      <c r="AB7" s="5">
        <f t="shared" ref="AB7:AB30" si="10">L7/T7*U7/1000</f>
        <v>352.04464746236374</v>
      </c>
      <c r="AC7" s="5">
        <f t="shared" ref="AC7:AC30" si="11">M7/T7*U7/1000</f>
        <v>350.86917068502629</v>
      </c>
      <c r="AD7" s="5">
        <f t="shared" ref="AD7:AD30" si="12">N7/T7*U7/1000</f>
        <v>345.50661635858302</v>
      </c>
      <c r="AE7" s="5">
        <f t="shared" ref="AE7:AE30" si="13">O7/T7*U7/1000</f>
        <v>347.05515236207685</v>
      </c>
      <c r="AF7" s="5">
        <f t="shared" ref="AF7:AF30" si="14">P7/T7*U7/1000</f>
        <v>349.1036367888928</v>
      </c>
      <c r="AG7" s="5">
        <f t="shared" ref="AG7:AG30" si="15">Q7/T7*U7/1000</f>
        <v>348.10284636617183</v>
      </c>
      <c r="AH7" s="5">
        <f t="shared" ref="AH7:AH30" si="16">R7/T7*U7/1000</f>
        <v>354.84852255080978</v>
      </c>
      <c r="AI7">
        <f t="shared" ref="AI7:AI30" si="17">F7/T7*U7/1000</f>
        <v>670.72320000000002</v>
      </c>
      <c r="AJ7">
        <f t="shared" si="5"/>
        <v>-48.01858008071261</v>
      </c>
      <c r="AK7">
        <f t="shared" ref="AK7:AK30" si="18">V7-AI7</f>
        <v>-322.07175691191821</v>
      </c>
      <c r="AL7">
        <f t="shared" si="6"/>
        <v>0.51981419919287386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514.51035209889915</v>
      </c>
      <c r="H8" s="5">
        <f t="shared" si="1"/>
        <v>8.7552315435558938</v>
      </c>
      <c r="I8">
        <v>524.11810921824997</v>
      </c>
      <c r="J8">
        <v>525.52387475854698</v>
      </c>
      <c r="K8">
        <v>518.912727647775</v>
      </c>
      <c r="L8">
        <v>511.45351113788598</v>
      </c>
      <c r="M8">
        <v>512.84396395810802</v>
      </c>
      <c r="N8">
        <v>510.41579174112098</v>
      </c>
      <c r="O8">
        <v>515.24940659809999</v>
      </c>
      <c r="P8">
        <v>497.978775201573</v>
      </c>
      <c r="Q8">
        <v>505.526211696205</v>
      </c>
      <c r="R8">
        <v>523.081149031427</v>
      </c>
      <c r="T8" s="14">
        <v>65</v>
      </c>
      <c r="U8" s="14">
        <v>70000</v>
      </c>
      <c r="V8" s="5">
        <f t="shared" si="2"/>
        <v>554.08807149112215</v>
      </c>
      <c r="W8" s="5">
        <f t="shared" si="3"/>
        <v>9.4287108930602006</v>
      </c>
      <c r="X8" s="5">
        <f t="shared" si="4"/>
        <v>2.981620182131052</v>
      </c>
      <c r="Y8" s="5">
        <f t="shared" si="7"/>
        <v>564.43488685042303</v>
      </c>
      <c r="Z8" s="5">
        <f t="shared" si="8"/>
        <v>565.94878820151212</v>
      </c>
      <c r="AA8" s="5">
        <f t="shared" si="9"/>
        <v>558.82909131298857</v>
      </c>
      <c r="AB8" s="5">
        <f t="shared" si="10"/>
        <v>550.79608891772341</v>
      </c>
      <c r="AC8" s="5">
        <f t="shared" si="11"/>
        <v>552.29349964719324</v>
      </c>
      <c r="AD8" s="5">
        <f t="shared" si="12"/>
        <v>549.67854495197651</v>
      </c>
      <c r="AE8" s="5">
        <f t="shared" si="13"/>
        <v>554.88397633641534</v>
      </c>
      <c r="AF8" s="5">
        <f t="shared" si="14"/>
        <v>536.28483483246316</v>
      </c>
      <c r="AG8" s="5">
        <f t="shared" si="15"/>
        <v>544.41284336514389</v>
      </c>
      <c r="AH8" s="5">
        <f t="shared" si="16"/>
        <v>563.31816049538293</v>
      </c>
      <c r="AI8">
        <f t="shared" si="17"/>
        <v>60.548923076923096</v>
      </c>
      <c r="AJ8">
        <f t="shared" si="5"/>
        <v>815.10805367618639</v>
      </c>
      <c r="AK8">
        <f t="shared" si="18"/>
        <v>493.53914841419908</v>
      </c>
      <c r="AL8">
        <f t="shared" si="6"/>
        <v>9.1510805367618637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59.124299083366644</v>
      </c>
      <c r="H9" s="5">
        <f t="shared" si="1"/>
        <v>1.2314330217048317</v>
      </c>
      <c r="I9">
        <v>57.821990849882297</v>
      </c>
      <c r="J9">
        <v>59.999397802314199</v>
      </c>
      <c r="K9">
        <v>59.339674485668198</v>
      </c>
      <c r="L9">
        <v>57.4730210491959</v>
      </c>
      <c r="M9">
        <v>60.4319146421319</v>
      </c>
      <c r="N9">
        <v>60.416115716554003</v>
      </c>
      <c r="O9">
        <v>58.278139337358802</v>
      </c>
      <c r="P9">
        <v>59.175751486945998</v>
      </c>
      <c r="Q9">
        <v>60.622156836092202</v>
      </c>
      <c r="R9">
        <v>57.684828627522897</v>
      </c>
      <c r="T9" s="14">
        <v>22</v>
      </c>
      <c r="U9" s="14">
        <v>160000</v>
      </c>
      <c r="V9" s="5">
        <f t="shared" si="2"/>
        <v>429.99490242448462</v>
      </c>
      <c r="W9" s="5">
        <f t="shared" si="3"/>
        <v>8.9558765214896976</v>
      </c>
      <c r="X9" s="5">
        <f t="shared" si="4"/>
        <v>2.8320968251133363</v>
      </c>
      <c r="Y9" s="5">
        <f t="shared" si="7"/>
        <v>420.52356981732578</v>
      </c>
      <c r="Z9" s="5">
        <f t="shared" si="8"/>
        <v>436.35925674410322</v>
      </c>
      <c r="AA9" s="5">
        <f t="shared" si="9"/>
        <v>431.56126898667782</v>
      </c>
      <c r="AB9" s="5">
        <f t="shared" si="10"/>
        <v>417.98560763051557</v>
      </c>
      <c r="AC9" s="5">
        <f t="shared" si="11"/>
        <v>439.50483376095929</v>
      </c>
      <c r="AD9" s="5">
        <f t="shared" si="12"/>
        <v>439.38993248402909</v>
      </c>
      <c r="AE9" s="5">
        <f t="shared" si="13"/>
        <v>423.84101336260949</v>
      </c>
      <c r="AF9" s="5">
        <f t="shared" si="14"/>
        <v>430.3691017232436</v>
      </c>
      <c r="AG9" s="5">
        <f t="shared" si="15"/>
        <v>440.88841335339788</v>
      </c>
      <c r="AH9" s="5">
        <f t="shared" si="16"/>
        <v>419.52602638198471</v>
      </c>
      <c r="AI9">
        <f t="shared" si="17"/>
        <v>243.63054545454546</v>
      </c>
      <c r="AJ9">
        <f t="shared" si="5"/>
        <v>76.494659822821546</v>
      </c>
      <c r="AK9">
        <f t="shared" si="18"/>
        <v>186.36435696993917</v>
      </c>
      <c r="AL9">
        <f t="shared" si="6"/>
        <v>1.7649465982282155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239.25046437450337</v>
      </c>
      <c r="H10" s="5">
        <f t="shared" si="1"/>
        <v>5.4519298836937748</v>
      </c>
      <c r="I10">
        <v>245.64500988502601</v>
      </c>
      <c r="J10">
        <v>246.873705572419</v>
      </c>
      <c r="K10">
        <v>246.99068095113199</v>
      </c>
      <c r="L10">
        <v>233.42604526684801</v>
      </c>
      <c r="M10">
        <v>236.28717849956499</v>
      </c>
      <c r="N10">
        <v>237.41100574538001</v>
      </c>
      <c r="O10">
        <v>235.30139354121999</v>
      </c>
      <c r="P10">
        <v>232.41825925556699</v>
      </c>
      <c r="Q10">
        <v>238.78151418457799</v>
      </c>
      <c r="R10">
        <v>239.36985084329899</v>
      </c>
      <c r="T10" s="14">
        <v>69</v>
      </c>
      <c r="U10" s="14">
        <v>160000</v>
      </c>
      <c r="V10" s="5">
        <f t="shared" si="2"/>
        <v>554.7836855060948</v>
      </c>
      <c r="W10" s="5">
        <f t="shared" si="3"/>
        <v>12.642156252043533</v>
      </c>
      <c r="X10" s="5">
        <f t="shared" si="4"/>
        <v>3.9978008292195266</v>
      </c>
      <c r="Y10" s="5">
        <f t="shared" si="7"/>
        <v>569.611617124698</v>
      </c>
      <c r="Z10" s="5">
        <f t="shared" si="8"/>
        <v>572.46076654473973</v>
      </c>
      <c r="AA10" s="5">
        <f t="shared" si="9"/>
        <v>572.73201379972636</v>
      </c>
      <c r="AB10" s="5">
        <f t="shared" si="10"/>
        <v>541.27778612602435</v>
      </c>
      <c r="AC10" s="5">
        <f t="shared" si="11"/>
        <v>547.91229797000574</v>
      </c>
      <c r="AD10" s="5">
        <f t="shared" si="12"/>
        <v>550.51827419218546</v>
      </c>
      <c r="AE10" s="5">
        <f t="shared" si="13"/>
        <v>545.62641980572755</v>
      </c>
      <c r="AF10" s="5">
        <f t="shared" si="14"/>
        <v>538.94089102740179</v>
      </c>
      <c r="AG10" s="5">
        <f t="shared" si="15"/>
        <v>553.69626477583301</v>
      </c>
      <c r="AH10" s="5">
        <f t="shared" si="16"/>
        <v>555.06052369460633</v>
      </c>
      <c r="AI10">
        <f t="shared" si="17"/>
        <v>333.93530434782616</v>
      </c>
      <c r="AJ10">
        <f t="shared" si="5"/>
        <v>66.135080143617742</v>
      </c>
      <c r="AK10">
        <f t="shared" si="18"/>
        <v>220.84838115826864</v>
      </c>
      <c r="AL10">
        <f t="shared" si="6"/>
        <v>1.6613508014361773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120.99320332395942</v>
      </c>
      <c r="H12" s="5">
        <f t="shared" si="1"/>
        <v>5.0989291886006249</v>
      </c>
      <c r="I12">
        <v>123.503102286291</v>
      </c>
      <c r="J12">
        <v>129.130986113055</v>
      </c>
      <c r="K12">
        <v>125.118985783357</v>
      </c>
      <c r="L12">
        <v>112.553723997465</v>
      </c>
      <c r="M12">
        <v>117.795793006078</v>
      </c>
      <c r="N12">
        <v>118.191539230232</v>
      </c>
      <c r="O12">
        <v>117.040805974351</v>
      </c>
      <c r="P12">
        <v>126.090907499325</v>
      </c>
      <c r="Q12">
        <v>117.758559910882</v>
      </c>
      <c r="R12">
        <v>122.74762943855799</v>
      </c>
      <c r="T12" s="14">
        <v>81</v>
      </c>
      <c r="U12" s="14">
        <v>66000</v>
      </c>
      <c r="V12" s="5">
        <f t="shared" si="2"/>
        <v>98.587054560263212</v>
      </c>
      <c r="W12" s="5">
        <f t="shared" si="3"/>
        <v>4.1546830425634758</v>
      </c>
      <c r="X12" s="5">
        <f t="shared" si="4"/>
        <v>1.313826137057887</v>
      </c>
      <c r="Y12" s="5">
        <f t="shared" si="7"/>
        <v>100.63215741845933</v>
      </c>
      <c r="Z12" s="5">
        <f t="shared" si="8"/>
        <v>105.21784053656333</v>
      </c>
      <c r="AA12" s="5">
        <f t="shared" si="9"/>
        <v>101.9488032308835</v>
      </c>
      <c r="AB12" s="5">
        <f t="shared" si="10"/>
        <v>91.710441775712212</v>
      </c>
      <c r="AC12" s="5">
        <f t="shared" si="11"/>
        <v>95.981757264211694</v>
      </c>
      <c r="AD12" s="5">
        <f t="shared" si="12"/>
        <v>96.30421715055941</v>
      </c>
      <c r="AE12" s="5">
        <f t="shared" si="13"/>
        <v>95.366582645767465</v>
      </c>
      <c r="AF12" s="5">
        <f t="shared" si="14"/>
        <v>102.74073944389444</v>
      </c>
      <c r="AG12" s="5">
        <f t="shared" si="15"/>
        <v>95.951419186644586</v>
      </c>
      <c r="AH12" s="5">
        <f t="shared" si="16"/>
        <v>100.01658694993614</v>
      </c>
      <c r="AI12">
        <f t="shared" si="17"/>
        <v>12.183111111111113</v>
      </c>
      <c r="AJ12">
        <f t="shared" si="5"/>
        <v>709.21083014954093</v>
      </c>
      <c r="AK12">
        <f t="shared" si="18"/>
        <v>86.403943449152095</v>
      </c>
      <c r="AL12">
        <f t="shared" si="6"/>
        <v>8.0921083014954096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2248.2270934115832</v>
      </c>
      <c r="H14" s="5">
        <f t="shared" si="1"/>
        <v>71.88472350239941</v>
      </c>
      <c r="I14">
        <v>2290.7588560676199</v>
      </c>
      <c r="J14">
        <v>2161.6161034871998</v>
      </c>
      <c r="K14">
        <v>2157.8564641667199</v>
      </c>
      <c r="L14">
        <v>2337.12647193256</v>
      </c>
      <c r="M14">
        <v>2221.1721237786801</v>
      </c>
      <c r="N14">
        <v>2273.2606464699802</v>
      </c>
      <c r="O14">
        <v>2229.3006988822699</v>
      </c>
      <c r="P14">
        <v>2377.17118927508</v>
      </c>
      <c r="Q14">
        <v>2237.41471299263</v>
      </c>
      <c r="R14">
        <v>2196.5936670630899</v>
      </c>
      <c r="T14" s="14">
        <v>615</v>
      </c>
      <c r="U14" s="14">
        <v>96000</v>
      </c>
      <c r="V14" s="5">
        <f t="shared" si="2"/>
        <v>350.94276580083249</v>
      </c>
      <c r="W14" s="5">
        <f t="shared" si="3"/>
        <v>11.22103001013064</v>
      </c>
      <c r="X14" s="5">
        <f t="shared" si="4"/>
        <v>3.5484012525115083</v>
      </c>
      <c r="Y14" s="5">
        <f t="shared" si="7"/>
        <v>357.58187021543336</v>
      </c>
      <c r="Z14" s="5">
        <f t="shared" si="8"/>
        <v>337.42300151995312</v>
      </c>
      <c r="AA14" s="5">
        <f t="shared" si="9"/>
        <v>336.83613099187824</v>
      </c>
      <c r="AB14" s="5">
        <f t="shared" si="10"/>
        <v>364.81974196020451</v>
      </c>
      <c r="AC14" s="5">
        <f t="shared" si="11"/>
        <v>346.71955102886716</v>
      </c>
      <c r="AD14" s="5">
        <f t="shared" si="12"/>
        <v>354.85044237580178</v>
      </c>
      <c r="AE14" s="5">
        <f t="shared" si="13"/>
        <v>347.98840177674458</v>
      </c>
      <c r="AF14" s="5">
        <f t="shared" si="14"/>
        <v>371.07062466732953</v>
      </c>
      <c r="AG14" s="5">
        <f t="shared" si="15"/>
        <v>349.25497958909347</v>
      </c>
      <c r="AH14" s="5">
        <f t="shared" si="16"/>
        <v>342.88291388301889</v>
      </c>
      <c r="AI14">
        <f t="shared" si="17"/>
        <v>78.007071219512198</v>
      </c>
      <c r="AJ14">
        <f t="shared" si="5"/>
        <v>349.88583767396955</v>
      </c>
      <c r="AK14">
        <f t="shared" si="18"/>
        <v>272.93569458132026</v>
      </c>
      <c r="AL14">
        <f t="shared" si="6"/>
        <v>4.4988583767396957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15.474861344010382</v>
      </c>
      <c r="H15" s="5">
        <f t="shared" si="1"/>
        <v>0.30541221904131088</v>
      </c>
      <c r="I15">
        <v>15.7406264290909</v>
      </c>
      <c r="J15">
        <v>15.052604660680799</v>
      </c>
      <c r="K15">
        <v>15.837349091846701</v>
      </c>
      <c r="L15">
        <v>15.844122022075799</v>
      </c>
      <c r="M15">
        <v>15.0270635508216</v>
      </c>
      <c r="N15">
        <v>15.7257167099425</v>
      </c>
      <c r="O15">
        <v>15.467898108852699</v>
      </c>
      <c r="P15">
        <v>15.337033249180401</v>
      </c>
      <c r="Q15">
        <v>15.277340449224701</v>
      </c>
      <c r="R15">
        <v>15.438859168387699</v>
      </c>
      <c r="T15" s="14">
        <v>546</v>
      </c>
      <c r="U15" s="14">
        <v>210000</v>
      </c>
      <c r="V15" s="5">
        <f t="shared" si="2"/>
        <v>5.9518697476962998</v>
      </c>
      <c r="W15" s="5">
        <f t="shared" si="3"/>
        <v>0.1174662380928118</v>
      </c>
      <c r="X15" s="5">
        <f t="shared" si="4"/>
        <v>3.7146086054491864E-2</v>
      </c>
      <c r="Y15" s="5">
        <f t="shared" si="7"/>
        <v>6.054087088111884</v>
      </c>
      <c r="Z15" s="5">
        <f t="shared" si="8"/>
        <v>5.7894633310310768</v>
      </c>
      <c r="AA15" s="5">
        <f t="shared" si="9"/>
        <v>6.0912881122487308</v>
      </c>
      <c r="AB15" s="5">
        <f t="shared" si="10"/>
        <v>6.093893085413769</v>
      </c>
      <c r="AC15" s="5">
        <f t="shared" si="11"/>
        <v>5.7796398272390768</v>
      </c>
      <c r="AD15" s="5">
        <f t="shared" si="12"/>
        <v>6.0483525807471148</v>
      </c>
      <c r="AE15" s="5">
        <f t="shared" si="13"/>
        <v>5.9491915803279616</v>
      </c>
      <c r="AF15" s="5">
        <f t="shared" si="14"/>
        <v>5.8988589419924615</v>
      </c>
      <c r="AG15" s="5">
        <f t="shared" si="15"/>
        <v>5.8759001727787306</v>
      </c>
      <c r="AH15" s="5">
        <f t="shared" si="16"/>
        <v>5.9380227570721917</v>
      </c>
      <c r="AI15">
        <f t="shared" si="17"/>
        <v>3.4504615384615396</v>
      </c>
      <c r="AJ15">
        <f t="shared" si="5"/>
        <v>72.494887462216582</v>
      </c>
      <c r="AK15">
        <f t="shared" si="18"/>
        <v>2.5014082092347603</v>
      </c>
      <c r="AL15">
        <f t="shared" si="6"/>
        <v>1.724948874622166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78.724081409223146</v>
      </c>
      <c r="H17" s="5">
        <f t="shared" si="1"/>
        <v>11.216591160633119</v>
      </c>
      <c r="I17">
        <v>85.686116528794898</v>
      </c>
      <c r="J17">
        <v>71.6176443402329</v>
      </c>
      <c r="K17">
        <v>68.711437762763296</v>
      </c>
      <c r="L17">
        <v>94.433933709690294</v>
      </c>
      <c r="M17">
        <v>95.989199569839599</v>
      </c>
      <c r="N17">
        <v>69.922718848993696</v>
      </c>
      <c r="O17">
        <v>62.638056022134897</v>
      </c>
      <c r="P17">
        <v>85.208192303380898</v>
      </c>
      <c r="Q17">
        <v>76.822232508190297</v>
      </c>
      <c r="R17">
        <v>76.211282498210707</v>
      </c>
      <c r="T17" s="14">
        <v>292</v>
      </c>
      <c r="U17" s="14">
        <v>100000</v>
      </c>
      <c r="V17" s="5">
        <f t="shared" si="2"/>
        <v>26.960301852473684</v>
      </c>
      <c r="W17" s="5">
        <f t="shared" si="3"/>
        <v>3.8412983426825673</v>
      </c>
      <c r="X17" s="5">
        <f t="shared" si="4"/>
        <v>1.2147251935106902</v>
      </c>
      <c r="Y17" s="5">
        <f t="shared" si="7"/>
        <v>29.344560455066748</v>
      </c>
      <c r="Z17" s="5">
        <f t="shared" si="8"/>
        <v>24.526590527477023</v>
      </c>
      <c r="AA17" s="5">
        <f t="shared" si="9"/>
        <v>23.531314302316197</v>
      </c>
      <c r="AB17" s="5">
        <f t="shared" si="10"/>
        <v>32.340388256743253</v>
      </c>
      <c r="AC17" s="5">
        <f t="shared" si="11"/>
        <v>32.873013551314934</v>
      </c>
      <c r="AD17" s="5">
        <f t="shared" si="12"/>
        <v>23.946136592121128</v>
      </c>
      <c r="AE17" s="5">
        <f t="shared" si="13"/>
        <v>21.451389048676333</v>
      </c>
      <c r="AF17" s="5">
        <f t="shared" si="14"/>
        <v>29.180887775130444</v>
      </c>
      <c r="AG17" s="5">
        <f t="shared" si="15"/>
        <v>26.308983735681608</v>
      </c>
      <c r="AH17" s="5">
        <f t="shared" si="16"/>
        <v>26.099754280209147</v>
      </c>
      <c r="AI17">
        <f t="shared" si="17"/>
        <v>603.1890410958905</v>
      </c>
      <c r="AJ17">
        <f t="shared" si="5"/>
        <v>-95.530372732984105</v>
      </c>
      <c r="AK17">
        <f t="shared" si="18"/>
        <v>-576.22873924341684</v>
      </c>
      <c r="AL17">
        <f t="shared" si="6"/>
        <v>4.4696272670159035E-2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157.55072462233269</v>
      </c>
      <c r="H18" s="5">
        <f t="shared" si="1"/>
        <v>3.3814267774617752</v>
      </c>
      <c r="I18">
        <v>152.41655884370201</v>
      </c>
      <c r="J18">
        <v>153.21258482578301</v>
      </c>
      <c r="K18">
        <v>157.19032749151501</v>
      </c>
      <c r="L18">
        <v>158.23791616156001</v>
      </c>
      <c r="M18">
        <v>157.367640772507</v>
      </c>
      <c r="N18">
        <v>157.66840982877</v>
      </c>
      <c r="O18">
        <v>155.662334132361</v>
      </c>
      <c r="P18">
        <v>164.113689563631</v>
      </c>
      <c r="Q18">
        <v>159.544918023251</v>
      </c>
      <c r="R18">
        <v>160.09286658024701</v>
      </c>
      <c r="T18" s="14">
        <v>200</v>
      </c>
      <c r="U18" s="14">
        <v>47000</v>
      </c>
      <c r="V18" s="5">
        <f t="shared" si="2"/>
        <v>37.024420286248187</v>
      </c>
      <c r="W18" s="5">
        <f t="shared" si="3"/>
        <v>0.79463529270351585</v>
      </c>
      <c r="X18" s="5">
        <f t="shared" si="4"/>
        <v>0.25128574340976889</v>
      </c>
      <c r="Y18" s="5">
        <f t="shared" si="7"/>
        <v>35.817891328269972</v>
      </c>
      <c r="Z18" s="5">
        <f t="shared" si="8"/>
        <v>36.004957434059008</v>
      </c>
      <c r="AA18" s="5">
        <f t="shared" si="9"/>
        <v>36.939726960506029</v>
      </c>
      <c r="AB18" s="5">
        <f t="shared" si="10"/>
        <v>37.185910297966601</v>
      </c>
      <c r="AC18" s="5">
        <f t="shared" si="11"/>
        <v>36.981395581539147</v>
      </c>
      <c r="AD18" s="5">
        <f t="shared" si="12"/>
        <v>37.052076309760949</v>
      </c>
      <c r="AE18" s="5">
        <f t="shared" si="13"/>
        <v>36.580648521104834</v>
      </c>
      <c r="AF18" s="5">
        <f t="shared" si="14"/>
        <v>38.566717047453281</v>
      </c>
      <c r="AG18" s="5">
        <f t="shared" si="15"/>
        <v>37.493055735463983</v>
      </c>
      <c r="AH18" s="5">
        <f t="shared" si="16"/>
        <v>37.621823646358045</v>
      </c>
      <c r="AI18">
        <f t="shared" si="17"/>
        <v>45.130904000000001</v>
      </c>
      <c r="AJ18">
        <f t="shared" si="5"/>
        <v>-17.962156737990036</v>
      </c>
      <c r="AK18">
        <f t="shared" si="18"/>
        <v>-8.106483713751814</v>
      </c>
      <c r="AL18">
        <f t="shared" si="6"/>
        <v>0.82037843262009968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28.09756682621812</v>
      </c>
      <c r="H19" s="5">
        <f t="shared" si="1"/>
        <v>4.6076078000509977</v>
      </c>
      <c r="I19">
        <v>29.952801834418</v>
      </c>
      <c r="J19">
        <v>28.957352138407501</v>
      </c>
      <c r="K19">
        <v>23.807506394064699</v>
      </c>
      <c r="L19">
        <v>37.365568536222703</v>
      </c>
      <c r="M19">
        <v>33.116677839928002</v>
      </c>
      <c r="N19">
        <v>24.984935956018099</v>
      </c>
      <c r="O19">
        <v>24.3648599370547</v>
      </c>
      <c r="P19">
        <v>28.166963463840599</v>
      </c>
      <c r="Q19">
        <v>27.971344969737501</v>
      </c>
      <c r="R19">
        <v>22.287657192489402</v>
      </c>
      <c r="T19" s="14">
        <v>437</v>
      </c>
      <c r="U19" s="14">
        <v>300000</v>
      </c>
      <c r="V19" s="5">
        <f t="shared" si="2"/>
        <v>19.288947477952942</v>
      </c>
      <c r="W19" s="5">
        <f t="shared" si="3"/>
        <v>3.1631174828725408</v>
      </c>
      <c r="X19" s="5">
        <f t="shared" si="4"/>
        <v>1.0002655752575871</v>
      </c>
      <c r="Y19" s="5">
        <f t="shared" si="7"/>
        <v>20.56256418838764</v>
      </c>
      <c r="Z19" s="5">
        <f t="shared" si="8"/>
        <v>19.879189111034894</v>
      </c>
      <c r="AA19" s="5">
        <f t="shared" si="9"/>
        <v>16.343825899815585</v>
      </c>
      <c r="AB19" s="5">
        <f t="shared" si="10"/>
        <v>25.65142004775014</v>
      </c>
      <c r="AC19" s="5">
        <f t="shared" si="11"/>
        <v>22.73456144617483</v>
      </c>
      <c r="AD19" s="5">
        <f t="shared" si="12"/>
        <v>17.152129946923182</v>
      </c>
      <c r="AE19" s="5">
        <f t="shared" si="13"/>
        <v>16.726448469373935</v>
      </c>
      <c r="AF19" s="5">
        <f t="shared" si="14"/>
        <v>19.336588190279588</v>
      </c>
      <c r="AG19" s="5">
        <f t="shared" si="15"/>
        <v>19.202296317897598</v>
      </c>
      <c r="AH19" s="5">
        <f t="shared" si="16"/>
        <v>15.300451161892038</v>
      </c>
      <c r="AI19">
        <f t="shared" si="17"/>
        <v>33.584622425629298</v>
      </c>
      <c r="AJ19">
        <f t="shared" si="5"/>
        <v>-42.566132697585296</v>
      </c>
      <c r="AK19">
        <f t="shared" si="18"/>
        <v>-14.295674947676357</v>
      </c>
      <c r="AL19">
        <f t="shared" si="6"/>
        <v>0.57433867302414698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26.857500138666019</v>
      </c>
      <c r="H20" s="5">
        <f t="shared" si="1"/>
        <v>0.58890470256991323</v>
      </c>
      <c r="I20">
        <v>26.366765158656602</v>
      </c>
      <c r="J20">
        <v>26.5371203456451</v>
      </c>
      <c r="K20">
        <v>28.135292355606701</v>
      </c>
      <c r="L20">
        <v>26.717459988280101</v>
      </c>
      <c r="M20">
        <v>26.363754885338601</v>
      </c>
      <c r="N20">
        <v>26.646536193287499</v>
      </c>
      <c r="O20">
        <v>26.634620716968499</v>
      </c>
      <c r="P20">
        <v>27.234032188357599</v>
      </c>
      <c r="Q20">
        <v>27.526722669446499</v>
      </c>
      <c r="R20">
        <v>26.412696885073</v>
      </c>
      <c r="T20" s="14">
        <v>97</v>
      </c>
      <c r="U20" s="14">
        <v>105000</v>
      </c>
      <c r="V20" s="5">
        <f t="shared" si="2"/>
        <v>29.072551696494145</v>
      </c>
      <c r="W20" s="5">
        <f t="shared" si="3"/>
        <v>0.63747416257567824</v>
      </c>
      <c r="X20" s="5">
        <f t="shared" si="4"/>
        <v>0.20158703032476127</v>
      </c>
      <c r="Y20" s="5">
        <f t="shared" si="7"/>
        <v>28.541343728442712</v>
      </c>
      <c r="Z20" s="5">
        <f t="shared" si="8"/>
        <v>28.725748827760164</v>
      </c>
      <c r="AA20" s="5">
        <f t="shared" si="9"/>
        <v>30.455728838543333</v>
      </c>
      <c r="AB20" s="5">
        <f t="shared" si="10"/>
        <v>28.920961842983615</v>
      </c>
      <c r="AC20" s="5">
        <f t="shared" si="11"/>
        <v>28.538085185160341</v>
      </c>
      <c r="AD20" s="5">
        <f t="shared" si="12"/>
        <v>28.844188662836984</v>
      </c>
      <c r="AE20" s="5">
        <f t="shared" si="13"/>
        <v>28.831290466821571</v>
      </c>
      <c r="AF20" s="5">
        <f t="shared" si="14"/>
        <v>29.480137935851008</v>
      </c>
      <c r="AG20" s="5">
        <f t="shared" si="15"/>
        <v>29.796967838060645</v>
      </c>
      <c r="AH20" s="5">
        <f t="shared" si="16"/>
        <v>28.591063638481085</v>
      </c>
      <c r="AI20">
        <f t="shared" si="17"/>
        <v>120.25509278350515</v>
      </c>
      <c r="AJ20">
        <f t="shared" si="5"/>
        <v>-75.824265714190275</v>
      </c>
      <c r="AK20">
        <f t="shared" si="18"/>
        <v>-91.182541087011003</v>
      </c>
      <c r="AL20">
        <f t="shared" si="6"/>
        <v>0.24175734285809719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248.68950858032935</v>
      </c>
      <c r="H21" s="5">
        <f t="shared" si="1"/>
        <v>38.770682229078574</v>
      </c>
      <c r="I21">
        <v>210.16753897596999</v>
      </c>
      <c r="J21">
        <v>241.65107744682501</v>
      </c>
      <c r="K21">
        <v>263.60540663494402</v>
      </c>
      <c r="L21">
        <v>213.40993603714901</v>
      </c>
      <c r="M21">
        <v>233.93407977235</v>
      </c>
      <c r="N21">
        <v>251.96206270688401</v>
      </c>
      <c r="O21">
        <v>331.840327187681</v>
      </c>
      <c r="P21">
        <v>226.262703127024</v>
      </c>
      <c r="Q21">
        <v>219.99541581087601</v>
      </c>
      <c r="R21">
        <v>294.06653810359001</v>
      </c>
      <c r="T21" s="14">
        <v>1629</v>
      </c>
      <c r="U21" s="14">
        <v>90000</v>
      </c>
      <c r="V21" s="5">
        <f t="shared" si="2"/>
        <v>13.739751855266814</v>
      </c>
      <c r="W21" s="5">
        <f t="shared" si="3"/>
        <v>2.142026642490539</v>
      </c>
      <c r="X21" s="5">
        <f t="shared" si="4"/>
        <v>0.67736829990333103</v>
      </c>
      <c r="Y21" s="5">
        <f t="shared" si="7"/>
        <v>11.611466241766296</v>
      </c>
      <c r="Z21" s="5">
        <f t="shared" si="8"/>
        <v>13.350888256730663</v>
      </c>
      <c r="AA21" s="5">
        <f t="shared" si="9"/>
        <v>14.56383462071514</v>
      </c>
      <c r="AB21" s="5">
        <f t="shared" si="10"/>
        <v>11.790604200947458</v>
      </c>
      <c r="AC21" s="5">
        <f t="shared" si="11"/>
        <v>12.924534794052486</v>
      </c>
      <c r="AD21" s="5">
        <f t="shared" si="12"/>
        <v>13.920555950656576</v>
      </c>
      <c r="AE21" s="5">
        <f t="shared" si="13"/>
        <v>18.333719734126021</v>
      </c>
      <c r="AF21" s="5">
        <f t="shared" si="14"/>
        <v>12.500701830222321</v>
      </c>
      <c r="AG21" s="5">
        <f t="shared" si="15"/>
        <v>12.154442862479339</v>
      </c>
      <c r="AH21" s="5">
        <f t="shared" si="16"/>
        <v>16.246770060971826</v>
      </c>
      <c r="AI21">
        <f t="shared" si="17"/>
        <v>18.581480662983427</v>
      </c>
      <c r="AJ21">
        <f t="shared" si="5"/>
        <v>-26.056743784481757</v>
      </c>
      <c r="AK21">
        <f t="shared" si="18"/>
        <v>-4.8417288077166134</v>
      </c>
      <c r="AL21">
        <f t="shared" si="6"/>
        <v>0.73943256215518249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27.254496625495854</v>
      </c>
      <c r="H22" s="5">
        <f t="shared" si="1"/>
        <v>0.57367363924087478</v>
      </c>
      <c r="I22">
        <v>26.6804739760532</v>
      </c>
      <c r="J22">
        <v>28.3644996624414</v>
      </c>
      <c r="K22">
        <v>27.526973036335502</v>
      </c>
      <c r="L22">
        <v>26.910081453690498</v>
      </c>
      <c r="M22">
        <v>27.413358257058398</v>
      </c>
      <c r="N22">
        <v>26.830609479461401</v>
      </c>
      <c r="O22">
        <v>27.537560178648999</v>
      </c>
      <c r="P22">
        <v>26.720953942411398</v>
      </c>
      <c r="Q22">
        <v>27.844322421160701</v>
      </c>
      <c r="R22">
        <v>26.716133847697002</v>
      </c>
      <c r="T22" s="14">
        <v>54</v>
      </c>
      <c r="U22" s="14">
        <v>90000</v>
      </c>
      <c r="V22" s="5">
        <f t="shared" si="2"/>
        <v>45.424161042493083</v>
      </c>
      <c r="W22" s="5">
        <f t="shared" si="3"/>
        <v>0.95612273206812626</v>
      </c>
      <c r="X22" s="5">
        <f t="shared" si="4"/>
        <v>0.30235255559981922</v>
      </c>
      <c r="Y22" s="5">
        <f t="shared" si="7"/>
        <v>44.467456626755329</v>
      </c>
      <c r="Z22" s="5">
        <f t="shared" si="8"/>
        <v>47.274166104069003</v>
      </c>
      <c r="AA22" s="5">
        <f t="shared" si="9"/>
        <v>45.878288393892504</v>
      </c>
      <c r="AB22" s="5">
        <f t="shared" si="10"/>
        <v>44.850135756150834</v>
      </c>
      <c r="AC22" s="5">
        <f t="shared" si="11"/>
        <v>45.688930428430666</v>
      </c>
      <c r="AD22" s="5">
        <f t="shared" si="12"/>
        <v>44.717682465769002</v>
      </c>
      <c r="AE22" s="5">
        <f t="shared" si="13"/>
        <v>45.895933631081668</v>
      </c>
      <c r="AF22" s="5">
        <f t="shared" si="14"/>
        <v>44.534923237352331</v>
      </c>
      <c r="AG22" s="5">
        <f t="shared" si="15"/>
        <v>46.407204035267839</v>
      </c>
      <c r="AH22" s="5">
        <f t="shared" si="16"/>
        <v>44.526889746161672</v>
      </c>
      <c r="AI22">
        <f t="shared" si="17"/>
        <v>153.75733333333335</v>
      </c>
      <c r="AJ22">
        <f t="shared" si="5"/>
        <v>-70.457239301869777</v>
      </c>
      <c r="AK22">
        <f t="shared" si="18"/>
        <v>-108.33317229084027</v>
      </c>
      <c r="AL22">
        <f t="shared" si="6"/>
        <v>0.29542760698130222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12.281472365404632</v>
      </c>
      <c r="H23" s="5">
        <f t="shared" si="1"/>
        <v>7.67409775400721E-2</v>
      </c>
      <c r="I23">
        <v>12.2499924689093</v>
      </c>
      <c r="J23">
        <v>12.3169561683079</v>
      </c>
      <c r="K23">
        <v>12.2242414866553</v>
      </c>
      <c r="L23">
        <v>12.377615605731499</v>
      </c>
      <c r="M23">
        <v>12.1949119776773</v>
      </c>
      <c r="N23">
        <v>12.4150791888163</v>
      </c>
      <c r="O23">
        <v>12.184607234598699</v>
      </c>
      <c r="P23">
        <v>12.2355856775202</v>
      </c>
      <c r="Q23">
        <v>12.305823959331599</v>
      </c>
      <c r="R23">
        <v>12.3099098864982</v>
      </c>
      <c r="T23" s="14">
        <v>18</v>
      </c>
      <c r="U23" s="14">
        <v>270000</v>
      </c>
      <c r="V23" s="5">
        <f t="shared" si="2"/>
        <v>184.22208548106948</v>
      </c>
      <c r="W23" s="5">
        <f t="shared" si="3"/>
        <v>1.1511146631010867</v>
      </c>
      <c r="X23" s="5">
        <f t="shared" si="4"/>
        <v>0.36401441834168163</v>
      </c>
      <c r="Y23" s="5">
        <f t="shared" si="7"/>
        <v>183.74988703363951</v>
      </c>
      <c r="Z23" s="5">
        <f t="shared" si="8"/>
        <v>184.75434252461849</v>
      </c>
      <c r="AA23" s="5">
        <f t="shared" si="9"/>
        <v>183.3636222998295</v>
      </c>
      <c r="AB23" s="5">
        <f t="shared" si="10"/>
        <v>185.66423408597251</v>
      </c>
      <c r="AC23" s="5">
        <f t="shared" si="11"/>
        <v>182.92367966515951</v>
      </c>
      <c r="AD23" s="5">
        <f t="shared" si="12"/>
        <v>186.22618783224451</v>
      </c>
      <c r="AE23" s="5">
        <f t="shared" si="13"/>
        <v>182.76910851898049</v>
      </c>
      <c r="AF23" s="5">
        <f t="shared" si="14"/>
        <v>183.53378516280299</v>
      </c>
      <c r="AG23" s="5">
        <f t="shared" si="15"/>
        <v>184.58735938997398</v>
      </c>
      <c r="AH23" s="5">
        <f t="shared" si="16"/>
        <v>184.64864829747304</v>
      </c>
      <c r="AI23">
        <f t="shared" si="17"/>
        <v>1257.3119999999999</v>
      </c>
      <c r="AJ23">
        <f t="shared" si="5"/>
        <v>-85.347941840921791</v>
      </c>
      <c r="AK23">
        <f t="shared" si="18"/>
        <v>-1073.0899145189305</v>
      </c>
      <c r="AL23">
        <f t="shared" si="6"/>
        <v>0.14652058159078216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6.2256081077821426</v>
      </c>
      <c r="H24" s="5">
        <f t="shared" si="1"/>
        <v>0.12055930476332623</v>
      </c>
      <c r="I24">
        <v>6.3261057018060001</v>
      </c>
      <c r="J24">
        <v>6.0703536389036001</v>
      </c>
      <c r="K24">
        <v>6.3582079228258301</v>
      </c>
      <c r="L24">
        <v>6.3790648354270099</v>
      </c>
      <c r="M24">
        <v>6.0428048732700699</v>
      </c>
      <c r="N24">
        <v>6.3382752034468597</v>
      </c>
      <c r="O24">
        <v>6.2152351714701304</v>
      </c>
      <c r="P24">
        <v>6.1604723633141996</v>
      </c>
      <c r="Q24">
        <v>6.15683860930781</v>
      </c>
      <c r="R24">
        <v>6.2087227580499098</v>
      </c>
      <c r="T24" s="14">
        <v>65</v>
      </c>
      <c r="U24" s="14">
        <v>70000</v>
      </c>
      <c r="V24" s="5">
        <f t="shared" si="2"/>
        <v>6.7045010391500002</v>
      </c>
      <c r="W24" s="5">
        <f t="shared" si="3"/>
        <v>0.12983309743742838</v>
      </c>
      <c r="X24" s="5">
        <f t="shared" si="4"/>
        <v>4.1056830357684419E-2</v>
      </c>
      <c r="Y24" s="5">
        <f t="shared" si="7"/>
        <v>6.8127292173295393</v>
      </c>
      <c r="Z24" s="5">
        <f t="shared" si="8"/>
        <v>6.5373039188192612</v>
      </c>
      <c r="AA24" s="5">
        <f t="shared" si="9"/>
        <v>6.8473008399662785</v>
      </c>
      <c r="AB24" s="5">
        <f t="shared" si="10"/>
        <v>6.8697621304598568</v>
      </c>
      <c r="AC24" s="5">
        <f t="shared" si="11"/>
        <v>6.5076360173677674</v>
      </c>
      <c r="AD24" s="5">
        <f t="shared" si="12"/>
        <v>6.8258348344812338</v>
      </c>
      <c r="AE24" s="5">
        <f t="shared" si="13"/>
        <v>6.693330184660141</v>
      </c>
      <c r="AF24" s="5">
        <f t="shared" si="14"/>
        <v>6.6343548527999072</v>
      </c>
      <c r="AG24" s="5">
        <f t="shared" si="15"/>
        <v>6.6304415792545655</v>
      </c>
      <c r="AH24" s="5">
        <f t="shared" si="16"/>
        <v>6.6863168163614413</v>
      </c>
      <c r="AI24">
        <f t="shared" si="17"/>
        <v>3.8838153846153856</v>
      </c>
      <c r="AJ24">
        <f t="shared" si="5"/>
        <v>72.626666697597088</v>
      </c>
      <c r="AK24">
        <f t="shared" si="18"/>
        <v>2.8206856545346146</v>
      </c>
      <c r="AL24">
        <f t="shared" si="6"/>
        <v>1.726266666975971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3.7163617215871043</v>
      </c>
      <c r="H25" s="5">
        <f t="shared" si="1"/>
        <v>7.1091039368869194E-2</v>
      </c>
      <c r="I25">
        <v>3.7617492648468902</v>
      </c>
      <c r="J25">
        <v>3.6121019183459602</v>
      </c>
      <c r="K25">
        <v>3.7935941283061601</v>
      </c>
      <c r="L25">
        <v>3.8098987068622399</v>
      </c>
      <c r="M25">
        <v>3.61390816017945</v>
      </c>
      <c r="N25">
        <v>3.7850133075869299</v>
      </c>
      <c r="O25">
        <v>3.7149263121209399</v>
      </c>
      <c r="P25">
        <v>3.6852208000285902</v>
      </c>
      <c r="Q25">
        <v>3.6759429862230601</v>
      </c>
      <c r="R25">
        <v>3.71126163137082</v>
      </c>
      <c r="T25" s="14">
        <v>22</v>
      </c>
      <c r="U25" s="14">
        <v>160000</v>
      </c>
      <c r="V25" s="5">
        <f t="shared" si="2"/>
        <v>27.028085247906212</v>
      </c>
      <c r="W25" s="5">
        <f t="shared" si="3"/>
        <v>0.5170257408645037</v>
      </c>
      <c r="X25" s="5">
        <f t="shared" si="4"/>
        <v>0.16349789500678255</v>
      </c>
      <c r="Y25" s="5">
        <f t="shared" si="7"/>
        <v>27.358176471613749</v>
      </c>
      <c r="Z25" s="5">
        <f t="shared" si="8"/>
        <v>26.269832133425165</v>
      </c>
      <c r="AA25" s="5">
        <f t="shared" si="9"/>
        <v>27.589775478590255</v>
      </c>
      <c r="AB25" s="5">
        <f t="shared" si="10"/>
        <v>27.70835423172538</v>
      </c>
      <c r="AC25" s="5">
        <f t="shared" si="11"/>
        <v>26.282968437668725</v>
      </c>
      <c r="AD25" s="5">
        <f t="shared" si="12"/>
        <v>27.527369509723126</v>
      </c>
      <c r="AE25" s="5">
        <f t="shared" si="13"/>
        <v>27.01764590633411</v>
      </c>
      <c r="AF25" s="5">
        <f t="shared" si="14"/>
        <v>26.801605818389749</v>
      </c>
      <c r="AG25" s="5">
        <f t="shared" si="15"/>
        <v>26.734130808894982</v>
      </c>
      <c r="AH25" s="5">
        <f t="shared" si="16"/>
        <v>26.990993682696871</v>
      </c>
      <c r="AI25">
        <f t="shared" si="17"/>
        <v>15.639272727272729</v>
      </c>
      <c r="AJ25">
        <f t="shared" si="5"/>
        <v>72.821880654162186</v>
      </c>
      <c r="AK25">
        <f t="shared" si="18"/>
        <v>11.388812520633483</v>
      </c>
      <c r="AL25">
        <f t="shared" si="6"/>
        <v>1.728218806541622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6.6979048244715216</v>
      </c>
      <c r="H26" s="5">
        <f t="shared" si="1"/>
        <v>0.12751064139275745</v>
      </c>
      <c r="I26">
        <v>6.79299016976484</v>
      </c>
      <c r="J26">
        <v>6.5261142615090302</v>
      </c>
      <c r="K26">
        <v>6.8262837773637601</v>
      </c>
      <c r="L26">
        <v>6.8826803904867404</v>
      </c>
      <c r="M26">
        <v>6.51682606079153</v>
      </c>
      <c r="N26">
        <v>6.8125466393197298</v>
      </c>
      <c r="O26">
        <v>6.6925635722002204</v>
      </c>
      <c r="P26">
        <v>6.6314181723006804</v>
      </c>
      <c r="Q26">
        <v>6.6175641918118604</v>
      </c>
      <c r="R26">
        <v>6.6800610091668204</v>
      </c>
      <c r="T26" s="14">
        <v>400</v>
      </c>
      <c r="U26" s="14">
        <v>53000</v>
      </c>
      <c r="V26" s="5">
        <f t="shared" si="2"/>
        <v>0.88747238924247662</v>
      </c>
      <c r="W26" s="5">
        <f t="shared" si="3"/>
        <v>1.6895159984540345E-2</v>
      </c>
      <c r="X26" s="5">
        <f t="shared" si="4"/>
        <v>5.3427186984082668E-3</v>
      </c>
      <c r="Y26" s="5">
        <f t="shared" si="7"/>
        <v>0.90007119749384124</v>
      </c>
      <c r="Z26" s="5">
        <f t="shared" si="8"/>
        <v>0.86471013964994659</v>
      </c>
      <c r="AA26" s="5">
        <f t="shared" si="9"/>
        <v>0.90448260050069829</v>
      </c>
      <c r="AB26" s="5">
        <f t="shared" si="10"/>
        <v>0.91195515173949315</v>
      </c>
      <c r="AC26" s="5">
        <f t="shared" si="11"/>
        <v>0.86347945305487783</v>
      </c>
      <c r="AD26" s="5">
        <f t="shared" si="12"/>
        <v>0.90266242970986421</v>
      </c>
      <c r="AE26" s="5">
        <f t="shared" si="13"/>
        <v>0.8867646733165292</v>
      </c>
      <c r="AF26" s="5">
        <f t="shared" si="14"/>
        <v>0.87866290782984013</v>
      </c>
      <c r="AG26" s="5">
        <f t="shared" si="15"/>
        <v>0.87682725541507145</v>
      </c>
      <c r="AH26" s="5">
        <f t="shared" si="16"/>
        <v>0.88510808371460381</v>
      </c>
      <c r="AI26">
        <f t="shared" si="17"/>
        <v>0.51346400000000003</v>
      </c>
      <c r="AJ26">
        <f t="shared" si="5"/>
        <v>72.840235974182519</v>
      </c>
      <c r="AK26">
        <f t="shared" si="18"/>
        <v>0.37400838924247659</v>
      </c>
      <c r="AL26">
        <f t="shared" si="6"/>
        <v>1.7284023597418252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3.2300739244271748</v>
      </c>
      <c r="H27" s="5">
        <f t="shared" si="1"/>
        <v>6.1611825820173598E-2</v>
      </c>
      <c r="I27">
        <v>3.2748181665459</v>
      </c>
      <c r="J27">
        <v>3.1579687152264801</v>
      </c>
      <c r="K27">
        <v>3.2955897218556398</v>
      </c>
      <c r="L27">
        <v>3.3162655489555899</v>
      </c>
      <c r="M27">
        <v>3.1337670394805701</v>
      </c>
      <c r="N27">
        <v>3.2839784587949201</v>
      </c>
      <c r="O27">
        <v>3.2297852375948799</v>
      </c>
      <c r="P27">
        <v>3.1935732829218999</v>
      </c>
      <c r="Q27">
        <v>3.1886676025955798</v>
      </c>
      <c r="R27">
        <v>3.2263254703002899</v>
      </c>
      <c r="T27" s="14">
        <v>640</v>
      </c>
      <c r="U27" s="14">
        <v>480000</v>
      </c>
      <c r="V27" s="5">
        <f t="shared" si="2"/>
        <v>2.4225554433203813</v>
      </c>
      <c r="W27" s="5">
        <f t="shared" si="3"/>
        <v>4.6208869365130141E-2</v>
      </c>
      <c r="X27" s="5">
        <f t="shared" si="4"/>
        <v>1.4612527529499004E-2</v>
      </c>
      <c r="Y27" s="5">
        <f t="shared" si="7"/>
        <v>2.4561136249094249</v>
      </c>
      <c r="Z27" s="5">
        <f t="shared" si="8"/>
        <v>2.3684765364198603</v>
      </c>
      <c r="AA27" s="5">
        <f t="shared" si="9"/>
        <v>2.4716922913917299</v>
      </c>
      <c r="AB27" s="5">
        <f t="shared" si="10"/>
        <v>2.4871991617166924</v>
      </c>
      <c r="AC27" s="5">
        <f t="shared" si="11"/>
        <v>2.3503252796104275</v>
      </c>
      <c r="AD27" s="5">
        <f t="shared" si="12"/>
        <v>2.4629838440961898</v>
      </c>
      <c r="AE27" s="5">
        <f t="shared" si="13"/>
        <v>2.4223389281961598</v>
      </c>
      <c r="AF27" s="5">
        <f t="shared" si="14"/>
        <v>2.3951799621914249</v>
      </c>
      <c r="AG27" s="5">
        <f t="shared" si="15"/>
        <v>2.391500701946685</v>
      </c>
      <c r="AH27" s="5">
        <f t="shared" si="16"/>
        <v>2.4197441027252169</v>
      </c>
      <c r="AI27">
        <f t="shared" si="17"/>
        <v>1.4028000000000003</v>
      </c>
      <c r="AJ27">
        <f t="shared" si="5"/>
        <v>72.69428595098239</v>
      </c>
      <c r="AK27">
        <f t="shared" si="18"/>
        <v>1.019755443320381</v>
      </c>
      <c r="AL27">
        <f t="shared" si="6"/>
        <v>1.7269428595098237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32.182134590550234</v>
      </c>
      <c r="H28" s="5">
        <f t="shared" si="1"/>
        <v>0.64981081556596232</v>
      </c>
      <c r="I28">
        <v>32.595179500424699</v>
      </c>
      <c r="J28">
        <v>31.303241079844099</v>
      </c>
      <c r="K28">
        <v>32.941851537131903</v>
      </c>
      <c r="L28">
        <v>33.041404457249499</v>
      </c>
      <c r="M28">
        <v>31.2204906572867</v>
      </c>
      <c r="N28">
        <v>32.786830233430202</v>
      </c>
      <c r="O28">
        <v>32.066574881397202</v>
      </c>
      <c r="P28">
        <v>31.912460394105601</v>
      </c>
      <c r="Q28">
        <v>31.775689043246601</v>
      </c>
      <c r="R28">
        <v>32.177624121385797</v>
      </c>
      <c r="T28" s="14">
        <v>2500</v>
      </c>
      <c r="U28" s="14">
        <v>120000</v>
      </c>
      <c r="V28" s="5">
        <f t="shared" si="2"/>
        <v>1.5447424603464111</v>
      </c>
      <c r="W28" s="5">
        <f t="shared" si="3"/>
        <v>3.1190919147166273E-2</v>
      </c>
      <c r="X28" s="5">
        <f t="shared" si="4"/>
        <v>9.8634346819202051E-3</v>
      </c>
      <c r="Y28" s="5">
        <f t="shared" si="7"/>
        <v>1.5645686160203858</v>
      </c>
      <c r="Z28" s="5">
        <f t="shared" si="8"/>
        <v>1.5025555718325168</v>
      </c>
      <c r="AA28" s="5">
        <f t="shared" si="9"/>
        <v>1.5812088737823315</v>
      </c>
      <c r="AB28" s="5">
        <f t="shared" si="10"/>
        <v>1.5859874139479759</v>
      </c>
      <c r="AC28" s="5">
        <f t="shared" si="11"/>
        <v>1.4985835515497614</v>
      </c>
      <c r="AD28" s="5">
        <f t="shared" si="12"/>
        <v>1.5737678512046498</v>
      </c>
      <c r="AE28" s="5">
        <f t="shared" si="13"/>
        <v>1.5391955943070657</v>
      </c>
      <c r="AF28" s="5">
        <f t="shared" si="14"/>
        <v>1.5317980989170688</v>
      </c>
      <c r="AG28" s="5">
        <f t="shared" si="15"/>
        <v>1.5252330740758369</v>
      </c>
      <c r="AH28" s="5">
        <f t="shared" si="16"/>
        <v>1.5445259578265182</v>
      </c>
      <c r="AI28">
        <f t="shared" si="17"/>
        <v>0.89510400000000001</v>
      </c>
      <c r="AJ28">
        <f t="shared" si="5"/>
        <v>72.576869318694932</v>
      </c>
      <c r="AK28">
        <f t="shared" si="18"/>
        <v>0.64963846034641104</v>
      </c>
      <c r="AL28">
        <f t="shared" si="6"/>
        <v>1.7257686931869494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0.96712608291607638</v>
      </c>
      <c r="H29" s="5">
        <f t="shared" si="1"/>
        <v>1.8667375570674154E-2</v>
      </c>
      <c r="I29">
        <v>0.98127636487923897</v>
      </c>
      <c r="J29">
        <v>0.94457223124482703</v>
      </c>
      <c r="K29">
        <v>0.98826679551772001</v>
      </c>
      <c r="L29">
        <v>0.99062643885747403</v>
      </c>
      <c r="M29">
        <v>0.936063700173425</v>
      </c>
      <c r="N29">
        <v>0.98417218952531405</v>
      </c>
      <c r="O29">
        <v>0.96486746977466797</v>
      </c>
      <c r="P29">
        <v>0.96054501728765995</v>
      </c>
      <c r="Q29">
        <v>0.95626703532141999</v>
      </c>
      <c r="R29">
        <v>0.96460358657901701</v>
      </c>
      <c r="T29" s="14">
        <v>1550</v>
      </c>
      <c r="U29" s="14">
        <v>390000</v>
      </c>
      <c r="V29" s="5">
        <f t="shared" si="2"/>
        <v>0.243341401507916</v>
      </c>
      <c r="W29" s="5">
        <f t="shared" si="3"/>
        <v>4.6969525629438243E-3</v>
      </c>
      <c r="X29" s="5">
        <f t="shared" si="4"/>
        <v>1.4853068160667869E-3</v>
      </c>
      <c r="Y29" s="5">
        <f t="shared" si="7"/>
        <v>0.24690179503413112</v>
      </c>
      <c r="Z29" s="5">
        <f t="shared" si="8"/>
        <v>0.23766656140998874</v>
      </c>
      <c r="AA29" s="5">
        <f t="shared" si="9"/>
        <v>0.24866067758187793</v>
      </c>
      <c r="AB29" s="5">
        <f t="shared" si="10"/>
        <v>0.24925439429317089</v>
      </c>
      <c r="AC29" s="5">
        <f t="shared" si="11"/>
        <v>0.23552570520492627</v>
      </c>
      <c r="AD29" s="5">
        <f t="shared" si="12"/>
        <v>0.24763042188056289</v>
      </c>
      <c r="AE29" s="5">
        <f t="shared" si="13"/>
        <v>0.24277310529814225</v>
      </c>
      <c r="AF29" s="5">
        <f t="shared" si="14"/>
        <v>0.2416855204788306</v>
      </c>
      <c r="AG29" s="5">
        <f t="shared" si="15"/>
        <v>0.24060912501635728</v>
      </c>
      <c r="AH29" s="5">
        <f t="shared" si="16"/>
        <v>0.24270670888117202</v>
      </c>
      <c r="AI29">
        <f t="shared" si="17"/>
        <v>0.14090322580645162</v>
      </c>
      <c r="AJ29">
        <f t="shared" si="5"/>
        <v>72.701086235013634</v>
      </c>
      <c r="AK29">
        <f t="shared" si="18"/>
        <v>0.10243817570146438</v>
      </c>
      <c r="AL29">
        <f t="shared" si="6"/>
        <v>1.7270108623501363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5.8571113290425014</v>
      </c>
      <c r="H30" s="5">
        <f t="shared" si="1"/>
        <v>0.11487286271742123</v>
      </c>
      <c r="I30">
        <v>5.9551480400421397</v>
      </c>
      <c r="J30">
        <v>5.7017627142521699</v>
      </c>
      <c r="K30">
        <v>5.9886111358387897</v>
      </c>
      <c r="L30">
        <v>6.0026149597579099</v>
      </c>
      <c r="M30">
        <v>5.6941366760663996</v>
      </c>
      <c r="N30">
        <v>5.9561516083241903</v>
      </c>
      <c r="O30">
        <v>5.8425166639425203</v>
      </c>
      <c r="P30">
        <v>5.7870381189555999</v>
      </c>
      <c r="Q30">
        <v>5.7859699165677601</v>
      </c>
      <c r="R30">
        <v>5.8571634566775499</v>
      </c>
      <c r="T30" s="14">
        <v>9240</v>
      </c>
      <c r="U30" s="15">
        <v>66000</v>
      </c>
      <c r="V30" s="5">
        <f t="shared" si="2"/>
        <v>4.1836509493160735E-2</v>
      </c>
      <c r="W30" s="5">
        <f t="shared" si="3"/>
        <v>8.2052044798157993E-4</v>
      </c>
      <c r="X30" s="5">
        <f t="shared" si="4"/>
        <v>2.5947134823635007E-4</v>
      </c>
      <c r="Y30" s="5">
        <f t="shared" si="7"/>
        <v>4.253677171458671E-2</v>
      </c>
      <c r="Z30" s="5">
        <f t="shared" si="8"/>
        <v>4.0726876530372644E-2</v>
      </c>
      <c r="AA30" s="5">
        <f t="shared" si="9"/>
        <v>4.2775793827419924E-2</v>
      </c>
      <c r="AB30" s="5">
        <f t="shared" si="10"/>
        <v>4.287582114112793E-2</v>
      </c>
      <c r="AC30" s="5">
        <f t="shared" si="11"/>
        <v>4.0672404829045716E-2</v>
      </c>
      <c r="AD30" s="5">
        <f t="shared" si="12"/>
        <v>4.254394005945851E-2</v>
      </c>
      <c r="AE30" s="5">
        <f t="shared" si="13"/>
        <v>4.1732261885303719E-2</v>
      </c>
      <c r="AF30" s="5">
        <f t="shared" si="14"/>
        <v>4.1335986563968571E-2</v>
      </c>
      <c r="AG30" s="5">
        <f t="shared" si="15"/>
        <v>4.1328356546912567E-2</v>
      </c>
      <c r="AH30" s="5">
        <f t="shared" si="16"/>
        <v>4.1836881833411069E-2</v>
      </c>
      <c r="AI30">
        <f t="shared" si="17"/>
        <v>2.4240000000000001E-2</v>
      </c>
      <c r="AJ30">
        <f t="shared" si="5"/>
        <v>72.592860945382569</v>
      </c>
      <c r="AK30">
        <f t="shared" si="18"/>
        <v>1.7596509493160734E-2</v>
      </c>
      <c r="AL30">
        <f t="shared" si="6"/>
        <v>1.7259286094538255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10175.957757054084</v>
      </c>
      <c r="V32" s="5"/>
      <c r="W32" s="5"/>
      <c r="X32" s="5"/>
      <c r="Y32" s="5">
        <f t="shared" ref="Y32:AI32" si="19">SUM(Y5:Y30)</f>
        <v>10175.957757054093</v>
      </c>
      <c r="Z32" s="5">
        <f t="shared" si="19"/>
        <v>10175.957757054088</v>
      </c>
      <c r="AA32" s="5">
        <f t="shared" si="19"/>
        <v>10175.95775705409</v>
      </c>
      <c r="AB32" s="5">
        <f t="shared" si="19"/>
        <v>10175.95775705409</v>
      </c>
      <c r="AC32" s="5">
        <f t="shared" si="19"/>
        <v>10175.957757054093</v>
      </c>
      <c r="AD32" s="5">
        <f t="shared" si="19"/>
        <v>10175.957757054097</v>
      </c>
      <c r="AE32" s="5">
        <f t="shared" si="19"/>
        <v>10175.957757054099</v>
      </c>
      <c r="AF32" s="5">
        <f t="shared" si="19"/>
        <v>10175.957757054057</v>
      </c>
      <c r="AG32" s="5">
        <f t="shared" si="19"/>
        <v>10175.95775705406</v>
      </c>
      <c r="AH32" s="5">
        <f t="shared" si="19"/>
        <v>10175.95775705409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49FC-F030-4233-8E04-2F98FDA8B278}">
  <dimension ref="A1:AL32"/>
  <sheetViews>
    <sheetView topLeftCell="L1" zoomScale="80" zoomScaleNormal="80" workbookViewId="0">
      <selection activeCell="AH5" sqref="AH5"/>
    </sheetView>
  </sheetViews>
  <sheetFormatPr defaultRowHeight="15" x14ac:dyDescent="0.25"/>
  <cols>
    <col min="9" max="14" width="12.5703125" customWidth="1"/>
    <col min="15" max="15" width="11.5703125" customWidth="1"/>
    <col min="16" max="18" width="12.5703125" customWidth="1"/>
  </cols>
  <sheetData>
    <row r="1" spans="1:38" x14ac:dyDescent="0.25">
      <c r="A1" t="s">
        <v>0</v>
      </c>
      <c r="B1">
        <v>290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36.88462703728618</v>
      </c>
      <c r="H4" s="5">
        <f>STDEV(I4:R4)</f>
        <v>2.0089372581239863E-3</v>
      </c>
      <c r="I4">
        <v>36.881905569405099</v>
      </c>
      <c r="J4">
        <v>36.886897047845601</v>
      </c>
      <c r="K4">
        <v>36.885738922611402</v>
      </c>
      <c r="L4">
        <v>36.882778506151801</v>
      </c>
      <c r="M4">
        <v>36.887243395588698</v>
      </c>
      <c r="N4">
        <v>36.886926235459001</v>
      </c>
      <c r="O4">
        <v>36.884759357135401</v>
      </c>
      <c r="P4">
        <v>36.884078137695703</v>
      </c>
      <c r="Q4">
        <v>36.883739188964299</v>
      </c>
      <c r="R4">
        <v>36.882204012004799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178.53276907406996</v>
      </c>
      <c r="H5" s="5">
        <f t="shared" ref="H5:H30" si="1">STDEV(I5:R5)</f>
        <v>0.28381330568724977</v>
      </c>
      <c r="I5">
        <v>178.12800355598199</v>
      </c>
      <c r="J5">
        <v>178.488169588408</v>
      </c>
      <c r="K5">
        <v>178.40458064037199</v>
      </c>
      <c r="L5">
        <v>178.911032463731</v>
      </c>
      <c r="M5">
        <v>178.18190455449599</v>
      </c>
      <c r="N5">
        <v>178.635757679699</v>
      </c>
      <c r="O5">
        <v>178.59356500881799</v>
      </c>
      <c r="P5">
        <v>178.55481486944299</v>
      </c>
      <c r="Q5">
        <v>179.02746073047101</v>
      </c>
      <c r="R5">
        <v>178.40240164927999</v>
      </c>
      <c r="T5" s="12">
        <v>16</v>
      </c>
      <c r="U5" s="12">
        <v>588000</v>
      </c>
      <c r="V5" s="5">
        <f>AVERAGE(Y5:AH5)</f>
        <v>7217.1871898192794</v>
      </c>
      <c r="W5" s="5">
        <f>STDEV(Y5:AH5)</f>
        <v>11.473152882407067</v>
      </c>
      <c r="X5" s="5">
        <f>W5/SQRT(COUNT(Y5:AH5))</f>
        <v>3.6281295051732316</v>
      </c>
      <c r="Y5" s="5">
        <f>I5/T5*U5/1000*1.1</f>
        <v>7200.824543750573</v>
      </c>
      <c r="Z5" s="5">
        <f>J5/T5*U5/1000*1.1</f>
        <v>7215.3842556113941</v>
      </c>
      <c r="AA5" s="5">
        <f>K5/T5*U5/1000*1.1</f>
        <v>7212.0051723870383</v>
      </c>
      <c r="AB5" s="5">
        <f>L5/T5*U5/1000*1.1</f>
        <v>7232.4784873463268</v>
      </c>
      <c r="AC5" s="5">
        <f>M5/T5*U5/1000*1.1</f>
        <v>7203.0034916155009</v>
      </c>
      <c r="AD5" s="5">
        <f>N5/T5*U5/1000*1.1</f>
        <v>7221.3505042018332</v>
      </c>
      <c r="AE5" s="5">
        <f>O5/T5*U5/1000*1.1</f>
        <v>7219.6448654814685</v>
      </c>
      <c r="AF5" s="5">
        <f>P5/T5*U5/1000*1.1</f>
        <v>7218.0783910972332</v>
      </c>
      <c r="AG5" s="5">
        <f>Q5/T5*U5/1000*1.1</f>
        <v>7237.1851000292909</v>
      </c>
      <c r="AH5" s="5">
        <f>R5/T5*U5/1000*1.1</f>
        <v>7211.9170866721443</v>
      </c>
      <c r="AI5">
        <f>F5/T5*U5/1000*1.1</f>
        <v>6403.3200000000006</v>
      </c>
      <c r="AJ5">
        <f>((V5-AI5)/AI5)*100</f>
        <v>12.710081486155286</v>
      </c>
      <c r="AK5">
        <f>V5-AI5</f>
        <v>813.86718981927879</v>
      </c>
      <c r="AL5">
        <f>V5/AI5</f>
        <v>1.1271008148615529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1863.0485926984118</v>
      </c>
      <c r="H6" s="5">
        <f t="shared" si="1"/>
        <v>61.267014148726965</v>
      </c>
      <c r="I6">
        <v>1855.9328773986099</v>
      </c>
      <c r="J6">
        <v>1752.7124791890301</v>
      </c>
      <c r="K6">
        <v>1876.54565405888</v>
      </c>
      <c r="L6">
        <v>1937.1120699651501</v>
      </c>
      <c r="M6">
        <v>1962.7635560400099</v>
      </c>
      <c r="N6">
        <v>1874.02876841907</v>
      </c>
      <c r="O6">
        <v>1802.49763308815</v>
      </c>
      <c r="P6">
        <v>1887.21471312058</v>
      </c>
      <c r="Q6">
        <v>1858.0143615828699</v>
      </c>
      <c r="R6">
        <v>1823.66381412177</v>
      </c>
      <c r="T6" s="13">
        <v>540</v>
      </c>
      <c r="U6" s="13">
        <v>45000</v>
      </c>
      <c r="V6" s="5">
        <f t="shared" ref="V6:V30" si="2">AVERAGE(Y6:AH6)</f>
        <v>155.25404939153435</v>
      </c>
      <c r="W6" s="5">
        <f t="shared" ref="W6:W30" si="3">STDEV(Y6:AH6)</f>
        <v>5.1055845123939143</v>
      </c>
      <c r="X6" s="5">
        <f t="shared" ref="X6:X30" si="4">W6/SQRT(COUNT(Y6:AH6))</f>
        <v>1.6145275845644942</v>
      </c>
      <c r="Y6" s="5">
        <f>I6/T6*U6/1000</f>
        <v>154.66107311655082</v>
      </c>
      <c r="Z6" s="5">
        <f>J6/T6*U6/1000</f>
        <v>146.0593732657525</v>
      </c>
      <c r="AA6" s="5">
        <f>K6/T6*U6/1000</f>
        <v>156.37880450490667</v>
      </c>
      <c r="AB6" s="5">
        <f>L6/T6*U6/1000</f>
        <v>161.42600583042918</v>
      </c>
      <c r="AC6" s="5">
        <f>M6/T6*U6/1000</f>
        <v>163.56362967000084</v>
      </c>
      <c r="AD6" s="5">
        <f>N6/T6*U6/1000</f>
        <v>156.16906403492249</v>
      </c>
      <c r="AE6" s="5">
        <f>O6/T6*U6/1000</f>
        <v>150.20813609067918</v>
      </c>
      <c r="AF6" s="5">
        <f>P6/T6*U6/1000</f>
        <v>157.26789276004834</v>
      </c>
      <c r="AG6" s="5">
        <f>Q6/T6*U6/1000</f>
        <v>154.83453013190584</v>
      </c>
      <c r="AH6" s="5">
        <f>R6/T6*U6/1000</f>
        <v>151.97198451014751</v>
      </c>
      <c r="AI6">
        <f>F6/T6*U6/1000</f>
        <v>115.84906666666669</v>
      </c>
      <c r="AJ6">
        <f t="shared" ref="AJ6:AJ30" si="5">((V6-AI6)/AI6)*100</f>
        <v>34.014070081589779</v>
      </c>
      <c r="AK6">
        <f>V6-AI6</f>
        <v>39.404982724867665</v>
      </c>
      <c r="AL6">
        <f t="shared" ref="AL6:AL30" si="6">V6/AI6</f>
        <v>1.3401407008158976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96.466470078126918</v>
      </c>
      <c r="H7" s="5">
        <f t="shared" si="1"/>
        <v>0.85985193663034742</v>
      </c>
      <c r="I7">
        <v>96.542350032625293</v>
      </c>
      <c r="J7">
        <v>96.676212178711495</v>
      </c>
      <c r="K7">
        <v>96.530353023420005</v>
      </c>
      <c r="L7">
        <v>96.501893609724704</v>
      </c>
      <c r="M7">
        <v>96.190354354816904</v>
      </c>
      <c r="N7">
        <v>95.379849656556601</v>
      </c>
      <c r="O7">
        <v>98.142528684327601</v>
      </c>
      <c r="P7">
        <v>97.473441759646704</v>
      </c>
      <c r="Q7">
        <v>95.794111848065299</v>
      </c>
      <c r="R7">
        <v>95.433605633374498</v>
      </c>
      <c r="T7" s="13">
        <v>50</v>
      </c>
      <c r="U7" s="13">
        <v>180000</v>
      </c>
      <c r="V7" s="5">
        <f t="shared" si="2"/>
        <v>347.27929228125686</v>
      </c>
      <c r="W7" s="5">
        <f t="shared" si="3"/>
        <v>3.0954669718692522</v>
      </c>
      <c r="X7" s="5">
        <f t="shared" si="4"/>
        <v>0.9788726052931197</v>
      </c>
      <c r="Y7" s="5">
        <f t="shared" ref="Y7:Y30" si="7">I7/T7*U7/1000</f>
        <v>347.55246011745101</v>
      </c>
      <c r="Z7" s="5">
        <f t="shared" ref="Z7:Z30" si="8">J7/T7*U7/1000</f>
        <v>348.0343638433614</v>
      </c>
      <c r="AA7" s="5">
        <f t="shared" ref="AA7:AA30" si="9">K7/T7*U7/1000</f>
        <v>347.509270884312</v>
      </c>
      <c r="AB7" s="5">
        <f t="shared" ref="AB7:AB30" si="10">L7/T7*U7/1000</f>
        <v>347.40681699500891</v>
      </c>
      <c r="AC7" s="5">
        <f t="shared" ref="AC7:AC30" si="11">M7/T7*U7/1000</f>
        <v>346.28527567734085</v>
      </c>
      <c r="AD7" s="5">
        <f t="shared" ref="AD7:AD30" si="12">N7/T7*U7/1000</f>
        <v>343.36745876360374</v>
      </c>
      <c r="AE7" s="5">
        <f t="shared" ref="AE7:AE30" si="13">O7/T7*U7/1000</f>
        <v>353.31310326357936</v>
      </c>
      <c r="AF7" s="5">
        <f t="shared" ref="AF7:AF30" si="14">P7/T7*U7/1000</f>
        <v>350.90439033472813</v>
      </c>
      <c r="AG7" s="5">
        <f t="shared" ref="AG7:AG30" si="15">Q7/T7*U7/1000</f>
        <v>344.85880265303507</v>
      </c>
      <c r="AH7" s="5">
        <f t="shared" ref="AH7:AH30" si="16">R7/T7*U7/1000</f>
        <v>343.56098028014821</v>
      </c>
      <c r="AI7">
        <f t="shared" ref="AI7:AI30" si="17">F7/T7*U7/1000</f>
        <v>670.72320000000002</v>
      </c>
      <c r="AJ7">
        <f t="shared" si="5"/>
        <v>-48.223157886702467</v>
      </c>
      <c r="AK7">
        <f t="shared" ref="AK7:AK30" si="18">V7-AI7</f>
        <v>-323.44390771874316</v>
      </c>
      <c r="AL7">
        <f t="shared" si="6"/>
        <v>0.51776842113297539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532.06098506160993</v>
      </c>
      <c r="H8" s="5">
        <f t="shared" si="1"/>
        <v>9.370134388573458</v>
      </c>
      <c r="I8">
        <v>539.20213629522198</v>
      </c>
      <c r="J8">
        <v>541.86304691935595</v>
      </c>
      <c r="K8">
        <v>536.28227621492397</v>
      </c>
      <c r="L8">
        <v>523.30841738077004</v>
      </c>
      <c r="M8">
        <v>516.67334061988799</v>
      </c>
      <c r="N8">
        <v>532.77424534263503</v>
      </c>
      <c r="O8">
        <v>534.15759808563996</v>
      </c>
      <c r="P8">
        <v>518.68923456423295</v>
      </c>
      <c r="Q8">
        <v>543.10591046004095</v>
      </c>
      <c r="R8">
        <v>534.55364473339205</v>
      </c>
      <c r="T8" s="14">
        <v>65</v>
      </c>
      <c r="U8" s="14">
        <v>70000</v>
      </c>
      <c r="V8" s="5">
        <f t="shared" si="2"/>
        <v>572.98875314327233</v>
      </c>
      <c r="W8" s="5">
        <f t="shared" si="3"/>
        <v>10.090913956925306</v>
      </c>
      <c r="X8" s="5">
        <f t="shared" si="4"/>
        <v>3.1910271776666197</v>
      </c>
      <c r="Y8" s="5">
        <f t="shared" si="7"/>
        <v>580.67922370254678</v>
      </c>
      <c r="Z8" s="5">
        <f t="shared" si="8"/>
        <v>583.54481975930651</v>
      </c>
      <c r="AA8" s="5">
        <f t="shared" si="9"/>
        <v>577.53475900068725</v>
      </c>
      <c r="AB8" s="5">
        <f t="shared" si="10"/>
        <v>563.56291102544458</v>
      </c>
      <c r="AC8" s="5">
        <f t="shared" si="11"/>
        <v>556.41744374449468</v>
      </c>
      <c r="AD8" s="5">
        <f t="shared" si="12"/>
        <v>573.75687959976085</v>
      </c>
      <c r="AE8" s="5">
        <f t="shared" si="13"/>
        <v>575.24664409222771</v>
      </c>
      <c r="AF8" s="5">
        <f t="shared" si="14"/>
        <v>558.58840645378928</v>
      </c>
      <c r="AG8" s="5">
        <f t="shared" si="15"/>
        <v>584.88328818773641</v>
      </c>
      <c r="AH8" s="5">
        <f t="shared" si="16"/>
        <v>575.67315586672987</v>
      </c>
      <c r="AI8">
        <f t="shared" si="17"/>
        <v>60.548923076923096</v>
      </c>
      <c r="AJ8">
        <f t="shared" si="5"/>
        <v>846.32360746586846</v>
      </c>
      <c r="AK8">
        <f t="shared" si="18"/>
        <v>512.43983006634926</v>
      </c>
      <c r="AL8">
        <f t="shared" si="6"/>
        <v>9.4632360746586848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60.606688572304719</v>
      </c>
      <c r="H9" s="5">
        <f t="shared" si="1"/>
        <v>2.1411223969878304</v>
      </c>
      <c r="I9">
        <v>62.919239525859297</v>
      </c>
      <c r="J9">
        <v>57.961184047169198</v>
      </c>
      <c r="K9">
        <v>61.235502562151297</v>
      </c>
      <c r="L9">
        <v>60.459435509313302</v>
      </c>
      <c r="M9">
        <v>60.621684486568398</v>
      </c>
      <c r="N9">
        <v>59.110734536310297</v>
      </c>
      <c r="O9">
        <v>60.096212534788101</v>
      </c>
      <c r="P9">
        <v>65.211032393706901</v>
      </c>
      <c r="Q9">
        <v>58.524392401853603</v>
      </c>
      <c r="R9">
        <v>59.927467725326899</v>
      </c>
      <c r="T9" s="14">
        <v>22</v>
      </c>
      <c r="U9" s="14">
        <v>160000</v>
      </c>
      <c r="V9" s="5">
        <f t="shared" si="2"/>
        <v>440.77591688948894</v>
      </c>
      <c r="W9" s="5">
        <f t="shared" si="3"/>
        <v>15.571799250820582</v>
      </c>
      <c r="X9" s="5">
        <f t="shared" si="4"/>
        <v>4.9242352899496629</v>
      </c>
      <c r="Y9" s="5">
        <f t="shared" si="7"/>
        <v>457.5944692789767</v>
      </c>
      <c r="Z9" s="5">
        <f t="shared" si="8"/>
        <v>421.53588397941235</v>
      </c>
      <c r="AA9" s="5">
        <f t="shared" si="9"/>
        <v>445.34910954291848</v>
      </c>
      <c r="AB9" s="5">
        <f t="shared" si="10"/>
        <v>439.70498552227861</v>
      </c>
      <c r="AC9" s="5">
        <f t="shared" si="11"/>
        <v>440.88497808413376</v>
      </c>
      <c r="AD9" s="5">
        <f t="shared" si="12"/>
        <v>429.89625117316581</v>
      </c>
      <c r="AE9" s="5">
        <f t="shared" si="13"/>
        <v>437.06336388936796</v>
      </c>
      <c r="AF9" s="5">
        <f t="shared" si="14"/>
        <v>474.26205377241382</v>
      </c>
      <c r="AG9" s="5">
        <f t="shared" si="15"/>
        <v>425.63194474075345</v>
      </c>
      <c r="AH9" s="5">
        <f t="shared" si="16"/>
        <v>435.83612891146839</v>
      </c>
      <c r="AI9">
        <f t="shared" si="17"/>
        <v>243.63054545454546</v>
      </c>
      <c r="AJ9">
        <f t="shared" si="5"/>
        <v>80.919808748581247</v>
      </c>
      <c r="AK9">
        <f t="shared" si="18"/>
        <v>197.14537143494348</v>
      </c>
      <c r="AL9">
        <f t="shared" si="6"/>
        <v>1.8091980874858125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248.80455952290896</v>
      </c>
      <c r="H10" s="5">
        <f t="shared" si="1"/>
        <v>5.1713790743699439</v>
      </c>
      <c r="I10">
        <v>242.74053949195601</v>
      </c>
      <c r="J10">
        <v>254.82842269083599</v>
      </c>
      <c r="K10">
        <v>243.09400256297201</v>
      </c>
      <c r="L10">
        <v>246.953409066099</v>
      </c>
      <c r="M10">
        <v>253.67766982480799</v>
      </c>
      <c r="N10">
        <v>254.87789771038101</v>
      </c>
      <c r="O10">
        <v>249.860484449403</v>
      </c>
      <c r="P10">
        <v>242.119419345756</v>
      </c>
      <c r="Q10">
        <v>246.58953370839501</v>
      </c>
      <c r="R10">
        <v>253.304216378484</v>
      </c>
      <c r="T10" s="14">
        <v>69</v>
      </c>
      <c r="U10" s="14">
        <v>160000</v>
      </c>
      <c r="V10" s="5">
        <f t="shared" si="2"/>
        <v>576.93810903862959</v>
      </c>
      <c r="W10" s="5">
        <f t="shared" si="3"/>
        <v>11.991603650712893</v>
      </c>
      <c r="X10" s="5">
        <f t="shared" si="4"/>
        <v>3.7920780334242958</v>
      </c>
      <c r="Y10" s="5">
        <f t="shared" si="7"/>
        <v>562.87661331468064</v>
      </c>
      <c r="Z10" s="5">
        <f t="shared" si="8"/>
        <v>590.90648739903997</v>
      </c>
      <c r="AA10" s="5">
        <f t="shared" si="9"/>
        <v>563.69623782718145</v>
      </c>
      <c r="AB10" s="5">
        <f t="shared" si="10"/>
        <v>572.64558624022959</v>
      </c>
      <c r="AC10" s="5">
        <f t="shared" si="11"/>
        <v>588.23807495607662</v>
      </c>
      <c r="AD10" s="5">
        <f t="shared" si="12"/>
        <v>591.02121208204278</v>
      </c>
      <c r="AE10" s="5">
        <f t="shared" si="13"/>
        <v>579.3866306073113</v>
      </c>
      <c r="AF10" s="5">
        <f t="shared" si="14"/>
        <v>561.43633471479654</v>
      </c>
      <c r="AG10" s="5">
        <f t="shared" si="15"/>
        <v>571.80181729482911</v>
      </c>
      <c r="AH10" s="5">
        <f t="shared" si="16"/>
        <v>587.37209595010779</v>
      </c>
      <c r="AI10">
        <f t="shared" si="17"/>
        <v>333.93530434782616</v>
      </c>
      <c r="AJ10">
        <f t="shared" si="5"/>
        <v>72.76942615138779</v>
      </c>
      <c r="AK10">
        <f t="shared" si="18"/>
        <v>243.00280469080343</v>
      </c>
      <c r="AL10">
        <f t="shared" si="6"/>
        <v>1.7276942615138779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124.06718183174891</v>
      </c>
      <c r="H12" s="5">
        <f t="shared" si="1"/>
        <v>7.4854437050044984</v>
      </c>
      <c r="I12">
        <v>127.752062640758</v>
      </c>
      <c r="J12">
        <v>120.49859013035299</v>
      </c>
      <c r="K12">
        <v>124.22905865092</v>
      </c>
      <c r="L12">
        <v>121.134797741211</v>
      </c>
      <c r="M12">
        <v>142.08945470572999</v>
      </c>
      <c r="N12">
        <v>126.459282327072</v>
      </c>
      <c r="O12">
        <v>120.966104817258</v>
      </c>
      <c r="P12">
        <v>122.009647681567</v>
      </c>
      <c r="Q12">
        <v>112.992811199141</v>
      </c>
      <c r="R12">
        <v>122.54000842347899</v>
      </c>
      <c r="T12" s="14">
        <v>81</v>
      </c>
      <c r="U12" s="14">
        <v>66000</v>
      </c>
      <c r="V12" s="5">
        <f t="shared" si="2"/>
        <v>101.09177778883243</v>
      </c>
      <c r="W12" s="5">
        <f t="shared" si="3"/>
        <v>6.0992504262999603</v>
      </c>
      <c r="X12" s="5">
        <f t="shared" si="4"/>
        <v>1.9287523366860828</v>
      </c>
      <c r="Y12" s="5">
        <f t="shared" si="7"/>
        <v>104.09427326283985</v>
      </c>
      <c r="Z12" s="5">
        <f t="shared" si="8"/>
        <v>98.184036402509847</v>
      </c>
      <c r="AA12" s="5">
        <f t="shared" si="9"/>
        <v>101.22367741926814</v>
      </c>
      <c r="AB12" s="5">
        <f t="shared" si="10"/>
        <v>98.702427789134887</v>
      </c>
      <c r="AC12" s="5">
        <f t="shared" si="11"/>
        <v>115.77659272318739</v>
      </c>
      <c r="AD12" s="5">
        <f t="shared" si="12"/>
        <v>103.04089671094755</v>
      </c>
      <c r="AE12" s="5">
        <f t="shared" si="13"/>
        <v>98.56497429554355</v>
      </c>
      <c r="AF12" s="5">
        <f t="shared" si="14"/>
        <v>99.415268481276811</v>
      </c>
      <c r="AG12" s="5">
        <f t="shared" si="15"/>
        <v>92.0682165326334</v>
      </c>
      <c r="AH12" s="5">
        <f t="shared" si="16"/>
        <v>99.847414270982895</v>
      </c>
      <c r="AI12">
        <f t="shared" si="17"/>
        <v>12.183111111111113</v>
      </c>
      <c r="AJ12">
        <f t="shared" si="5"/>
        <v>729.76980893357984</v>
      </c>
      <c r="AK12">
        <f t="shared" si="18"/>
        <v>88.908666677721314</v>
      </c>
      <c r="AL12">
        <f t="shared" si="6"/>
        <v>8.2976980893357997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2293.225124074223</v>
      </c>
      <c r="H14" s="5">
        <f t="shared" si="1"/>
        <v>47.346405601667655</v>
      </c>
      <c r="I14">
        <v>2265.68767931514</v>
      </c>
      <c r="J14">
        <v>2374.5944836239901</v>
      </c>
      <c r="K14">
        <v>2374.10583696201</v>
      </c>
      <c r="L14">
        <v>2230.3729435771802</v>
      </c>
      <c r="M14">
        <v>2270.1950237124902</v>
      </c>
      <c r="N14">
        <v>2300.77256616555</v>
      </c>
      <c r="O14">
        <v>2284.9248641435902</v>
      </c>
      <c r="P14">
        <v>2254.2714441210101</v>
      </c>
      <c r="Q14">
        <v>2295.3157949401898</v>
      </c>
      <c r="R14">
        <v>2282.01060418108</v>
      </c>
      <c r="T14" s="14">
        <v>615</v>
      </c>
      <c r="U14" s="14">
        <v>96000</v>
      </c>
      <c r="V14" s="5">
        <f t="shared" si="2"/>
        <v>357.96684863597625</v>
      </c>
      <c r="W14" s="5">
        <f t="shared" si="3"/>
        <v>7.3906584353822486</v>
      </c>
      <c r="X14" s="5">
        <f t="shared" si="4"/>
        <v>2.3371314064144273</v>
      </c>
      <c r="Y14" s="5">
        <f t="shared" si="7"/>
        <v>353.66832067358285</v>
      </c>
      <c r="Z14" s="5">
        <f t="shared" si="8"/>
        <v>370.66840719984231</v>
      </c>
      <c r="AA14" s="5">
        <f t="shared" si="9"/>
        <v>370.59213064772837</v>
      </c>
      <c r="AB14" s="5">
        <f t="shared" si="10"/>
        <v>348.15577655838911</v>
      </c>
      <c r="AC14" s="5">
        <f t="shared" si="11"/>
        <v>354.37190614048632</v>
      </c>
      <c r="AD14" s="5">
        <f t="shared" si="12"/>
        <v>359.14498593803705</v>
      </c>
      <c r="AE14" s="5">
        <f t="shared" si="13"/>
        <v>356.67119830534091</v>
      </c>
      <c r="AF14" s="5">
        <f t="shared" si="14"/>
        <v>351.88627420425524</v>
      </c>
      <c r="AG14" s="5">
        <f t="shared" si="15"/>
        <v>358.29319725895641</v>
      </c>
      <c r="AH14" s="5">
        <f t="shared" si="16"/>
        <v>356.2162894331442</v>
      </c>
      <c r="AI14">
        <f t="shared" si="17"/>
        <v>78.007071219512198</v>
      </c>
      <c r="AJ14">
        <f t="shared" si="5"/>
        <v>358.8902557675267</v>
      </c>
      <c r="AK14">
        <f t="shared" si="18"/>
        <v>279.95977741646402</v>
      </c>
      <c r="AL14">
        <f t="shared" si="6"/>
        <v>4.5889025576752669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15.476012575750389</v>
      </c>
      <c r="H15" s="5">
        <f t="shared" si="1"/>
        <v>0.14178647705205447</v>
      </c>
      <c r="I15">
        <v>15.486352625235</v>
      </c>
      <c r="J15">
        <v>15.6006821157939</v>
      </c>
      <c r="K15">
        <v>15.337685530582901</v>
      </c>
      <c r="L15">
        <v>15.391401487127901</v>
      </c>
      <c r="M15">
        <v>15.7177616716749</v>
      </c>
      <c r="N15">
        <v>15.6120727115423</v>
      </c>
      <c r="O15">
        <v>15.263991767113</v>
      </c>
      <c r="P15">
        <v>15.490732207101701</v>
      </c>
      <c r="Q15">
        <v>15.350420022900501</v>
      </c>
      <c r="R15">
        <v>15.509025618431799</v>
      </c>
      <c r="T15" s="14">
        <v>546</v>
      </c>
      <c r="U15" s="14">
        <v>210000</v>
      </c>
      <c r="V15" s="5">
        <f t="shared" si="2"/>
        <v>5.9523125291347636</v>
      </c>
      <c r="W15" s="5">
        <f t="shared" si="3"/>
        <v>5.4533260404636401E-2</v>
      </c>
      <c r="X15" s="5">
        <f t="shared" si="4"/>
        <v>1.7244931111372652E-2</v>
      </c>
      <c r="Y15" s="5">
        <f t="shared" si="7"/>
        <v>5.9562894712442311</v>
      </c>
      <c r="Z15" s="5">
        <f t="shared" si="8"/>
        <v>6.0002623522284226</v>
      </c>
      <c r="AA15" s="5">
        <f t="shared" si="9"/>
        <v>5.8991098194549618</v>
      </c>
      <c r="AB15" s="5">
        <f t="shared" si="10"/>
        <v>5.9197698027414996</v>
      </c>
      <c r="AC15" s="5">
        <f t="shared" si="11"/>
        <v>6.0452929506441926</v>
      </c>
      <c r="AD15" s="5">
        <f t="shared" si="12"/>
        <v>6.0046433505931915</v>
      </c>
      <c r="AE15" s="5">
        <f t="shared" si="13"/>
        <v>5.8707660642742301</v>
      </c>
      <c r="AF15" s="5">
        <f t="shared" si="14"/>
        <v>5.9579739258083464</v>
      </c>
      <c r="AG15" s="5">
        <f t="shared" si="15"/>
        <v>5.9040077011155772</v>
      </c>
      <c r="AH15" s="5">
        <f t="shared" si="16"/>
        <v>5.9650098532429991</v>
      </c>
      <c r="AI15">
        <f t="shared" si="17"/>
        <v>3.4504615384615396</v>
      </c>
      <c r="AJ15">
        <f t="shared" si="5"/>
        <v>72.507719990083615</v>
      </c>
      <c r="AK15">
        <f t="shared" si="18"/>
        <v>2.501850990673224</v>
      </c>
      <c r="AL15">
        <f t="shared" si="6"/>
        <v>1.7250771999008361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89.163889089243582</v>
      </c>
      <c r="H17" s="5">
        <f t="shared" si="1"/>
        <v>10.64886103936791</v>
      </c>
      <c r="I17">
        <v>101.605872050671</v>
      </c>
      <c r="J17">
        <v>69.229694522200504</v>
      </c>
      <c r="K17">
        <v>95.6251917798118</v>
      </c>
      <c r="L17">
        <v>86.280941130787497</v>
      </c>
      <c r="M17">
        <v>95.024820878457803</v>
      </c>
      <c r="N17">
        <v>84.228100468378003</v>
      </c>
      <c r="O17">
        <v>87.0402018125925</v>
      </c>
      <c r="P17">
        <v>76.350241532797</v>
      </c>
      <c r="Q17">
        <v>94.236826708499805</v>
      </c>
      <c r="R17">
        <v>102.01700000824</v>
      </c>
      <c r="T17" s="14">
        <v>292</v>
      </c>
      <c r="U17" s="14">
        <v>100000</v>
      </c>
      <c r="V17" s="5">
        <f t="shared" si="2"/>
        <v>30.53557845522041</v>
      </c>
      <c r="W17" s="5">
        <f t="shared" si="3"/>
        <v>3.6468702189615816</v>
      </c>
      <c r="X17" s="5">
        <f t="shared" si="4"/>
        <v>1.1532416222955575</v>
      </c>
      <c r="Y17" s="5">
        <f t="shared" si="7"/>
        <v>34.796531524202393</v>
      </c>
      <c r="Z17" s="5">
        <f t="shared" si="8"/>
        <v>23.70879949390428</v>
      </c>
      <c r="AA17" s="5">
        <f t="shared" si="9"/>
        <v>32.748353349250614</v>
      </c>
      <c r="AB17" s="5">
        <f t="shared" si="10"/>
        <v>29.548267510543663</v>
      </c>
      <c r="AC17" s="5">
        <f t="shared" si="11"/>
        <v>32.542746876184182</v>
      </c>
      <c r="AD17" s="5">
        <f t="shared" si="12"/>
        <v>28.845239886430825</v>
      </c>
      <c r="AE17" s="5">
        <f t="shared" si="13"/>
        <v>29.808288291983732</v>
      </c>
      <c r="AF17" s="5">
        <f t="shared" si="14"/>
        <v>26.147342990683899</v>
      </c>
      <c r="AG17" s="5">
        <f t="shared" si="15"/>
        <v>32.272885859075274</v>
      </c>
      <c r="AH17" s="5">
        <f t="shared" si="16"/>
        <v>34.937328769945204</v>
      </c>
      <c r="AI17">
        <f t="shared" si="17"/>
        <v>603.1890410958905</v>
      </c>
      <c r="AJ17">
        <f t="shared" si="5"/>
        <v>-94.937643694629713</v>
      </c>
      <c r="AK17">
        <f t="shared" si="18"/>
        <v>-572.65346264067011</v>
      </c>
      <c r="AL17">
        <f t="shared" si="6"/>
        <v>5.0623563053702914E-2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163.31289435498149</v>
      </c>
      <c r="H18" s="5">
        <f t="shared" si="1"/>
        <v>5.9092682543844148</v>
      </c>
      <c r="I18">
        <v>157.96719911507901</v>
      </c>
      <c r="J18">
        <v>155.072177065186</v>
      </c>
      <c r="K18">
        <v>162.04981314846901</v>
      </c>
      <c r="L18">
        <v>171.81950935290601</v>
      </c>
      <c r="M18">
        <v>171.38238248868601</v>
      </c>
      <c r="N18">
        <v>162.60198903195601</v>
      </c>
      <c r="O18">
        <v>160.666635482396</v>
      </c>
      <c r="P18">
        <v>165.335511834789</v>
      </c>
      <c r="Q18">
        <v>168.90645542889499</v>
      </c>
      <c r="R18">
        <v>157.32727060145299</v>
      </c>
      <c r="T18" s="14">
        <v>200</v>
      </c>
      <c r="U18" s="14">
        <v>47000</v>
      </c>
      <c r="V18" s="5">
        <f t="shared" si="2"/>
        <v>38.378530173420657</v>
      </c>
      <c r="W18" s="5">
        <f t="shared" si="3"/>
        <v>1.3886780397803384</v>
      </c>
      <c r="X18" s="5">
        <f t="shared" si="4"/>
        <v>0.43913855423637799</v>
      </c>
      <c r="Y18" s="5">
        <f t="shared" si="7"/>
        <v>37.122291792043569</v>
      </c>
      <c r="Z18" s="5">
        <f t="shared" si="8"/>
        <v>36.441961610318707</v>
      </c>
      <c r="AA18" s="5">
        <f t="shared" si="9"/>
        <v>38.081706089890218</v>
      </c>
      <c r="AB18" s="5">
        <f t="shared" si="10"/>
        <v>40.377584697932917</v>
      </c>
      <c r="AC18" s="5">
        <f t="shared" si="11"/>
        <v>40.274859884841206</v>
      </c>
      <c r="AD18" s="5">
        <f t="shared" si="12"/>
        <v>38.211467422509671</v>
      </c>
      <c r="AE18" s="5">
        <f t="shared" si="13"/>
        <v>37.756659338363058</v>
      </c>
      <c r="AF18" s="5">
        <f t="shared" si="14"/>
        <v>38.853845281175417</v>
      </c>
      <c r="AG18" s="5">
        <f t="shared" si="15"/>
        <v>39.693017025790326</v>
      </c>
      <c r="AH18" s="5">
        <f t="shared" si="16"/>
        <v>36.971908591341453</v>
      </c>
      <c r="AI18">
        <f t="shared" si="17"/>
        <v>45.130904000000001</v>
      </c>
      <c r="AJ18">
        <f t="shared" si="5"/>
        <v>-14.961751766770156</v>
      </c>
      <c r="AK18">
        <f t="shared" si="18"/>
        <v>-6.752373826579344</v>
      </c>
      <c r="AL18">
        <f t="shared" si="6"/>
        <v>0.85038248233229841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28.34477626354855</v>
      </c>
      <c r="H19" s="5">
        <f t="shared" si="1"/>
        <v>4.324091524672216</v>
      </c>
      <c r="I19">
        <v>28.1236776284677</v>
      </c>
      <c r="J19">
        <v>30.6406261750389</v>
      </c>
      <c r="K19">
        <v>23.535648267834599</v>
      </c>
      <c r="L19">
        <v>31.4262406851884</v>
      </c>
      <c r="M19">
        <v>22.452660276589601</v>
      </c>
      <c r="N19">
        <v>22.437711815458201</v>
      </c>
      <c r="O19">
        <v>34.569627321139798</v>
      </c>
      <c r="P19">
        <v>29.50554683579</v>
      </c>
      <c r="Q19">
        <v>27.8918232343871</v>
      </c>
      <c r="R19">
        <v>32.864200395591197</v>
      </c>
      <c r="T19" s="14">
        <v>437</v>
      </c>
      <c r="U19" s="14">
        <v>300000</v>
      </c>
      <c r="V19" s="5">
        <f t="shared" si="2"/>
        <v>19.458656473831955</v>
      </c>
      <c r="W19" s="5">
        <f t="shared" si="3"/>
        <v>2.9684838842143844</v>
      </c>
      <c r="X19" s="5">
        <f t="shared" si="4"/>
        <v>0.93871702716210048</v>
      </c>
      <c r="Y19" s="5">
        <f t="shared" si="7"/>
        <v>19.306872513822221</v>
      </c>
      <c r="Z19" s="5">
        <f t="shared" si="8"/>
        <v>21.03475481123952</v>
      </c>
      <c r="AA19" s="5">
        <f t="shared" si="9"/>
        <v>16.157195607209108</v>
      </c>
      <c r="AB19" s="5">
        <f t="shared" si="10"/>
        <v>21.574078273584714</v>
      </c>
      <c r="AC19" s="5">
        <f t="shared" si="11"/>
        <v>15.413725590336112</v>
      </c>
      <c r="AD19" s="5">
        <f t="shared" si="12"/>
        <v>15.403463488872905</v>
      </c>
      <c r="AE19" s="5">
        <f t="shared" si="13"/>
        <v>23.732009602613136</v>
      </c>
      <c r="AF19" s="5">
        <f t="shared" si="14"/>
        <v>20.25552414356293</v>
      </c>
      <c r="AG19" s="5">
        <f t="shared" si="15"/>
        <v>19.147704737565515</v>
      </c>
      <c r="AH19" s="5">
        <f t="shared" si="16"/>
        <v>22.561235969513408</v>
      </c>
      <c r="AI19">
        <f t="shared" si="17"/>
        <v>33.584622425629298</v>
      </c>
      <c r="AJ19">
        <f t="shared" si="5"/>
        <v>-42.060815133706704</v>
      </c>
      <c r="AK19">
        <f t="shared" si="18"/>
        <v>-14.125965951797344</v>
      </c>
      <c r="AL19">
        <f t="shared" si="6"/>
        <v>0.57939184866293292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27.127312492508302</v>
      </c>
      <c r="H20" s="5">
        <f t="shared" si="1"/>
        <v>0.59575909446426034</v>
      </c>
      <c r="I20">
        <v>27.011428758630501</v>
      </c>
      <c r="J20">
        <v>27.1680699746993</v>
      </c>
      <c r="K20">
        <v>26.743653727157401</v>
      </c>
      <c r="L20">
        <v>27.327166726872498</v>
      </c>
      <c r="M20">
        <v>28.294776320803201</v>
      </c>
      <c r="N20">
        <v>26.443777938417401</v>
      </c>
      <c r="O20">
        <v>27.2166212572372</v>
      </c>
      <c r="P20">
        <v>27.8459586420094</v>
      </c>
      <c r="Q20">
        <v>26.382780837394499</v>
      </c>
      <c r="R20">
        <v>26.838890741861601</v>
      </c>
      <c r="T20" s="14">
        <v>97</v>
      </c>
      <c r="U20" s="14">
        <v>105000</v>
      </c>
      <c r="V20" s="5">
        <f t="shared" si="2"/>
        <v>29.364616615601769</v>
      </c>
      <c r="W20" s="5">
        <f t="shared" si="3"/>
        <v>0.64489386514172486</v>
      </c>
      <c r="X20" s="5">
        <f t="shared" si="4"/>
        <v>0.2039333462917316</v>
      </c>
      <c r="Y20" s="5">
        <f t="shared" si="7"/>
        <v>29.239175460373225</v>
      </c>
      <c r="Z20" s="5">
        <f t="shared" si="8"/>
        <v>29.408735539622953</v>
      </c>
      <c r="AA20" s="5">
        <f t="shared" si="9"/>
        <v>28.949315890221929</v>
      </c>
      <c r="AB20" s="5">
        <f t="shared" si="10"/>
        <v>29.58095367341868</v>
      </c>
      <c r="AC20" s="5">
        <f t="shared" si="11"/>
        <v>30.628366120457073</v>
      </c>
      <c r="AD20" s="5">
        <f t="shared" si="12"/>
        <v>28.62470807766832</v>
      </c>
      <c r="AE20" s="5">
        <f t="shared" si="13"/>
        <v>29.461291051648512</v>
      </c>
      <c r="AF20" s="5">
        <f t="shared" si="14"/>
        <v>30.142532550628729</v>
      </c>
      <c r="AG20" s="5">
        <f t="shared" si="15"/>
        <v>28.558680287901261</v>
      </c>
      <c r="AH20" s="5">
        <f t="shared" si="16"/>
        <v>29.052407504076989</v>
      </c>
      <c r="AI20">
        <f t="shared" si="17"/>
        <v>120.25509278350515</v>
      </c>
      <c r="AJ20">
        <f t="shared" si="5"/>
        <v>-75.581394570567767</v>
      </c>
      <c r="AK20">
        <f t="shared" si="18"/>
        <v>-90.890476167903387</v>
      </c>
      <c r="AL20">
        <f t="shared" si="6"/>
        <v>0.24418605429432241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269.39542761442993</v>
      </c>
      <c r="H21" s="5">
        <f t="shared" si="1"/>
        <v>47.959692994074764</v>
      </c>
      <c r="I21">
        <v>348.95720942302</v>
      </c>
      <c r="J21">
        <v>216.13202934828701</v>
      </c>
      <c r="K21">
        <v>230.41699323966199</v>
      </c>
      <c r="L21">
        <v>339.755381199086</v>
      </c>
      <c r="M21">
        <v>249.64500792547901</v>
      </c>
      <c r="N21">
        <v>243.051526909312</v>
      </c>
      <c r="O21">
        <v>224.333019644302</v>
      </c>
      <c r="P21">
        <v>298.67588766662698</v>
      </c>
      <c r="Q21">
        <v>248.21883480485801</v>
      </c>
      <c r="R21">
        <v>294.76838598366601</v>
      </c>
      <c r="T21" s="14">
        <v>1629</v>
      </c>
      <c r="U21" s="14">
        <v>90000</v>
      </c>
      <c r="V21" s="5">
        <f t="shared" si="2"/>
        <v>14.883725282565186</v>
      </c>
      <c r="W21" s="5">
        <f t="shared" si="3"/>
        <v>2.6497067952527766</v>
      </c>
      <c r="X21" s="5">
        <f t="shared" si="4"/>
        <v>0.83791086046242047</v>
      </c>
      <c r="Y21" s="5">
        <f t="shared" si="7"/>
        <v>19.279403835525965</v>
      </c>
      <c r="Z21" s="5">
        <f t="shared" si="8"/>
        <v>11.940996096590442</v>
      </c>
      <c r="AA21" s="5">
        <f t="shared" si="9"/>
        <v>12.730220620975802</v>
      </c>
      <c r="AB21" s="5">
        <f t="shared" si="10"/>
        <v>18.771015535861103</v>
      </c>
      <c r="AC21" s="5">
        <f t="shared" si="11"/>
        <v>13.792541874335857</v>
      </c>
      <c r="AD21" s="5">
        <f t="shared" si="12"/>
        <v>13.428261155210606</v>
      </c>
      <c r="AE21" s="5">
        <f t="shared" si="13"/>
        <v>12.394089483110607</v>
      </c>
      <c r="AF21" s="5">
        <f t="shared" si="14"/>
        <v>16.501430257824694</v>
      </c>
      <c r="AG21" s="5">
        <f t="shared" si="15"/>
        <v>13.713747779273923</v>
      </c>
      <c r="AH21" s="5">
        <f t="shared" si="16"/>
        <v>16.285546186942874</v>
      </c>
      <c r="AI21">
        <f t="shared" si="17"/>
        <v>18.581480662983427</v>
      </c>
      <c r="AJ21">
        <f t="shared" si="5"/>
        <v>-19.900219188585012</v>
      </c>
      <c r="AK21">
        <f t="shared" si="18"/>
        <v>-3.6977553804182417</v>
      </c>
      <c r="AL21">
        <f t="shared" si="6"/>
        <v>0.80099780811414989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27.106073961844082</v>
      </c>
      <c r="H22" s="5">
        <f t="shared" si="1"/>
        <v>0.4349861286142212</v>
      </c>
      <c r="I22">
        <v>28.012425752441199</v>
      </c>
      <c r="J22">
        <v>26.927628374561099</v>
      </c>
      <c r="K22">
        <v>27.141342640484901</v>
      </c>
      <c r="L22">
        <v>26.729965568173501</v>
      </c>
      <c r="M22">
        <v>27.671380915193499</v>
      </c>
      <c r="N22">
        <v>27.077234069725399</v>
      </c>
      <c r="O22">
        <v>26.693649509343999</v>
      </c>
      <c r="P22">
        <v>26.6852709191024</v>
      </c>
      <c r="Q22">
        <v>27.193676682147402</v>
      </c>
      <c r="R22">
        <v>26.9281651872674</v>
      </c>
      <c r="T22" s="14">
        <v>54</v>
      </c>
      <c r="U22" s="14">
        <v>90000</v>
      </c>
      <c r="V22" s="5">
        <f t="shared" si="2"/>
        <v>45.176789936406806</v>
      </c>
      <c r="W22" s="5">
        <f t="shared" si="3"/>
        <v>0.72497688102370328</v>
      </c>
      <c r="X22" s="5">
        <f t="shared" si="4"/>
        <v>0.22925781949998059</v>
      </c>
      <c r="Y22" s="5">
        <f t="shared" si="7"/>
        <v>46.687376254068667</v>
      </c>
      <c r="Z22" s="5">
        <f t="shared" si="8"/>
        <v>44.879380624268499</v>
      </c>
      <c r="AA22" s="5">
        <f t="shared" si="9"/>
        <v>45.235571067474844</v>
      </c>
      <c r="AB22" s="5">
        <f t="shared" si="10"/>
        <v>44.549942613622498</v>
      </c>
      <c r="AC22" s="5">
        <f t="shared" si="11"/>
        <v>46.118968191989161</v>
      </c>
      <c r="AD22" s="5">
        <f t="shared" si="12"/>
        <v>45.128723449542335</v>
      </c>
      <c r="AE22" s="5">
        <f t="shared" si="13"/>
        <v>44.48941584890666</v>
      </c>
      <c r="AF22" s="5">
        <f t="shared" si="14"/>
        <v>44.475451531837329</v>
      </c>
      <c r="AG22" s="5">
        <f t="shared" si="15"/>
        <v>45.322794470245675</v>
      </c>
      <c r="AH22" s="5">
        <f t="shared" si="16"/>
        <v>44.880275312112332</v>
      </c>
      <c r="AI22">
        <f t="shared" si="17"/>
        <v>153.75733333333335</v>
      </c>
      <c r="AJ22">
        <f t="shared" si="5"/>
        <v>-70.618123404581155</v>
      </c>
      <c r="AK22">
        <f t="shared" si="18"/>
        <v>-108.58054339692654</v>
      </c>
      <c r="AL22">
        <f t="shared" si="6"/>
        <v>0.29381876595418843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12.262851927776222</v>
      </c>
      <c r="H23" s="5">
        <f t="shared" si="1"/>
        <v>0.12478618811833361</v>
      </c>
      <c r="I23">
        <v>12.190618157254001</v>
      </c>
      <c r="J23">
        <v>12.608974830407</v>
      </c>
      <c r="K23">
        <v>12.2247328943516</v>
      </c>
      <c r="L23">
        <v>12.189998200663799</v>
      </c>
      <c r="M23">
        <v>12.2123863564514</v>
      </c>
      <c r="N23">
        <v>12.2381176512881</v>
      </c>
      <c r="O23">
        <v>12.2759107136699</v>
      </c>
      <c r="P23">
        <v>12.2075994791212</v>
      </c>
      <c r="Q23">
        <v>12.2183334480462</v>
      </c>
      <c r="R23">
        <v>12.261847546508999</v>
      </c>
      <c r="T23" s="14">
        <v>18</v>
      </c>
      <c r="U23" s="14">
        <v>270000</v>
      </c>
      <c r="V23" s="5">
        <f t="shared" si="2"/>
        <v>183.94277891664333</v>
      </c>
      <c r="W23" s="5">
        <f t="shared" si="3"/>
        <v>1.8717928217750019</v>
      </c>
      <c r="X23" s="5">
        <f t="shared" si="4"/>
        <v>0.59191286247626207</v>
      </c>
      <c r="Y23" s="5">
        <f t="shared" si="7"/>
        <v>182.85927235881005</v>
      </c>
      <c r="Z23" s="5">
        <f t="shared" si="8"/>
        <v>189.13462245610501</v>
      </c>
      <c r="AA23" s="5">
        <f t="shared" si="9"/>
        <v>183.37099341527403</v>
      </c>
      <c r="AB23" s="5">
        <f t="shared" si="10"/>
        <v>182.84997300995698</v>
      </c>
      <c r="AC23" s="5">
        <f t="shared" si="11"/>
        <v>183.18579534677102</v>
      </c>
      <c r="AD23" s="5">
        <f t="shared" si="12"/>
        <v>183.57176476932148</v>
      </c>
      <c r="AE23" s="5">
        <f t="shared" si="13"/>
        <v>184.13866070504849</v>
      </c>
      <c r="AF23" s="5">
        <f t="shared" si="14"/>
        <v>183.11399218681802</v>
      </c>
      <c r="AG23" s="5">
        <f t="shared" si="15"/>
        <v>183.27500172069301</v>
      </c>
      <c r="AH23" s="5">
        <f t="shared" si="16"/>
        <v>183.927713197635</v>
      </c>
      <c r="AI23">
        <f t="shared" si="17"/>
        <v>1257.3119999999999</v>
      </c>
      <c r="AJ23">
        <f t="shared" si="5"/>
        <v>-85.370156419675993</v>
      </c>
      <c r="AK23">
        <f t="shared" si="18"/>
        <v>-1073.3692210833565</v>
      </c>
      <c r="AL23">
        <f t="shared" si="6"/>
        <v>0.14629843580324003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6.2214332983494485</v>
      </c>
      <c r="H24" s="5">
        <f t="shared" si="1"/>
        <v>5.7422222578693574E-2</v>
      </c>
      <c r="I24">
        <v>6.2082209361311698</v>
      </c>
      <c r="J24">
        <v>6.2677206620724499</v>
      </c>
      <c r="K24">
        <v>6.1727564744179197</v>
      </c>
      <c r="L24">
        <v>6.2000214665396696</v>
      </c>
      <c r="M24">
        <v>6.3231932850088501</v>
      </c>
      <c r="N24">
        <v>6.2639155474841797</v>
      </c>
      <c r="O24">
        <v>6.1387292913909697</v>
      </c>
      <c r="P24">
        <v>6.2070961398777698</v>
      </c>
      <c r="Q24">
        <v>6.1649898894716504</v>
      </c>
      <c r="R24">
        <v>6.2676892910998596</v>
      </c>
      <c r="T24" s="14">
        <v>65</v>
      </c>
      <c r="U24" s="14">
        <v>70000</v>
      </c>
      <c r="V24" s="5">
        <f t="shared" si="2"/>
        <v>6.7000050905301745</v>
      </c>
      <c r="W24" s="5">
        <f t="shared" si="3"/>
        <v>6.1839316623208365E-2</v>
      </c>
      <c r="X24" s="5">
        <f t="shared" si="4"/>
        <v>1.9555308947765089E-2</v>
      </c>
      <c r="Y24" s="5">
        <f t="shared" si="7"/>
        <v>6.6857763927566438</v>
      </c>
      <c r="Z24" s="5">
        <f t="shared" si="8"/>
        <v>6.7498530206934078</v>
      </c>
      <c r="AA24" s="5">
        <f t="shared" si="9"/>
        <v>6.6475838955269912</v>
      </c>
      <c r="AB24" s="5">
        <f t="shared" si="10"/>
        <v>6.6769461947350282</v>
      </c>
      <c r="AC24" s="5">
        <f t="shared" si="11"/>
        <v>6.8095927684710684</v>
      </c>
      <c r="AD24" s="5">
        <f t="shared" si="12"/>
        <v>6.745755204982963</v>
      </c>
      <c r="AE24" s="5">
        <f t="shared" si="13"/>
        <v>6.6109392368825821</v>
      </c>
      <c r="AF24" s="5">
        <f t="shared" si="14"/>
        <v>6.6845650737145217</v>
      </c>
      <c r="AG24" s="5">
        <f t="shared" si="15"/>
        <v>6.6392198809694696</v>
      </c>
      <c r="AH24" s="5">
        <f t="shared" si="16"/>
        <v>6.7498192365690795</v>
      </c>
      <c r="AI24">
        <f t="shared" si="17"/>
        <v>3.8838153846153856</v>
      </c>
      <c r="AJ24">
        <f t="shared" si="5"/>
        <v>72.510905566477547</v>
      </c>
      <c r="AK24">
        <f t="shared" si="18"/>
        <v>2.8161897059147889</v>
      </c>
      <c r="AL24">
        <f t="shared" si="6"/>
        <v>1.7251090556647755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3.7059256433069714</v>
      </c>
      <c r="H25" s="5">
        <f t="shared" si="1"/>
        <v>3.2362614575454918E-2</v>
      </c>
      <c r="I25">
        <v>3.70486703614442</v>
      </c>
      <c r="J25">
        <v>3.7349571816494</v>
      </c>
      <c r="K25">
        <v>3.6804467001410699</v>
      </c>
      <c r="L25">
        <v>3.6992436538462199</v>
      </c>
      <c r="M25">
        <v>3.7649329247371401</v>
      </c>
      <c r="N25">
        <v>3.7239466366359699</v>
      </c>
      <c r="O25">
        <v>3.6498740328677202</v>
      </c>
      <c r="P25">
        <v>3.6944769754766802</v>
      </c>
      <c r="Q25">
        <v>3.68332395318326</v>
      </c>
      <c r="R25">
        <v>3.72318733838783</v>
      </c>
      <c r="T25" s="14">
        <v>22</v>
      </c>
      <c r="U25" s="14">
        <v>160000</v>
      </c>
      <c r="V25" s="5">
        <f t="shared" si="2"/>
        <v>26.952186496777973</v>
      </c>
      <c r="W25" s="5">
        <f t="shared" si="3"/>
        <v>0.2353644696396712</v>
      </c>
      <c r="X25" s="5">
        <f t="shared" si="4"/>
        <v>7.442878043389109E-2</v>
      </c>
      <c r="Y25" s="5">
        <f t="shared" si="7"/>
        <v>26.94448753559578</v>
      </c>
      <c r="Z25" s="5">
        <f t="shared" si="8"/>
        <v>27.163324957450182</v>
      </c>
      <c r="AA25" s="5">
        <f t="shared" si="9"/>
        <v>26.766885091935055</v>
      </c>
      <c r="AB25" s="5">
        <f t="shared" si="10"/>
        <v>26.903590209790693</v>
      </c>
      <c r="AC25" s="5">
        <f t="shared" si="11"/>
        <v>27.381330361724654</v>
      </c>
      <c r="AD25" s="5">
        <f t="shared" si="12"/>
        <v>27.083248266443416</v>
      </c>
      <c r="AE25" s="5">
        <f t="shared" si="13"/>
        <v>26.544538420856149</v>
      </c>
      <c r="AF25" s="5">
        <f t="shared" si="14"/>
        <v>26.868923458012222</v>
      </c>
      <c r="AG25" s="5">
        <f t="shared" si="15"/>
        <v>26.787810568605526</v>
      </c>
      <c r="AH25" s="5">
        <f t="shared" si="16"/>
        <v>27.077726097366039</v>
      </c>
      <c r="AI25">
        <f t="shared" si="17"/>
        <v>15.639272727272729</v>
      </c>
      <c r="AJ25">
        <f t="shared" si="5"/>
        <v>72.336571954379224</v>
      </c>
      <c r="AK25">
        <f t="shared" si="18"/>
        <v>11.312913769505244</v>
      </c>
      <c r="AL25">
        <f t="shared" si="6"/>
        <v>1.7233657195437921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6.6783706889656731</v>
      </c>
      <c r="H26" s="5">
        <f t="shared" si="1"/>
        <v>6.2839258001643028E-2</v>
      </c>
      <c r="I26">
        <v>6.6712690806873001</v>
      </c>
      <c r="J26">
        <v>6.7366186361351303</v>
      </c>
      <c r="K26">
        <v>6.61216371798014</v>
      </c>
      <c r="L26">
        <v>6.6715175558653499</v>
      </c>
      <c r="M26">
        <v>6.8027527718537497</v>
      </c>
      <c r="N26">
        <v>6.7210726530336196</v>
      </c>
      <c r="O26">
        <v>6.6022159112034098</v>
      </c>
      <c r="P26">
        <v>6.6534979623372799</v>
      </c>
      <c r="Q26">
        <v>6.6177084263331203</v>
      </c>
      <c r="R26">
        <v>6.6948901742276403</v>
      </c>
      <c r="T26" s="14">
        <v>400</v>
      </c>
      <c r="U26" s="14">
        <v>53000</v>
      </c>
      <c r="V26" s="5">
        <f t="shared" si="2"/>
        <v>0.88488411628795161</v>
      </c>
      <c r="W26" s="5">
        <f t="shared" si="3"/>
        <v>8.3262016852176726E-3</v>
      </c>
      <c r="X26" s="5">
        <f t="shared" si="4"/>
        <v>2.6329761583220156E-3</v>
      </c>
      <c r="Y26" s="5">
        <f t="shared" si="7"/>
        <v>0.88394315319106731</v>
      </c>
      <c r="Z26" s="5">
        <f t="shared" si="8"/>
        <v>0.89260196928790481</v>
      </c>
      <c r="AA26" s="5">
        <f t="shared" si="9"/>
        <v>0.87611169263236865</v>
      </c>
      <c r="AB26" s="5">
        <f t="shared" si="10"/>
        <v>0.88397607615215879</v>
      </c>
      <c r="AC26" s="5">
        <f t="shared" si="11"/>
        <v>0.9013647422706218</v>
      </c>
      <c r="AD26" s="5">
        <f t="shared" si="12"/>
        <v>0.89054212652695441</v>
      </c>
      <c r="AE26" s="5">
        <f t="shared" si="13"/>
        <v>0.87479360823445185</v>
      </c>
      <c r="AF26" s="5">
        <f t="shared" si="14"/>
        <v>0.88158848000968948</v>
      </c>
      <c r="AG26" s="5">
        <f t="shared" si="15"/>
        <v>0.87684636648913838</v>
      </c>
      <c r="AH26" s="5">
        <f t="shared" si="16"/>
        <v>0.88707294808516224</v>
      </c>
      <c r="AI26">
        <f t="shared" si="17"/>
        <v>0.51346400000000003</v>
      </c>
      <c r="AJ26">
        <f t="shared" si="5"/>
        <v>72.336155268519605</v>
      </c>
      <c r="AK26">
        <f t="shared" si="18"/>
        <v>0.37142011628795157</v>
      </c>
      <c r="AL26">
        <f t="shared" si="6"/>
        <v>1.7233615526851962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3.2228746015788401</v>
      </c>
      <c r="H27" s="5">
        <f t="shared" si="1"/>
        <v>3.2529426445213123E-2</v>
      </c>
      <c r="I27">
        <v>3.2199994656544701</v>
      </c>
      <c r="J27">
        <v>3.2547379838219701</v>
      </c>
      <c r="K27">
        <v>3.1944240587686399</v>
      </c>
      <c r="L27">
        <v>3.2173556906554701</v>
      </c>
      <c r="M27">
        <v>3.2808650231139</v>
      </c>
      <c r="N27">
        <v>3.2407245633809798</v>
      </c>
      <c r="O27">
        <v>3.1703370691217301</v>
      </c>
      <c r="P27">
        <v>3.2175031648476802</v>
      </c>
      <c r="Q27">
        <v>3.1928874772167499</v>
      </c>
      <c r="R27">
        <v>3.2399115192068102</v>
      </c>
      <c r="T27" s="14">
        <v>640</v>
      </c>
      <c r="U27" s="14">
        <v>480000</v>
      </c>
      <c r="V27" s="5">
        <f t="shared" si="2"/>
        <v>2.4171559511841294</v>
      </c>
      <c r="W27" s="5">
        <f t="shared" si="3"/>
        <v>2.4397069833909851E-2</v>
      </c>
      <c r="X27" s="5">
        <f t="shared" si="4"/>
        <v>7.7150308909340994E-3</v>
      </c>
      <c r="Y27" s="5">
        <f t="shared" si="7"/>
        <v>2.4149995992408524</v>
      </c>
      <c r="Z27" s="5">
        <f t="shared" si="8"/>
        <v>2.4410534878664776</v>
      </c>
      <c r="AA27" s="5">
        <f t="shared" si="9"/>
        <v>2.39581804407648</v>
      </c>
      <c r="AB27" s="5">
        <f t="shared" si="10"/>
        <v>2.4130167679916026</v>
      </c>
      <c r="AC27" s="5">
        <f t="shared" si="11"/>
        <v>2.4606487673354254</v>
      </c>
      <c r="AD27" s="5">
        <f t="shared" si="12"/>
        <v>2.430543422535735</v>
      </c>
      <c r="AE27" s="5">
        <f t="shared" si="13"/>
        <v>2.3777528018412979</v>
      </c>
      <c r="AF27" s="5">
        <f t="shared" si="14"/>
        <v>2.4131273736357604</v>
      </c>
      <c r="AG27" s="5">
        <f t="shared" si="15"/>
        <v>2.3946656079125623</v>
      </c>
      <c r="AH27" s="5">
        <f t="shared" si="16"/>
        <v>2.4299336394051076</v>
      </c>
      <c r="AI27">
        <f t="shared" si="17"/>
        <v>1.4028000000000003</v>
      </c>
      <c r="AJ27">
        <f t="shared" si="5"/>
        <v>72.309377757636796</v>
      </c>
      <c r="AK27">
        <f t="shared" si="18"/>
        <v>1.0143559511841291</v>
      </c>
      <c r="AL27">
        <f t="shared" si="6"/>
        <v>1.7230937775763679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32.16164456906224</v>
      </c>
      <c r="H28" s="5">
        <f t="shared" si="1"/>
        <v>0.32688826607619126</v>
      </c>
      <c r="I28">
        <v>32.1882530726933</v>
      </c>
      <c r="J28">
        <v>32.4337894247439</v>
      </c>
      <c r="K28">
        <v>31.810832093874499</v>
      </c>
      <c r="L28">
        <v>32.119635085644397</v>
      </c>
      <c r="M28">
        <v>32.756813847533699</v>
      </c>
      <c r="N28">
        <v>32.395770163614898</v>
      </c>
      <c r="O28">
        <v>31.649990201801899</v>
      </c>
      <c r="P28">
        <v>32.034571348761197</v>
      </c>
      <c r="Q28">
        <v>31.925694180469499</v>
      </c>
      <c r="R28">
        <v>32.3010962714851</v>
      </c>
      <c r="T28" s="14">
        <v>2500</v>
      </c>
      <c r="U28" s="14">
        <v>120000</v>
      </c>
      <c r="V28" s="5">
        <f t="shared" si="2"/>
        <v>1.5437589393149875</v>
      </c>
      <c r="W28" s="5">
        <f t="shared" si="3"/>
        <v>1.5690636771657229E-2</v>
      </c>
      <c r="X28" s="5">
        <f t="shared" si="4"/>
        <v>4.9618150136828149E-3</v>
      </c>
      <c r="Y28" s="5">
        <f t="shared" si="7"/>
        <v>1.5450361474892784</v>
      </c>
      <c r="Z28" s="5">
        <f t="shared" si="8"/>
        <v>1.5568218923877073</v>
      </c>
      <c r="AA28" s="5">
        <f t="shared" si="9"/>
        <v>1.5269199405059759</v>
      </c>
      <c r="AB28" s="5">
        <f t="shared" si="10"/>
        <v>1.5417424841109308</v>
      </c>
      <c r="AC28" s="5">
        <f t="shared" si="11"/>
        <v>1.5723270646816176</v>
      </c>
      <c r="AD28" s="5">
        <f t="shared" si="12"/>
        <v>1.5549969678535152</v>
      </c>
      <c r="AE28" s="5">
        <f t="shared" si="13"/>
        <v>1.5191995296864911</v>
      </c>
      <c r="AF28" s="5">
        <f t="shared" si="14"/>
        <v>1.5376594247405373</v>
      </c>
      <c r="AG28" s="5">
        <f t="shared" si="15"/>
        <v>1.532433320662536</v>
      </c>
      <c r="AH28" s="5">
        <f t="shared" si="16"/>
        <v>1.5504526210312848</v>
      </c>
      <c r="AI28">
        <f t="shared" si="17"/>
        <v>0.89510400000000001</v>
      </c>
      <c r="AJ28">
        <f t="shared" si="5"/>
        <v>72.466991468587722</v>
      </c>
      <c r="AK28">
        <f t="shared" si="18"/>
        <v>0.64865493931498752</v>
      </c>
      <c r="AL28">
        <f t="shared" si="6"/>
        <v>1.7246699146858773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0.96596488303746209</v>
      </c>
      <c r="H29" s="5">
        <f t="shared" si="1"/>
        <v>8.8288711174854834E-3</v>
      </c>
      <c r="I29">
        <v>0.96828176324048798</v>
      </c>
      <c r="J29">
        <v>0.97314159922711996</v>
      </c>
      <c r="K29">
        <v>0.95965779928198003</v>
      </c>
      <c r="L29">
        <v>0.96248915012579395</v>
      </c>
      <c r="M29">
        <v>0.97920531850818804</v>
      </c>
      <c r="N29">
        <v>0.97402437836337097</v>
      </c>
      <c r="O29">
        <v>0.95081619798939698</v>
      </c>
      <c r="P29">
        <v>0.96600335212400401</v>
      </c>
      <c r="Q29">
        <v>0.95574652664886595</v>
      </c>
      <c r="R29">
        <v>0.97028274486541299</v>
      </c>
      <c r="T29" s="14">
        <v>1550</v>
      </c>
      <c r="U29" s="14">
        <v>390000</v>
      </c>
      <c r="V29" s="5">
        <f t="shared" si="2"/>
        <v>0.24304922863523243</v>
      </c>
      <c r="W29" s="5">
        <f t="shared" si="3"/>
        <v>2.2214578940769939E-3</v>
      </c>
      <c r="X29" s="5">
        <f t="shared" si="4"/>
        <v>7.0248666714443713E-4</v>
      </c>
      <c r="Y29" s="5">
        <f t="shared" si="7"/>
        <v>0.24363218558954217</v>
      </c>
      <c r="Z29" s="5">
        <f t="shared" si="8"/>
        <v>0.24485498303133985</v>
      </c>
      <c r="AA29" s="5">
        <f t="shared" si="9"/>
        <v>0.24146228498062719</v>
      </c>
      <c r="AB29" s="5">
        <f t="shared" si="10"/>
        <v>0.24217468938649006</v>
      </c>
      <c r="AC29" s="5">
        <f t="shared" si="11"/>
        <v>0.24638069304399568</v>
      </c>
      <c r="AD29" s="5">
        <f t="shared" si="12"/>
        <v>0.24507710165271915</v>
      </c>
      <c r="AE29" s="5">
        <f t="shared" si="13"/>
        <v>0.23923762401023538</v>
      </c>
      <c r="AF29" s="5">
        <f t="shared" si="14"/>
        <v>0.24305890795378168</v>
      </c>
      <c r="AG29" s="5">
        <f t="shared" si="15"/>
        <v>0.24047815831810174</v>
      </c>
      <c r="AH29" s="5">
        <f t="shared" si="16"/>
        <v>0.24413565838549101</v>
      </c>
      <c r="AI29">
        <f t="shared" si="17"/>
        <v>0.14090322580645162</v>
      </c>
      <c r="AJ29">
        <f t="shared" si="5"/>
        <v>72.493729113832529</v>
      </c>
      <c r="AK29">
        <f t="shared" si="18"/>
        <v>0.10214600282878081</v>
      </c>
      <c r="AL29">
        <f t="shared" si="6"/>
        <v>1.7249372911383254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5.850860435124674</v>
      </c>
      <c r="H30" s="5">
        <f t="shared" si="1"/>
        <v>5.2402350169737766E-2</v>
      </c>
      <c r="I30">
        <v>5.8368258117301099</v>
      </c>
      <c r="J30">
        <v>5.8948817840625098</v>
      </c>
      <c r="K30">
        <v>5.7887242914728603</v>
      </c>
      <c r="L30">
        <v>5.8419489801246396</v>
      </c>
      <c r="M30">
        <v>5.9392493660644803</v>
      </c>
      <c r="N30">
        <v>5.8897803450121904</v>
      </c>
      <c r="O30">
        <v>5.7679189524377703</v>
      </c>
      <c r="P30">
        <v>5.8421508782842402</v>
      </c>
      <c r="Q30">
        <v>5.8193436461572103</v>
      </c>
      <c r="R30">
        <v>5.8877802959007299</v>
      </c>
      <c r="T30" s="14">
        <v>9240</v>
      </c>
      <c r="U30" s="15">
        <v>66000</v>
      </c>
      <c r="V30" s="5">
        <f t="shared" si="2"/>
        <v>4.1791860250890531E-2</v>
      </c>
      <c r="W30" s="5">
        <f t="shared" si="3"/>
        <v>3.7430250121241318E-4</v>
      </c>
      <c r="X30" s="5">
        <f t="shared" si="4"/>
        <v>1.1836484377291618E-4</v>
      </c>
      <c r="Y30" s="5">
        <f t="shared" si="7"/>
        <v>4.1691612940929351E-2</v>
      </c>
      <c r="Z30" s="5">
        <f t="shared" si="8"/>
        <v>4.2106298457589356E-2</v>
      </c>
      <c r="AA30" s="5">
        <f t="shared" si="9"/>
        <v>4.1348030653377575E-2</v>
      </c>
      <c r="AB30" s="5">
        <f t="shared" si="10"/>
        <v>4.1728207000890277E-2</v>
      </c>
      <c r="AC30" s="5">
        <f t="shared" si="11"/>
        <v>4.2423209757603428E-2</v>
      </c>
      <c r="AD30" s="5">
        <f t="shared" si="12"/>
        <v>4.2069859607229934E-2</v>
      </c>
      <c r="AE30" s="5">
        <f t="shared" si="13"/>
        <v>4.1199421088841212E-2</v>
      </c>
      <c r="AF30" s="5">
        <f t="shared" si="14"/>
        <v>4.1729649130601724E-2</v>
      </c>
      <c r="AG30" s="5">
        <f t="shared" si="15"/>
        <v>4.1566740329694353E-2</v>
      </c>
      <c r="AH30" s="5">
        <f t="shared" si="16"/>
        <v>4.2055573542148068E-2</v>
      </c>
      <c r="AI30">
        <f t="shared" si="17"/>
        <v>2.4240000000000001E-2</v>
      </c>
      <c r="AJ30">
        <f t="shared" si="5"/>
        <v>72.408664401363566</v>
      </c>
      <c r="AK30">
        <f t="shared" si="18"/>
        <v>1.755186025089053E-2</v>
      </c>
      <c r="AL30">
        <f t="shared" si="6"/>
        <v>1.7240866440136358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10175.957757054071</v>
      </c>
      <c r="V32" s="5"/>
      <c r="W32" s="5"/>
      <c r="X32" s="5"/>
      <c r="Y32" s="5">
        <f t="shared" ref="Y32:AI32" si="19">SUM(Y5:Y30)</f>
        <v>10175.957757054095</v>
      </c>
      <c r="Z32" s="5">
        <f t="shared" si="19"/>
        <v>10175.957757054071</v>
      </c>
      <c r="AA32" s="5">
        <f t="shared" si="19"/>
        <v>10175.957757054104</v>
      </c>
      <c r="AB32" s="5">
        <f t="shared" si="19"/>
        <v>10175.957757054077</v>
      </c>
      <c r="AC32" s="5">
        <f t="shared" si="19"/>
        <v>10175.957757054068</v>
      </c>
      <c r="AD32" s="5">
        <f t="shared" si="19"/>
        <v>10175.957757054066</v>
      </c>
      <c r="AE32" s="5">
        <f t="shared" si="19"/>
        <v>10175.957757054062</v>
      </c>
      <c r="AF32" s="5">
        <f t="shared" si="19"/>
        <v>10175.957757054077</v>
      </c>
      <c r="AG32" s="5">
        <f t="shared" si="19"/>
        <v>10175.957757054084</v>
      </c>
      <c r="AH32" s="5">
        <f t="shared" si="19"/>
        <v>10175.957757054073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A6D4-8C9E-4AD4-A75F-B9A0016E2415}">
  <dimension ref="A1:AL32"/>
  <sheetViews>
    <sheetView topLeftCell="Y1" zoomScale="90" zoomScaleNormal="90" workbookViewId="0">
      <selection activeCell="AH5" sqref="AH5"/>
    </sheetView>
  </sheetViews>
  <sheetFormatPr defaultRowHeight="15" x14ac:dyDescent="0.25"/>
  <cols>
    <col min="9" max="18" width="12.5703125" customWidth="1"/>
  </cols>
  <sheetData>
    <row r="1" spans="1:38" x14ac:dyDescent="0.25">
      <c r="A1" t="s">
        <v>0</v>
      </c>
      <c r="B1">
        <v>300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37.535347206952572</v>
      </c>
      <c r="H4" s="5">
        <f>STDEV(I4:R4)</f>
        <v>2.6320768015429025E-3</v>
      </c>
      <c r="I4">
        <v>37.537085363620101</v>
      </c>
      <c r="J4">
        <v>37.533511846323897</v>
      </c>
      <c r="K4">
        <v>37.537716919369302</v>
      </c>
      <c r="L4">
        <v>37.532855872743198</v>
      </c>
      <c r="M4">
        <v>37.533522265704697</v>
      </c>
      <c r="N4">
        <v>37.537373244728997</v>
      </c>
      <c r="O4">
        <v>37.539323298055102</v>
      </c>
      <c r="P4">
        <v>37.531351037057703</v>
      </c>
      <c r="Q4">
        <v>37.5337970657665</v>
      </c>
      <c r="R4">
        <v>37.536935156156197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176.57359979181928</v>
      </c>
      <c r="H5" s="5">
        <f t="shared" ref="H5:H30" si="1">STDEV(I5:R5)</f>
        <v>0.33148748684561652</v>
      </c>
      <c r="I5">
        <v>176.404532650486</v>
      </c>
      <c r="J5">
        <v>176.90058278408799</v>
      </c>
      <c r="K5">
        <v>176.621493355159</v>
      </c>
      <c r="L5">
        <v>176.53633185103899</v>
      </c>
      <c r="M5">
        <v>176.23243315424801</v>
      </c>
      <c r="N5">
        <v>177.045285342933</v>
      </c>
      <c r="O5">
        <v>176.312601181747</v>
      </c>
      <c r="P5">
        <v>177.10329028056901</v>
      </c>
      <c r="Q5">
        <v>176.31237070536201</v>
      </c>
      <c r="R5">
        <v>176.26707661256199</v>
      </c>
      <c r="T5" s="12">
        <v>16</v>
      </c>
      <c r="U5" s="12">
        <v>588000</v>
      </c>
      <c r="V5" s="5">
        <f>AVERAGE(Y5:AH5)</f>
        <v>7137.9877715842958</v>
      </c>
      <c r="W5" s="5">
        <f>STDEV(Y5:AH5)</f>
        <v>13.400381655734046</v>
      </c>
      <c r="X5" s="5">
        <f>W5/SQRT(COUNT(Y5:AH5))</f>
        <v>4.2375727547657931</v>
      </c>
      <c r="Y5" s="5">
        <f>I5/T5*U5/1000*1.1</f>
        <v>7131.1532323958972</v>
      </c>
      <c r="Z5" s="5">
        <f>J5/T5*U5/1000*1.1</f>
        <v>7151.2060590467572</v>
      </c>
      <c r="AA5" s="5">
        <f>K5/T5*U5/1000*1.1</f>
        <v>7139.9238688823025</v>
      </c>
      <c r="AB5" s="5">
        <f>L5/T5*U5/1000*1.1</f>
        <v>7136.4812150782518</v>
      </c>
      <c r="AC5" s="5">
        <f>M5/T5*U5/1000*1.1</f>
        <v>7124.1961102604755</v>
      </c>
      <c r="AD5" s="5">
        <f>N5/T5*U5/1000*1.1</f>
        <v>7157.0556599880665</v>
      </c>
      <c r="AE5" s="5">
        <f>O5/T5*U5/1000*1.1</f>
        <v>7127.4369027721232</v>
      </c>
      <c r="AF5" s="5">
        <f>P5/T5*U5/1000*1.1</f>
        <v>7159.4005095920029</v>
      </c>
      <c r="AG5" s="5">
        <f>Q5/T5*U5/1000*1.1</f>
        <v>7127.4275857642597</v>
      </c>
      <c r="AH5" s="5">
        <f>R5/T5*U5/1000*1.1</f>
        <v>7125.5965720628192</v>
      </c>
      <c r="AI5">
        <f>F5/T5*U5/1000*1.1</f>
        <v>6403.3200000000006</v>
      </c>
      <c r="AJ5">
        <f>((V5-AI5)/AI5)*100</f>
        <v>11.473232191805113</v>
      </c>
      <c r="AK5">
        <f>V5-AI5</f>
        <v>734.66777158429522</v>
      </c>
      <c r="AL5">
        <f>V5/AI5</f>
        <v>1.1147323219180512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1901.6177106835119</v>
      </c>
      <c r="H6" s="5">
        <f t="shared" si="1"/>
        <v>82.801543763376088</v>
      </c>
      <c r="I6">
        <v>1922.22365539153</v>
      </c>
      <c r="J6">
        <v>1883.9012299492199</v>
      </c>
      <c r="K6">
        <v>2016.14710162867</v>
      </c>
      <c r="L6">
        <v>1858.24714323377</v>
      </c>
      <c r="M6">
        <v>1950.9028416650301</v>
      </c>
      <c r="N6">
        <v>1741.8095355098201</v>
      </c>
      <c r="O6">
        <v>1830.16540210368</v>
      </c>
      <c r="P6">
        <v>1860.27006602599</v>
      </c>
      <c r="Q6">
        <v>1980.9554945315299</v>
      </c>
      <c r="R6">
        <v>1971.55463679588</v>
      </c>
      <c r="T6" s="13">
        <v>540</v>
      </c>
      <c r="U6" s="13">
        <v>45000</v>
      </c>
      <c r="V6" s="5">
        <f t="shared" ref="V6:V30" si="2">AVERAGE(Y6:AH6)</f>
        <v>158.46814255695932</v>
      </c>
      <c r="W6" s="5">
        <f t="shared" ref="W6:W30" si="3">STDEV(Y6:AH6)</f>
        <v>6.9001286469480076</v>
      </c>
      <c r="X6" s="5">
        <f t="shared" ref="X6:X30" si="4">W6/SQRT(COUNT(Y6:AH6))</f>
        <v>2.182012267253155</v>
      </c>
      <c r="Y6" s="5">
        <f>I6/T6*U6/1000</f>
        <v>160.18530461596083</v>
      </c>
      <c r="Z6" s="5">
        <f>J6/T6*U6/1000</f>
        <v>156.99176916243499</v>
      </c>
      <c r="AA6" s="5">
        <f>K6/T6*U6/1000</f>
        <v>168.01225846905584</v>
      </c>
      <c r="AB6" s="5">
        <f>L6/T6*U6/1000</f>
        <v>154.85392860281419</v>
      </c>
      <c r="AC6" s="5">
        <f>M6/T6*U6/1000</f>
        <v>162.57523680541917</v>
      </c>
      <c r="AD6" s="5">
        <f>N6/T6*U6/1000</f>
        <v>145.15079462581832</v>
      </c>
      <c r="AE6" s="5">
        <f>O6/T6*U6/1000</f>
        <v>152.51378350863999</v>
      </c>
      <c r="AF6" s="5">
        <f>P6/T6*U6/1000</f>
        <v>155.02250550216584</v>
      </c>
      <c r="AG6" s="5">
        <f>Q6/T6*U6/1000</f>
        <v>165.07962454429415</v>
      </c>
      <c r="AH6" s="5">
        <f>R6/T6*U6/1000</f>
        <v>164.29621973298998</v>
      </c>
      <c r="AI6">
        <f>F6/T6*U6/1000</f>
        <v>115.84906666666669</v>
      </c>
      <c r="AJ6">
        <f t="shared" ref="AJ6:AJ30" si="5">((V6-AI6)/AI6)*100</f>
        <v>36.788449934534903</v>
      </c>
      <c r="AK6">
        <f>V6-AI6</f>
        <v>42.619075890292635</v>
      </c>
      <c r="AL6">
        <f t="shared" ref="AL6:AL30" si="6">V6/AI6</f>
        <v>1.3678844993453489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96.79755331093682</v>
      </c>
      <c r="H7" s="5">
        <f t="shared" si="1"/>
        <v>0.85608244150881463</v>
      </c>
      <c r="I7">
        <v>97.391287979642399</v>
      </c>
      <c r="J7">
        <v>96.4843296522195</v>
      </c>
      <c r="K7">
        <v>98.765251582637106</v>
      </c>
      <c r="L7">
        <v>97.401319014113099</v>
      </c>
      <c r="M7">
        <v>96.726257562108003</v>
      </c>
      <c r="N7">
        <v>96.141427147315994</v>
      </c>
      <c r="O7">
        <v>95.950875580005999</v>
      </c>
      <c r="P7">
        <v>96.001691852462898</v>
      </c>
      <c r="Q7">
        <v>96.615210373365201</v>
      </c>
      <c r="R7">
        <v>96.497882365497802</v>
      </c>
      <c r="T7" s="13">
        <v>50</v>
      </c>
      <c r="U7" s="13">
        <v>180000</v>
      </c>
      <c r="V7" s="5">
        <f t="shared" si="2"/>
        <v>348.47119191937247</v>
      </c>
      <c r="W7" s="5">
        <f t="shared" si="3"/>
        <v>3.0818967894317297</v>
      </c>
      <c r="X7" s="5">
        <f t="shared" si="4"/>
        <v>0.97458133681646097</v>
      </c>
      <c r="Y7" s="5">
        <f t="shared" ref="Y7:Y30" si="7">I7/T7*U7/1000</f>
        <v>350.60863672671263</v>
      </c>
      <c r="Z7" s="5">
        <f t="shared" ref="Z7:Z30" si="8">J7/T7*U7/1000</f>
        <v>347.34358674799023</v>
      </c>
      <c r="AA7" s="5">
        <f t="shared" ref="AA7:AA30" si="9">K7/T7*U7/1000</f>
        <v>355.55490569749361</v>
      </c>
      <c r="AB7" s="5">
        <f t="shared" ref="AB7:AB30" si="10">L7/T7*U7/1000</f>
        <v>350.64474845080713</v>
      </c>
      <c r="AC7" s="5">
        <f t="shared" ref="AC7:AC30" si="11">M7/T7*U7/1000</f>
        <v>348.21452722358879</v>
      </c>
      <c r="AD7" s="5">
        <f t="shared" ref="AD7:AD30" si="12">N7/T7*U7/1000</f>
        <v>346.10913773033758</v>
      </c>
      <c r="AE7" s="5">
        <f t="shared" ref="AE7:AE30" si="13">O7/T7*U7/1000</f>
        <v>345.42315208802165</v>
      </c>
      <c r="AF7" s="5">
        <f t="shared" ref="AF7:AF30" si="14">P7/T7*U7/1000</f>
        <v>345.60609066886644</v>
      </c>
      <c r="AG7" s="5">
        <f t="shared" ref="AG7:AG30" si="15">Q7/T7*U7/1000</f>
        <v>347.8147573441147</v>
      </c>
      <c r="AH7" s="5">
        <f t="shared" ref="AH7:AH30" si="16">R7/T7*U7/1000</f>
        <v>347.39237651579208</v>
      </c>
      <c r="AI7">
        <f t="shared" ref="AI7:AI30" si="17">F7/T7*U7/1000</f>
        <v>670.72320000000002</v>
      </c>
      <c r="AJ7">
        <f t="shared" si="5"/>
        <v>-48.045454232182152</v>
      </c>
      <c r="AK7">
        <f t="shared" ref="AK7:AK30" si="18">V7-AI7</f>
        <v>-322.25200808062755</v>
      </c>
      <c r="AL7">
        <f t="shared" si="6"/>
        <v>0.5195454576781785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555.02000722168759</v>
      </c>
      <c r="H8" s="5">
        <f t="shared" si="1"/>
        <v>10.303015276007756</v>
      </c>
      <c r="I8">
        <v>549.29518330087205</v>
      </c>
      <c r="J8">
        <v>546.440753314159</v>
      </c>
      <c r="K8">
        <v>545.00439229462995</v>
      </c>
      <c r="L8">
        <v>562.79791948679394</v>
      </c>
      <c r="M8">
        <v>559.46973783723502</v>
      </c>
      <c r="N8">
        <v>545.820967409015</v>
      </c>
      <c r="O8">
        <v>565.28582666387103</v>
      </c>
      <c r="P8">
        <v>542.42632205634402</v>
      </c>
      <c r="Q8">
        <v>562.31032971494005</v>
      </c>
      <c r="R8">
        <v>571.34864013901597</v>
      </c>
      <c r="T8" s="14">
        <v>65</v>
      </c>
      <c r="U8" s="14">
        <v>70000</v>
      </c>
      <c r="V8" s="5">
        <f t="shared" si="2"/>
        <v>597.71385393104811</v>
      </c>
      <c r="W8" s="5">
        <f t="shared" si="3"/>
        <v>11.095554912623717</v>
      </c>
      <c r="X8" s="5">
        <f t="shared" si="4"/>
        <v>3.508722542736149</v>
      </c>
      <c r="Y8" s="5">
        <f t="shared" si="7"/>
        <v>591.54865893940064</v>
      </c>
      <c r="Z8" s="5">
        <f t="shared" si="8"/>
        <v>588.4746574152482</v>
      </c>
      <c r="AA8" s="5">
        <f t="shared" si="9"/>
        <v>586.92780708652458</v>
      </c>
      <c r="AB8" s="5">
        <f t="shared" si="10"/>
        <v>606.09006713962424</v>
      </c>
      <c r="AC8" s="5">
        <f t="shared" si="11"/>
        <v>602.50587151702223</v>
      </c>
      <c r="AD8" s="5">
        <f t="shared" si="12"/>
        <v>587.80719567124697</v>
      </c>
      <c r="AE8" s="5">
        <f t="shared" si="13"/>
        <v>608.76935179186114</v>
      </c>
      <c r="AF8" s="5">
        <f t="shared" si="14"/>
        <v>584.15142375298592</v>
      </c>
      <c r="AG8" s="5">
        <f t="shared" si="15"/>
        <v>605.5649704622432</v>
      </c>
      <c r="AH8" s="5">
        <f t="shared" si="16"/>
        <v>615.29853553432486</v>
      </c>
      <c r="AI8">
        <f t="shared" si="17"/>
        <v>60.548923076923096</v>
      </c>
      <c r="AJ8">
        <f t="shared" si="5"/>
        <v>887.15852166634784</v>
      </c>
      <c r="AK8">
        <f t="shared" si="18"/>
        <v>537.16493085412503</v>
      </c>
      <c r="AL8">
        <f t="shared" si="6"/>
        <v>9.8715852166634779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62.355470227367746</v>
      </c>
      <c r="H9" s="5">
        <f t="shared" si="1"/>
        <v>1.6241891452370165</v>
      </c>
      <c r="I9">
        <v>62.813766246540702</v>
      </c>
      <c r="J9">
        <v>63.471514199313397</v>
      </c>
      <c r="K9">
        <v>61.740635937066799</v>
      </c>
      <c r="L9">
        <v>64.672075580179296</v>
      </c>
      <c r="M9">
        <v>61.430090856510503</v>
      </c>
      <c r="N9">
        <v>63.311304211557399</v>
      </c>
      <c r="O9">
        <v>64.516566637649603</v>
      </c>
      <c r="P9">
        <v>60.276511890266697</v>
      </c>
      <c r="Q9">
        <v>60.523941654941297</v>
      </c>
      <c r="R9">
        <v>60.798295059651799</v>
      </c>
      <c r="T9" s="14">
        <v>22</v>
      </c>
      <c r="U9" s="14">
        <v>160000</v>
      </c>
      <c r="V9" s="5">
        <f t="shared" si="2"/>
        <v>453.49432892631091</v>
      </c>
      <c r="W9" s="5">
        <f t="shared" si="3"/>
        <v>11.812284692632835</v>
      </c>
      <c r="X9" s="5">
        <f t="shared" si="4"/>
        <v>3.7353723999061721</v>
      </c>
      <c r="Y9" s="5">
        <f t="shared" si="7"/>
        <v>456.82739088393242</v>
      </c>
      <c r="Z9" s="5">
        <f t="shared" si="8"/>
        <v>461.61101235864288</v>
      </c>
      <c r="AA9" s="5">
        <f t="shared" si="9"/>
        <v>449.02280681503129</v>
      </c>
      <c r="AB9" s="5">
        <f t="shared" si="10"/>
        <v>470.34236785584943</v>
      </c>
      <c r="AC9" s="5">
        <f t="shared" si="11"/>
        <v>446.7642971382582</v>
      </c>
      <c r="AD9" s="5">
        <f t="shared" si="12"/>
        <v>460.44584881132653</v>
      </c>
      <c r="AE9" s="5">
        <f t="shared" si="13"/>
        <v>469.21139372836069</v>
      </c>
      <c r="AF9" s="5">
        <f t="shared" si="14"/>
        <v>438.37463192921234</v>
      </c>
      <c r="AG9" s="5">
        <f t="shared" si="15"/>
        <v>440.17412112684582</v>
      </c>
      <c r="AH9" s="5">
        <f t="shared" si="16"/>
        <v>442.16941861564948</v>
      </c>
      <c r="AI9">
        <f t="shared" si="17"/>
        <v>243.63054545454546</v>
      </c>
      <c r="AJ9">
        <f t="shared" si="5"/>
        <v>86.140177160552341</v>
      </c>
      <c r="AK9">
        <f t="shared" si="18"/>
        <v>209.86378347176546</v>
      </c>
      <c r="AL9">
        <f t="shared" si="6"/>
        <v>1.8614017716055233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258.2331036438087</v>
      </c>
      <c r="H10" s="5">
        <f t="shared" si="1"/>
        <v>5.4965801423761009</v>
      </c>
      <c r="I10">
        <v>265.11105788756601</v>
      </c>
      <c r="J10">
        <v>252.58131502107199</v>
      </c>
      <c r="K10">
        <v>253.273588255818</v>
      </c>
      <c r="L10">
        <v>247.439055446493</v>
      </c>
      <c r="M10">
        <v>261.34624945355301</v>
      </c>
      <c r="N10">
        <v>262.62784120763502</v>
      </c>
      <c r="O10">
        <v>259.84708916638101</v>
      </c>
      <c r="P10">
        <v>258.69371212874802</v>
      </c>
      <c r="Q10">
        <v>262.64278829656001</v>
      </c>
      <c r="R10">
        <v>258.76833957426101</v>
      </c>
      <c r="T10" s="14">
        <v>69</v>
      </c>
      <c r="U10" s="14">
        <v>160000</v>
      </c>
      <c r="V10" s="5">
        <f t="shared" si="2"/>
        <v>598.80139975375937</v>
      </c>
      <c r="W10" s="5">
        <f t="shared" si="3"/>
        <v>12.745693083770663</v>
      </c>
      <c r="X10" s="5">
        <f t="shared" si="4"/>
        <v>4.0305420502170586</v>
      </c>
      <c r="Y10" s="5">
        <f t="shared" si="7"/>
        <v>614.75027915957332</v>
      </c>
      <c r="Z10" s="5">
        <f t="shared" si="8"/>
        <v>585.69580294741331</v>
      </c>
      <c r="AA10" s="5">
        <f t="shared" si="9"/>
        <v>587.30107421638957</v>
      </c>
      <c r="AB10" s="5">
        <f t="shared" si="10"/>
        <v>573.77172277447653</v>
      </c>
      <c r="AC10" s="5">
        <f t="shared" si="11"/>
        <v>606.02028858794904</v>
      </c>
      <c r="AD10" s="5">
        <f t="shared" si="12"/>
        <v>608.99209555393622</v>
      </c>
      <c r="AE10" s="5">
        <f t="shared" si="13"/>
        <v>602.54397487856465</v>
      </c>
      <c r="AF10" s="5">
        <f t="shared" si="14"/>
        <v>599.86947739999539</v>
      </c>
      <c r="AG10" s="5">
        <f t="shared" si="15"/>
        <v>609.02675547028412</v>
      </c>
      <c r="AH10" s="5">
        <f t="shared" si="16"/>
        <v>600.04252654901097</v>
      </c>
      <c r="AI10">
        <f t="shared" si="17"/>
        <v>333.93530434782616</v>
      </c>
      <c r="AJ10">
        <f t="shared" si="5"/>
        <v>79.316589757772178</v>
      </c>
      <c r="AK10">
        <f t="shared" si="18"/>
        <v>264.86609540593321</v>
      </c>
      <c r="AL10">
        <f t="shared" si="6"/>
        <v>1.7931658975777216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132.2756228144971</v>
      </c>
      <c r="H12" s="5">
        <f t="shared" si="1"/>
        <v>7.0259853436121373</v>
      </c>
      <c r="I12">
        <v>138.51755555991599</v>
      </c>
      <c r="J12">
        <v>127.249968515002</v>
      </c>
      <c r="K12">
        <v>133.92819594950299</v>
      </c>
      <c r="L12">
        <v>132.941814317797</v>
      </c>
      <c r="M12">
        <v>132.663036398857</v>
      </c>
      <c r="N12">
        <v>129.782103698822</v>
      </c>
      <c r="O12">
        <v>138.05902694224099</v>
      </c>
      <c r="P12">
        <v>137.47094293638901</v>
      </c>
      <c r="Q12">
        <v>115.27585242716199</v>
      </c>
      <c r="R12">
        <v>136.86773139928201</v>
      </c>
      <c r="T12" s="14">
        <v>81</v>
      </c>
      <c r="U12" s="14">
        <v>66000</v>
      </c>
      <c r="V12" s="5">
        <f t="shared" si="2"/>
        <v>107.78013710810873</v>
      </c>
      <c r="W12" s="5">
        <f t="shared" si="3"/>
        <v>5.7248769466469289</v>
      </c>
      <c r="X12" s="5">
        <f t="shared" si="4"/>
        <v>1.8103650475594546</v>
      </c>
      <c r="Y12" s="5">
        <f t="shared" si="7"/>
        <v>112.86615638215378</v>
      </c>
      <c r="Z12" s="5">
        <f t="shared" si="8"/>
        <v>103.68515953074235</v>
      </c>
      <c r="AA12" s="5">
        <f t="shared" si="9"/>
        <v>109.12667818107651</v>
      </c>
      <c r="AB12" s="5">
        <f t="shared" si="10"/>
        <v>108.32295981450126</v>
      </c>
      <c r="AC12" s="5">
        <f t="shared" si="11"/>
        <v>108.0958074361057</v>
      </c>
      <c r="AD12" s="5">
        <f t="shared" si="12"/>
        <v>105.74838079163274</v>
      </c>
      <c r="AE12" s="5">
        <f t="shared" si="13"/>
        <v>112.49254047145564</v>
      </c>
      <c r="AF12" s="5">
        <f t="shared" si="14"/>
        <v>112.01336091113178</v>
      </c>
      <c r="AG12" s="5">
        <f t="shared" si="15"/>
        <v>93.928472348057923</v>
      </c>
      <c r="AH12" s="5">
        <f t="shared" si="16"/>
        <v>111.52185521422979</v>
      </c>
      <c r="AI12">
        <f t="shared" si="17"/>
        <v>12.183111111111113</v>
      </c>
      <c r="AJ12">
        <f t="shared" si="5"/>
        <v>784.668424388022</v>
      </c>
      <c r="AK12">
        <f t="shared" si="18"/>
        <v>95.597025996997615</v>
      </c>
      <c r="AL12">
        <f t="shared" si="6"/>
        <v>8.8466842438802207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2338.2498829637179</v>
      </c>
      <c r="H14" s="5">
        <f t="shared" si="1"/>
        <v>28.588557903266963</v>
      </c>
      <c r="I14">
        <v>2291.94646376014</v>
      </c>
      <c r="J14">
        <v>2349.1267900115599</v>
      </c>
      <c r="K14">
        <v>2396.5266404673898</v>
      </c>
      <c r="L14">
        <v>2309.4256901550698</v>
      </c>
      <c r="M14">
        <v>2332.79772784747</v>
      </c>
      <c r="N14">
        <v>2343.92374762185</v>
      </c>
      <c r="O14">
        <v>2329.6813721911999</v>
      </c>
      <c r="P14">
        <v>2325.3020417151902</v>
      </c>
      <c r="Q14">
        <v>2361.6731970299102</v>
      </c>
      <c r="R14">
        <v>2342.0951588374</v>
      </c>
      <c r="T14" s="14">
        <v>615</v>
      </c>
      <c r="U14" s="14">
        <v>96000</v>
      </c>
      <c r="V14" s="5">
        <f t="shared" si="2"/>
        <v>364.99510368214135</v>
      </c>
      <c r="W14" s="5">
        <f t="shared" si="3"/>
        <v>4.4626041605099624</v>
      </c>
      <c r="X14" s="5">
        <f t="shared" si="4"/>
        <v>1.4111993442955117</v>
      </c>
      <c r="Y14" s="5">
        <f t="shared" si="7"/>
        <v>357.7672528796316</v>
      </c>
      <c r="Z14" s="5">
        <f t="shared" si="8"/>
        <v>366.69296234326794</v>
      </c>
      <c r="AA14" s="5">
        <f t="shared" si="9"/>
        <v>374.09196339003154</v>
      </c>
      <c r="AB14" s="5">
        <f t="shared" si="10"/>
        <v>360.49571748762065</v>
      </c>
      <c r="AC14" s="5">
        <f t="shared" si="11"/>
        <v>364.14403556643435</v>
      </c>
      <c r="AD14" s="5">
        <f t="shared" si="12"/>
        <v>365.88078011658149</v>
      </c>
      <c r="AE14" s="5">
        <f t="shared" si="13"/>
        <v>363.65758004935799</v>
      </c>
      <c r="AF14" s="5">
        <f t="shared" si="14"/>
        <v>362.97397724334672</v>
      </c>
      <c r="AG14" s="5">
        <f t="shared" si="15"/>
        <v>368.65142587783964</v>
      </c>
      <c r="AH14" s="5">
        <f t="shared" si="16"/>
        <v>365.5953418673015</v>
      </c>
      <c r="AI14">
        <f t="shared" si="17"/>
        <v>78.007071219512198</v>
      </c>
      <c r="AJ14">
        <f t="shared" si="5"/>
        <v>367.90002236469525</v>
      </c>
      <c r="AK14">
        <f t="shared" si="18"/>
        <v>286.98803246262912</v>
      </c>
      <c r="AL14">
        <f t="shared" si="6"/>
        <v>4.6790002236469528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15.312461737144261</v>
      </c>
      <c r="H15" s="5">
        <f t="shared" si="1"/>
        <v>0.19231296124341438</v>
      </c>
      <c r="I15">
        <v>15.5347696618025</v>
      </c>
      <c r="J15">
        <v>15.468716133247501</v>
      </c>
      <c r="K15">
        <v>15.322443976380301</v>
      </c>
      <c r="L15">
        <v>14.935349123396501</v>
      </c>
      <c r="M15">
        <v>15.378396311138401</v>
      </c>
      <c r="N15">
        <v>15.1121231631901</v>
      </c>
      <c r="O15">
        <v>15.462606327785601</v>
      </c>
      <c r="P15">
        <v>15.122496567153201</v>
      </c>
      <c r="Q15">
        <v>15.4069893233189</v>
      </c>
      <c r="R15">
        <v>15.3807267840296</v>
      </c>
      <c r="T15" s="14">
        <v>546</v>
      </c>
      <c r="U15" s="14">
        <v>210000</v>
      </c>
      <c r="V15" s="5">
        <f t="shared" si="2"/>
        <v>5.8894083604401004</v>
      </c>
      <c r="W15" s="5">
        <f t="shared" si="3"/>
        <v>7.3966523555159522E-2</v>
      </c>
      <c r="X15" s="5">
        <f t="shared" si="4"/>
        <v>2.3390268503879916E-2</v>
      </c>
      <c r="Y15" s="5">
        <f t="shared" si="7"/>
        <v>5.9749114083855766</v>
      </c>
      <c r="Z15" s="5">
        <f t="shared" si="8"/>
        <v>5.9495062050951928</v>
      </c>
      <c r="AA15" s="5">
        <f t="shared" si="9"/>
        <v>5.8932476832231924</v>
      </c>
      <c r="AB15" s="5">
        <f t="shared" si="10"/>
        <v>5.7443650474601915</v>
      </c>
      <c r="AC15" s="5">
        <f t="shared" si="11"/>
        <v>5.9147678119763087</v>
      </c>
      <c r="AD15" s="5">
        <f t="shared" si="12"/>
        <v>5.8123550627654232</v>
      </c>
      <c r="AE15" s="5">
        <f t="shared" si="13"/>
        <v>5.9471562799175386</v>
      </c>
      <c r="AF15" s="5">
        <f t="shared" si="14"/>
        <v>5.8163448335204624</v>
      </c>
      <c r="AG15" s="5">
        <f t="shared" si="15"/>
        <v>5.9257651243534228</v>
      </c>
      <c r="AH15" s="5">
        <f t="shared" si="16"/>
        <v>5.9156641477036924</v>
      </c>
      <c r="AI15">
        <f t="shared" si="17"/>
        <v>3.4504615384615396</v>
      </c>
      <c r="AJ15">
        <f t="shared" si="5"/>
        <v>70.68465464089816</v>
      </c>
      <c r="AK15">
        <f t="shared" si="18"/>
        <v>2.4389468219785608</v>
      </c>
      <c r="AL15">
        <f t="shared" si="6"/>
        <v>1.7068465464089817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93.078718087561043</v>
      </c>
      <c r="H17" s="5">
        <f t="shared" si="1"/>
        <v>15.659659609517192</v>
      </c>
      <c r="I17">
        <v>71.651382475313497</v>
      </c>
      <c r="J17">
        <v>103.909971429386</v>
      </c>
      <c r="K17">
        <v>89.332279055212595</v>
      </c>
      <c r="L17">
        <v>122.426459553378</v>
      </c>
      <c r="M17">
        <v>88.512921950961996</v>
      </c>
      <c r="N17">
        <v>79.214830361991304</v>
      </c>
      <c r="O17">
        <v>74.763747037937307</v>
      </c>
      <c r="P17">
        <v>102.70289293589801</v>
      </c>
      <c r="Q17">
        <v>103.649961462503</v>
      </c>
      <c r="R17">
        <v>94.622734613028797</v>
      </c>
      <c r="T17" s="14">
        <v>292</v>
      </c>
      <c r="U17" s="14">
        <v>100000</v>
      </c>
      <c r="V17" s="5">
        <f t="shared" si="2"/>
        <v>31.876273317657894</v>
      </c>
      <c r="W17" s="5">
        <f t="shared" si="3"/>
        <v>5.3628971265469882</v>
      </c>
      <c r="X17" s="5">
        <f t="shared" si="4"/>
        <v>1.6958969777060733</v>
      </c>
      <c r="Y17" s="5">
        <f t="shared" si="7"/>
        <v>24.538144683326539</v>
      </c>
      <c r="Z17" s="5">
        <f t="shared" si="8"/>
        <v>35.585606653899319</v>
      </c>
      <c r="AA17" s="5">
        <f t="shared" si="9"/>
        <v>30.593246251785136</v>
      </c>
      <c r="AB17" s="5">
        <f t="shared" si="10"/>
        <v>41.926869710060956</v>
      </c>
      <c r="AC17" s="5">
        <f t="shared" si="11"/>
        <v>30.312644503754107</v>
      </c>
      <c r="AD17" s="5">
        <f t="shared" si="12"/>
        <v>27.128366562325791</v>
      </c>
      <c r="AE17" s="5">
        <f t="shared" si="13"/>
        <v>25.604022958197707</v>
      </c>
      <c r="AF17" s="5">
        <f t="shared" si="14"/>
        <v>35.172223608184247</v>
      </c>
      <c r="AG17" s="5">
        <f t="shared" si="15"/>
        <v>35.496562144692803</v>
      </c>
      <c r="AH17" s="5">
        <f t="shared" si="16"/>
        <v>32.40504610035233</v>
      </c>
      <c r="AI17">
        <f t="shared" si="17"/>
        <v>603.1890410958905</v>
      </c>
      <c r="AJ17">
        <f t="shared" si="5"/>
        <v>-94.715375919339607</v>
      </c>
      <c r="AK17">
        <f t="shared" si="18"/>
        <v>-571.31276777823257</v>
      </c>
      <c r="AL17">
        <f t="shared" si="6"/>
        <v>5.2846240806603849E-2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164.46367075958341</v>
      </c>
      <c r="H18" s="5">
        <f t="shared" si="1"/>
        <v>5.9860434844493735</v>
      </c>
      <c r="I18">
        <v>164.352058470732</v>
      </c>
      <c r="J18">
        <v>161.29430776842401</v>
      </c>
      <c r="K18">
        <v>175.039596837483</v>
      </c>
      <c r="L18">
        <v>160.021041443276</v>
      </c>
      <c r="M18">
        <v>166.04608081497099</v>
      </c>
      <c r="N18">
        <v>156.104942971009</v>
      </c>
      <c r="O18">
        <v>157.285578188817</v>
      </c>
      <c r="P18">
        <v>165.01413137830599</v>
      </c>
      <c r="Q18">
        <v>169.03906994464501</v>
      </c>
      <c r="R18">
        <v>170.439899778171</v>
      </c>
      <c r="T18" s="14">
        <v>200</v>
      </c>
      <c r="U18" s="14">
        <v>47000</v>
      </c>
      <c r="V18" s="5">
        <f t="shared" si="2"/>
        <v>38.648962628502098</v>
      </c>
      <c r="W18" s="5">
        <f t="shared" si="3"/>
        <v>1.4067202188456034</v>
      </c>
      <c r="X18" s="5">
        <f t="shared" si="4"/>
        <v>0.44484399221626247</v>
      </c>
      <c r="Y18" s="5">
        <f t="shared" si="7"/>
        <v>38.622733740622017</v>
      </c>
      <c r="Z18" s="5">
        <f t="shared" si="8"/>
        <v>37.904162325579634</v>
      </c>
      <c r="AA18" s="5">
        <f t="shared" si="9"/>
        <v>41.134305256808503</v>
      </c>
      <c r="AB18" s="5">
        <f t="shared" si="10"/>
        <v>37.604944739169866</v>
      </c>
      <c r="AC18" s="5">
        <f t="shared" si="11"/>
        <v>39.020828991518179</v>
      </c>
      <c r="AD18" s="5">
        <f t="shared" si="12"/>
        <v>36.684661598187112</v>
      </c>
      <c r="AE18" s="5">
        <f t="shared" si="13"/>
        <v>36.962110874371987</v>
      </c>
      <c r="AF18" s="5">
        <f t="shared" si="14"/>
        <v>38.778320873901905</v>
      </c>
      <c r="AG18" s="5">
        <f t="shared" si="15"/>
        <v>39.724181436991579</v>
      </c>
      <c r="AH18" s="5">
        <f t="shared" si="16"/>
        <v>40.053376447870185</v>
      </c>
      <c r="AI18">
        <f t="shared" si="17"/>
        <v>45.130904000000001</v>
      </c>
      <c r="AJ18">
        <f t="shared" si="5"/>
        <v>-14.36253386703245</v>
      </c>
      <c r="AK18">
        <f t="shared" si="18"/>
        <v>-6.4819413714979035</v>
      </c>
      <c r="AL18">
        <f t="shared" si="6"/>
        <v>0.85637466132967544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27.830251872829734</v>
      </c>
      <c r="H19" s="5">
        <f t="shared" si="1"/>
        <v>6.6366064576159065</v>
      </c>
      <c r="I19">
        <v>30.022317411171301</v>
      </c>
      <c r="J19">
        <v>36.110713927776203</v>
      </c>
      <c r="K19">
        <v>22.5537878987585</v>
      </c>
      <c r="L19">
        <v>22.116045500616298</v>
      </c>
      <c r="M19">
        <v>38.224891659430398</v>
      </c>
      <c r="N19">
        <v>23.681386518786098</v>
      </c>
      <c r="O19">
        <v>21.769500090587901</v>
      </c>
      <c r="P19">
        <v>23.937850131483899</v>
      </c>
      <c r="Q19">
        <v>36.126209250940697</v>
      </c>
      <c r="R19">
        <v>23.759816338746099</v>
      </c>
      <c r="T19" s="14">
        <v>437</v>
      </c>
      <c r="U19" s="14">
        <v>300000</v>
      </c>
      <c r="V19" s="5">
        <f t="shared" si="2"/>
        <v>19.105436068304169</v>
      </c>
      <c r="W19" s="5">
        <f t="shared" si="3"/>
        <v>4.556022739782053</v>
      </c>
      <c r="X19" s="5">
        <f t="shared" si="4"/>
        <v>1.440740892923192</v>
      </c>
      <c r="Y19" s="5">
        <f t="shared" si="7"/>
        <v>20.610286552291512</v>
      </c>
      <c r="Z19" s="5">
        <f t="shared" si="8"/>
        <v>24.789963794812039</v>
      </c>
      <c r="AA19" s="5">
        <f t="shared" si="9"/>
        <v>15.483149587248397</v>
      </c>
      <c r="AB19" s="5">
        <f t="shared" si="10"/>
        <v>15.182639931773201</v>
      </c>
      <c r="AC19" s="5">
        <f t="shared" si="11"/>
        <v>26.241344388624988</v>
      </c>
      <c r="AD19" s="5">
        <f t="shared" si="12"/>
        <v>16.257244749738739</v>
      </c>
      <c r="AE19" s="5">
        <f t="shared" si="13"/>
        <v>14.944736904293752</v>
      </c>
      <c r="AF19" s="5">
        <f t="shared" si="14"/>
        <v>16.433306726419151</v>
      </c>
      <c r="AG19" s="5">
        <f t="shared" si="15"/>
        <v>24.800601316435262</v>
      </c>
      <c r="AH19" s="5">
        <f t="shared" si="16"/>
        <v>16.311086731404643</v>
      </c>
      <c r="AI19">
        <f t="shared" si="17"/>
        <v>33.584622425629298</v>
      </c>
      <c r="AJ19">
        <f t="shared" si="5"/>
        <v>-43.112547682762354</v>
      </c>
      <c r="AK19">
        <f t="shared" si="18"/>
        <v>-14.47918635732513</v>
      </c>
      <c r="AL19">
        <f t="shared" si="6"/>
        <v>0.56887452317237641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27.269823266969688</v>
      </c>
      <c r="H20" s="5">
        <f t="shared" si="1"/>
        <v>0.93405833044698239</v>
      </c>
      <c r="I20">
        <v>27.321922143631799</v>
      </c>
      <c r="J20">
        <v>28.20896035957</v>
      </c>
      <c r="K20">
        <v>28.2570762804915</v>
      </c>
      <c r="L20">
        <v>28.957721435527901</v>
      </c>
      <c r="M20">
        <v>26.548169920162302</v>
      </c>
      <c r="N20">
        <v>26.470918668495798</v>
      </c>
      <c r="O20">
        <v>26.5861416852809</v>
      </c>
      <c r="P20">
        <v>27.5044796416834</v>
      </c>
      <c r="Q20">
        <v>26.528039827975</v>
      </c>
      <c r="R20">
        <v>26.3148027068783</v>
      </c>
      <c r="T20" s="14">
        <v>97</v>
      </c>
      <c r="U20" s="14">
        <v>105000</v>
      </c>
      <c r="V20" s="5">
        <f t="shared" si="2"/>
        <v>29.518880855998116</v>
      </c>
      <c r="W20" s="5">
        <f t="shared" si="3"/>
        <v>1.011094069040549</v>
      </c>
      <c r="X20" s="5">
        <f t="shared" si="4"/>
        <v>0.31973601868556728</v>
      </c>
      <c r="Y20" s="5">
        <f t="shared" si="7"/>
        <v>29.575276547230299</v>
      </c>
      <c r="Z20" s="5">
        <f t="shared" si="8"/>
        <v>30.535472554173712</v>
      </c>
      <c r="AA20" s="5">
        <f t="shared" si="9"/>
        <v>30.587556798470182</v>
      </c>
      <c r="AB20" s="5">
        <f t="shared" si="10"/>
        <v>31.345987120932268</v>
      </c>
      <c r="AC20" s="5">
        <f t="shared" si="11"/>
        <v>28.737709707392185</v>
      </c>
      <c r="AD20" s="5">
        <f t="shared" si="12"/>
        <v>28.654087218474832</v>
      </c>
      <c r="AE20" s="5">
        <f t="shared" si="13"/>
        <v>28.778813164479324</v>
      </c>
      <c r="AF20" s="5">
        <f t="shared" si="14"/>
        <v>29.772890333781</v>
      </c>
      <c r="AG20" s="5">
        <f t="shared" si="15"/>
        <v>28.71591940141624</v>
      </c>
      <c r="AH20" s="5">
        <f t="shared" si="16"/>
        <v>28.485095713631146</v>
      </c>
      <c r="AI20">
        <f t="shared" si="17"/>
        <v>120.25509278350515</v>
      </c>
      <c r="AJ20">
        <f t="shared" si="5"/>
        <v>-75.453113732870463</v>
      </c>
      <c r="AK20">
        <f t="shared" si="18"/>
        <v>-90.736211927507028</v>
      </c>
      <c r="AL20">
        <f t="shared" si="6"/>
        <v>0.24546886267129545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278.73376239172177</v>
      </c>
      <c r="H21" s="5">
        <f t="shared" si="1"/>
        <v>62.014745166478704</v>
      </c>
      <c r="I21">
        <v>227.29439776064299</v>
      </c>
      <c r="J21">
        <v>208.87022706883801</v>
      </c>
      <c r="K21">
        <v>250.91335179433901</v>
      </c>
      <c r="L21">
        <v>279.90094736588998</v>
      </c>
      <c r="M21">
        <v>247.60980790163001</v>
      </c>
      <c r="N21">
        <v>324.63393606486699</v>
      </c>
      <c r="O21">
        <v>274.84130231768597</v>
      </c>
      <c r="P21">
        <v>428.458707762583</v>
      </c>
      <c r="Q21">
        <v>291.40638501490298</v>
      </c>
      <c r="R21">
        <v>253.40856086583901</v>
      </c>
      <c r="T21" s="14">
        <v>1629</v>
      </c>
      <c r="U21" s="14">
        <v>90000</v>
      </c>
      <c r="V21" s="5">
        <f t="shared" si="2"/>
        <v>15.39965538075811</v>
      </c>
      <c r="W21" s="5">
        <f t="shared" si="3"/>
        <v>3.4262290147225691</v>
      </c>
      <c r="X21" s="5">
        <f t="shared" si="4"/>
        <v>1.0834687471877897</v>
      </c>
      <c r="Y21" s="5">
        <f t="shared" si="7"/>
        <v>12.55770153373718</v>
      </c>
      <c r="Z21" s="5">
        <f t="shared" si="8"/>
        <v>11.539791550764532</v>
      </c>
      <c r="AA21" s="5">
        <f t="shared" si="9"/>
        <v>13.862616121234199</v>
      </c>
      <c r="AB21" s="5">
        <f t="shared" si="10"/>
        <v>15.464140738446961</v>
      </c>
      <c r="AC21" s="5">
        <f t="shared" si="11"/>
        <v>13.680099884067957</v>
      </c>
      <c r="AD21" s="5">
        <f t="shared" si="12"/>
        <v>17.935576578169446</v>
      </c>
      <c r="AE21" s="5">
        <f t="shared" si="13"/>
        <v>15.184602337993702</v>
      </c>
      <c r="AF21" s="5">
        <f t="shared" si="14"/>
        <v>23.671751810087457</v>
      </c>
      <c r="AG21" s="5">
        <f t="shared" si="15"/>
        <v>16.099800277066464</v>
      </c>
      <c r="AH21" s="5">
        <f t="shared" si="16"/>
        <v>14.000472976013205</v>
      </c>
      <c r="AI21">
        <f t="shared" si="17"/>
        <v>18.581480662983427</v>
      </c>
      <c r="AJ21">
        <f t="shared" si="5"/>
        <v>-17.12363691535035</v>
      </c>
      <c r="AK21">
        <f t="shared" si="18"/>
        <v>-3.1818252822253168</v>
      </c>
      <c r="AL21">
        <f t="shared" si="6"/>
        <v>0.82876363084649651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27.403571605084135</v>
      </c>
      <c r="H22" s="5">
        <f t="shared" si="1"/>
        <v>0.63115843742458211</v>
      </c>
      <c r="I22">
        <v>27.865621364319001</v>
      </c>
      <c r="J22">
        <v>27.221247495916099</v>
      </c>
      <c r="K22">
        <v>27.430178046160599</v>
      </c>
      <c r="L22">
        <v>27.0997155168413</v>
      </c>
      <c r="M22">
        <v>28.818842325274598</v>
      </c>
      <c r="N22">
        <v>26.845225411905801</v>
      </c>
      <c r="O22">
        <v>26.884424215137599</v>
      </c>
      <c r="P22">
        <v>27.934048152180999</v>
      </c>
      <c r="Q22">
        <v>26.949048003912001</v>
      </c>
      <c r="R22">
        <v>26.9873655191934</v>
      </c>
      <c r="T22" s="14">
        <v>54</v>
      </c>
      <c r="U22" s="14">
        <v>90000</v>
      </c>
      <c r="V22" s="5">
        <f t="shared" si="2"/>
        <v>45.672619341806893</v>
      </c>
      <c r="W22" s="5">
        <f t="shared" si="3"/>
        <v>1.051930729040969</v>
      </c>
      <c r="X22" s="5">
        <f t="shared" si="4"/>
        <v>0.33264970444908926</v>
      </c>
      <c r="Y22" s="5">
        <f t="shared" si="7"/>
        <v>46.442702273865002</v>
      </c>
      <c r="Z22" s="5">
        <f t="shared" si="8"/>
        <v>45.368745826526826</v>
      </c>
      <c r="AA22" s="5">
        <f t="shared" si="9"/>
        <v>45.716963410267667</v>
      </c>
      <c r="AB22" s="5">
        <f t="shared" si="10"/>
        <v>45.166192528068841</v>
      </c>
      <c r="AC22" s="5">
        <f t="shared" si="11"/>
        <v>48.031403875457663</v>
      </c>
      <c r="AD22" s="5">
        <f t="shared" si="12"/>
        <v>44.742042353176338</v>
      </c>
      <c r="AE22" s="5">
        <f t="shared" si="13"/>
        <v>44.807373691895997</v>
      </c>
      <c r="AF22" s="5">
        <f t="shared" si="14"/>
        <v>46.556746920301656</v>
      </c>
      <c r="AG22" s="5">
        <f t="shared" si="15"/>
        <v>44.91508000652</v>
      </c>
      <c r="AH22" s="5">
        <f t="shared" si="16"/>
        <v>44.978942531988999</v>
      </c>
      <c r="AI22">
        <f t="shared" si="17"/>
        <v>153.75733333333335</v>
      </c>
      <c r="AJ22">
        <f t="shared" si="5"/>
        <v>-70.295648115337443</v>
      </c>
      <c r="AK22">
        <f t="shared" si="18"/>
        <v>-108.08471399152646</v>
      </c>
      <c r="AL22">
        <f t="shared" si="6"/>
        <v>0.29704351884662555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12.246902275697892</v>
      </c>
      <c r="H23" s="5">
        <f t="shared" si="1"/>
        <v>4.9259936739792821E-2</v>
      </c>
      <c r="I23">
        <v>12.200529619402699</v>
      </c>
      <c r="J23">
        <v>12.2505355574084</v>
      </c>
      <c r="K23">
        <v>12.2871059811048</v>
      </c>
      <c r="L23">
        <v>12.336218929157701</v>
      </c>
      <c r="M23">
        <v>12.194971221359699</v>
      </c>
      <c r="N23">
        <v>12.227594473014401</v>
      </c>
      <c r="O23">
        <v>12.1921940232541</v>
      </c>
      <c r="P23">
        <v>12.3033412267564</v>
      </c>
      <c r="Q23">
        <v>12.256763116865701</v>
      </c>
      <c r="R23">
        <v>12.219768608655</v>
      </c>
      <c r="T23" s="14">
        <v>18</v>
      </c>
      <c r="U23" s="14">
        <v>270000</v>
      </c>
      <c r="V23" s="5">
        <f t="shared" si="2"/>
        <v>183.70353413546837</v>
      </c>
      <c r="W23" s="5">
        <f t="shared" si="3"/>
        <v>0.73889905109689979</v>
      </c>
      <c r="X23" s="5">
        <f t="shared" si="4"/>
        <v>0.233660396240334</v>
      </c>
      <c r="Y23" s="5">
        <f t="shared" si="7"/>
        <v>183.00794429104047</v>
      </c>
      <c r="Z23" s="5">
        <f t="shared" si="8"/>
        <v>183.758033361126</v>
      </c>
      <c r="AA23" s="5">
        <f t="shared" si="9"/>
        <v>184.30658971657201</v>
      </c>
      <c r="AB23" s="5">
        <f t="shared" si="10"/>
        <v>185.04328393736552</v>
      </c>
      <c r="AC23" s="5">
        <f t="shared" si="11"/>
        <v>182.92456832039548</v>
      </c>
      <c r="AD23" s="5">
        <f t="shared" si="12"/>
        <v>183.41391709521602</v>
      </c>
      <c r="AE23" s="5">
        <f t="shared" si="13"/>
        <v>182.88291034881146</v>
      </c>
      <c r="AF23" s="5">
        <f t="shared" si="14"/>
        <v>184.550118401346</v>
      </c>
      <c r="AG23" s="5">
        <f t="shared" si="15"/>
        <v>183.85144675298551</v>
      </c>
      <c r="AH23" s="5">
        <f t="shared" si="16"/>
        <v>183.29652912982502</v>
      </c>
      <c r="AI23">
        <f t="shared" si="17"/>
        <v>1257.3119999999999</v>
      </c>
      <c r="AJ23">
        <f t="shared" si="5"/>
        <v>-85.389184694374322</v>
      </c>
      <c r="AK23">
        <f t="shared" si="18"/>
        <v>-1073.6084658645316</v>
      </c>
      <c r="AL23">
        <f t="shared" si="6"/>
        <v>0.14610815305625682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6.1558384340190599</v>
      </c>
      <c r="H24" s="5">
        <f t="shared" si="1"/>
        <v>7.6762653806383224E-2</v>
      </c>
      <c r="I24">
        <v>6.2299479479041997</v>
      </c>
      <c r="J24">
        <v>6.20555176710773</v>
      </c>
      <c r="K24">
        <v>6.1494120311996001</v>
      </c>
      <c r="L24">
        <v>6.0052967108558803</v>
      </c>
      <c r="M24">
        <v>6.1954257599655804</v>
      </c>
      <c r="N24">
        <v>6.1033436235326697</v>
      </c>
      <c r="O24">
        <v>6.1996388667620304</v>
      </c>
      <c r="P24">
        <v>6.0536220595599497</v>
      </c>
      <c r="Q24">
        <v>6.2185231159257901</v>
      </c>
      <c r="R24">
        <v>6.1976224573771699</v>
      </c>
      <c r="T24" s="14">
        <v>65</v>
      </c>
      <c r="U24" s="14">
        <v>70000</v>
      </c>
      <c r="V24" s="5">
        <f t="shared" si="2"/>
        <v>6.629364467405142</v>
      </c>
      <c r="W24" s="5">
        <f t="shared" si="3"/>
        <v>8.2667473329951127E-2</v>
      </c>
      <c r="X24" s="5">
        <f t="shared" si="4"/>
        <v>2.6141750413386972E-2</v>
      </c>
      <c r="Y24" s="5">
        <f t="shared" si="7"/>
        <v>6.7091747131275996</v>
      </c>
      <c r="Z24" s="5">
        <f t="shared" si="8"/>
        <v>6.6829019030390944</v>
      </c>
      <c r="AA24" s="5">
        <f t="shared" si="9"/>
        <v>6.6224437259072619</v>
      </c>
      <c r="AB24" s="5">
        <f t="shared" si="10"/>
        <v>6.4672426116909483</v>
      </c>
      <c r="AC24" s="5">
        <f t="shared" si="11"/>
        <v>6.6719969722706258</v>
      </c>
      <c r="AD24" s="5">
        <f t="shared" si="12"/>
        <v>6.5728315945736444</v>
      </c>
      <c r="AE24" s="5">
        <f t="shared" si="13"/>
        <v>6.6765341642052638</v>
      </c>
      <c r="AF24" s="5">
        <f t="shared" si="14"/>
        <v>6.5192852949107154</v>
      </c>
      <c r="AG24" s="5">
        <f t="shared" si="15"/>
        <v>6.6968710479200819</v>
      </c>
      <c r="AH24" s="5">
        <f t="shared" si="16"/>
        <v>6.6743626464061823</v>
      </c>
      <c r="AI24">
        <f t="shared" si="17"/>
        <v>3.8838153846153856</v>
      </c>
      <c r="AJ24">
        <f t="shared" si="5"/>
        <v>70.692059505852342</v>
      </c>
      <c r="AK24">
        <f t="shared" si="18"/>
        <v>2.7455490827897564</v>
      </c>
      <c r="AL24">
        <f t="shared" si="6"/>
        <v>1.7069205950585233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3.6736935982721541</v>
      </c>
      <c r="H25" s="5">
        <f t="shared" si="1"/>
        <v>4.649494465846335E-2</v>
      </c>
      <c r="I25">
        <v>3.7212225398897099</v>
      </c>
      <c r="J25">
        <v>3.71416073858409</v>
      </c>
      <c r="K25">
        <v>3.6723336431249201</v>
      </c>
      <c r="L25">
        <v>3.5814360427796101</v>
      </c>
      <c r="M25">
        <v>3.6835816058241599</v>
      </c>
      <c r="N25">
        <v>3.6485879934429999</v>
      </c>
      <c r="O25">
        <v>3.7113346712786801</v>
      </c>
      <c r="P25">
        <v>3.6122532078944301</v>
      </c>
      <c r="Q25">
        <v>3.7040749119258898</v>
      </c>
      <c r="R25">
        <v>3.6879506279770502</v>
      </c>
      <c r="T25" s="14">
        <v>22</v>
      </c>
      <c r="U25" s="14">
        <v>160000</v>
      </c>
      <c r="V25" s="5">
        <f t="shared" si="2"/>
        <v>26.717771623797482</v>
      </c>
      <c r="W25" s="5">
        <f t="shared" si="3"/>
        <v>0.33814505206155226</v>
      </c>
      <c r="X25" s="5">
        <f t="shared" si="4"/>
        <v>0.10693085440307203</v>
      </c>
      <c r="Y25" s="5">
        <f t="shared" si="7"/>
        <v>27.063436653743342</v>
      </c>
      <c r="Z25" s="5">
        <f t="shared" si="8"/>
        <v>27.012078098793385</v>
      </c>
      <c r="AA25" s="5">
        <f t="shared" si="9"/>
        <v>26.707881040908511</v>
      </c>
      <c r="AB25" s="5">
        <f t="shared" si="10"/>
        <v>26.046807583851709</v>
      </c>
      <c r="AC25" s="5">
        <f t="shared" si="11"/>
        <v>26.789684405993892</v>
      </c>
      <c r="AD25" s="5">
        <f t="shared" si="12"/>
        <v>26.535185406858179</v>
      </c>
      <c r="AE25" s="5">
        <f t="shared" si="13"/>
        <v>26.991524882026763</v>
      </c>
      <c r="AF25" s="5">
        <f t="shared" si="14"/>
        <v>26.270932421050396</v>
      </c>
      <c r="AG25" s="5">
        <f t="shared" si="15"/>
        <v>26.938726632188288</v>
      </c>
      <c r="AH25" s="5">
        <f t="shared" si="16"/>
        <v>26.821459112560365</v>
      </c>
      <c r="AI25">
        <f t="shared" si="17"/>
        <v>15.639272727272729</v>
      </c>
      <c r="AJ25">
        <f t="shared" si="5"/>
        <v>70.837685931554745</v>
      </c>
      <c r="AK25">
        <f t="shared" si="18"/>
        <v>11.078498896524753</v>
      </c>
      <c r="AL25">
        <f t="shared" si="6"/>
        <v>1.7083768593155475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6.6172100247794008</v>
      </c>
      <c r="H26" s="5">
        <f t="shared" si="1"/>
        <v>8.2570430309087464E-2</v>
      </c>
      <c r="I26">
        <v>6.6916601612438598</v>
      </c>
      <c r="J26">
        <v>6.6787808591253004</v>
      </c>
      <c r="K26">
        <v>6.6203787082733498</v>
      </c>
      <c r="L26">
        <v>6.45495167183417</v>
      </c>
      <c r="M26">
        <v>6.6564486238581999</v>
      </c>
      <c r="N26">
        <v>6.5538200137376101</v>
      </c>
      <c r="O26">
        <v>6.6716504617313097</v>
      </c>
      <c r="P26">
        <v>6.5098111889037602</v>
      </c>
      <c r="Q26">
        <v>6.6848375287367299</v>
      </c>
      <c r="R26">
        <v>6.6497610303497199</v>
      </c>
      <c r="T26" s="14">
        <v>400</v>
      </c>
      <c r="U26" s="14">
        <v>53000</v>
      </c>
      <c r="V26" s="5">
        <f t="shared" si="2"/>
        <v>0.87678032828327057</v>
      </c>
      <c r="W26" s="5">
        <f t="shared" si="3"/>
        <v>1.0940582015954107E-2</v>
      </c>
      <c r="X26" s="5">
        <f t="shared" si="4"/>
        <v>3.4597158098291603E-3</v>
      </c>
      <c r="Y26" s="5">
        <f t="shared" si="7"/>
        <v>0.88664497136481135</v>
      </c>
      <c r="Z26" s="5">
        <f t="shared" si="8"/>
        <v>0.88493846383410235</v>
      </c>
      <c r="AA26" s="5">
        <f t="shared" si="9"/>
        <v>0.87720017884621893</v>
      </c>
      <c r="AB26" s="5">
        <f t="shared" si="10"/>
        <v>0.85528109651802742</v>
      </c>
      <c r="AC26" s="5">
        <f t="shared" si="11"/>
        <v>0.88197944266121142</v>
      </c>
      <c r="AD26" s="5">
        <f t="shared" si="12"/>
        <v>0.86838115182023334</v>
      </c>
      <c r="AE26" s="5">
        <f t="shared" si="13"/>
        <v>0.88399368617939855</v>
      </c>
      <c r="AF26" s="5">
        <f t="shared" si="14"/>
        <v>0.86254998252974824</v>
      </c>
      <c r="AG26" s="5">
        <f t="shared" si="15"/>
        <v>0.88574097255761675</v>
      </c>
      <c r="AH26" s="5">
        <f t="shared" si="16"/>
        <v>0.88109333652133781</v>
      </c>
      <c r="AI26">
        <f t="shared" si="17"/>
        <v>0.51346400000000003</v>
      </c>
      <c r="AJ26">
        <f t="shared" si="5"/>
        <v>70.757897006074529</v>
      </c>
      <c r="AK26">
        <f t="shared" si="18"/>
        <v>0.36331632828327054</v>
      </c>
      <c r="AL26">
        <f t="shared" si="6"/>
        <v>1.7075789700607453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3.1935160480473641</v>
      </c>
      <c r="H27" s="5">
        <f t="shared" si="1"/>
        <v>3.99001336547989E-2</v>
      </c>
      <c r="I27">
        <v>3.23471962475673</v>
      </c>
      <c r="J27">
        <v>3.2259991564716799</v>
      </c>
      <c r="K27">
        <v>3.1959949801718999</v>
      </c>
      <c r="L27">
        <v>3.1199388956535601</v>
      </c>
      <c r="M27">
        <v>3.2129030906025</v>
      </c>
      <c r="N27">
        <v>3.15726637798406</v>
      </c>
      <c r="O27">
        <v>3.2229892083145502</v>
      </c>
      <c r="P27">
        <v>3.1408835086119602</v>
      </c>
      <c r="Q27">
        <v>3.22017555327617</v>
      </c>
      <c r="R27">
        <v>3.20429008463053</v>
      </c>
      <c r="T27" s="14">
        <v>640</v>
      </c>
      <c r="U27" s="14">
        <v>480000</v>
      </c>
      <c r="V27" s="5">
        <f t="shared" si="2"/>
        <v>2.3951370360355226</v>
      </c>
      <c r="W27" s="5">
        <f t="shared" si="3"/>
        <v>2.9925100241099258E-2</v>
      </c>
      <c r="X27" s="5">
        <f t="shared" si="4"/>
        <v>9.4631475970727557E-3</v>
      </c>
      <c r="Y27" s="5">
        <f t="shared" si="7"/>
        <v>2.4260397185675475</v>
      </c>
      <c r="Z27" s="5">
        <f t="shared" si="8"/>
        <v>2.4194993673537599</v>
      </c>
      <c r="AA27" s="5">
        <f t="shared" si="9"/>
        <v>2.3969962351289249</v>
      </c>
      <c r="AB27" s="5">
        <f t="shared" si="10"/>
        <v>2.3399541717401697</v>
      </c>
      <c r="AC27" s="5">
        <f t="shared" si="11"/>
        <v>2.4096773179518749</v>
      </c>
      <c r="AD27" s="5">
        <f t="shared" si="12"/>
        <v>2.367949783488045</v>
      </c>
      <c r="AE27" s="5">
        <f t="shared" si="13"/>
        <v>2.4172419062359127</v>
      </c>
      <c r="AF27" s="5">
        <f t="shared" si="14"/>
        <v>2.3556626314589701</v>
      </c>
      <c r="AG27" s="5">
        <f t="shared" si="15"/>
        <v>2.4151316649571277</v>
      </c>
      <c r="AH27" s="5">
        <f t="shared" si="16"/>
        <v>2.4032175634728974</v>
      </c>
      <c r="AI27">
        <f t="shared" si="17"/>
        <v>1.4028000000000003</v>
      </c>
      <c r="AJ27">
        <f t="shared" si="5"/>
        <v>70.739737384910342</v>
      </c>
      <c r="AK27">
        <f t="shared" si="18"/>
        <v>0.99233703603552237</v>
      </c>
      <c r="AL27">
        <f t="shared" si="6"/>
        <v>1.7073973738491033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31.873293949223978</v>
      </c>
      <c r="H28" s="5">
        <f t="shared" si="1"/>
        <v>0.38424832012885723</v>
      </c>
      <c r="I28">
        <v>32.2866869564902</v>
      </c>
      <c r="J28">
        <v>32.106214330390202</v>
      </c>
      <c r="K28">
        <v>31.921077817337</v>
      </c>
      <c r="L28">
        <v>31.0887177218865</v>
      </c>
      <c r="M28">
        <v>32.101698505829297</v>
      </c>
      <c r="N28">
        <v>31.579902308254599</v>
      </c>
      <c r="O28">
        <v>32.162111949354397</v>
      </c>
      <c r="P28">
        <v>31.4172581780246</v>
      </c>
      <c r="Q28">
        <v>32.080121698523797</v>
      </c>
      <c r="R28">
        <v>31.989150026149201</v>
      </c>
      <c r="T28" s="14">
        <v>2500</v>
      </c>
      <c r="U28" s="14">
        <v>120000</v>
      </c>
      <c r="V28" s="5">
        <f t="shared" si="2"/>
        <v>1.529918109562751</v>
      </c>
      <c r="W28" s="5">
        <f t="shared" si="3"/>
        <v>1.8443919366185151E-2</v>
      </c>
      <c r="X28" s="5">
        <f t="shared" si="4"/>
        <v>5.8324794177634235E-3</v>
      </c>
      <c r="Y28" s="5">
        <f t="shared" si="7"/>
        <v>1.5497609739115297</v>
      </c>
      <c r="Z28" s="5">
        <f t="shared" si="8"/>
        <v>1.5410982878587296</v>
      </c>
      <c r="AA28" s="5">
        <f t="shared" si="9"/>
        <v>1.5322117352321758</v>
      </c>
      <c r="AB28" s="5">
        <f t="shared" si="10"/>
        <v>1.4922584506505518</v>
      </c>
      <c r="AC28" s="5">
        <f t="shared" si="11"/>
        <v>1.5408815282798063</v>
      </c>
      <c r="AD28" s="5">
        <f t="shared" si="12"/>
        <v>1.5158353107962208</v>
      </c>
      <c r="AE28" s="5">
        <f t="shared" si="13"/>
        <v>1.5437813735690111</v>
      </c>
      <c r="AF28" s="5">
        <f t="shared" si="14"/>
        <v>1.508028392545181</v>
      </c>
      <c r="AG28" s="5">
        <f t="shared" si="15"/>
        <v>1.5398458415291423</v>
      </c>
      <c r="AH28" s="5">
        <f t="shared" si="16"/>
        <v>1.5354792012551615</v>
      </c>
      <c r="AI28">
        <f t="shared" si="17"/>
        <v>0.89510400000000001</v>
      </c>
      <c r="AJ28">
        <f t="shared" si="5"/>
        <v>70.9207097234233</v>
      </c>
      <c r="AK28">
        <f t="shared" si="18"/>
        <v>0.63481410956275097</v>
      </c>
      <c r="AL28">
        <f t="shared" si="6"/>
        <v>1.709207097234233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0.95664508874523402</v>
      </c>
      <c r="H29" s="5">
        <f t="shared" si="1"/>
        <v>1.207256433209414E-2</v>
      </c>
      <c r="I29">
        <v>0.97032773120517402</v>
      </c>
      <c r="J29">
        <v>0.96663661380926602</v>
      </c>
      <c r="K29">
        <v>0.955924466472168</v>
      </c>
      <c r="L29">
        <v>0.93302500363702101</v>
      </c>
      <c r="M29">
        <v>0.96301736771681301</v>
      </c>
      <c r="N29">
        <v>0.94775304679303796</v>
      </c>
      <c r="O29">
        <v>0.96387225914084995</v>
      </c>
      <c r="P29">
        <v>0.94165485278108296</v>
      </c>
      <c r="Q29">
        <v>0.96432095915048599</v>
      </c>
      <c r="R29">
        <v>0.95991858674644104</v>
      </c>
      <c r="T29" s="14">
        <v>1550</v>
      </c>
      <c r="U29" s="14">
        <v>390000</v>
      </c>
      <c r="V29" s="5">
        <f t="shared" si="2"/>
        <v>0.24070424813589758</v>
      </c>
      <c r="W29" s="5">
        <f t="shared" si="3"/>
        <v>3.0376129609785193E-3</v>
      </c>
      <c r="X29" s="5">
        <f t="shared" si="4"/>
        <v>9.6057756067402934E-4</v>
      </c>
      <c r="Y29" s="5">
        <f t="shared" si="7"/>
        <v>0.2441469775290438</v>
      </c>
      <c r="Z29" s="5">
        <f t="shared" si="8"/>
        <v>0.24321824476491208</v>
      </c>
      <c r="AA29" s="5">
        <f t="shared" si="9"/>
        <v>0.2405229302736423</v>
      </c>
      <c r="AB29" s="5">
        <f t="shared" si="10"/>
        <v>0.23476112994737949</v>
      </c>
      <c r="AC29" s="5">
        <f t="shared" si="11"/>
        <v>0.24230759574810137</v>
      </c>
      <c r="AD29" s="5">
        <f t="shared" si="12"/>
        <v>0.23846689564469989</v>
      </c>
      <c r="AE29" s="5">
        <f t="shared" si="13"/>
        <v>0.24252269746124611</v>
      </c>
      <c r="AF29" s="5">
        <f t="shared" si="14"/>
        <v>0.23693251134491766</v>
      </c>
      <c r="AG29" s="5">
        <f t="shared" si="15"/>
        <v>0.24263559617334807</v>
      </c>
      <c r="AH29" s="5">
        <f t="shared" si="16"/>
        <v>0.24152790247168518</v>
      </c>
      <c r="AI29">
        <f t="shared" si="17"/>
        <v>0.14090322580645162</v>
      </c>
      <c r="AJ29">
        <f t="shared" si="5"/>
        <v>70.829480133077482</v>
      </c>
      <c r="AK29">
        <f t="shared" si="18"/>
        <v>9.980102232944596E-2</v>
      </c>
      <c r="AL29">
        <f t="shared" si="6"/>
        <v>1.7082948013307748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5.7934365908180503</v>
      </c>
      <c r="H30" s="5">
        <f t="shared" si="1"/>
        <v>7.6059996617375947E-2</v>
      </c>
      <c r="I30">
        <v>5.8716044937379701</v>
      </c>
      <c r="J30">
        <v>5.84232095600305</v>
      </c>
      <c r="K30">
        <v>5.80491019822915</v>
      </c>
      <c r="L30">
        <v>5.6421473437443996</v>
      </c>
      <c r="M30">
        <v>5.8362881802626401</v>
      </c>
      <c r="N30">
        <v>5.7347365467280396</v>
      </c>
      <c r="O30">
        <v>5.8453494497445</v>
      </c>
      <c r="P30">
        <v>5.6959438207911299</v>
      </c>
      <c r="Q30">
        <v>5.84302605082196</v>
      </c>
      <c r="R30">
        <v>5.81803886811766</v>
      </c>
      <c r="T30" s="14">
        <v>9240</v>
      </c>
      <c r="U30" s="15">
        <v>66000</v>
      </c>
      <c r="V30" s="5">
        <f t="shared" si="2"/>
        <v>4.1381689934414642E-2</v>
      </c>
      <c r="W30" s="5">
        <f t="shared" si="3"/>
        <v>5.4328569012411705E-4</v>
      </c>
      <c r="X30" s="5">
        <f t="shared" si="4"/>
        <v>1.7180202009686558E-4</v>
      </c>
      <c r="Y30" s="5">
        <f t="shared" si="7"/>
        <v>4.1940032098128362E-2</v>
      </c>
      <c r="Z30" s="5">
        <f t="shared" si="8"/>
        <v>4.1730863971450365E-2</v>
      </c>
      <c r="AA30" s="5">
        <f t="shared" si="9"/>
        <v>4.1463644273065356E-2</v>
      </c>
      <c r="AB30" s="5">
        <f t="shared" si="10"/>
        <v>4.0301052455317135E-2</v>
      </c>
      <c r="AC30" s="5">
        <f t="shared" si="11"/>
        <v>4.1687772716161718E-2</v>
      </c>
      <c r="AD30" s="5">
        <f t="shared" si="12"/>
        <v>4.0962403905200284E-2</v>
      </c>
      <c r="AE30" s="5">
        <f t="shared" si="13"/>
        <v>4.1752496069603573E-2</v>
      </c>
      <c r="AF30" s="5">
        <f t="shared" si="14"/>
        <v>4.0685313005650925E-2</v>
      </c>
      <c r="AG30" s="5">
        <f t="shared" si="15"/>
        <v>4.1735900363014007E-2</v>
      </c>
      <c r="AH30" s="5">
        <f t="shared" si="16"/>
        <v>4.1557420486554711E-2</v>
      </c>
      <c r="AI30">
        <f t="shared" si="17"/>
        <v>2.4240000000000001E-2</v>
      </c>
      <c r="AJ30">
        <f t="shared" si="5"/>
        <v>70.716542633723762</v>
      </c>
      <c r="AK30">
        <f t="shared" si="18"/>
        <v>1.7141689934414641E-2</v>
      </c>
      <c r="AL30">
        <f t="shared" si="6"/>
        <v>1.7071654263372376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10175.957757054088</v>
      </c>
      <c r="V32" s="5"/>
      <c r="W32" s="5"/>
      <c r="X32" s="5"/>
      <c r="Y32" s="5">
        <f t="shared" ref="Y32:AI32" si="19">SUM(Y5:Y30)</f>
        <v>10175.957757054104</v>
      </c>
      <c r="Z32" s="5">
        <f t="shared" si="19"/>
        <v>10175.957757054088</v>
      </c>
      <c r="AA32" s="5">
        <f t="shared" si="19"/>
        <v>10175.957757054086</v>
      </c>
      <c r="AB32" s="5">
        <f t="shared" si="19"/>
        <v>10175.957757054077</v>
      </c>
      <c r="AC32" s="5">
        <f t="shared" si="19"/>
        <v>10175.957757054062</v>
      </c>
      <c r="AD32" s="5">
        <f t="shared" si="19"/>
        <v>10175.957757054086</v>
      </c>
      <c r="AE32" s="5">
        <f t="shared" si="19"/>
        <v>10175.957757054095</v>
      </c>
      <c r="AF32" s="5">
        <f t="shared" si="19"/>
        <v>10175.957757054097</v>
      </c>
      <c r="AG32" s="5">
        <f t="shared" si="19"/>
        <v>10175.957757054088</v>
      </c>
      <c r="AH32" s="5">
        <f t="shared" si="19"/>
        <v>10175.957757054081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CD50-53E1-4EEF-8C37-E9FD66455606}">
  <dimension ref="A1:AL59"/>
  <sheetViews>
    <sheetView tabSelected="1" zoomScale="60" zoomScaleNormal="60" workbookViewId="0">
      <selection activeCell="O59" sqref="O59"/>
    </sheetView>
  </sheetViews>
  <sheetFormatPr defaultRowHeight="15" x14ac:dyDescent="0.25"/>
  <cols>
    <col min="3" max="3" width="14.42578125" customWidth="1"/>
    <col min="4" max="4" width="20.42578125" customWidth="1"/>
    <col min="5" max="5" width="14.140625" customWidth="1"/>
    <col min="6" max="6" width="12.140625" customWidth="1"/>
    <col min="7" max="8" width="8.85546875" customWidth="1"/>
    <col min="9" max="18" width="11.5703125" customWidth="1"/>
    <col min="19" max="19" width="8.85546875" customWidth="1"/>
    <col min="36" max="38" width="9.140625" customWidth="1"/>
  </cols>
  <sheetData>
    <row r="1" spans="1:38" x14ac:dyDescent="0.25">
      <c r="A1" t="s">
        <v>0</v>
      </c>
      <c r="B1">
        <v>130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G2" s="48" t="s">
        <v>5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T2" s="5"/>
      <c r="U2" s="5"/>
      <c r="V2" s="47" t="s">
        <v>6</v>
      </c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 t="shared" ref="G4:G30" si="0">AVERAGE(I4:R4)</f>
        <v>19.413072362255367</v>
      </c>
      <c r="H4" s="5">
        <f t="shared" ref="H4:H30" si="1">STDEV(I4:R4)</f>
        <v>2.5270449037726617E-3</v>
      </c>
      <c r="I4">
        <v>19.409006187225199</v>
      </c>
      <c r="J4">
        <v>19.409537707334401</v>
      </c>
      <c r="K4">
        <v>19.415422534678001</v>
      </c>
      <c r="L4">
        <v>19.413334666277599</v>
      </c>
      <c r="M4">
        <v>19.413500319088701</v>
      </c>
      <c r="N4">
        <v>19.417059062082402</v>
      </c>
      <c r="O4">
        <v>19.413292817686099</v>
      </c>
      <c r="P4">
        <v>19.4150184139549</v>
      </c>
      <c r="Q4">
        <v>19.413190495858</v>
      </c>
      <c r="R4">
        <v>19.411361418368401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si="0"/>
        <v>216.34715503490628</v>
      </c>
      <c r="H5" s="5">
        <f t="shared" si="1"/>
        <v>0.19673448450536885</v>
      </c>
      <c r="I5">
        <v>216.39939575766701</v>
      </c>
      <c r="J5">
        <v>215.97874238453699</v>
      </c>
      <c r="K5">
        <v>216.38758004722499</v>
      </c>
      <c r="L5">
        <v>216.33546940398901</v>
      </c>
      <c r="M5">
        <v>216.737098912547</v>
      </c>
      <c r="N5">
        <v>216.43099857023</v>
      </c>
      <c r="O5">
        <v>216.459479263215</v>
      </c>
      <c r="P5">
        <v>216.23327184315701</v>
      </c>
      <c r="Q5">
        <v>216.198340932235</v>
      </c>
      <c r="R5">
        <v>216.31117323426099</v>
      </c>
      <c r="T5" s="12">
        <v>16</v>
      </c>
      <c r="U5" s="12">
        <v>588000</v>
      </c>
      <c r="V5" s="5">
        <f t="shared" ref="V5:V30" si="2">AVERAGE(Y5:AH5)</f>
        <v>8745.8337422860877</v>
      </c>
      <c r="W5" s="5">
        <f t="shared" ref="W5:W30" si="3">STDEV(Y5:AH5)</f>
        <v>7.9529915361295549</v>
      </c>
      <c r="X5" s="5">
        <f t="shared" ref="X5:X30" si="4">W5/SQRT(COUNT(Y5:AH5))</f>
        <v>2.5149567466210692</v>
      </c>
      <c r="Y5" s="5">
        <f>I5/T5*U5/1000*1.1</f>
        <v>8747.94557350369</v>
      </c>
      <c r="Z5" s="5">
        <f>J5/T5*U5/1000*1.1</f>
        <v>8730.9406608949084</v>
      </c>
      <c r="AA5" s="5">
        <f>K5/T5*U5/1000*1.1</f>
        <v>8747.4679234090709</v>
      </c>
      <c r="AB5" s="5">
        <f>L5/T5*U5/1000*1.1</f>
        <v>8745.361350656256</v>
      </c>
      <c r="AC5" s="5">
        <f>M5/T5*U5/1000*1.1</f>
        <v>8761.597223539713</v>
      </c>
      <c r="AD5" s="5">
        <f>N5/T5*U5/1000*1.1</f>
        <v>8749.223117201549</v>
      </c>
      <c r="AE5" s="5">
        <f>O5/T5*U5/1000*1.1</f>
        <v>8750.3744492154674</v>
      </c>
      <c r="AF5" s="5">
        <f>P5/T5*U5/1000*1.1</f>
        <v>8741.2300142596232</v>
      </c>
      <c r="AG5" s="5">
        <f>Q5/T5*U5/1000*1.1</f>
        <v>8739.8179321856005</v>
      </c>
      <c r="AH5" s="5">
        <f>R5/T5*U5/1000*1.1</f>
        <v>8744.3791779950006</v>
      </c>
      <c r="AI5">
        <f>F5/T5*U5/1000*1.1</f>
        <v>6403.3200000000006</v>
      </c>
      <c r="AJ5">
        <f t="shared" ref="AJ5:AJ30" si="5">((V5-AI5)/AI5)*100</f>
        <v>36.582799895774173</v>
      </c>
      <c r="AK5">
        <f t="shared" ref="AK5:AK30" si="6">V5-AI5</f>
        <v>2342.5137422860871</v>
      </c>
      <c r="AL5">
        <f t="shared" ref="AL5:AL30" si="7">V5/AI5</f>
        <v>1.3658279989577418</v>
      </c>
    </row>
    <row r="6" spans="1:38" x14ac:dyDescent="0.25">
      <c r="A6">
        <v>2</v>
      </c>
      <c r="B6" t="s">
        <v>36</v>
      </c>
      <c r="C6" s="5" t="s">
        <v>192</v>
      </c>
      <c r="D6" t="s">
        <v>38</v>
      </c>
      <c r="E6">
        <v>1241.24</v>
      </c>
      <c r="F6" s="17">
        <f>E6*H1</f>
        <v>1390.1888000000001</v>
      </c>
      <c r="G6" s="5">
        <f t="shared" si="0"/>
        <v>668.64876932255072</v>
      </c>
      <c r="H6" s="5">
        <f t="shared" si="1"/>
        <v>22.748973670774557</v>
      </c>
      <c r="I6">
        <v>629.39874289971999</v>
      </c>
      <c r="J6">
        <v>686.809910680229</v>
      </c>
      <c r="K6">
        <v>670.70547826391396</v>
      </c>
      <c r="L6">
        <v>659.39349268202795</v>
      </c>
      <c r="M6">
        <v>630.10368511413503</v>
      </c>
      <c r="N6">
        <v>670.781570294473</v>
      </c>
      <c r="O6">
        <v>689.00330422141201</v>
      </c>
      <c r="P6">
        <v>684.36842119341998</v>
      </c>
      <c r="Q6">
        <v>691.20661712737694</v>
      </c>
      <c r="R6">
        <v>674.716470748799</v>
      </c>
      <c r="T6" s="13">
        <v>540</v>
      </c>
      <c r="U6" s="13">
        <v>45000</v>
      </c>
      <c r="V6" s="5">
        <f t="shared" si="2"/>
        <v>55.720730776879222</v>
      </c>
      <c r="W6" s="5">
        <f t="shared" si="3"/>
        <v>1.8957478058978772</v>
      </c>
      <c r="X6" s="5">
        <f t="shared" si="4"/>
        <v>0.59948809359040778</v>
      </c>
      <c r="Y6" s="5">
        <f t="shared" ref="Y6:Y30" si="8">I6/T6*U6/1000</f>
        <v>52.44989524164334</v>
      </c>
      <c r="Z6" s="5">
        <f t="shared" ref="Z6:Z30" si="9">J6/T6*U6/1000</f>
        <v>57.234159223352414</v>
      </c>
      <c r="AA6" s="5">
        <f t="shared" ref="AA6:AA30" si="10">K6/T6*U6/1000</f>
        <v>55.892123188659497</v>
      </c>
      <c r="AB6" s="5">
        <f t="shared" ref="AB6:AB30" si="11">L6/T6*U6/1000</f>
        <v>54.949457723502334</v>
      </c>
      <c r="AC6" s="5">
        <f t="shared" ref="AC6:AC30" si="12">M6/T6*U6/1000</f>
        <v>52.508640426177919</v>
      </c>
      <c r="AD6" s="5">
        <f t="shared" ref="AD6:AD30" si="13">N6/T6*U6/1000</f>
        <v>55.898464191206081</v>
      </c>
      <c r="AE6" s="5">
        <f t="shared" ref="AE6:AE30" si="14">O6/T6*U6/1000</f>
        <v>57.416942018451003</v>
      </c>
      <c r="AF6" s="5">
        <f t="shared" ref="AF6:AF30" si="15">P6/T6*U6/1000</f>
        <v>57.030701766118327</v>
      </c>
      <c r="AG6" s="5">
        <f t="shared" ref="AG6:AG30" si="16">Q6/T6*U6/1000</f>
        <v>57.60055142728141</v>
      </c>
      <c r="AH6" s="5">
        <f t="shared" ref="AH6:AH30" si="17">R6/T6*U6/1000</f>
        <v>56.226372562399909</v>
      </c>
      <c r="AI6">
        <f>F6/T6*U6/1000</f>
        <v>115.84906666666669</v>
      </c>
      <c r="AJ6">
        <f t="shared" si="5"/>
        <v>-51.902304973069093</v>
      </c>
      <c r="AK6">
        <f t="shared" si="6"/>
        <v>-60.128335889787465</v>
      </c>
      <c r="AL6">
        <f t="shared" si="7"/>
        <v>0.48097695026930914</v>
      </c>
    </row>
    <row r="7" spans="1:38" x14ac:dyDescent="0.25">
      <c r="A7">
        <v>3</v>
      </c>
      <c r="B7" t="s">
        <v>39</v>
      </c>
      <c r="C7" s="5" t="s">
        <v>193</v>
      </c>
      <c r="D7" t="s">
        <v>41</v>
      </c>
      <c r="E7">
        <v>166.35</v>
      </c>
      <c r="F7" s="17">
        <f>E7*H1</f>
        <v>186.31200000000001</v>
      </c>
      <c r="G7" s="5">
        <f t="shared" si="0"/>
        <v>90.072785216326352</v>
      </c>
      <c r="H7" s="5">
        <f t="shared" si="1"/>
        <v>0.58788563519267889</v>
      </c>
      <c r="I7">
        <v>89.990051769260106</v>
      </c>
      <c r="J7">
        <v>89.474046028761606</v>
      </c>
      <c r="K7">
        <v>89.538847748622302</v>
      </c>
      <c r="L7">
        <v>90.764024996458403</v>
      </c>
      <c r="M7">
        <v>90.594810524547398</v>
      </c>
      <c r="N7">
        <v>90.986419253302699</v>
      </c>
      <c r="O7">
        <v>89.677996981073093</v>
      </c>
      <c r="P7">
        <v>90.403013188708798</v>
      </c>
      <c r="Q7">
        <v>89.294736158928302</v>
      </c>
      <c r="R7">
        <v>90.003905513600898</v>
      </c>
      <c r="T7" s="13">
        <v>50</v>
      </c>
      <c r="U7" s="13">
        <v>180000</v>
      </c>
      <c r="V7" s="5">
        <f t="shared" si="2"/>
        <v>324.26202677877484</v>
      </c>
      <c r="W7" s="5">
        <f t="shared" si="3"/>
        <v>2.1163882866936405</v>
      </c>
      <c r="X7" s="5">
        <f t="shared" si="4"/>
        <v>0.66926073992533308</v>
      </c>
      <c r="Y7" s="5">
        <f t="shared" si="8"/>
        <v>323.9641863693364</v>
      </c>
      <c r="Z7" s="5">
        <f t="shared" si="9"/>
        <v>322.10656570354178</v>
      </c>
      <c r="AA7" s="5">
        <f t="shared" si="10"/>
        <v>322.33985189504028</v>
      </c>
      <c r="AB7" s="5">
        <f t="shared" si="11"/>
        <v>326.75048998725026</v>
      </c>
      <c r="AC7" s="5">
        <f t="shared" si="12"/>
        <v>326.14131788837068</v>
      </c>
      <c r="AD7" s="5">
        <f t="shared" si="13"/>
        <v>327.55110931188966</v>
      </c>
      <c r="AE7" s="5">
        <f t="shared" si="14"/>
        <v>322.84078913186318</v>
      </c>
      <c r="AF7" s="5">
        <f t="shared" si="15"/>
        <v>325.45084747935169</v>
      </c>
      <c r="AG7" s="5">
        <f t="shared" si="16"/>
        <v>321.46105017214188</v>
      </c>
      <c r="AH7" s="5">
        <f t="shared" si="17"/>
        <v>324.0140598489632</v>
      </c>
      <c r="AI7">
        <f>F7/T7*U7/1000</f>
        <v>670.72320000000002</v>
      </c>
      <c r="AJ7">
        <f t="shared" si="5"/>
        <v>-51.654866451797879</v>
      </c>
      <c r="AK7">
        <f t="shared" si="6"/>
        <v>-346.46117322122518</v>
      </c>
      <c r="AL7">
        <f t="shared" si="7"/>
        <v>0.48345133548202124</v>
      </c>
    </row>
    <row r="8" spans="1:38" x14ac:dyDescent="0.25">
      <c r="A8">
        <v>4</v>
      </c>
      <c r="B8" t="s">
        <v>42</v>
      </c>
      <c r="C8" s="6" t="s">
        <v>194</v>
      </c>
      <c r="D8" t="s">
        <v>44</v>
      </c>
      <c r="E8">
        <v>50.2</v>
      </c>
      <c r="F8" s="17">
        <f>E8*H1</f>
        <v>56.224000000000011</v>
      </c>
      <c r="G8" s="5">
        <f t="shared" si="0"/>
        <v>105.74678282753021</v>
      </c>
      <c r="H8" s="5">
        <f t="shared" si="1"/>
        <v>3.0998273238843477</v>
      </c>
      <c r="I8">
        <v>108.724326964524</v>
      </c>
      <c r="J8">
        <v>111.748754541906</v>
      </c>
      <c r="K8">
        <v>104.842529385083</v>
      </c>
      <c r="L8">
        <v>105.058469330764</v>
      </c>
      <c r="M8">
        <v>104.50836345154499</v>
      </c>
      <c r="N8">
        <v>101.259251230186</v>
      </c>
      <c r="O8">
        <v>104.551558514955</v>
      </c>
      <c r="P8">
        <v>103.443224080023</v>
      </c>
      <c r="Q8">
        <v>108.924456930346</v>
      </c>
      <c r="R8">
        <v>104.40689384597</v>
      </c>
      <c r="T8" s="14">
        <v>65</v>
      </c>
      <c r="U8" s="14">
        <v>70000</v>
      </c>
      <c r="V8" s="5">
        <f t="shared" si="2"/>
        <v>113.88115073734021</v>
      </c>
      <c r="W8" s="5">
        <f t="shared" si="3"/>
        <v>3.3382755795677563</v>
      </c>
      <c r="X8" s="5">
        <f t="shared" si="4"/>
        <v>1.0556554288752764</v>
      </c>
      <c r="Y8" s="5">
        <f t="shared" si="8"/>
        <v>117.08773673102584</v>
      </c>
      <c r="Z8" s="5">
        <f t="shared" si="9"/>
        <v>120.34481258359106</v>
      </c>
      <c r="AA8" s="5">
        <f t="shared" si="10"/>
        <v>112.90733933778168</v>
      </c>
      <c r="AB8" s="5">
        <f t="shared" si="11"/>
        <v>113.13989004851507</v>
      </c>
      <c r="AC8" s="5">
        <f t="shared" si="12"/>
        <v>112.54746833243307</v>
      </c>
      <c r="AD8" s="5">
        <f t="shared" si="13"/>
        <v>109.04842440173877</v>
      </c>
      <c r="AE8" s="5">
        <f t="shared" si="14"/>
        <v>112.59398609302848</v>
      </c>
      <c r="AF8" s="5">
        <f t="shared" si="15"/>
        <v>111.40039516310169</v>
      </c>
      <c r="AG8" s="5">
        <f t="shared" si="16"/>
        <v>117.30326130960337</v>
      </c>
      <c r="AH8" s="5">
        <f t="shared" si="17"/>
        <v>112.43819337258307</v>
      </c>
      <c r="AI8">
        <f>F8/T8*U8/1000</f>
        <v>60.548923076923096</v>
      </c>
      <c r="AJ8">
        <f t="shared" si="5"/>
        <v>88.081215899847322</v>
      </c>
      <c r="AK8">
        <f t="shared" si="6"/>
        <v>53.332227660417111</v>
      </c>
      <c r="AL8">
        <f t="shared" si="7"/>
        <v>1.8808121589984732</v>
      </c>
    </row>
    <row r="9" spans="1:38" x14ac:dyDescent="0.25">
      <c r="A9">
        <v>5</v>
      </c>
      <c r="B9" t="s">
        <v>45</v>
      </c>
      <c r="C9" s="6" t="s">
        <v>195</v>
      </c>
      <c r="D9" t="s">
        <v>47</v>
      </c>
      <c r="E9">
        <v>29.91</v>
      </c>
      <c r="F9" s="17">
        <f>E9*H1</f>
        <v>33.499200000000002</v>
      </c>
      <c r="G9" s="5">
        <f t="shared" si="0"/>
        <v>27.611902918806909</v>
      </c>
      <c r="H9" s="5">
        <f t="shared" si="1"/>
        <v>0.55145087815001015</v>
      </c>
      <c r="I9">
        <v>27.468688666255101</v>
      </c>
      <c r="J9">
        <v>28.435338771066299</v>
      </c>
      <c r="K9">
        <v>27.381282881787101</v>
      </c>
      <c r="L9">
        <v>27.272384304438599</v>
      </c>
      <c r="M9">
        <v>27.430036602473901</v>
      </c>
      <c r="N9">
        <v>27.645939553682499</v>
      </c>
      <c r="O9">
        <v>26.456128035967101</v>
      </c>
      <c r="P9">
        <v>27.952943930999002</v>
      </c>
      <c r="Q9">
        <v>27.937775815711699</v>
      </c>
      <c r="R9">
        <v>28.1385106256878</v>
      </c>
      <c r="T9" s="14">
        <v>22</v>
      </c>
      <c r="U9" s="14">
        <v>160000</v>
      </c>
      <c r="V9" s="5">
        <f t="shared" si="2"/>
        <v>200.81383940950477</v>
      </c>
      <c r="W9" s="5">
        <f t="shared" si="3"/>
        <v>4.0105518410909822</v>
      </c>
      <c r="X9" s="5">
        <f t="shared" si="4"/>
        <v>1.2682478492029177</v>
      </c>
      <c r="Y9" s="5">
        <f t="shared" si="8"/>
        <v>199.77228120912801</v>
      </c>
      <c r="Z9" s="5">
        <f t="shared" si="9"/>
        <v>206.80246378957307</v>
      </c>
      <c r="AA9" s="5">
        <f t="shared" si="10"/>
        <v>199.13660277663345</v>
      </c>
      <c r="AB9" s="5">
        <f t="shared" si="11"/>
        <v>198.34461312318984</v>
      </c>
      <c r="AC9" s="5">
        <f t="shared" si="12"/>
        <v>199.49117529071927</v>
      </c>
      <c r="AD9" s="5">
        <f t="shared" si="13"/>
        <v>201.06137857223638</v>
      </c>
      <c r="AE9" s="5">
        <f t="shared" si="14"/>
        <v>192.40820389794254</v>
      </c>
      <c r="AF9" s="5">
        <f t="shared" si="15"/>
        <v>203.29413767999273</v>
      </c>
      <c r="AG9" s="5">
        <f t="shared" si="16"/>
        <v>203.18382411426691</v>
      </c>
      <c r="AH9" s="5">
        <f t="shared" si="17"/>
        <v>204.64371364136582</v>
      </c>
      <c r="AI9">
        <f>F9/T9*U9/1000</f>
        <v>243.63054545454546</v>
      </c>
      <c r="AJ9">
        <f t="shared" si="5"/>
        <v>-17.574440826028965</v>
      </c>
      <c r="AK9">
        <f t="shared" si="6"/>
        <v>-42.816706045040689</v>
      </c>
      <c r="AL9">
        <f t="shared" si="7"/>
        <v>0.8242555917397103</v>
      </c>
    </row>
    <row r="10" spans="1:38" x14ac:dyDescent="0.25">
      <c r="A10">
        <v>6</v>
      </c>
      <c r="B10" t="s">
        <v>48</v>
      </c>
      <c r="C10" s="6" t="s">
        <v>197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77.271515614033817</v>
      </c>
      <c r="H10" s="5">
        <f t="shared" si="1"/>
        <v>1.7549934242161764</v>
      </c>
      <c r="I10">
        <v>78.2371420517389</v>
      </c>
      <c r="J10">
        <v>78.683295675460599</v>
      </c>
      <c r="K10">
        <v>77.379256484951796</v>
      </c>
      <c r="L10">
        <v>79.080296596341</v>
      </c>
      <c r="M10">
        <v>73.730372704289096</v>
      </c>
      <c r="N10">
        <v>75.005025463827394</v>
      </c>
      <c r="O10">
        <v>76.333776716823905</v>
      </c>
      <c r="P10">
        <v>78.851049576005806</v>
      </c>
      <c r="Q10">
        <v>77.907592245737305</v>
      </c>
      <c r="R10">
        <v>77.507348625162393</v>
      </c>
      <c r="T10" s="14">
        <v>69</v>
      </c>
      <c r="U10" s="14">
        <v>160000</v>
      </c>
      <c r="V10" s="5">
        <f t="shared" si="2"/>
        <v>179.18032606152772</v>
      </c>
      <c r="W10" s="5">
        <f t="shared" si="3"/>
        <v>4.0695499691969337</v>
      </c>
      <c r="X10" s="5">
        <f t="shared" si="4"/>
        <v>1.2869046954530379</v>
      </c>
      <c r="Y10" s="5">
        <f t="shared" si="8"/>
        <v>181.41945983011919</v>
      </c>
      <c r="Z10" s="5">
        <f t="shared" si="9"/>
        <v>182.45401895758982</v>
      </c>
      <c r="AA10" s="5">
        <f t="shared" si="10"/>
        <v>179.43015996510562</v>
      </c>
      <c r="AB10" s="5">
        <f t="shared" si="11"/>
        <v>183.37460080310959</v>
      </c>
      <c r="AC10" s="5">
        <f t="shared" si="12"/>
        <v>170.9689801838588</v>
      </c>
      <c r="AD10" s="5">
        <f t="shared" si="13"/>
        <v>173.92469672771568</v>
      </c>
      <c r="AE10" s="5">
        <f t="shared" si="14"/>
        <v>177.00585905350471</v>
      </c>
      <c r="AF10" s="5">
        <f t="shared" si="15"/>
        <v>182.8430135095787</v>
      </c>
      <c r="AG10" s="5">
        <f t="shared" si="16"/>
        <v>180.6552863669271</v>
      </c>
      <c r="AH10" s="5">
        <f t="shared" si="17"/>
        <v>179.72718521776787</v>
      </c>
      <c r="AI10">
        <f>F10/T10*U10/1000</f>
        <v>333.93530434782616</v>
      </c>
      <c r="AJ10">
        <f t="shared" si="5"/>
        <v>-46.342802414537772</v>
      </c>
      <c r="AK10">
        <f t="shared" si="6"/>
        <v>-154.75497828629844</v>
      </c>
      <c r="AL10">
        <f t="shared" si="7"/>
        <v>0.53657197585462224</v>
      </c>
    </row>
    <row r="11" spans="1:38" x14ac:dyDescent="0.25">
      <c r="A11">
        <v>7</v>
      </c>
      <c r="B11" s="3" t="s">
        <v>51</v>
      </c>
      <c r="C11" s="9" t="s">
        <v>194</v>
      </c>
      <c r="D11" s="3" t="s">
        <v>52</v>
      </c>
      <c r="E11" s="3">
        <v>50.2</v>
      </c>
      <c r="F11" s="17">
        <f>E11*H1</f>
        <v>56.224000000000011</v>
      </c>
      <c r="G11" s="5">
        <f t="shared" si="0"/>
        <v>0</v>
      </c>
      <c r="H11" s="5">
        <f t="shared" si="1"/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8"/>
        <v>0</v>
      </c>
      <c r="Z11" s="5">
        <f t="shared" si="9"/>
        <v>0</v>
      </c>
      <c r="AA11" s="5">
        <f t="shared" si="10"/>
        <v>0</v>
      </c>
      <c r="AB11" s="5">
        <f t="shared" si="11"/>
        <v>0</v>
      </c>
      <c r="AC11" s="5">
        <f t="shared" si="12"/>
        <v>0</v>
      </c>
      <c r="AD11" s="5">
        <f t="shared" si="13"/>
        <v>0</v>
      </c>
      <c r="AE11" s="5">
        <f t="shared" si="14"/>
        <v>0</v>
      </c>
      <c r="AF11" s="5">
        <f t="shared" si="15"/>
        <v>0</v>
      </c>
      <c r="AG11" s="5">
        <f t="shared" si="16"/>
        <v>0</v>
      </c>
      <c r="AH11" s="5">
        <f t="shared" si="17"/>
        <v>0</v>
      </c>
      <c r="AI11">
        <v>0</v>
      </c>
      <c r="AJ11" t="e">
        <f t="shared" si="5"/>
        <v>#DIV/0!</v>
      </c>
      <c r="AK11">
        <f t="shared" si="6"/>
        <v>0</v>
      </c>
      <c r="AL11" t="e">
        <f t="shared" si="7"/>
        <v>#DIV/0!</v>
      </c>
    </row>
    <row r="12" spans="1:38" x14ac:dyDescent="0.25">
      <c r="A12">
        <v>8</v>
      </c>
      <c r="B12" t="s">
        <v>53</v>
      </c>
      <c r="C12" s="6" t="s">
        <v>196</v>
      </c>
      <c r="D12" t="s">
        <v>55</v>
      </c>
      <c r="E12">
        <v>13.35</v>
      </c>
      <c r="F12" s="17">
        <f>E12*H1</f>
        <v>14.952000000000002</v>
      </c>
      <c r="G12" s="5">
        <f t="shared" si="0"/>
        <v>49.76383765592103</v>
      </c>
      <c r="H12" s="5">
        <f t="shared" si="1"/>
        <v>2.3368576973721784</v>
      </c>
      <c r="I12">
        <v>50.2377772876631</v>
      </c>
      <c r="J12">
        <v>52.242958386340803</v>
      </c>
      <c r="K12">
        <v>47.637869679700998</v>
      </c>
      <c r="L12">
        <v>46.719980455779599</v>
      </c>
      <c r="M12">
        <v>50.985569315608998</v>
      </c>
      <c r="N12">
        <v>51.263852643580996</v>
      </c>
      <c r="O12">
        <v>53.557334918319498</v>
      </c>
      <c r="P12">
        <v>49.215663981092398</v>
      </c>
      <c r="Q12">
        <v>46.560813382648703</v>
      </c>
      <c r="R12">
        <v>49.2165565084752</v>
      </c>
      <c r="T12" s="14">
        <v>81</v>
      </c>
      <c r="U12" s="14">
        <v>66000</v>
      </c>
      <c r="V12" s="5">
        <f t="shared" si="2"/>
        <v>40.548312164083796</v>
      </c>
      <c r="W12" s="5">
        <f t="shared" si="3"/>
        <v>1.9041062719328867</v>
      </c>
      <c r="X12" s="5">
        <f t="shared" si="4"/>
        <v>0.6021312726319864</v>
      </c>
      <c r="Y12" s="5">
        <f t="shared" si="8"/>
        <v>40.934485197355123</v>
      </c>
      <c r="Z12" s="5">
        <f t="shared" si="9"/>
        <v>42.568336462944352</v>
      </c>
      <c r="AA12" s="5">
        <f t="shared" si="10"/>
        <v>38.816041961237843</v>
      </c>
      <c r="AB12" s="5">
        <f t="shared" si="11"/>
        <v>38.068132223227821</v>
      </c>
      <c r="AC12" s="5">
        <f t="shared" si="12"/>
        <v>41.543797220125846</v>
      </c>
      <c r="AD12" s="5">
        <f t="shared" si="13"/>
        <v>41.770546598473402</v>
      </c>
      <c r="AE12" s="5">
        <f t="shared" si="14"/>
        <v>43.639309933445517</v>
      </c>
      <c r="AF12" s="5">
        <f t="shared" si="15"/>
        <v>40.101652132741954</v>
      </c>
      <c r="AG12" s="5">
        <f t="shared" si="16"/>
        <v>37.938440534010049</v>
      </c>
      <c r="AH12" s="5">
        <f t="shared" si="17"/>
        <v>40.102379377276087</v>
      </c>
      <c r="AI12">
        <f>F12/T12*U12/1000</f>
        <v>12.183111111111113</v>
      </c>
      <c r="AJ12">
        <f t="shared" si="5"/>
        <v>232.82395436009239</v>
      </c>
      <c r="AK12">
        <f t="shared" si="6"/>
        <v>28.365201052972683</v>
      </c>
      <c r="AL12">
        <f t="shared" si="7"/>
        <v>3.3282395436009238</v>
      </c>
    </row>
    <row r="13" spans="1:38" x14ac:dyDescent="0.25">
      <c r="A13">
        <v>9</v>
      </c>
      <c r="B13" s="3" t="s">
        <v>56</v>
      </c>
      <c r="C13" s="9" t="s">
        <v>197</v>
      </c>
      <c r="D13" s="3" t="s">
        <v>57</v>
      </c>
      <c r="E13" s="3">
        <v>128.57</v>
      </c>
      <c r="F13" s="17">
        <f>E13*H1</f>
        <v>143.9984</v>
      </c>
      <c r="G13" s="5">
        <f t="shared" si="0"/>
        <v>0</v>
      </c>
      <c r="H13" s="5">
        <f t="shared" si="1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8"/>
        <v>0</v>
      </c>
      <c r="Z13" s="5">
        <f t="shared" si="9"/>
        <v>0</v>
      </c>
      <c r="AA13" s="5">
        <f t="shared" si="10"/>
        <v>0</v>
      </c>
      <c r="AB13" s="5">
        <f t="shared" si="11"/>
        <v>0</v>
      </c>
      <c r="AC13" s="5">
        <f t="shared" si="12"/>
        <v>0</v>
      </c>
      <c r="AD13" s="5">
        <f t="shared" si="13"/>
        <v>0</v>
      </c>
      <c r="AE13" s="5">
        <f t="shared" si="14"/>
        <v>0</v>
      </c>
      <c r="AF13" s="5">
        <f t="shared" si="15"/>
        <v>0</v>
      </c>
      <c r="AG13" s="5">
        <f t="shared" si="16"/>
        <v>0</v>
      </c>
      <c r="AH13" s="5">
        <f t="shared" si="17"/>
        <v>0</v>
      </c>
      <c r="AI13">
        <v>0</v>
      </c>
      <c r="AJ13" t="e">
        <f t="shared" si="5"/>
        <v>#DIV/0!</v>
      </c>
      <c r="AK13">
        <f t="shared" si="6"/>
        <v>0</v>
      </c>
      <c r="AL13" t="e">
        <f t="shared" si="7"/>
        <v>#DIV/0!</v>
      </c>
    </row>
    <row r="14" spans="1:38" x14ac:dyDescent="0.25">
      <c r="A14">
        <v>10</v>
      </c>
      <c r="B14" t="s">
        <v>58</v>
      </c>
      <c r="C14" s="6" t="s">
        <v>198</v>
      </c>
      <c r="D14" t="s">
        <v>60</v>
      </c>
      <c r="E14">
        <v>446.19</v>
      </c>
      <c r="F14" s="17">
        <f>E14*H1</f>
        <v>499.73280000000005</v>
      </c>
      <c r="G14" s="5">
        <f t="shared" si="0"/>
        <v>828.96205002039642</v>
      </c>
      <c r="H14" s="5">
        <f t="shared" si="1"/>
        <v>22.608511851082909</v>
      </c>
      <c r="I14">
        <v>807.10222194496703</v>
      </c>
      <c r="J14">
        <v>845.88676800137603</v>
      </c>
      <c r="K14">
        <v>852.54151597496002</v>
      </c>
      <c r="L14">
        <v>823.39405395277197</v>
      </c>
      <c r="M14">
        <v>819.32034257168505</v>
      </c>
      <c r="N14">
        <v>844.47151320532703</v>
      </c>
      <c r="O14">
        <v>860.02145038089805</v>
      </c>
      <c r="P14">
        <v>820.55688991804095</v>
      </c>
      <c r="Q14">
        <v>830.69019637946406</v>
      </c>
      <c r="R14">
        <v>785.63554787447299</v>
      </c>
      <c r="T14" s="14">
        <v>615</v>
      </c>
      <c r="U14" s="14">
        <v>96000</v>
      </c>
      <c r="V14" s="5">
        <f t="shared" si="2"/>
        <v>129.39895414952525</v>
      </c>
      <c r="W14" s="5">
        <f t="shared" si="3"/>
        <v>3.5291335572422158</v>
      </c>
      <c r="X14" s="5">
        <f t="shared" si="4"/>
        <v>1.1160100207817623</v>
      </c>
      <c r="Y14" s="5">
        <f t="shared" si="8"/>
        <v>125.98668830360461</v>
      </c>
      <c r="Z14" s="5">
        <f t="shared" si="9"/>
        <v>132.04086134655626</v>
      </c>
      <c r="AA14" s="5">
        <f t="shared" si="10"/>
        <v>133.0796512741401</v>
      </c>
      <c r="AB14" s="5">
        <f t="shared" si="11"/>
        <v>128.52980354384732</v>
      </c>
      <c r="AC14" s="5">
        <f t="shared" si="12"/>
        <v>127.89390713314108</v>
      </c>
      <c r="AD14" s="5">
        <f t="shared" si="13"/>
        <v>131.81994352473396</v>
      </c>
      <c r="AE14" s="5">
        <f t="shared" si="14"/>
        <v>134.24725079116459</v>
      </c>
      <c r="AF14" s="5">
        <f t="shared" si="15"/>
        <v>128.0869291579381</v>
      </c>
      <c r="AG14" s="5">
        <f t="shared" si="16"/>
        <v>129.66871358118465</v>
      </c>
      <c r="AH14" s="5">
        <f t="shared" si="17"/>
        <v>122.63579283894211</v>
      </c>
      <c r="AI14">
        <f>F14/T14*U14/1000</f>
        <v>78.007071219512198</v>
      </c>
      <c r="AJ14">
        <f t="shared" si="5"/>
        <v>65.881056840854981</v>
      </c>
      <c r="AK14">
        <f t="shared" si="6"/>
        <v>51.391882930013054</v>
      </c>
      <c r="AL14">
        <f t="shared" si="7"/>
        <v>1.6588105684085497</v>
      </c>
    </row>
    <row r="15" spans="1:38" x14ac:dyDescent="0.25">
      <c r="A15">
        <v>11</v>
      </c>
      <c r="B15" s="4" t="s">
        <v>61</v>
      </c>
      <c r="C15" s="7" t="s">
        <v>199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21.613083232007106</v>
      </c>
      <c r="H15" s="5">
        <f t="shared" si="1"/>
        <v>0.63487524931699779</v>
      </c>
      <c r="I15">
        <v>20.6319816279794</v>
      </c>
      <c r="J15">
        <v>20.316198233169501</v>
      </c>
      <c r="K15">
        <v>22.0131699777695</v>
      </c>
      <c r="L15">
        <v>21.994074148628702</v>
      </c>
      <c r="M15">
        <v>21.487571632235799</v>
      </c>
      <c r="N15">
        <v>21.793234133707699</v>
      </c>
      <c r="O15">
        <v>21.720662511704798</v>
      </c>
      <c r="P15">
        <v>22.185187894133701</v>
      </c>
      <c r="Q15">
        <v>21.999458998055299</v>
      </c>
      <c r="R15">
        <v>21.9892931626867</v>
      </c>
      <c r="T15" s="14">
        <v>546</v>
      </c>
      <c r="U15" s="14">
        <v>210000</v>
      </c>
      <c r="V15" s="5">
        <f t="shared" si="2"/>
        <v>8.312724320002733</v>
      </c>
      <c r="W15" s="5">
        <f t="shared" si="3"/>
        <v>0.24418278819884515</v>
      </c>
      <c r="X15" s="5">
        <f t="shared" si="4"/>
        <v>7.7217377611883492E-2</v>
      </c>
      <c r="Y15" s="5">
        <f t="shared" si="8"/>
        <v>7.9353775492228458</v>
      </c>
      <c r="Z15" s="5">
        <f t="shared" si="9"/>
        <v>7.8139223973728855</v>
      </c>
      <c r="AA15" s="5">
        <f t="shared" si="10"/>
        <v>8.4666038376036532</v>
      </c>
      <c r="AB15" s="5">
        <f t="shared" si="11"/>
        <v>8.4592592879341151</v>
      </c>
      <c r="AC15" s="5">
        <f t="shared" si="12"/>
        <v>8.264450627782999</v>
      </c>
      <c r="AD15" s="5">
        <f t="shared" si="13"/>
        <v>8.382013128349115</v>
      </c>
      <c r="AE15" s="5">
        <f t="shared" si="14"/>
        <v>8.3541009660403063</v>
      </c>
      <c r="AF15" s="5">
        <f t="shared" si="15"/>
        <v>8.5327645746668068</v>
      </c>
      <c r="AG15" s="5">
        <f t="shared" si="16"/>
        <v>8.4613303838674234</v>
      </c>
      <c r="AH15" s="5">
        <f t="shared" si="17"/>
        <v>8.457420447187193</v>
      </c>
      <c r="AI15">
        <f>F15/T15*U15/1000</f>
        <v>3.4504615384615396</v>
      </c>
      <c r="AJ15">
        <f t="shared" si="5"/>
        <v>140.91630140903223</v>
      </c>
      <c r="AK15">
        <f t="shared" si="6"/>
        <v>4.8622627815411938</v>
      </c>
      <c r="AL15">
        <f t="shared" si="7"/>
        <v>2.4091630140903222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>
        <f t="shared" si="0"/>
        <v>0</v>
      </c>
      <c r="H16" s="5">
        <f t="shared" si="1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8"/>
        <v>0</v>
      </c>
      <c r="Z16" s="5">
        <f t="shared" si="9"/>
        <v>0</v>
      </c>
      <c r="AA16" s="5">
        <f t="shared" si="10"/>
        <v>0</v>
      </c>
      <c r="AB16" s="5">
        <f t="shared" si="11"/>
        <v>0</v>
      </c>
      <c r="AC16" s="5">
        <f t="shared" si="12"/>
        <v>0</v>
      </c>
      <c r="AD16" s="5">
        <f t="shared" si="13"/>
        <v>0</v>
      </c>
      <c r="AE16" s="5">
        <f t="shared" si="14"/>
        <v>0</v>
      </c>
      <c r="AF16" s="5">
        <f t="shared" si="15"/>
        <v>0</v>
      </c>
      <c r="AG16" s="5">
        <f t="shared" si="16"/>
        <v>0</v>
      </c>
      <c r="AH16" s="5">
        <f t="shared" si="17"/>
        <v>0</v>
      </c>
      <c r="AI16">
        <v>0</v>
      </c>
      <c r="AJ16" t="e">
        <f t="shared" si="5"/>
        <v>#DIV/0!</v>
      </c>
      <c r="AK16">
        <f t="shared" si="6"/>
        <v>0</v>
      </c>
      <c r="AL16" t="e">
        <f t="shared" si="7"/>
        <v>#DIV/0!</v>
      </c>
    </row>
    <row r="17" spans="1:38" x14ac:dyDescent="0.25">
      <c r="A17">
        <v>13</v>
      </c>
      <c r="B17" s="2" t="s">
        <v>67</v>
      </c>
      <c r="C17" s="8" t="s">
        <v>200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61.915669373080583</v>
      </c>
      <c r="H17" s="5">
        <f t="shared" si="1"/>
        <v>5.9774332550112339</v>
      </c>
      <c r="I17">
        <v>72.259651750936897</v>
      </c>
      <c r="J17">
        <v>63.801064609338603</v>
      </c>
      <c r="K17">
        <v>63.357317586936503</v>
      </c>
      <c r="L17">
        <v>54.547391013310197</v>
      </c>
      <c r="M17">
        <v>60.201701880471497</v>
      </c>
      <c r="N17">
        <v>55.424821987494902</v>
      </c>
      <c r="O17">
        <v>57.185884036127099</v>
      </c>
      <c r="P17">
        <v>58.604967467725103</v>
      </c>
      <c r="Q17">
        <v>63.2251701237399</v>
      </c>
      <c r="R17">
        <v>70.548723274725106</v>
      </c>
      <c r="T17" s="14">
        <v>292</v>
      </c>
      <c r="U17" s="14">
        <v>100000</v>
      </c>
      <c r="V17" s="5">
        <f t="shared" si="2"/>
        <v>21.203996360644034</v>
      </c>
      <c r="W17" s="5">
        <f t="shared" si="3"/>
        <v>2.0470661832230252</v>
      </c>
      <c r="X17" s="5">
        <f t="shared" si="4"/>
        <v>0.64733916600923225</v>
      </c>
      <c r="Y17" s="5">
        <f t="shared" si="8"/>
        <v>24.746456079087977</v>
      </c>
      <c r="Z17" s="5">
        <f t="shared" si="9"/>
        <v>21.849679660732399</v>
      </c>
      <c r="AA17" s="5">
        <f t="shared" si="10"/>
        <v>21.697711502375515</v>
      </c>
      <c r="AB17" s="5">
        <f t="shared" si="11"/>
        <v>18.680613360722671</v>
      </c>
      <c r="AC17" s="5">
        <f t="shared" si="12"/>
        <v>20.617021191942296</v>
      </c>
      <c r="AD17" s="5">
        <f t="shared" si="13"/>
        <v>18.981103420374964</v>
      </c>
      <c r="AE17" s="5">
        <f t="shared" si="14"/>
        <v>19.584206861687363</v>
      </c>
      <c r="AF17" s="5">
        <f t="shared" si="15"/>
        <v>20.07019433826202</v>
      </c>
      <c r="AG17" s="5">
        <f t="shared" si="16"/>
        <v>21.652455521828735</v>
      </c>
      <c r="AH17" s="5">
        <f t="shared" si="17"/>
        <v>24.160521669426405</v>
      </c>
      <c r="AI17">
        <f t="shared" ref="AI17:AI30" si="18">F17/T17*U17/1000</f>
        <v>603.1890410958905</v>
      </c>
      <c r="AJ17">
        <f t="shared" si="5"/>
        <v>-96.484684747899252</v>
      </c>
      <c r="AK17">
        <f t="shared" si="6"/>
        <v>-581.98504473524645</v>
      </c>
      <c r="AL17">
        <f t="shared" si="7"/>
        <v>3.515315252100739E-2</v>
      </c>
    </row>
    <row r="18" spans="1:38" x14ac:dyDescent="0.25">
      <c r="A18">
        <v>14</v>
      </c>
      <c r="B18" s="2" t="s">
        <v>70</v>
      </c>
      <c r="C18" s="8" t="s">
        <v>201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67.772412304028848</v>
      </c>
      <c r="H18" s="5">
        <f t="shared" si="1"/>
        <v>10.659103030503193</v>
      </c>
      <c r="I18">
        <v>74.670605430403597</v>
      </c>
      <c r="J18">
        <v>58.395523299702901</v>
      </c>
      <c r="K18">
        <v>58.993267318604097</v>
      </c>
      <c r="L18">
        <v>57.712596386037397</v>
      </c>
      <c r="M18">
        <v>63.825919659742198</v>
      </c>
      <c r="N18">
        <v>69.645841449112098</v>
      </c>
      <c r="O18">
        <v>81.462238360108202</v>
      </c>
      <c r="P18">
        <v>63.765807911388599</v>
      </c>
      <c r="Q18">
        <v>60.621387754736297</v>
      </c>
      <c r="R18">
        <v>88.630935470453196</v>
      </c>
      <c r="T18" s="14">
        <v>200</v>
      </c>
      <c r="U18" s="14">
        <v>47000</v>
      </c>
      <c r="V18" s="5">
        <f t="shared" si="2"/>
        <v>15.926516891446784</v>
      </c>
      <c r="W18" s="5">
        <f t="shared" si="3"/>
        <v>2.5048892121682202</v>
      </c>
      <c r="X18" s="5">
        <f t="shared" si="4"/>
        <v>0.79211551968363336</v>
      </c>
      <c r="Y18" s="5">
        <f t="shared" si="8"/>
        <v>17.547592276144847</v>
      </c>
      <c r="Z18" s="5">
        <f t="shared" si="9"/>
        <v>13.722947975430181</v>
      </c>
      <c r="AA18" s="5">
        <f t="shared" si="10"/>
        <v>13.863417819871962</v>
      </c>
      <c r="AB18" s="5">
        <f t="shared" si="11"/>
        <v>13.562460150718787</v>
      </c>
      <c r="AC18" s="5">
        <f t="shared" si="12"/>
        <v>14.999091120039418</v>
      </c>
      <c r="AD18" s="5">
        <f t="shared" si="13"/>
        <v>16.366772740541343</v>
      </c>
      <c r="AE18" s="5">
        <f t="shared" si="14"/>
        <v>19.143626014625426</v>
      </c>
      <c r="AF18" s="5">
        <f t="shared" si="15"/>
        <v>14.984964859176319</v>
      </c>
      <c r="AG18" s="5">
        <f t="shared" si="16"/>
        <v>14.246026122363032</v>
      </c>
      <c r="AH18" s="5">
        <f t="shared" si="17"/>
        <v>20.828269835556501</v>
      </c>
      <c r="AI18">
        <f t="shared" si="18"/>
        <v>45.130904000000001</v>
      </c>
      <c r="AJ18">
        <f t="shared" si="5"/>
        <v>-64.710396912397812</v>
      </c>
      <c r="AK18">
        <f t="shared" si="6"/>
        <v>-29.204387108553217</v>
      </c>
      <c r="AL18">
        <f t="shared" si="7"/>
        <v>0.352896030876022</v>
      </c>
    </row>
    <row r="19" spans="1:38" x14ac:dyDescent="0.25">
      <c r="A19">
        <v>15</v>
      </c>
      <c r="B19" s="2" t="s">
        <v>73</v>
      </c>
      <c r="C19" s="8" t="s">
        <v>202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23.063020473931672</v>
      </c>
      <c r="H19" s="5">
        <f t="shared" si="1"/>
        <v>1.5966973250007019</v>
      </c>
      <c r="I19">
        <v>23.9465029042982</v>
      </c>
      <c r="J19">
        <v>27.278863635675499</v>
      </c>
      <c r="K19">
        <v>22.1448467188096</v>
      </c>
      <c r="L19">
        <v>23.198645967743101</v>
      </c>
      <c r="M19">
        <v>22.127424864805398</v>
      </c>
      <c r="N19">
        <v>22.7766921227187</v>
      </c>
      <c r="O19">
        <v>22.577241374722099</v>
      </c>
      <c r="P19">
        <v>22.189267190539699</v>
      </c>
      <c r="Q19">
        <v>22.378731696988201</v>
      </c>
      <c r="R19">
        <v>22.0119882630162</v>
      </c>
      <c r="T19" s="14">
        <v>437</v>
      </c>
      <c r="U19" s="14">
        <v>300000</v>
      </c>
      <c r="V19" s="5">
        <f t="shared" si="2"/>
        <v>15.832737167458811</v>
      </c>
      <c r="W19" s="5">
        <f t="shared" si="3"/>
        <v>1.0961308867281709</v>
      </c>
      <c r="X19" s="5">
        <f t="shared" si="4"/>
        <v>0.34662702157210512</v>
      </c>
      <c r="Y19" s="5">
        <f t="shared" si="8"/>
        <v>16.439246845055973</v>
      </c>
      <c r="Z19" s="5">
        <f t="shared" si="9"/>
        <v>18.726908674376773</v>
      </c>
      <c r="AA19" s="5">
        <f t="shared" si="10"/>
        <v>15.202411935109565</v>
      </c>
      <c r="AB19" s="5">
        <f t="shared" si="11"/>
        <v>15.925843913782447</v>
      </c>
      <c r="AC19" s="5">
        <f t="shared" si="12"/>
        <v>15.190451852269153</v>
      </c>
      <c r="AD19" s="5">
        <f t="shared" si="13"/>
        <v>15.636173081957919</v>
      </c>
      <c r="AE19" s="5">
        <f t="shared" si="14"/>
        <v>15.499250371662768</v>
      </c>
      <c r="AF19" s="5">
        <f t="shared" si="15"/>
        <v>15.23290653812794</v>
      </c>
      <c r="AG19" s="5">
        <f t="shared" si="16"/>
        <v>15.362973705026224</v>
      </c>
      <c r="AH19" s="5">
        <f t="shared" si="17"/>
        <v>15.111204757219358</v>
      </c>
      <c r="AI19">
        <f t="shared" si="18"/>
        <v>33.584622425629298</v>
      </c>
      <c r="AJ19">
        <f t="shared" si="5"/>
        <v>-52.857182770122691</v>
      </c>
      <c r="AK19">
        <f t="shared" si="6"/>
        <v>-17.751885258170489</v>
      </c>
      <c r="AL19">
        <f t="shared" si="7"/>
        <v>0.47142817229877321</v>
      </c>
    </row>
    <row r="20" spans="1:38" x14ac:dyDescent="0.25">
      <c r="A20">
        <v>16</v>
      </c>
      <c r="B20" s="2" t="s">
        <v>76</v>
      </c>
      <c r="C20" s="8" t="s">
        <v>203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26.701657711712652</v>
      </c>
      <c r="H20" s="5">
        <f t="shared" si="1"/>
        <v>0.31865171740063547</v>
      </c>
      <c r="I20">
        <v>26.352174726059999</v>
      </c>
      <c r="J20">
        <v>26.382674816242499</v>
      </c>
      <c r="K20">
        <v>27.236027075960902</v>
      </c>
      <c r="L20">
        <v>27.005393020090398</v>
      </c>
      <c r="M20">
        <v>27.094274856244901</v>
      </c>
      <c r="N20">
        <v>26.727676386342502</v>
      </c>
      <c r="O20">
        <v>26.5637176536322</v>
      </c>
      <c r="P20">
        <v>26.764748977012001</v>
      </c>
      <c r="Q20">
        <v>26.4094493317196</v>
      </c>
      <c r="R20">
        <v>26.4804402738215</v>
      </c>
      <c r="T20" s="14">
        <v>97</v>
      </c>
      <c r="U20" s="14">
        <v>105000</v>
      </c>
      <c r="V20" s="5">
        <f t="shared" si="2"/>
        <v>28.903856285874514</v>
      </c>
      <c r="W20" s="5">
        <f t="shared" si="3"/>
        <v>0.34493227141305888</v>
      </c>
      <c r="X20" s="5">
        <f t="shared" si="4"/>
        <v>0.10907716161606522</v>
      </c>
      <c r="Y20" s="5">
        <f t="shared" si="8"/>
        <v>28.525549961198973</v>
      </c>
      <c r="Z20" s="5">
        <f t="shared" si="9"/>
        <v>28.558565522736725</v>
      </c>
      <c r="AA20" s="5">
        <f t="shared" si="10"/>
        <v>29.482297350266954</v>
      </c>
      <c r="AB20" s="5">
        <f t="shared" si="11"/>
        <v>29.232641928963837</v>
      </c>
      <c r="AC20" s="5">
        <f t="shared" si="12"/>
        <v>29.32885422583211</v>
      </c>
      <c r="AD20" s="5">
        <f t="shared" si="13"/>
        <v>28.932020830576935</v>
      </c>
      <c r="AE20" s="5">
        <f t="shared" si="14"/>
        <v>28.754539728158569</v>
      </c>
      <c r="AF20" s="5">
        <f t="shared" si="15"/>
        <v>28.972150954497526</v>
      </c>
      <c r="AG20" s="5">
        <f t="shared" si="16"/>
        <v>28.587548245675851</v>
      </c>
      <c r="AH20" s="5">
        <f t="shared" si="17"/>
        <v>28.664394110837708</v>
      </c>
      <c r="AI20">
        <f t="shared" si="18"/>
        <v>120.25509278350515</v>
      </c>
      <c r="AJ20">
        <f t="shared" si="5"/>
        <v>-75.964547016806989</v>
      </c>
      <c r="AK20">
        <f t="shared" si="6"/>
        <v>-91.351236497630637</v>
      </c>
      <c r="AL20">
        <f t="shared" si="7"/>
        <v>0.24035452983193015</v>
      </c>
    </row>
    <row r="21" spans="1:38" x14ac:dyDescent="0.25">
      <c r="A21">
        <v>17</v>
      </c>
      <c r="B21" s="2" t="s">
        <v>79</v>
      </c>
      <c r="C21" s="8" t="s">
        <v>204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249.31472630099239</v>
      </c>
      <c r="H21" s="5">
        <f t="shared" si="1"/>
        <v>43.936712196850159</v>
      </c>
      <c r="I21">
        <v>206.84570275301201</v>
      </c>
      <c r="J21">
        <v>220.63506400419999</v>
      </c>
      <c r="K21">
        <v>260.35240330259097</v>
      </c>
      <c r="L21">
        <v>341.44696373223201</v>
      </c>
      <c r="M21">
        <v>237.08943854024301</v>
      </c>
      <c r="N21">
        <v>232.75175306330701</v>
      </c>
      <c r="O21">
        <v>210.822744221172</v>
      </c>
      <c r="P21">
        <v>282.73015714584699</v>
      </c>
      <c r="Q21">
        <v>289.694589434546</v>
      </c>
      <c r="R21">
        <v>210.77844681277401</v>
      </c>
      <c r="T21" s="14">
        <v>1629</v>
      </c>
      <c r="U21" s="14">
        <v>90000</v>
      </c>
      <c r="V21" s="5">
        <f t="shared" si="2"/>
        <v>13.77429427077306</v>
      </c>
      <c r="W21" s="5">
        <f t="shared" si="3"/>
        <v>2.4274426628093968</v>
      </c>
      <c r="X21" s="5">
        <f t="shared" si="4"/>
        <v>0.76762477039417987</v>
      </c>
      <c r="Y21" s="5">
        <f t="shared" si="8"/>
        <v>11.427939378619447</v>
      </c>
      <c r="Z21" s="5">
        <f t="shared" si="9"/>
        <v>12.189782541668508</v>
      </c>
      <c r="AA21" s="5">
        <f t="shared" si="10"/>
        <v>14.384110679701159</v>
      </c>
      <c r="AB21" s="5">
        <f t="shared" si="11"/>
        <v>18.864473134377459</v>
      </c>
      <c r="AC21" s="5">
        <f t="shared" si="12"/>
        <v>13.098864007748233</v>
      </c>
      <c r="AD21" s="5">
        <f t="shared" si="13"/>
        <v>12.859212876425801</v>
      </c>
      <c r="AE21" s="5">
        <f t="shared" si="14"/>
        <v>11.647665426584087</v>
      </c>
      <c r="AF21" s="5">
        <f t="shared" si="15"/>
        <v>15.62045067104127</v>
      </c>
      <c r="AG21" s="5">
        <f t="shared" si="16"/>
        <v>16.005225935610277</v>
      </c>
      <c r="AH21" s="5">
        <f t="shared" si="17"/>
        <v>11.645218055954365</v>
      </c>
      <c r="AI21">
        <f t="shared" si="18"/>
        <v>18.581480662983427</v>
      </c>
      <c r="AJ21">
        <f t="shared" si="5"/>
        <v>-25.870846782338869</v>
      </c>
      <c r="AK21">
        <f t="shared" si="6"/>
        <v>-4.807186392210367</v>
      </c>
      <c r="AL21">
        <f t="shared" si="7"/>
        <v>0.74129153217661137</v>
      </c>
    </row>
    <row r="22" spans="1:38" x14ac:dyDescent="0.25">
      <c r="A22">
        <v>18</v>
      </c>
      <c r="B22" s="2" t="s">
        <v>82</v>
      </c>
      <c r="C22" s="8" t="s">
        <v>205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26.89740567547495</v>
      </c>
      <c r="H22" s="5">
        <f t="shared" si="1"/>
        <v>0.19907263648267898</v>
      </c>
      <c r="I22">
        <v>26.822864295002599</v>
      </c>
      <c r="J22">
        <v>26.912756982800701</v>
      </c>
      <c r="K22">
        <v>27.285267599758399</v>
      </c>
      <c r="L22">
        <v>26.6844841582054</v>
      </c>
      <c r="M22">
        <v>27.1088414186795</v>
      </c>
      <c r="N22">
        <v>26.850154978041601</v>
      </c>
      <c r="O22">
        <v>26.783756563615</v>
      </c>
      <c r="P22">
        <v>26.779641686399401</v>
      </c>
      <c r="Q22">
        <v>27.0734010230018</v>
      </c>
      <c r="R22">
        <v>26.672888049245099</v>
      </c>
      <c r="T22" s="14">
        <v>54</v>
      </c>
      <c r="U22" s="14">
        <v>90000</v>
      </c>
      <c r="V22" s="5">
        <f t="shared" si="2"/>
        <v>44.829009459124926</v>
      </c>
      <c r="W22" s="5">
        <f t="shared" si="3"/>
        <v>0.33178772747113283</v>
      </c>
      <c r="X22" s="5">
        <f t="shared" si="4"/>
        <v>0.10492049184999978</v>
      </c>
      <c r="Y22" s="5">
        <f t="shared" si="8"/>
        <v>44.704773825004331</v>
      </c>
      <c r="Z22" s="5">
        <f t="shared" si="9"/>
        <v>44.854594971334507</v>
      </c>
      <c r="AA22" s="5">
        <f t="shared" si="10"/>
        <v>45.475445999597333</v>
      </c>
      <c r="AB22" s="5">
        <f t="shared" si="11"/>
        <v>44.474140263675672</v>
      </c>
      <c r="AC22" s="5">
        <f t="shared" si="12"/>
        <v>45.181402364465832</v>
      </c>
      <c r="AD22" s="5">
        <f t="shared" si="13"/>
        <v>44.750258296736</v>
      </c>
      <c r="AE22" s="5">
        <f t="shared" si="14"/>
        <v>44.639594272691667</v>
      </c>
      <c r="AF22" s="5">
        <f t="shared" si="15"/>
        <v>44.632736143998997</v>
      </c>
      <c r="AG22" s="5">
        <f t="shared" si="16"/>
        <v>45.122335038336338</v>
      </c>
      <c r="AH22" s="5">
        <f t="shared" si="17"/>
        <v>44.454813415408495</v>
      </c>
      <c r="AI22">
        <f t="shared" si="18"/>
        <v>153.75733333333335</v>
      </c>
      <c r="AJ22">
        <f t="shared" si="5"/>
        <v>-70.844311300626359</v>
      </c>
      <c r="AK22">
        <f t="shared" si="6"/>
        <v>-108.92832387420842</v>
      </c>
      <c r="AL22">
        <f t="shared" si="7"/>
        <v>0.29155688699373639</v>
      </c>
    </row>
    <row r="23" spans="1:38" x14ac:dyDescent="0.25">
      <c r="A23">
        <v>19</v>
      </c>
      <c r="B23" s="2" t="s">
        <v>85</v>
      </c>
      <c r="C23" s="8" t="s">
        <v>206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12.218366727625781</v>
      </c>
      <c r="H23" s="5">
        <f t="shared" si="1"/>
        <v>4.1814421338951538E-2</v>
      </c>
      <c r="I23">
        <v>12.210143391042401</v>
      </c>
      <c r="J23">
        <v>12.1832782757725</v>
      </c>
      <c r="K23">
        <v>12.2175233775842</v>
      </c>
      <c r="L23">
        <v>12.2052776367274</v>
      </c>
      <c r="M23">
        <v>12.189185404747001</v>
      </c>
      <c r="N23">
        <v>12.3284773245237</v>
      </c>
      <c r="O23">
        <v>12.2113515374527</v>
      </c>
      <c r="P23">
        <v>12.188041567309</v>
      </c>
      <c r="Q23">
        <v>12.235852690567301</v>
      </c>
      <c r="R23">
        <v>12.214536070531601</v>
      </c>
      <c r="T23" s="14">
        <v>18</v>
      </c>
      <c r="U23" s="14">
        <v>270000</v>
      </c>
      <c r="V23" s="5">
        <f t="shared" si="2"/>
        <v>183.2755009143867</v>
      </c>
      <c r="W23" s="5">
        <f t="shared" si="3"/>
        <v>0.6272163200842803</v>
      </c>
      <c r="X23" s="5">
        <f t="shared" si="4"/>
        <v>0.19834321570955391</v>
      </c>
      <c r="Y23" s="5">
        <f t="shared" si="8"/>
        <v>183.152150865636</v>
      </c>
      <c r="Z23" s="5">
        <f t="shared" si="9"/>
        <v>182.7491741365875</v>
      </c>
      <c r="AA23" s="5">
        <f t="shared" si="10"/>
        <v>183.262850663763</v>
      </c>
      <c r="AB23" s="5">
        <f t="shared" si="11"/>
        <v>183.079164550911</v>
      </c>
      <c r="AC23" s="5">
        <f t="shared" si="12"/>
        <v>182.83778107120497</v>
      </c>
      <c r="AD23" s="5">
        <f t="shared" si="13"/>
        <v>184.92715986785552</v>
      </c>
      <c r="AE23" s="5">
        <f t="shared" si="14"/>
        <v>183.17027306179051</v>
      </c>
      <c r="AF23" s="5">
        <f t="shared" si="15"/>
        <v>182.82062350963503</v>
      </c>
      <c r="AG23" s="5">
        <f t="shared" si="16"/>
        <v>183.53779035850951</v>
      </c>
      <c r="AH23" s="5">
        <f t="shared" si="17"/>
        <v>183.21804105797401</v>
      </c>
      <c r="AI23">
        <f t="shared" si="18"/>
        <v>1257.3119999999999</v>
      </c>
      <c r="AJ23">
        <f t="shared" si="5"/>
        <v>-85.423228211105382</v>
      </c>
      <c r="AK23">
        <f t="shared" si="6"/>
        <v>-1074.0364990856133</v>
      </c>
      <c r="AL23">
        <f t="shared" si="7"/>
        <v>0.14576771788894619</v>
      </c>
    </row>
    <row r="24" spans="1:38" x14ac:dyDescent="0.25">
      <c r="A24">
        <v>20</v>
      </c>
      <c r="B24" s="4" t="s">
        <v>88</v>
      </c>
      <c r="C24" s="7" t="s">
        <v>233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8.6988440614929097</v>
      </c>
      <c r="H24" s="5">
        <f t="shared" si="1"/>
        <v>0.25112830064320829</v>
      </c>
      <c r="I24">
        <v>8.3261733719094195</v>
      </c>
      <c r="J24">
        <v>8.1784481169346197</v>
      </c>
      <c r="K24">
        <v>8.8387312515865695</v>
      </c>
      <c r="L24">
        <v>8.8659239290663905</v>
      </c>
      <c r="M24">
        <v>8.6173401334737694</v>
      </c>
      <c r="N24">
        <v>8.7920995993050006</v>
      </c>
      <c r="O24">
        <v>8.7621061574861994</v>
      </c>
      <c r="P24">
        <v>8.9190600760254206</v>
      </c>
      <c r="Q24">
        <v>8.8558982041784393</v>
      </c>
      <c r="R24">
        <v>8.8326597749632807</v>
      </c>
      <c r="T24" s="14">
        <v>65</v>
      </c>
      <c r="U24" s="14">
        <v>70000</v>
      </c>
      <c r="V24" s="5">
        <f t="shared" si="2"/>
        <v>9.3679859123769802</v>
      </c>
      <c r="W24" s="5">
        <f t="shared" si="3"/>
        <v>0.27044586223114692</v>
      </c>
      <c r="X24" s="5">
        <f t="shared" si="4"/>
        <v>8.5522490841853108E-2</v>
      </c>
      <c r="Y24" s="5">
        <f t="shared" si="8"/>
        <v>8.9666482466716833</v>
      </c>
      <c r="Z24" s="5">
        <f t="shared" si="9"/>
        <v>8.8075595105449764</v>
      </c>
      <c r="AA24" s="5">
        <f t="shared" si="10"/>
        <v>9.5186336555547673</v>
      </c>
      <c r="AB24" s="5">
        <f t="shared" si="11"/>
        <v>9.5479180774561137</v>
      </c>
      <c r="AC24" s="5">
        <f t="shared" si="12"/>
        <v>9.2802124514332895</v>
      </c>
      <c r="AD24" s="5">
        <f t="shared" si="13"/>
        <v>9.4684149530976924</v>
      </c>
      <c r="AE24" s="5">
        <f t="shared" si="14"/>
        <v>9.4361143234466756</v>
      </c>
      <c r="AF24" s="5">
        <f t="shared" si="15"/>
        <v>9.6051416203350666</v>
      </c>
      <c r="AG24" s="5">
        <f t="shared" si="16"/>
        <v>9.5371211429613965</v>
      </c>
      <c r="AH24" s="5">
        <f t="shared" si="17"/>
        <v>9.5120951422681497</v>
      </c>
      <c r="AI24">
        <f t="shared" si="18"/>
        <v>3.8838153846153856</v>
      </c>
      <c r="AJ24">
        <f t="shared" si="5"/>
        <v>141.20574704671995</v>
      </c>
      <c r="AK24">
        <f t="shared" si="6"/>
        <v>5.4841705277615951</v>
      </c>
      <c r="AL24">
        <f t="shared" si="7"/>
        <v>2.4120574704671993</v>
      </c>
    </row>
    <row r="25" spans="1:38" x14ac:dyDescent="0.25">
      <c r="A25">
        <v>21</v>
      </c>
      <c r="B25" s="4" t="s">
        <v>91</v>
      </c>
      <c r="C25" s="7" t="s">
        <v>208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5.1854711319030864</v>
      </c>
      <c r="H25" s="5">
        <f t="shared" si="1"/>
        <v>0.15073942161320253</v>
      </c>
      <c r="I25">
        <v>4.9627225754856896</v>
      </c>
      <c r="J25">
        <v>4.8735172987298796</v>
      </c>
      <c r="K25">
        <v>5.25577391177693</v>
      </c>
      <c r="L25">
        <v>5.2665006619060399</v>
      </c>
      <c r="M25">
        <v>5.1360020585262296</v>
      </c>
      <c r="N25">
        <v>5.2424093486890504</v>
      </c>
      <c r="O25">
        <v>5.2223256933283801</v>
      </c>
      <c r="P25">
        <v>5.3191267417720498</v>
      </c>
      <c r="Q25">
        <v>5.29350816078151</v>
      </c>
      <c r="R25">
        <v>5.2828248680351004</v>
      </c>
      <c r="T25" s="14">
        <v>22</v>
      </c>
      <c r="U25" s="14">
        <v>160000</v>
      </c>
      <c r="V25" s="5">
        <f t="shared" si="2"/>
        <v>37.712517322931532</v>
      </c>
      <c r="W25" s="5">
        <f t="shared" si="3"/>
        <v>1.0962867026414733</v>
      </c>
      <c r="X25" s="5">
        <f t="shared" si="4"/>
        <v>0.34667629489027857</v>
      </c>
      <c r="Y25" s="5">
        <f t="shared" si="8"/>
        <v>36.0925278217141</v>
      </c>
      <c r="Z25" s="5">
        <f t="shared" si="9"/>
        <v>35.443762172580946</v>
      </c>
      <c r="AA25" s="5">
        <f t="shared" si="10"/>
        <v>38.223810267468579</v>
      </c>
      <c r="AB25" s="5">
        <f t="shared" si="11"/>
        <v>38.30182299568029</v>
      </c>
      <c r="AC25" s="5">
        <f t="shared" si="12"/>
        <v>37.352742243827123</v>
      </c>
      <c r="AD25" s="5">
        <f t="shared" si="13"/>
        <v>38.126613445011273</v>
      </c>
      <c r="AE25" s="5">
        <f t="shared" si="14"/>
        <v>37.980550496933674</v>
      </c>
      <c r="AF25" s="5">
        <f t="shared" si="15"/>
        <v>38.684558121978547</v>
      </c>
      <c r="AG25" s="5">
        <f t="shared" si="16"/>
        <v>38.498241169320067</v>
      </c>
      <c r="AH25" s="5">
        <f t="shared" si="17"/>
        <v>38.420544494800737</v>
      </c>
      <c r="AI25">
        <f t="shared" si="18"/>
        <v>15.639272727272729</v>
      </c>
      <c r="AJ25">
        <f t="shared" si="5"/>
        <v>141.13984058329078</v>
      </c>
      <c r="AK25">
        <f t="shared" si="6"/>
        <v>22.073244595658803</v>
      </c>
      <c r="AL25">
        <f t="shared" si="7"/>
        <v>2.4113984058329079</v>
      </c>
    </row>
    <row r="26" spans="1:38" x14ac:dyDescent="0.25">
      <c r="A26">
        <v>22</v>
      </c>
      <c r="B26" s="4" t="s">
        <v>94</v>
      </c>
      <c r="C26" s="7" t="s">
        <v>209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9.3469569899773184</v>
      </c>
      <c r="H26" s="5">
        <f t="shared" si="1"/>
        <v>0.28151744053770306</v>
      </c>
      <c r="I26">
        <v>8.9257673418114702</v>
      </c>
      <c r="J26">
        <v>8.7688845801142303</v>
      </c>
      <c r="K26">
        <v>9.5138205233088904</v>
      </c>
      <c r="L26">
        <v>9.4886381900589107</v>
      </c>
      <c r="M26">
        <v>9.2695963561507195</v>
      </c>
      <c r="N26">
        <v>9.4266822226588793</v>
      </c>
      <c r="O26">
        <v>9.3972159428729007</v>
      </c>
      <c r="P26">
        <v>9.6056969248333495</v>
      </c>
      <c r="Q26">
        <v>9.53385648851933</v>
      </c>
      <c r="R26">
        <v>9.5394113294444907</v>
      </c>
      <c r="T26" s="14">
        <v>400</v>
      </c>
      <c r="U26" s="14">
        <v>53000</v>
      </c>
      <c r="V26" s="5">
        <f t="shared" si="2"/>
        <v>1.2384718011719944</v>
      </c>
      <c r="W26" s="5">
        <f t="shared" si="3"/>
        <v>3.730106087124567E-2</v>
      </c>
      <c r="X26" s="5">
        <f t="shared" si="4"/>
        <v>1.1795631149372104E-2</v>
      </c>
      <c r="Y26" s="5">
        <f t="shared" si="8"/>
        <v>1.1826641727900198</v>
      </c>
      <c r="Z26" s="5">
        <f t="shared" si="9"/>
        <v>1.1618772068651355</v>
      </c>
      <c r="AA26" s="5">
        <f t="shared" si="10"/>
        <v>1.2605812193384278</v>
      </c>
      <c r="AB26" s="5">
        <f t="shared" si="11"/>
        <v>1.2572445601828057</v>
      </c>
      <c r="AC26" s="5">
        <f t="shared" si="12"/>
        <v>1.2282215171899704</v>
      </c>
      <c r="AD26" s="5">
        <f t="shared" si="13"/>
        <v>1.2490353945023014</v>
      </c>
      <c r="AE26" s="5">
        <f t="shared" si="14"/>
        <v>1.2451311124306594</v>
      </c>
      <c r="AF26" s="5">
        <f t="shared" si="15"/>
        <v>1.2727548425404189</v>
      </c>
      <c r="AG26" s="5">
        <f t="shared" si="16"/>
        <v>1.2632359847288113</v>
      </c>
      <c r="AH26" s="5">
        <f t="shared" si="17"/>
        <v>1.2639720011513951</v>
      </c>
      <c r="AI26">
        <f t="shared" si="18"/>
        <v>0.51346400000000003</v>
      </c>
      <c r="AJ26">
        <f t="shared" si="5"/>
        <v>141.19934429132215</v>
      </c>
      <c r="AK26">
        <f t="shared" si="6"/>
        <v>0.72500780117199437</v>
      </c>
      <c r="AL26">
        <f t="shared" si="7"/>
        <v>2.4119934429132215</v>
      </c>
    </row>
    <row r="27" spans="1:38" x14ac:dyDescent="0.25">
      <c r="A27">
        <v>23</v>
      </c>
      <c r="B27" s="4" t="s">
        <v>97</v>
      </c>
      <c r="C27" s="7" t="s">
        <v>210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4.5101549773813518</v>
      </c>
      <c r="H27" s="5">
        <f t="shared" si="1"/>
        <v>0.13290894122219257</v>
      </c>
      <c r="I27">
        <v>4.3076775678702104</v>
      </c>
      <c r="J27">
        <v>4.2409903498971602</v>
      </c>
      <c r="K27">
        <v>4.59903137979218</v>
      </c>
      <c r="L27">
        <v>4.5961244267807402</v>
      </c>
      <c r="M27">
        <v>4.4683282670277897</v>
      </c>
      <c r="N27">
        <v>4.5366604307743899</v>
      </c>
      <c r="O27">
        <v>4.5414983386804604</v>
      </c>
      <c r="P27">
        <v>4.6224117396824296</v>
      </c>
      <c r="Q27">
        <v>4.5920076377583303</v>
      </c>
      <c r="R27">
        <v>4.5968196355498296</v>
      </c>
      <c r="T27" s="14">
        <v>640</v>
      </c>
      <c r="U27" s="14">
        <v>480000</v>
      </c>
      <c r="V27" s="5">
        <f t="shared" si="2"/>
        <v>3.3826162330360132</v>
      </c>
      <c r="W27" s="5">
        <f t="shared" si="3"/>
        <v>9.9681705916644325E-2</v>
      </c>
      <c r="X27" s="5">
        <f t="shared" si="4"/>
        <v>3.1522123174767852E-2</v>
      </c>
      <c r="Y27" s="5">
        <f t="shared" si="8"/>
        <v>3.230758175902658</v>
      </c>
      <c r="Z27" s="5">
        <f t="shared" si="9"/>
        <v>3.1807427624228701</v>
      </c>
      <c r="AA27" s="5">
        <f t="shared" si="10"/>
        <v>3.449273534844135</v>
      </c>
      <c r="AB27" s="5">
        <f t="shared" si="11"/>
        <v>3.4470933200855547</v>
      </c>
      <c r="AC27" s="5">
        <f t="shared" si="12"/>
        <v>3.3512462002708423</v>
      </c>
      <c r="AD27" s="5">
        <f t="shared" si="13"/>
        <v>3.4024953230807924</v>
      </c>
      <c r="AE27" s="5">
        <f t="shared" si="14"/>
        <v>3.4061237540103453</v>
      </c>
      <c r="AF27" s="5">
        <f t="shared" si="15"/>
        <v>3.466808804761822</v>
      </c>
      <c r="AG27" s="5">
        <f t="shared" si="16"/>
        <v>3.4440057283187473</v>
      </c>
      <c r="AH27" s="5">
        <f t="shared" si="17"/>
        <v>3.4476147266623727</v>
      </c>
      <c r="AI27">
        <f t="shared" si="18"/>
        <v>1.4028000000000003</v>
      </c>
      <c r="AJ27">
        <f t="shared" si="5"/>
        <v>141.13317885913978</v>
      </c>
      <c r="AK27">
        <f t="shared" si="6"/>
        <v>1.979816233036013</v>
      </c>
      <c r="AL27">
        <f t="shared" si="7"/>
        <v>2.4113317885913976</v>
      </c>
    </row>
    <row r="28" spans="1:38" x14ac:dyDescent="0.25">
      <c r="A28">
        <v>24</v>
      </c>
      <c r="B28" s="4" t="s">
        <v>100</v>
      </c>
      <c r="C28" s="7" t="s">
        <v>211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44.998152217794214</v>
      </c>
      <c r="H28" s="5">
        <f t="shared" si="1"/>
        <v>1.3074759879601239</v>
      </c>
      <c r="I28">
        <v>43.036561414888197</v>
      </c>
      <c r="J28">
        <v>42.340259452376202</v>
      </c>
      <c r="K28">
        <v>45.738483858226999</v>
      </c>
      <c r="L28">
        <v>45.859840460497203</v>
      </c>
      <c r="M28">
        <v>44.5860558170763</v>
      </c>
      <c r="N28">
        <v>45.356193365733297</v>
      </c>
      <c r="O28">
        <v>45.1701173039393</v>
      </c>
      <c r="P28">
        <v>46.142823166692402</v>
      </c>
      <c r="Q28">
        <v>45.925311147026697</v>
      </c>
      <c r="R28">
        <v>45.825876191485499</v>
      </c>
      <c r="T28" s="14">
        <v>2500</v>
      </c>
      <c r="U28" s="14">
        <v>120000</v>
      </c>
      <c r="V28" s="5">
        <f t="shared" si="2"/>
        <v>2.1599113064541227</v>
      </c>
      <c r="W28" s="5">
        <f t="shared" si="3"/>
        <v>6.2758847422085831E-2</v>
      </c>
      <c r="X28" s="5">
        <f t="shared" si="4"/>
        <v>1.9846090118077791E-2</v>
      </c>
      <c r="Y28" s="5">
        <f t="shared" si="8"/>
        <v>2.0657549479146335</v>
      </c>
      <c r="Z28" s="5">
        <f t="shared" si="9"/>
        <v>2.0323324537140581</v>
      </c>
      <c r="AA28" s="5">
        <f t="shared" si="10"/>
        <v>2.1954472251948958</v>
      </c>
      <c r="AB28" s="5">
        <f t="shared" si="11"/>
        <v>2.2012723421038656</v>
      </c>
      <c r="AC28" s="5">
        <f t="shared" si="12"/>
        <v>2.1401306792196624</v>
      </c>
      <c r="AD28" s="5">
        <f t="shared" si="13"/>
        <v>2.1770972815551981</v>
      </c>
      <c r="AE28" s="5">
        <f t="shared" si="14"/>
        <v>2.1681656305890864</v>
      </c>
      <c r="AF28" s="5">
        <f t="shared" si="15"/>
        <v>2.2148555120012352</v>
      </c>
      <c r="AG28" s="5">
        <f t="shared" si="16"/>
        <v>2.2044149350572817</v>
      </c>
      <c r="AH28" s="5">
        <f t="shared" si="17"/>
        <v>2.199642057191304</v>
      </c>
      <c r="AI28">
        <f t="shared" si="18"/>
        <v>0.89510400000000001</v>
      </c>
      <c r="AJ28">
        <f t="shared" si="5"/>
        <v>141.30283257075408</v>
      </c>
      <c r="AK28">
        <f t="shared" si="6"/>
        <v>1.2648073064541228</v>
      </c>
      <c r="AL28">
        <f t="shared" si="7"/>
        <v>2.4130283257075407</v>
      </c>
    </row>
    <row r="29" spans="1:38" x14ac:dyDescent="0.25">
      <c r="A29">
        <v>25</v>
      </c>
      <c r="B29" s="4" t="s">
        <v>103</v>
      </c>
      <c r="C29" s="7" t="s">
        <v>212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1.351571464759358</v>
      </c>
      <c r="H29" s="5">
        <f t="shared" si="1"/>
        <v>4.100258670746084E-2</v>
      </c>
      <c r="I29">
        <v>1.2885662832137099</v>
      </c>
      <c r="J29">
        <v>1.26875784927914</v>
      </c>
      <c r="K29">
        <v>1.3754661613808099</v>
      </c>
      <c r="L29">
        <v>1.3746050023040499</v>
      </c>
      <c r="M29">
        <v>1.33863582412751</v>
      </c>
      <c r="N29">
        <v>1.36219370887503</v>
      </c>
      <c r="O29">
        <v>1.3620506053193899</v>
      </c>
      <c r="P29">
        <v>1.38766991821511</v>
      </c>
      <c r="Q29">
        <v>1.3760065084786799</v>
      </c>
      <c r="R29">
        <v>1.38176278640015</v>
      </c>
      <c r="T29" s="14">
        <v>1550</v>
      </c>
      <c r="U29" s="14">
        <v>390000</v>
      </c>
      <c r="V29" s="5">
        <f t="shared" si="2"/>
        <v>0.34007282016525781</v>
      </c>
      <c r="W29" s="5">
        <f t="shared" si="3"/>
        <v>1.0316779881232094E-2</v>
      </c>
      <c r="X29" s="5">
        <f t="shared" si="4"/>
        <v>3.2624522543294836E-3</v>
      </c>
      <c r="Y29" s="5">
        <f t="shared" si="8"/>
        <v>0.32421990351828828</v>
      </c>
      <c r="Z29" s="5">
        <f t="shared" si="9"/>
        <v>0.31923584594765458</v>
      </c>
      <c r="AA29" s="5">
        <f t="shared" si="10"/>
        <v>0.3460850341538812</v>
      </c>
      <c r="AB29" s="5">
        <f t="shared" si="11"/>
        <v>0.34586835541843841</v>
      </c>
      <c r="AC29" s="5">
        <f t="shared" si="12"/>
        <v>0.33681804607079285</v>
      </c>
      <c r="AD29" s="5">
        <f t="shared" si="13"/>
        <v>0.34274551384597529</v>
      </c>
      <c r="AE29" s="5">
        <f t="shared" si="14"/>
        <v>0.34270950714487874</v>
      </c>
      <c r="AF29" s="5">
        <f t="shared" si="15"/>
        <v>0.34915565684122124</v>
      </c>
      <c r="AG29" s="5">
        <f t="shared" si="16"/>
        <v>0.34622099245592591</v>
      </c>
      <c r="AH29" s="5">
        <f t="shared" si="17"/>
        <v>0.34766934625552165</v>
      </c>
      <c r="AI29">
        <f t="shared" si="18"/>
        <v>0.14090322580645162</v>
      </c>
      <c r="AJ29">
        <f t="shared" si="5"/>
        <v>141.35204727845675</v>
      </c>
      <c r="AK29">
        <f t="shared" si="6"/>
        <v>0.19916959435880618</v>
      </c>
      <c r="AL29">
        <f t="shared" si="7"/>
        <v>2.4135204727845676</v>
      </c>
    </row>
    <row r="30" spans="1:38" x14ac:dyDescent="0.25">
      <c r="A30">
        <v>26</v>
      </c>
      <c r="B30" s="4" t="s">
        <v>106</v>
      </c>
      <c r="C30" s="7" t="s">
        <v>213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8.1849074314948194</v>
      </c>
      <c r="H30" s="5">
        <f t="shared" si="1"/>
        <v>0.24929580578241309</v>
      </c>
      <c r="I30">
        <v>7.8106867570044196</v>
      </c>
      <c r="J30">
        <v>7.6709163619085299</v>
      </c>
      <c r="K30">
        <v>8.3135530199642709</v>
      </c>
      <c r="L30">
        <v>8.3443784437557902</v>
      </c>
      <c r="M30">
        <v>8.1143216344359494</v>
      </c>
      <c r="N30">
        <v>8.2544518898059795</v>
      </c>
      <c r="O30">
        <v>8.24815479617207</v>
      </c>
      <c r="P30">
        <v>8.3999660906001505</v>
      </c>
      <c r="Q30">
        <v>8.3680938593063399</v>
      </c>
      <c r="R30">
        <v>8.3245514619946999</v>
      </c>
      <c r="T30" s="14">
        <v>9240</v>
      </c>
      <c r="U30" s="15">
        <v>66000</v>
      </c>
      <c r="V30" s="5">
        <f t="shared" si="2"/>
        <v>5.8463624510677305E-2</v>
      </c>
      <c r="W30" s="5">
        <f t="shared" si="3"/>
        <v>1.7806843270172373E-3</v>
      </c>
      <c r="X30" s="5">
        <f t="shared" si="4"/>
        <v>5.6310182671385741E-4</v>
      </c>
      <c r="Y30" s="5">
        <f t="shared" si="8"/>
        <v>5.5790619692888711E-2</v>
      </c>
      <c r="Z30" s="5">
        <f t="shared" si="9"/>
        <v>5.4792259727918069E-2</v>
      </c>
      <c r="AA30" s="5">
        <f t="shared" si="10"/>
        <v>5.9382521571173366E-2</v>
      </c>
      <c r="AB30" s="5">
        <f t="shared" si="11"/>
        <v>5.9602703169684211E-2</v>
      </c>
      <c r="AC30" s="5">
        <f t="shared" si="12"/>
        <v>5.7959440245971064E-2</v>
      </c>
      <c r="AD30" s="5">
        <f t="shared" si="13"/>
        <v>5.8960370641471284E-2</v>
      </c>
      <c r="AE30" s="5">
        <f t="shared" si="14"/>
        <v>5.8915391401229075E-2</v>
      </c>
      <c r="AF30" s="5">
        <f t="shared" si="15"/>
        <v>5.9999757790001079E-2</v>
      </c>
      <c r="AG30" s="5">
        <f t="shared" si="16"/>
        <v>5.9772098995045285E-2</v>
      </c>
      <c r="AH30" s="5">
        <f t="shared" si="17"/>
        <v>5.9461081871390715E-2</v>
      </c>
      <c r="AI30">
        <f t="shared" si="18"/>
        <v>2.4240000000000001E-2</v>
      </c>
      <c r="AJ30">
        <f t="shared" si="5"/>
        <v>141.1865697635202</v>
      </c>
      <c r="AK30">
        <f t="shared" si="6"/>
        <v>3.42236245106773E-2</v>
      </c>
      <c r="AL30">
        <f t="shared" si="7"/>
        <v>2.4118656976352022</v>
      </c>
    </row>
    <row r="31" spans="1:38" x14ac:dyDescent="0.25"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8" x14ac:dyDescent="0.25">
      <c r="A32" t="s">
        <v>214</v>
      </c>
      <c r="B32" s="5" t="s">
        <v>8</v>
      </c>
      <c r="C32" t="s">
        <v>215</v>
      </c>
      <c r="D32" t="s">
        <v>216</v>
      </c>
      <c r="E32" t="s">
        <v>217</v>
      </c>
      <c r="F32" t="s">
        <v>218</v>
      </c>
      <c r="I32" t="s">
        <v>8</v>
      </c>
      <c r="J32" t="s">
        <v>219</v>
      </c>
      <c r="K32" t="s">
        <v>220</v>
      </c>
      <c r="L32" t="s">
        <v>221</v>
      </c>
      <c r="M32" t="s">
        <v>234</v>
      </c>
      <c r="U32" s="5"/>
      <c r="V32" s="5" t="s">
        <v>113</v>
      </c>
      <c r="W32" s="5">
        <f>SUM(V5:V30)</f>
        <v>10175.957757054082</v>
      </c>
      <c r="X32" s="5"/>
      <c r="Y32" s="5"/>
      <c r="Z32" s="5">
        <f t="shared" ref="Z32:AI32" si="19">SUM(Y5:Y30)</f>
        <v>10175.957757054077</v>
      </c>
      <c r="AA32" s="5">
        <f t="shared" si="19"/>
        <v>10175.957757054097</v>
      </c>
      <c r="AB32" s="5">
        <f t="shared" si="19"/>
        <v>10175.957757054082</v>
      </c>
      <c r="AC32" s="5">
        <f t="shared" si="19"/>
        <v>10175.957757054084</v>
      </c>
      <c r="AD32" s="5">
        <f t="shared" si="19"/>
        <v>10175.957757054084</v>
      </c>
      <c r="AE32" s="5">
        <f t="shared" si="19"/>
        <v>10175.957757054093</v>
      </c>
      <c r="AF32" s="5">
        <f t="shared" si="19"/>
        <v>10175.957757054068</v>
      </c>
      <c r="AG32" s="5">
        <f t="shared" si="19"/>
        <v>10175.957757054106</v>
      </c>
      <c r="AH32" s="5">
        <f t="shared" si="19"/>
        <v>10175.957757054073</v>
      </c>
      <c r="AI32" s="5">
        <f t="shared" si="19"/>
        <v>10175.957757054064</v>
      </c>
      <c r="AJ32" s="5">
        <f>SUM(AI5:AI30)</f>
        <v>10175.957757054084</v>
      </c>
    </row>
    <row r="33" spans="1:13" x14ac:dyDescent="0.25">
      <c r="A33" s="5">
        <v>1</v>
      </c>
      <c r="B33" s="5" t="s">
        <v>34</v>
      </c>
      <c r="C33">
        <v>36.582799895774173</v>
      </c>
      <c r="D33">
        <v>2342.5137422860871</v>
      </c>
      <c r="E33">
        <v>2342.5137422860871</v>
      </c>
      <c r="F33">
        <v>1.3658279989577418</v>
      </c>
      <c r="H33">
        <v>1</v>
      </c>
      <c r="I33" s="16" t="s">
        <v>34</v>
      </c>
      <c r="J33" s="5">
        <f>F5</f>
        <v>158.4</v>
      </c>
      <c r="K33" s="16">
        <f>J33*1.25</f>
        <v>198</v>
      </c>
      <c r="L33" s="5">
        <f>J33*2</f>
        <v>316.8</v>
      </c>
      <c r="M33">
        <f>K33/T5*U5/1000*1.1</f>
        <v>8004.1500000000005</v>
      </c>
    </row>
    <row r="34" spans="1:13" x14ac:dyDescent="0.25">
      <c r="A34">
        <v>2</v>
      </c>
      <c r="B34" s="5" t="s">
        <v>192</v>
      </c>
      <c r="C34">
        <v>-51.902304973069093</v>
      </c>
      <c r="D34">
        <v>-60.128335889787465</v>
      </c>
      <c r="E34">
        <v>60.1283358897875</v>
      </c>
      <c r="F34">
        <v>0.48097695026930914</v>
      </c>
      <c r="H34">
        <v>2</v>
      </c>
      <c r="I34" t="s">
        <v>192</v>
      </c>
      <c r="J34" s="16">
        <f t="shared" ref="J34:J58" si="20">F6</f>
        <v>1390.1888000000001</v>
      </c>
      <c r="K34" s="5">
        <f t="shared" ref="K34:K58" si="21">J34*1.25</f>
        <v>1737.7360000000001</v>
      </c>
      <c r="L34" s="5">
        <f t="shared" ref="L34:L58" si="22">J34*2</f>
        <v>2780.3776000000003</v>
      </c>
      <c r="M34">
        <f>J34/T6*U6/1000</f>
        <v>115.84906666666669</v>
      </c>
    </row>
    <row r="35" spans="1:13" x14ac:dyDescent="0.25">
      <c r="A35" s="5">
        <v>3</v>
      </c>
      <c r="B35" s="5" t="s">
        <v>193</v>
      </c>
      <c r="C35">
        <v>-51.654866451797879</v>
      </c>
      <c r="D35">
        <v>-346.46117322122518</v>
      </c>
      <c r="E35">
        <v>346.46117322122501</v>
      </c>
      <c r="F35">
        <v>0.48345133548202124</v>
      </c>
      <c r="H35">
        <v>3</v>
      </c>
      <c r="I35" t="s">
        <v>193</v>
      </c>
      <c r="J35" s="16">
        <f t="shared" si="20"/>
        <v>186.31200000000001</v>
      </c>
      <c r="K35" s="5">
        <f t="shared" si="21"/>
        <v>232.89000000000001</v>
      </c>
      <c r="L35" s="5">
        <f t="shared" si="22"/>
        <v>372.62400000000002</v>
      </c>
      <c r="M35">
        <f>J35/T7*U7/1000</f>
        <v>670.72320000000002</v>
      </c>
    </row>
    <row r="36" spans="1:13" x14ac:dyDescent="0.25">
      <c r="A36">
        <v>4</v>
      </c>
      <c r="B36" s="6" t="s">
        <v>194</v>
      </c>
      <c r="C36">
        <v>88.081215899847322</v>
      </c>
      <c r="D36">
        <v>53.332227660417111</v>
      </c>
      <c r="E36">
        <v>53.332227660417111</v>
      </c>
      <c r="F36">
        <v>1.8808121589984732</v>
      </c>
      <c r="H36">
        <v>4</v>
      </c>
      <c r="I36" t="s">
        <v>194</v>
      </c>
      <c r="J36" s="16">
        <f t="shared" si="20"/>
        <v>56.224000000000011</v>
      </c>
      <c r="K36" s="5">
        <f t="shared" si="21"/>
        <v>70.280000000000015</v>
      </c>
      <c r="L36" s="5">
        <f t="shared" si="22"/>
        <v>112.44800000000002</v>
      </c>
      <c r="M36">
        <f t="shared" ref="M35:M58" si="23">J36/T8*U8/1000</f>
        <v>60.548923076923096</v>
      </c>
    </row>
    <row r="37" spans="1:13" x14ac:dyDescent="0.25">
      <c r="A37" s="5">
        <v>5</v>
      </c>
      <c r="B37" s="6" t="s">
        <v>195</v>
      </c>
      <c r="C37">
        <v>-17.574440826028965</v>
      </c>
      <c r="D37">
        <v>-42.816706045040689</v>
      </c>
      <c r="E37">
        <v>42.816706045040704</v>
      </c>
      <c r="F37">
        <v>0.8242555917397103</v>
      </c>
      <c r="H37">
        <v>5</v>
      </c>
      <c r="I37" t="s">
        <v>195</v>
      </c>
      <c r="J37" s="16">
        <f t="shared" si="20"/>
        <v>33.499200000000002</v>
      </c>
      <c r="K37" s="5">
        <f t="shared" si="21"/>
        <v>41.874000000000002</v>
      </c>
      <c r="L37" s="5">
        <f t="shared" si="22"/>
        <v>66.998400000000004</v>
      </c>
      <c r="M37">
        <f t="shared" si="23"/>
        <v>243.63054545454546</v>
      </c>
    </row>
    <row r="38" spans="1:13" x14ac:dyDescent="0.25">
      <c r="A38">
        <v>6</v>
      </c>
      <c r="B38" s="6" t="s">
        <v>49</v>
      </c>
      <c r="C38">
        <v>-46.342802414537772</v>
      </c>
      <c r="D38">
        <v>-154.75497828629844</v>
      </c>
      <c r="E38">
        <v>154.75497828629801</v>
      </c>
      <c r="F38">
        <v>0.53657197585462224</v>
      </c>
      <c r="H38">
        <v>6</v>
      </c>
      <c r="I38" t="s">
        <v>197</v>
      </c>
      <c r="J38" s="16">
        <f t="shared" si="20"/>
        <v>144.00960000000003</v>
      </c>
      <c r="K38" s="5">
        <f t="shared" si="21"/>
        <v>180.01200000000006</v>
      </c>
      <c r="L38" s="5">
        <f t="shared" si="22"/>
        <v>288.01920000000007</v>
      </c>
      <c r="M38">
        <f t="shared" si="23"/>
        <v>333.93530434782616</v>
      </c>
    </row>
    <row r="39" spans="1:13" x14ac:dyDescent="0.25">
      <c r="A39" s="5">
        <v>7</v>
      </c>
      <c r="B39" s="6" t="s">
        <v>196</v>
      </c>
      <c r="C39">
        <v>232.82395436009239</v>
      </c>
      <c r="D39">
        <v>28.365201052972683</v>
      </c>
      <c r="E39">
        <v>28.365201052972683</v>
      </c>
      <c r="F39">
        <v>3.3282395436009238</v>
      </c>
      <c r="H39">
        <v>7</v>
      </c>
      <c r="I39" t="s">
        <v>194</v>
      </c>
      <c r="J39" s="16">
        <f t="shared" si="20"/>
        <v>56.224000000000011</v>
      </c>
      <c r="K39" s="5">
        <f t="shared" si="21"/>
        <v>70.280000000000015</v>
      </c>
      <c r="L39" s="5">
        <f t="shared" si="22"/>
        <v>112.44800000000002</v>
      </c>
      <c r="M39">
        <f t="shared" si="23"/>
        <v>60.548923076923096</v>
      </c>
    </row>
    <row r="40" spans="1:13" x14ac:dyDescent="0.25">
      <c r="A40">
        <v>8</v>
      </c>
      <c r="B40" s="6" t="s">
        <v>198</v>
      </c>
      <c r="C40">
        <v>65.881056840854981</v>
      </c>
      <c r="D40">
        <v>51.391882930013054</v>
      </c>
      <c r="E40">
        <v>51.391882930013054</v>
      </c>
      <c r="F40">
        <v>1.6588105684085497</v>
      </c>
      <c r="H40">
        <v>8</v>
      </c>
      <c r="I40" s="16" t="s">
        <v>196</v>
      </c>
      <c r="J40" s="5">
        <f t="shared" si="20"/>
        <v>14.952000000000002</v>
      </c>
      <c r="K40" s="5">
        <f t="shared" si="21"/>
        <v>18.690000000000001</v>
      </c>
      <c r="L40" s="16">
        <f t="shared" si="22"/>
        <v>29.904000000000003</v>
      </c>
      <c r="M40">
        <f>L40/T12*U12/1000</f>
        <v>24.366222222222227</v>
      </c>
    </row>
    <row r="41" spans="1:13" x14ac:dyDescent="0.25">
      <c r="A41" s="5">
        <v>9</v>
      </c>
      <c r="B41" s="7" t="s">
        <v>199</v>
      </c>
      <c r="C41">
        <v>140.91630140903223</v>
      </c>
      <c r="D41">
        <v>4.8622627815411938</v>
      </c>
      <c r="E41">
        <v>4.8622627815411938</v>
      </c>
      <c r="F41">
        <v>2.4091630140903222</v>
      </c>
      <c r="H41">
        <v>9</v>
      </c>
      <c r="I41" t="s">
        <v>197</v>
      </c>
      <c r="J41" s="16">
        <f t="shared" si="20"/>
        <v>143.9984</v>
      </c>
      <c r="K41" s="5">
        <f t="shared" si="21"/>
        <v>179.99799999999999</v>
      </c>
      <c r="L41" s="5">
        <f t="shared" si="22"/>
        <v>287.99680000000001</v>
      </c>
      <c r="M41">
        <f>J41/T13*U13/1000</f>
        <v>333.90933333333339</v>
      </c>
    </row>
    <row r="42" spans="1:13" x14ac:dyDescent="0.25">
      <c r="A42">
        <v>10</v>
      </c>
      <c r="B42" s="8" t="s">
        <v>200</v>
      </c>
      <c r="C42">
        <v>-96.484684747899252</v>
      </c>
      <c r="D42">
        <v>-581.98504473524645</v>
      </c>
      <c r="E42">
        <v>581.98504473524599</v>
      </c>
      <c r="F42">
        <v>3.515315252100739E-2</v>
      </c>
      <c r="H42">
        <v>10</v>
      </c>
      <c r="I42" t="s">
        <v>198</v>
      </c>
      <c r="J42" s="16">
        <f t="shared" si="20"/>
        <v>499.73280000000005</v>
      </c>
      <c r="K42" s="5">
        <f t="shared" si="21"/>
        <v>624.66600000000005</v>
      </c>
      <c r="L42" s="5">
        <f t="shared" si="22"/>
        <v>999.46560000000011</v>
      </c>
      <c r="M42">
        <f t="shared" si="23"/>
        <v>78.007071219512198</v>
      </c>
    </row>
    <row r="43" spans="1:13" x14ac:dyDescent="0.25">
      <c r="A43" s="5">
        <v>11</v>
      </c>
      <c r="B43" s="8" t="s">
        <v>201</v>
      </c>
      <c r="C43">
        <v>-64.710396912397812</v>
      </c>
      <c r="D43">
        <v>-29.204387108553217</v>
      </c>
      <c r="E43">
        <v>29.204387108553199</v>
      </c>
      <c r="F43">
        <v>0.352896030876022</v>
      </c>
      <c r="H43">
        <v>11</v>
      </c>
      <c r="I43" t="s">
        <v>199</v>
      </c>
      <c r="J43" s="16">
        <f t="shared" si="20"/>
        <v>8.9712000000000014</v>
      </c>
      <c r="K43" s="5">
        <f t="shared" si="21"/>
        <v>11.214000000000002</v>
      </c>
      <c r="L43" s="5">
        <f t="shared" si="22"/>
        <v>17.942400000000003</v>
      </c>
      <c r="M43">
        <f t="shared" si="23"/>
        <v>3.4504615384615396</v>
      </c>
    </row>
    <row r="44" spans="1:13" x14ac:dyDescent="0.25">
      <c r="A44">
        <v>12</v>
      </c>
      <c r="B44" s="8" t="s">
        <v>202</v>
      </c>
      <c r="C44">
        <v>-52.857182770122691</v>
      </c>
      <c r="D44">
        <v>-17.751885258170489</v>
      </c>
      <c r="E44">
        <v>17.7518852581705</v>
      </c>
      <c r="F44">
        <v>0.47142817229877321</v>
      </c>
      <c r="H44">
        <v>12</v>
      </c>
      <c r="I44" t="s">
        <v>65</v>
      </c>
      <c r="J44" s="16">
        <f t="shared" si="20"/>
        <v>168.00000000000003</v>
      </c>
      <c r="K44" s="5">
        <f t="shared" si="21"/>
        <v>210.00000000000003</v>
      </c>
      <c r="L44" s="5">
        <f t="shared" si="22"/>
        <v>336.00000000000006</v>
      </c>
      <c r="M44">
        <f t="shared" si="23"/>
        <v>252.7777777777778</v>
      </c>
    </row>
    <row r="45" spans="1:13" x14ac:dyDescent="0.25">
      <c r="A45" s="5">
        <v>13</v>
      </c>
      <c r="B45" s="8" t="s">
        <v>203</v>
      </c>
      <c r="C45">
        <v>-75.964547016806989</v>
      </c>
      <c r="D45">
        <v>-91.351236497630637</v>
      </c>
      <c r="E45">
        <v>91.351236497630595</v>
      </c>
      <c r="F45">
        <v>0.24035452983193015</v>
      </c>
      <c r="H45">
        <v>13</v>
      </c>
      <c r="I45" t="s">
        <v>200</v>
      </c>
      <c r="J45" s="16">
        <f t="shared" si="20"/>
        <v>1761.3120000000001</v>
      </c>
      <c r="K45" s="5">
        <f t="shared" si="21"/>
        <v>2201.6400000000003</v>
      </c>
      <c r="L45" s="5">
        <f t="shared" si="22"/>
        <v>3522.6240000000003</v>
      </c>
      <c r="M45">
        <f t="shared" si="23"/>
        <v>603.1890410958905</v>
      </c>
    </row>
    <row r="46" spans="1:13" x14ac:dyDescent="0.25">
      <c r="A46">
        <v>14</v>
      </c>
      <c r="B46" s="8" t="s">
        <v>204</v>
      </c>
      <c r="C46">
        <v>-25.870846782338869</v>
      </c>
      <c r="D46">
        <v>-4.807186392210367</v>
      </c>
      <c r="E46">
        <v>4.8071863922103697</v>
      </c>
      <c r="F46">
        <v>0.74129153217661137</v>
      </c>
      <c r="H46">
        <v>14</v>
      </c>
      <c r="I46" t="s">
        <v>201</v>
      </c>
      <c r="J46" s="16">
        <f t="shared" si="20"/>
        <v>192.04640000000001</v>
      </c>
      <c r="K46" s="5">
        <f t="shared" si="21"/>
        <v>240.05799999999999</v>
      </c>
      <c r="L46" s="5">
        <f t="shared" si="22"/>
        <v>384.09280000000001</v>
      </c>
      <c r="M46">
        <f t="shared" si="23"/>
        <v>45.130904000000001</v>
      </c>
    </row>
    <row r="47" spans="1:13" x14ac:dyDescent="0.25">
      <c r="A47" s="5">
        <v>15</v>
      </c>
      <c r="B47" s="8" t="s">
        <v>205</v>
      </c>
      <c r="C47">
        <v>-70.844311300626359</v>
      </c>
      <c r="D47">
        <v>-108.92832387420842</v>
      </c>
      <c r="E47">
        <v>108.928323874208</v>
      </c>
      <c r="F47">
        <v>0.29155688699373639</v>
      </c>
      <c r="H47">
        <v>15</v>
      </c>
      <c r="I47" t="s">
        <v>202</v>
      </c>
      <c r="J47" s="16">
        <f t="shared" si="20"/>
        <v>48.921600000000005</v>
      </c>
      <c r="K47" s="5">
        <f t="shared" si="21"/>
        <v>61.152000000000008</v>
      </c>
      <c r="L47" s="5">
        <f t="shared" si="22"/>
        <v>97.84320000000001</v>
      </c>
      <c r="M47">
        <f t="shared" si="23"/>
        <v>33.584622425629298</v>
      </c>
    </row>
    <row r="48" spans="1:13" x14ac:dyDescent="0.25">
      <c r="A48">
        <v>16</v>
      </c>
      <c r="B48" s="8" t="s">
        <v>206</v>
      </c>
      <c r="C48">
        <v>-85.423228211105382</v>
      </c>
      <c r="D48">
        <v>-1074.0364990856133</v>
      </c>
      <c r="E48">
        <v>1074.0364990856101</v>
      </c>
      <c r="F48">
        <v>0.14576771788894619</v>
      </c>
      <c r="H48">
        <v>16</v>
      </c>
      <c r="I48" t="s">
        <v>203</v>
      </c>
      <c r="J48" s="16">
        <f t="shared" si="20"/>
        <v>111.09280000000001</v>
      </c>
      <c r="K48" s="5">
        <f t="shared" si="21"/>
        <v>138.86600000000001</v>
      </c>
      <c r="L48" s="5">
        <f t="shared" si="22"/>
        <v>222.18560000000002</v>
      </c>
      <c r="M48">
        <f t="shared" si="23"/>
        <v>120.25509278350515</v>
      </c>
    </row>
    <row r="49" spans="1:13" x14ac:dyDescent="0.25">
      <c r="A49" s="5">
        <v>17</v>
      </c>
      <c r="B49" s="7" t="s">
        <v>207</v>
      </c>
      <c r="C49">
        <v>141.20574704671995</v>
      </c>
      <c r="D49">
        <v>5.4841705277615951</v>
      </c>
      <c r="E49">
        <v>5.4841705277615951</v>
      </c>
      <c r="F49">
        <v>2.4120574704671993</v>
      </c>
      <c r="H49">
        <v>17</v>
      </c>
      <c r="I49" t="s">
        <v>204</v>
      </c>
      <c r="J49" s="16">
        <f t="shared" si="20"/>
        <v>336.32480000000004</v>
      </c>
      <c r="K49" s="5">
        <f t="shared" si="21"/>
        <v>420.40600000000006</v>
      </c>
      <c r="L49" s="5">
        <f t="shared" si="22"/>
        <v>672.64960000000008</v>
      </c>
      <c r="M49">
        <f t="shared" si="23"/>
        <v>18.581480662983427</v>
      </c>
    </row>
    <row r="50" spans="1:13" x14ac:dyDescent="0.25">
      <c r="A50">
        <v>18</v>
      </c>
      <c r="B50" s="7" t="s">
        <v>208</v>
      </c>
      <c r="C50">
        <v>141.13984058329078</v>
      </c>
      <c r="D50">
        <v>22.073244595658803</v>
      </c>
      <c r="E50">
        <v>22.073244595658803</v>
      </c>
      <c r="F50">
        <v>2.4113984058329079</v>
      </c>
      <c r="H50">
        <v>18</v>
      </c>
      <c r="I50" t="s">
        <v>205</v>
      </c>
      <c r="J50" s="16">
        <f t="shared" si="20"/>
        <v>92.254400000000018</v>
      </c>
      <c r="K50" s="5">
        <f t="shared" si="21"/>
        <v>115.31800000000003</v>
      </c>
      <c r="L50" s="5">
        <f t="shared" si="22"/>
        <v>184.50880000000004</v>
      </c>
      <c r="M50">
        <f t="shared" si="23"/>
        <v>153.75733333333335</v>
      </c>
    </row>
    <row r="51" spans="1:13" x14ac:dyDescent="0.25">
      <c r="A51" s="5">
        <v>19</v>
      </c>
      <c r="B51" s="7" t="s">
        <v>209</v>
      </c>
      <c r="C51">
        <v>141.19934429132215</v>
      </c>
      <c r="D51">
        <v>0.72500780117199437</v>
      </c>
      <c r="E51">
        <v>0.72500780117199437</v>
      </c>
      <c r="F51">
        <v>2.4119934429132215</v>
      </c>
      <c r="H51">
        <v>19</v>
      </c>
      <c r="I51" t="s">
        <v>206</v>
      </c>
      <c r="J51" s="16">
        <f t="shared" si="20"/>
        <v>83.820800000000006</v>
      </c>
      <c r="K51" s="5">
        <f t="shared" si="21"/>
        <v>104.77600000000001</v>
      </c>
      <c r="L51" s="5">
        <f t="shared" si="22"/>
        <v>167.64160000000001</v>
      </c>
      <c r="M51">
        <f t="shared" si="23"/>
        <v>1257.3119999999999</v>
      </c>
    </row>
    <row r="52" spans="1:13" x14ac:dyDescent="0.25">
      <c r="A52">
        <v>20</v>
      </c>
      <c r="B52" s="7" t="s">
        <v>210</v>
      </c>
      <c r="C52">
        <v>141.13317885913978</v>
      </c>
      <c r="D52">
        <v>1.979816233036013</v>
      </c>
      <c r="E52">
        <v>1.979816233036013</v>
      </c>
      <c r="F52">
        <v>2.4113317885913976</v>
      </c>
      <c r="H52">
        <v>20</v>
      </c>
      <c r="I52" t="s">
        <v>207</v>
      </c>
      <c r="J52" s="16">
        <f t="shared" si="20"/>
        <v>3.6064000000000007</v>
      </c>
      <c r="K52" s="5">
        <f t="shared" si="21"/>
        <v>4.5080000000000009</v>
      </c>
      <c r="L52" s="5">
        <f t="shared" si="22"/>
        <v>7.2128000000000014</v>
      </c>
      <c r="M52">
        <f t="shared" si="23"/>
        <v>3.8838153846153856</v>
      </c>
    </row>
    <row r="53" spans="1:13" x14ac:dyDescent="0.25">
      <c r="A53" s="5">
        <v>21</v>
      </c>
      <c r="B53" s="7" t="s">
        <v>211</v>
      </c>
      <c r="C53">
        <v>141.30283257075408</v>
      </c>
      <c r="D53">
        <v>1.2648073064541228</v>
      </c>
      <c r="E53">
        <v>1.2648073064541228</v>
      </c>
      <c r="F53">
        <v>2.4130283257075407</v>
      </c>
      <c r="H53">
        <v>21</v>
      </c>
      <c r="I53" t="s">
        <v>208</v>
      </c>
      <c r="J53" s="16">
        <f t="shared" si="20"/>
        <v>2.1504000000000003</v>
      </c>
      <c r="K53" s="5">
        <f t="shared" si="21"/>
        <v>2.6880000000000006</v>
      </c>
      <c r="L53" s="5">
        <f t="shared" si="22"/>
        <v>4.3008000000000006</v>
      </c>
      <c r="M53">
        <f t="shared" si="23"/>
        <v>15.639272727272729</v>
      </c>
    </row>
    <row r="54" spans="1:13" x14ac:dyDescent="0.25">
      <c r="A54">
        <v>22</v>
      </c>
      <c r="B54" s="7" t="s">
        <v>212</v>
      </c>
      <c r="C54">
        <v>141.35204727845675</v>
      </c>
      <c r="D54">
        <v>0.19916959435880618</v>
      </c>
      <c r="E54">
        <v>0.19916959435880618</v>
      </c>
      <c r="F54">
        <v>2.4135204727845676</v>
      </c>
      <c r="H54">
        <v>22</v>
      </c>
      <c r="I54" t="s">
        <v>209</v>
      </c>
      <c r="J54" s="16">
        <f t="shared" si="20"/>
        <v>3.8752000000000004</v>
      </c>
      <c r="K54" s="5">
        <f t="shared" si="21"/>
        <v>4.8440000000000003</v>
      </c>
      <c r="L54" s="5">
        <f t="shared" si="22"/>
        <v>7.7504000000000008</v>
      </c>
      <c r="M54">
        <f t="shared" si="23"/>
        <v>0.51346400000000003</v>
      </c>
    </row>
    <row r="55" spans="1:13" x14ac:dyDescent="0.25">
      <c r="A55" s="5">
        <v>23</v>
      </c>
      <c r="B55" s="7" t="s">
        <v>213</v>
      </c>
      <c r="C55">
        <v>141.1865697635202</v>
      </c>
      <c r="D55">
        <v>3.42236245106773E-2</v>
      </c>
      <c r="E55">
        <v>3.42236245106773E-2</v>
      </c>
      <c r="F55">
        <v>2.4118656976352022</v>
      </c>
      <c r="H55">
        <v>23</v>
      </c>
      <c r="I55" t="s">
        <v>210</v>
      </c>
      <c r="J55" s="16">
        <f t="shared" si="20"/>
        <v>1.8704000000000001</v>
      </c>
      <c r="K55" s="5">
        <f t="shared" si="21"/>
        <v>2.3380000000000001</v>
      </c>
      <c r="L55" s="5">
        <f t="shared" si="22"/>
        <v>3.7408000000000001</v>
      </c>
      <c r="M55">
        <f t="shared" si="23"/>
        <v>1.4028000000000003</v>
      </c>
    </row>
    <row r="56" spans="1:13" x14ac:dyDescent="0.25">
      <c r="B56" s="5"/>
      <c r="H56">
        <v>24</v>
      </c>
      <c r="I56" t="s">
        <v>211</v>
      </c>
      <c r="J56" s="16">
        <f t="shared" si="20"/>
        <v>18.648</v>
      </c>
      <c r="K56" s="5">
        <f t="shared" si="21"/>
        <v>23.31</v>
      </c>
      <c r="L56" s="5">
        <f t="shared" si="22"/>
        <v>37.295999999999999</v>
      </c>
      <c r="M56">
        <f t="shared" si="23"/>
        <v>0.89510400000000001</v>
      </c>
    </row>
    <row r="57" spans="1:13" x14ac:dyDescent="0.25">
      <c r="H57">
        <v>25</v>
      </c>
      <c r="I57" t="s">
        <v>212</v>
      </c>
      <c r="J57" s="16">
        <f t="shared" si="20"/>
        <v>0.56000000000000005</v>
      </c>
      <c r="K57" s="5">
        <f t="shared" si="21"/>
        <v>0.70000000000000007</v>
      </c>
      <c r="L57" s="5">
        <f t="shared" si="22"/>
        <v>1.1200000000000001</v>
      </c>
      <c r="M57">
        <f t="shared" si="23"/>
        <v>0.14090322580645162</v>
      </c>
    </row>
    <row r="58" spans="1:13" x14ac:dyDescent="0.25">
      <c r="H58">
        <v>26</v>
      </c>
      <c r="I58" t="s">
        <v>213</v>
      </c>
      <c r="J58" s="16">
        <f t="shared" si="20"/>
        <v>3.3936000000000002</v>
      </c>
      <c r="K58" s="5">
        <f t="shared" si="21"/>
        <v>4.242</v>
      </c>
      <c r="L58" s="5">
        <f t="shared" si="22"/>
        <v>6.7872000000000003</v>
      </c>
      <c r="M58">
        <f>J58/T30*U30/1000</f>
        <v>2.4240000000000001E-2</v>
      </c>
    </row>
    <row r="59" spans="1:13" x14ac:dyDescent="0.25">
      <c r="B59" s="5"/>
      <c r="M59">
        <f>SUM(M33:M58)</f>
        <v>12436.206902353229</v>
      </c>
    </row>
  </sheetData>
  <autoFilter ref="A32:F55" xr:uid="{535ECD50-53E1-4EEF-8C37-E9FD66455606}">
    <sortState xmlns:xlrd2="http://schemas.microsoft.com/office/spreadsheetml/2017/richdata2" ref="A33:F55">
      <sortCondition ref="A32:A55"/>
    </sortState>
  </autoFilter>
  <mergeCells count="2">
    <mergeCell ref="G2:R2"/>
    <mergeCell ref="V2:AH2"/>
  </mergeCells>
  <conditionalFormatting sqref="AJ1:AK4 AJ31:AK31 AJ59:AK1048576 AK32:AL58 AJ5:AJ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1:AL31 AL59:AL1048576 AM32:AM58 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9:H60 G56:G5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H6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F4F5-4C07-47E0-925D-419AA9EAA183}">
  <dimension ref="A1:AL32"/>
  <sheetViews>
    <sheetView topLeftCell="Y1" zoomScale="90" zoomScaleNormal="90" workbookViewId="0">
      <selection activeCell="AI5" sqref="AI5"/>
    </sheetView>
  </sheetViews>
  <sheetFormatPr defaultRowHeight="15" x14ac:dyDescent="0.25"/>
  <cols>
    <col min="9" max="9" width="12.5703125" customWidth="1"/>
    <col min="10" max="10" width="11.5703125" customWidth="1"/>
    <col min="11" max="17" width="12.5703125" customWidth="1"/>
    <col min="18" max="18" width="11.5703125" customWidth="1"/>
  </cols>
  <sheetData>
    <row r="1" spans="1:38" x14ac:dyDescent="0.25">
      <c r="A1" t="s">
        <v>0</v>
      </c>
      <c r="B1">
        <v>310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38.156066903323421</v>
      </c>
      <c r="H4" s="5">
        <f>STDEV(I4:R4)</f>
        <v>2.1858557798344973E-3</v>
      </c>
      <c r="I4">
        <v>38.158081703913098</v>
      </c>
      <c r="J4">
        <v>38.157414755152899</v>
      </c>
      <c r="K4">
        <v>38.151462901857698</v>
      </c>
      <c r="L4">
        <v>38.158043619678502</v>
      </c>
      <c r="M4">
        <v>38.155948416878601</v>
      </c>
      <c r="N4">
        <v>38.156731097799103</v>
      </c>
      <c r="O4">
        <v>38.154345184694002</v>
      </c>
      <c r="P4">
        <v>38.156593101343603</v>
      </c>
      <c r="Q4">
        <v>38.153984362019003</v>
      </c>
      <c r="R4">
        <v>38.158063889897697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174.97392607298372</v>
      </c>
      <c r="H5" s="5">
        <f t="shared" ref="H5:H30" si="1">STDEV(I5:R5)</f>
        <v>0.23806295061930852</v>
      </c>
      <c r="I5">
        <v>175.11154645792399</v>
      </c>
      <c r="J5">
        <v>175.17147438931201</v>
      </c>
      <c r="K5">
        <v>174.770742282969</v>
      </c>
      <c r="L5">
        <v>174.809998890836</v>
      </c>
      <c r="M5">
        <v>175.168932320869</v>
      </c>
      <c r="N5">
        <v>174.947607917742</v>
      </c>
      <c r="O5">
        <v>175.14223673300199</v>
      </c>
      <c r="P5">
        <v>174.440106215593</v>
      </c>
      <c r="Q5">
        <v>175.034610957035</v>
      </c>
      <c r="R5">
        <v>175.14200456455501</v>
      </c>
      <c r="T5" s="12">
        <v>16</v>
      </c>
      <c r="U5" s="12">
        <v>588000</v>
      </c>
      <c r="V5" s="5">
        <f>AVERAGE(Y5:AH5)</f>
        <v>7073.320961500367</v>
      </c>
      <c r="W5" s="5">
        <f>STDEV(Y5:AH5)</f>
        <v>9.6236947787855573</v>
      </c>
      <c r="X5" s="5">
        <f>W5/SQRT(COUNT(Y5:AH5))</f>
        <v>3.0432795007232638</v>
      </c>
      <c r="Y5" s="5">
        <f>I5/T5*U5/1000*1.1</f>
        <v>7078.8842655615781</v>
      </c>
      <c r="Z5" s="5">
        <f>J5/T5*U5/1000*1.1</f>
        <v>7081.3068521879386</v>
      </c>
      <c r="AA5" s="5">
        <f>K5/T5*U5/1000*1.1</f>
        <v>7065.1072567890233</v>
      </c>
      <c r="AB5" s="5">
        <f>L5/T5*U5/1000*1.1</f>
        <v>7066.6942051620454</v>
      </c>
      <c r="AC5" s="5">
        <f>M5/T5*U5/1000*1.1</f>
        <v>7081.2040890711305</v>
      </c>
      <c r="AD5" s="5">
        <f>N5/T5*U5/1000*1.1</f>
        <v>7072.2570500747206</v>
      </c>
      <c r="AE5" s="5">
        <f>O5/T5*U5/1000*1.1</f>
        <v>7080.1249199316062</v>
      </c>
      <c r="AF5" s="5">
        <f>P5/T5*U5/1000*1.1</f>
        <v>7051.741293765348</v>
      </c>
      <c r="AG5" s="5">
        <f>Q5/T5*U5/1000*1.1</f>
        <v>7075.7741479381402</v>
      </c>
      <c r="AH5" s="5">
        <f>R5/T5*U5/1000*1.1</f>
        <v>7080.1155345221378</v>
      </c>
      <c r="AI5">
        <f>F5/T5*U5/1000*1.1</f>
        <v>6403.3200000000006</v>
      </c>
      <c r="AJ5">
        <f>((V5-AI5)/AI5)*100</f>
        <v>10.463337167287694</v>
      </c>
      <c r="AK5">
        <f>V5-AI5</f>
        <v>670.00096150036643</v>
      </c>
      <c r="AL5">
        <f>V5/AI5</f>
        <v>1.1046333716728769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1966.8319090108319</v>
      </c>
      <c r="H6" s="5">
        <f t="shared" si="1"/>
        <v>34.668443483914118</v>
      </c>
      <c r="I6">
        <v>1939.37920443844</v>
      </c>
      <c r="J6">
        <v>1961.6854608763999</v>
      </c>
      <c r="K6">
        <v>1907.79063555057</v>
      </c>
      <c r="L6">
        <v>2002.1587381571201</v>
      </c>
      <c r="M6">
        <v>1956.8738510149301</v>
      </c>
      <c r="N6">
        <v>2011.3511858515401</v>
      </c>
      <c r="O6">
        <v>1973.8919605981</v>
      </c>
      <c r="P6">
        <v>1978.34550430686</v>
      </c>
      <c r="Q6">
        <v>1929.46920978601</v>
      </c>
      <c r="R6">
        <v>2007.37333952835</v>
      </c>
      <c r="T6" s="13">
        <v>540</v>
      </c>
      <c r="U6" s="13">
        <v>45000</v>
      </c>
      <c r="V6" s="5">
        <f t="shared" ref="V6:V30" si="2">AVERAGE(Y6:AH6)</f>
        <v>163.90265908423598</v>
      </c>
      <c r="W6" s="5">
        <f t="shared" ref="W6:W30" si="3">STDEV(Y6:AH6)</f>
        <v>2.8890369569928387</v>
      </c>
      <c r="X6" s="5">
        <f t="shared" ref="X6:X30" si="4">W6/SQRT(COUNT(Y6:AH6))</f>
        <v>0.9135937028499288</v>
      </c>
      <c r="Y6" s="5">
        <f>I6/T6*U6/1000</f>
        <v>161.61493370320335</v>
      </c>
      <c r="Z6" s="5">
        <f>J6/T6*U6/1000</f>
        <v>163.47378840636665</v>
      </c>
      <c r="AA6" s="5">
        <f>K6/T6*U6/1000</f>
        <v>158.98255296254749</v>
      </c>
      <c r="AB6" s="5">
        <f>L6/T6*U6/1000</f>
        <v>166.84656151309332</v>
      </c>
      <c r="AC6" s="5">
        <f>M6/T6*U6/1000</f>
        <v>163.07282091791083</v>
      </c>
      <c r="AD6" s="5">
        <f>N6/T6*U6/1000</f>
        <v>167.61259882096167</v>
      </c>
      <c r="AE6" s="5">
        <f>O6/T6*U6/1000</f>
        <v>164.49099671650836</v>
      </c>
      <c r="AF6" s="5">
        <f>P6/T6*U6/1000</f>
        <v>164.86212535890499</v>
      </c>
      <c r="AG6" s="5">
        <f>Q6/T6*U6/1000</f>
        <v>160.78910081550083</v>
      </c>
      <c r="AH6" s="5">
        <f>R6/T6*U6/1000</f>
        <v>167.28111162736249</v>
      </c>
      <c r="AI6">
        <f>F6/T6*U6/1000</f>
        <v>115.84906666666669</v>
      </c>
      <c r="AJ6">
        <f t="shared" ref="AJ6:AJ30" si="5">((V6-AI6)/AI6)*100</f>
        <v>41.47948170858745</v>
      </c>
      <c r="AK6">
        <f>V6-AI6</f>
        <v>48.053592417569291</v>
      </c>
      <c r="AL6">
        <f t="shared" ref="AL6:AL30" si="6">V6/AI6</f>
        <v>1.4147948170858746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96.811645318446878</v>
      </c>
      <c r="H7" s="5">
        <f t="shared" si="1"/>
        <v>0.61502065610146206</v>
      </c>
      <c r="I7">
        <v>97.117176807493493</v>
      </c>
      <c r="J7">
        <v>96.879043353886999</v>
      </c>
      <c r="K7">
        <v>97.170442396465702</v>
      </c>
      <c r="L7">
        <v>96.758815142348297</v>
      </c>
      <c r="M7">
        <v>95.961762731441993</v>
      </c>
      <c r="N7">
        <v>95.897339511924599</v>
      </c>
      <c r="O7">
        <v>96.427985372024693</v>
      </c>
      <c r="P7">
        <v>97.805477668792307</v>
      </c>
      <c r="Q7">
        <v>96.619779439471202</v>
      </c>
      <c r="R7">
        <v>97.478630760619495</v>
      </c>
      <c r="T7" s="13">
        <v>50</v>
      </c>
      <c r="U7" s="13">
        <v>180000</v>
      </c>
      <c r="V7" s="5">
        <f t="shared" si="2"/>
        <v>348.52192314640877</v>
      </c>
      <c r="W7" s="5">
        <f t="shared" si="3"/>
        <v>2.214074361965269</v>
      </c>
      <c r="X7" s="5">
        <f t="shared" si="4"/>
        <v>0.70015178927943278</v>
      </c>
      <c r="Y7" s="5">
        <f t="shared" ref="Y7:Y30" si="7">I7/T7*U7/1000</f>
        <v>349.62183650697659</v>
      </c>
      <c r="Z7" s="5">
        <f t="shared" ref="Z7:Z30" si="8">J7/T7*U7/1000</f>
        <v>348.76455607399322</v>
      </c>
      <c r="AA7" s="5">
        <f t="shared" ref="AA7:AA30" si="9">K7/T7*U7/1000</f>
        <v>349.81359262727653</v>
      </c>
      <c r="AB7" s="5">
        <f t="shared" ref="AB7:AB30" si="10">L7/T7*U7/1000</f>
        <v>348.33173451245392</v>
      </c>
      <c r="AC7" s="5">
        <f t="shared" ref="AC7:AC30" si="11">M7/T7*U7/1000</f>
        <v>345.46234583319119</v>
      </c>
      <c r="AD7" s="5">
        <f t="shared" ref="AD7:AD30" si="12">N7/T7*U7/1000</f>
        <v>345.23042224292851</v>
      </c>
      <c r="AE7" s="5">
        <f t="shared" ref="AE7:AE30" si="13">O7/T7*U7/1000</f>
        <v>347.14074733928885</v>
      </c>
      <c r="AF7" s="5">
        <f t="shared" ref="AF7:AF30" si="14">P7/T7*U7/1000</f>
        <v>352.09971960765228</v>
      </c>
      <c r="AG7" s="5">
        <f t="shared" ref="AG7:AG30" si="15">Q7/T7*U7/1000</f>
        <v>347.83120598209632</v>
      </c>
      <c r="AH7" s="5">
        <f t="shared" ref="AH7:AH30" si="16">R7/T7*U7/1000</f>
        <v>350.92307073823019</v>
      </c>
      <c r="AI7">
        <f t="shared" ref="AI7:AI30" si="17">F7/T7*U7/1000</f>
        <v>670.72320000000002</v>
      </c>
      <c r="AJ7">
        <f t="shared" si="5"/>
        <v>-48.037890571489292</v>
      </c>
      <c r="AK7">
        <f t="shared" ref="AK7:AK30" si="18">V7-AI7</f>
        <v>-322.20127685359125</v>
      </c>
      <c r="AL7">
        <f t="shared" si="6"/>
        <v>0.51962109428510717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580.65195905331734</v>
      </c>
      <c r="H8" s="5">
        <f t="shared" si="1"/>
        <v>9.9427570036389277</v>
      </c>
      <c r="I8">
        <v>571.84845171190295</v>
      </c>
      <c r="J8">
        <v>587.09741769761104</v>
      </c>
      <c r="K8">
        <v>575.44972014510097</v>
      </c>
      <c r="L8">
        <v>584.69777188543299</v>
      </c>
      <c r="M8">
        <v>568.40268987426896</v>
      </c>
      <c r="N8">
        <v>574.97668318979902</v>
      </c>
      <c r="O8">
        <v>578.76735114634198</v>
      </c>
      <c r="P8">
        <v>593.13747324846099</v>
      </c>
      <c r="Q8">
        <v>598.85426004693102</v>
      </c>
      <c r="R8">
        <v>573.28777158732396</v>
      </c>
      <c r="T8" s="14">
        <v>65</v>
      </c>
      <c r="U8" s="14">
        <v>70000</v>
      </c>
      <c r="V8" s="5">
        <f t="shared" si="2"/>
        <v>625.31749436511109</v>
      </c>
      <c r="W8" s="5">
        <f t="shared" si="3"/>
        <v>10.707584465457291</v>
      </c>
      <c r="X8" s="5">
        <f t="shared" si="4"/>
        <v>3.3860355149481567</v>
      </c>
      <c r="Y8" s="5">
        <f t="shared" si="7"/>
        <v>615.83679415128017</v>
      </c>
      <c r="Z8" s="5">
        <f t="shared" si="8"/>
        <v>632.25875752050422</v>
      </c>
      <c r="AA8" s="5">
        <f t="shared" si="9"/>
        <v>619.71508323318574</v>
      </c>
      <c r="AB8" s="5">
        <f t="shared" si="10"/>
        <v>629.67452356892784</v>
      </c>
      <c r="AC8" s="5">
        <f t="shared" si="11"/>
        <v>612.12597371075117</v>
      </c>
      <c r="AD8" s="5">
        <f t="shared" si="12"/>
        <v>619.20565881978359</v>
      </c>
      <c r="AE8" s="5">
        <f t="shared" si="13"/>
        <v>623.28791661913749</v>
      </c>
      <c r="AF8" s="5">
        <f t="shared" si="14"/>
        <v>638.76343272911174</v>
      </c>
      <c r="AG8" s="5">
        <f t="shared" si="15"/>
        <v>644.91997235823339</v>
      </c>
      <c r="AH8" s="5">
        <f t="shared" si="16"/>
        <v>617.38683094019495</v>
      </c>
      <c r="AI8">
        <f t="shared" si="17"/>
        <v>60.548923076923096</v>
      </c>
      <c r="AJ8">
        <f t="shared" si="5"/>
        <v>932.74750827638945</v>
      </c>
      <c r="AK8">
        <f t="shared" si="18"/>
        <v>564.76857128818801</v>
      </c>
      <c r="AL8">
        <f t="shared" si="6"/>
        <v>10.327475082763895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63.857123245192085</v>
      </c>
      <c r="H9" s="5">
        <f t="shared" si="1"/>
        <v>1.0551182897323712</v>
      </c>
      <c r="I9">
        <v>62.311075719053498</v>
      </c>
      <c r="J9">
        <v>63.3271838031282</v>
      </c>
      <c r="K9">
        <v>64.258509062965501</v>
      </c>
      <c r="L9">
        <v>64.250445302939895</v>
      </c>
      <c r="M9">
        <v>64.224303906078305</v>
      </c>
      <c r="N9">
        <v>64.671576442188098</v>
      </c>
      <c r="O9">
        <v>64.053863824912597</v>
      </c>
      <c r="P9">
        <v>64.379911539134596</v>
      </c>
      <c r="Q9">
        <v>61.854511655823899</v>
      </c>
      <c r="R9">
        <v>65.239851195696204</v>
      </c>
      <c r="T9" s="14">
        <v>22</v>
      </c>
      <c r="U9" s="14">
        <v>160000</v>
      </c>
      <c r="V9" s="5">
        <f t="shared" si="2"/>
        <v>464.4154417832151</v>
      </c>
      <c r="W9" s="5">
        <f t="shared" si="3"/>
        <v>7.6735875616899731</v>
      </c>
      <c r="X9" s="5">
        <f t="shared" si="4"/>
        <v>2.4266014519678145</v>
      </c>
      <c r="Y9" s="5">
        <f t="shared" si="7"/>
        <v>453.17145977493453</v>
      </c>
      <c r="Z9" s="5">
        <f t="shared" si="8"/>
        <v>460.56133675002332</v>
      </c>
      <c r="AA9" s="5">
        <f t="shared" si="9"/>
        <v>467.33461136702181</v>
      </c>
      <c r="AB9" s="5">
        <f t="shared" si="10"/>
        <v>467.27596583956284</v>
      </c>
      <c r="AC9" s="5">
        <f t="shared" si="11"/>
        <v>467.08584658966038</v>
      </c>
      <c r="AD9" s="5">
        <f t="shared" si="12"/>
        <v>470.33873776136801</v>
      </c>
      <c r="AE9" s="5">
        <f t="shared" si="13"/>
        <v>465.84628236300068</v>
      </c>
      <c r="AF9" s="5">
        <f t="shared" si="14"/>
        <v>468.21753846643344</v>
      </c>
      <c r="AG9" s="5">
        <f t="shared" si="15"/>
        <v>449.85099386053747</v>
      </c>
      <c r="AH9" s="5">
        <f t="shared" si="16"/>
        <v>474.47164505960882</v>
      </c>
      <c r="AI9">
        <f t="shared" si="17"/>
        <v>243.63054545454546</v>
      </c>
      <c r="AJ9">
        <f t="shared" si="5"/>
        <v>90.622830530854685</v>
      </c>
      <c r="AK9">
        <f t="shared" si="18"/>
        <v>220.78489632866965</v>
      </c>
      <c r="AL9">
        <f t="shared" si="6"/>
        <v>1.9062283053085469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263.78228474324533</v>
      </c>
      <c r="H10" s="5">
        <f t="shared" si="1"/>
        <v>3.8339300398481675</v>
      </c>
      <c r="I10">
        <v>266.33425779608501</v>
      </c>
      <c r="J10">
        <v>259.01701100913198</v>
      </c>
      <c r="K10">
        <v>271.09320919935101</v>
      </c>
      <c r="L10">
        <v>267.582664201059</v>
      </c>
      <c r="M10">
        <v>264.79876754857497</v>
      </c>
      <c r="N10">
        <v>259.69096239580603</v>
      </c>
      <c r="O10">
        <v>261.93096367445798</v>
      </c>
      <c r="P10">
        <v>264.86497029591902</v>
      </c>
      <c r="Q10">
        <v>261.382288525972</v>
      </c>
      <c r="R10">
        <v>261.12775278609598</v>
      </c>
      <c r="T10" s="14">
        <v>69</v>
      </c>
      <c r="U10" s="14">
        <v>160000</v>
      </c>
      <c r="V10" s="5">
        <f t="shared" si="2"/>
        <v>611.66906607129351</v>
      </c>
      <c r="W10" s="5">
        <f t="shared" si="3"/>
        <v>8.8902725561696716</v>
      </c>
      <c r="X10" s="5">
        <f t="shared" si="4"/>
        <v>2.8113510297183386</v>
      </c>
      <c r="Y10" s="5">
        <f t="shared" si="7"/>
        <v>617.58668474454487</v>
      </c>
      <c r="Z10" s="5">
        <f t="shared" si="8"/>
        <v>600.61915596320455</v>
      </c>
      <c r="AA10" s="5">
        <f t="shared" si="9"/>
        <v>628.62193437530675</v>
      </c>
      <c r="AB10" s="5">
        <f t="shared" si="10"/>
        <v>620.48154017636864</v>
      </c>
      <c r="AC10" s="5">
        <f t="shared" si="11"/>
        <v>614.02612764886953</v>
      </c>
      <c r="AD10" s="5">
        <f t="shared" si="12"/>
        <v>602.18194178737633</v>
      </c>
      <c r="AE10" s="5">
        <f t="shared" si="13"/>
        <v>607.37614765091701</v>
      </c>
      <c r="AF10" s="5">
        <f t="shared" si="14"/>
        <v>614.17964126589914</v>
      </c>
      <c r="AG10" s="5">
        <f t="shared" si="15"/>
        <v>606.10385745152928</v>
      </c>
      <c r="AH10" s="5">
        <f t="shared" si="16"/>
        <v>605.51362964891814</v>
      </c>
      <c r="AI10">
        <f t="shared" si="17"/>
        <v>333.93530434782616</v>
      </c>
      <c r="AJ10">
        <f t="shared" si="5"/>
        <v>83.169930854085607</v>
      </c>
      <c r="AK10">
        <f t="shared" si="18"/>
        <v>277.73376172346735</v>
      </c>
      <c r="AL10">
        <f t="shared" si="6"/>
        <v>1.8316993085408562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130.4255064211186</v>
      </c>
      <c r="H12" s="5">
        <f t="shared" si="1"/>
        <v>6.6098873110265375</v>
      </c>
      <c r="I12">
        <v>138.152361573777</v>
      </c>
      <c r="J12">
        <v>132.66625636085899</v>
      </c>
      <c r="K12">
        <v>122.545812856472</v>
      </c>
      <c r="L12">
        <v>129.90603472283101</v>
      </c>
      <c r="M12">
        <v>126.21871888889</v>
      </c>
      <c r="N12">
        <v>135.16673132027401</v>
      </c>
      <c r="O12">
        <v>133.91748928928499</v>
      </c>
      <c r="P12">
        <v>117.753671425679</v>
      </c>
      <c r="Q12">
        <v>130.21276665107399</v>
      </c>
      <c r="R12">
        <v>137.71522112204499</v>
      </c>
      <c r="T12" s="14">
        <v>81</v>
      </c>
      <c r="U12" s="14">
        <v>66000</v>
      </c>
      <c r="V12" s="5">
        <f t="shared" si="2"/>
        <v>106.27263486165218</v>
      </c>
      <c r="W12" s="5">
        <f t="shared" si="3"/>
        <v>5.3858341052808818</v>
      </c>
      <c r="X12" s="5">
        <f t="shared" si="4"/>
        <v>1.7031502872502682</v>
      </c>
      <c r="Y12" s="5">
        <f t="shared" si="7"/>
        <v>112.56859091196644</v>
      </c>
      <c r="Z12" s="5">
        <f t="shared" si="8"/>
        <v>108.09843110884808</v>
      </c>
      <c r="AA12" s="5">
        <f t="shared" si="9"/>
        <v>99.852143808977189</v>
      </c>
      <c r="AB12" s="5">
        <f t="shared" si="10"/>
        <v>105.84936162601046</v>
      </c>
      <c r="AC12" s="5">
        <f t="shared" si="11"/>
        <v>102.84488205761407</v>
      </c>
      <c r="AD12" s="5">
        <f t="shared" si="12"/>
        <v>110.1358551498529</v>
      </c>
      <c r="AE12" s="5">
        <f t="shared" si="13"/>
        <v>109.1179542357137</v>
      </c>
      <c r="AF12" s="5">
        <f t="shared" si="14"/>
        <v>95.947435976479184</v>
      </c>
      <c r="AG12" s="5">
        <f t="shared" si="15"/>
        <v>106.09929134531956</v>
      </c>
      <c r="AH12" s="5">
        <f t="shared" si="16"/>
        <v>112.21240239574037</v>
      </c>
      <c r="AI12">
        <f t="shared" si="17"/>
        <v>12.183111111111113</v>
      </c>
      <c r="AJ12">
        <f t="shared" si="5"/>
        <v>772.294719242366</v>
      </c>
      <c r="AK12">
        <f t="shared" si="18"/>
        <v>94.089523750541062</v>
      </c>
      <c r="AL12">
        <f t="shared" si="6"/>
        <v>8.7229471924236588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2400.1209341892572</v>
      </c>
      <c r="H14" s="5">
        <f t="shared" si="1"/>
        <v>44.799439103066284</v>
      </c>
      <c r="I14">
        <v>2446.6738750171298</v>
      </c>
      <c r="J14">
        <v>2437.9765438251302</v>
      </c>
      <c r="K14">
        <v>2359.6916276308998</v>
      </c>
      <c r="L14">
        <v>2356.9778081446202</v>
      </c>
      <c r="M14">
        <v>2441.6808217119901</v>
      </c>
      <c r="N14">
        <v>2432.1588788446102</v>
      </c>
      <c r="O14">
        <v>2337.5877072161902</v>
      </c>
      <c r="P14">
        <v>2448.8529108652401</v>
      </c>
      <c r="Q14">
        <v>2376.5053211130098</v>
      </c>
      <c r="R14">
        <v>2363.1038475237501</v>
      </c>
      <c r="T14" s="14">
        <v>615</v>
      </c>
      <c r="U14" s="14">
        <v>96000</v>
      </c>
      <c r="V14" s="5">
        <f t="shared" si="2"/>
        <v>374.65302387344502</v>
      </c>
      <c r="W14" s="5">
        <f t="shared" si="3"/>
        <v>6.9930831770640003</v>
      </c>
      <c r="X14" s="5">
        <f t="shared" si="4"/>
        <v>2.2114070706528803</v>
      </c>
      <c r="Y14" s="5">
        <f t="shared" si="7"/>
        <v>381.9198243929178</v>
      </c>
      <c r="Z14" s="5">
        <f t="shared" si="8"/>
        <v>380.5621922068496</v>
      </c>
      <c r="AA14" s="5">
        <f t="shared" si="9"/>
        <v>368.3421077277502</v>
      </c>
      <c r="AB14" s="5">
        <f t="shared" si="10"/>
        <v>367.91848712501388</v>
      </c>
      <c r="AC14" s="5">
        <f t="shared" si="11"/>
        <v>381.1404209501643</v>
      </c>
      <c r="AD14" s="5">
        <f t="shared" si="12"/>
        <v>379.65406889281718</v>
      </c>
      <c r="AE14" s="5">
        <f t="shared" si="13"/>
        <v>364.89173966301507</v>
      </c>
      <c r="AF14" s="5">
        <f t="shared" si="14"/>
        <v>382.25996657408626</v>
      </c>
      <c r="AG14" s="5">
        <f t="shared" si="15"/>
        <v>370.96668427129907</v>
      </c>
      <c r="AH14" s="5">
        <f t="shared" si="16"/>
        <v>368.87474693053662</v>
      </c>
      <c r="AI14">
        <f t="shared" si="17"/>
        <v>78.007071219512198</v>
      </c>
      <c r="AJ14">
        <f t="shared" si="5"/>
        <v>380.28084892351609</v>
      </c>
      <c r="AK14">
        <f t="shared" si="18"/>
        <v>296.6459526539328</v>
      </c>
      <c r="AL14">
        <f t="shared" si="6"/>
        <v>4.8028084892351615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15.187074427082498</v>
      </c>
      <c r="H15" s="5">
        <f t="shared" si="1"/>
        <v>0.23281863522156906</v>
      </c>
      <c r="I15">
        <v>15.652517202677901</v>
      </c>
      <c r="J15">
        <v>14.9666084679533</v>
      </c>
      <c r="K15">
        <v>15.3126761861157</v>
      </c>
      <c r="L15">
        <v>15.277356400347101</v>
      </c>
      <c r="M15">
        <v>14.929216769514101</v>
      </c>
      <c r="N15">
        <v>15.110276184599201</v>
      </c>
      <c r="O15">
        <v>15.4113339810993</v>
      </c>
      <c r="P15">
        <v>15.024034211196501</v>
      </c>
      <c r="Q15">
        <v>15.219546669005901</v>
      </c>
      <c r="R15">
        <v>14.967178198316001</v>
      </c>
      <c r="T15" s="14">
        <v>546</v>
      </c>
      <c r="U15" s="14">
        <v>210000</v>
      </c>
      <c r="V15" s="5">
        <f t="shared" si="2"/>
        <v>5.8411824719548076</v>
      </c>
      <c r="W15" s="5">
        <f t="shared" si="3"/>
        <v>8.9545628931372578E-2</v>
      </c>
      <c r="X15" s="5">
        <f t="shared" si="4"/>
        <v>2.8316814193540679E-2</v>
      </c>
      <c r="Y15" s="5">
        <f t="shared" si="7"/>
        <v>6.020198924106885</v>
      </c>
      <c r="Z15" s="5">
        <f t="shared" si="8"/>
        <v>5.7563878722897304</v>
      </c>
      <c r="AA15" s="5">
        <f t="shared" si="9"/>
        <v>5.889490840813731</v>
      </c>
      <c r="AB15" s="5">
        <f t="shared" si="10"/>
        <v>5.875906307825808</v>
      </c>
      <c r="AC15" s="5">
        <f t="shared" si="11"/>
        <v>5.7420064498131156</v>
      </c>
      <c r="AD15" s="5">
        <f t="shared" si="12"/>
        <v>5.8116446863843088</v>
      </c>
      <c r="AE15" s="5">
        <f t="shared" si="13"/>
        <v>5.9274361465766532</v>
      </c>
      <c r="AF15" s="5">
        <f t="shared" si="14"/>
        <v>5.7784746966140395</v>
      </c>
      <c r="AG15" s="5">
        <f t="shared" si="15"/>
        <v>5.8536717957714997</v>
      </c>
      <c r="AH15" s="5">
        <f t="shared" si="16"/>
        <v>5.7566069993523081</v>
      </c>
      <c r="AI15">
        <f t="shared" si="17"/>
        <v>3.4504615384615396</v>
      </c>
      <c r="AJ15">
        <f t="shared" si="5"/>
        <v>69.286989779321544</v>
      </c>
      <c r="AK15">
        <f t="shared" si="18"/>
        <v>2.390720933493268</v>
      </c>
      <c r="AL15">
        <f t="shared" si="6"/>
        <v>1.6928698977932155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92.847526926532794</v>
      </c>
      <c r="H17" s="5">
        <f t="shared" si="1"/>
        <v>14.113179311653377</v>
      </c>
      <c r="I17">
        <v>85.3870105448826</v>
      </c>
      <c r="J17">
        <v>74.030348331935897</v>
      </c>
      <c r="K17">
        <v>103.81912541941399</v>
      </c>
      <c r="L17">
        <v>80.621560036308693</v>
      </c>
      <c r="M17">
        <v>97.524654616030006</v>
      </c>
      <c r="N17">
        <v>100.476431303673</v>
      </c>
      <c r="O17">
        <v>96.624160637995104</v>
      </c>
      <c r="P17">
        <v>94.762381329719602</v>
      </c>
      <c r="Q17">
        <v>119.632764207279</v>
      </c>
      <c r="R17">
        <v>75.596832838089895</v>
      </c>
      <c r="T17" s="14">
        <v>292</v>
      </c>
      <c r="U17" s="14">
        <v>100000</v>
      </c>
      <c r="V17" s="5">
        <f t="shared" si="2"/>
        <v>31.797098262511224</v>
      </c>
      <c r="W17" s="5">
        <f t="shared" si="3"/>
        <v>4.8332805861827239</v>
      </c>
      <c r="X17" s="5">
        <f t="shared" si="4"/>
        <v>1.5284175223011156</v>
      </c>
      <c r="Y17" s="5">
        <f t="shared" si="7"/>
        <v>29.242126898932398</v>
      </c>
      <c r="Z17" s="5">
        <f t="shared" si="8"/>
        <v>25.352859017786269</v>
      </c>
      <c r="AA17" s="5">
        <f t="shared" si="9"/>
        <v>35.554495006648629</v>
      </c>
      <c r="AB17" s="5">
        <f t="shared" si="10"/>
        <v>27.610123300105716</v>
      </c>
      <c r="AC17" s="5">
        <f t="shared" si="11"/>
        <v>33.398854320558215</v>
      </c>
      <c r="AD17" s="5">
        <f t="shared" si="12"/>
        <v>34.409736747833215</v>
      </c>
      <c r="AE17" s="5">
        <f t="shared" si="13"/>
        <v>33.090465971916139</v>
      </c>
      <c r="AF17" s="5">
        <f t="shared" si="14"/>
        <v>32.452870318397125</v>
      </c>
      <c r="AG17" s="5">
        <f t="shared" si="15"/>
        <v>40.970124728520204</v>
      </c>
      <c r="AH17" s="5">
        <f t="shared" si="16"/>
        <v>25.889326314414344</v>
      </c>
      <c r="AI17">
        <f t="shared" si="17"/>
        <v>603.1890410958905</v>
      </c>
      <c r="AJ17">
        <f t="shared" si="5"/>
        <v>-94.728501995868271</v>
      </c>
      <c r="AK17">
        <f t="shared" si="18"/>
        <v>-571.39194283337929</v>
      </c>
      <c r="AL17">
        <f t="shared" si="6"/>
        <v>5.2714980041317361E-2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168.50993699212691</v>
      </c>
      <c r="H18" s="5">
        <f t="shared" si="1"/>
        <v>4.9863331063554188</v>
      </c>
      <c r="I18">
        <v>164.00963640611999</v>
      </c>
      <c r="J18">
        <v>169.09904788745999</v>
      </c>
      <c r="K18">
        <v>161.75809937509499</v>
      </c>
      <c r="L18">
        <v>169.674710251351</v>
      </c>
      <c r="M18">
        <v>175.92787442760601</v>
      </c>
      <c r="N18">
        <v>171.74114463856</v>
      </c>
      <c r="O18">
        <v>164.17589295197601</v>
      </c>
      <c r="P18">
        <v>173.07340202214999</v>
      </c>
      <c r="Q18">
        <v>162.80981014472499</v>
      </c>
      <c r="R18">
        <v>172.82975181622601</v>
      </c>
      <c r="T18" s="14">
        <v>200</v>
      </c>
      <c r="U18" s="14">
        <v>47000</v>
      </c>
      <c r="V18" s="5">
        <f t="shared" si="2"/>
        <v>39.599835193149829</v>
      </c>
      <c r="W18" s="5">
        <f t="shared" si="3"/>
        <v>1.171788279993526</v>
      </c>
      <c r="X18" s="5">
        <f t="shared" si="4"/>
        <v>0.37055199002706568</v>
      </c>
      <c r="Y18" s="5">
        <f t="shared" si="7"/>
        <v>38.542264555438194</v>
      </c>
      <c r="Z18" s="5">
        <f t="shared" si="8"/>
        <v>39.738276253553103</v>
      </c>
      <c r="AA18" s="5">
        <f t="shared" si="9"/>
        <v>38.013153353147317</v>
      </c>
      <c r="AB18" s="5">
        <f t="shared" si="10"/>
        <v>39.873556909067482</v>
      </c>
      <c r="AC18" s="5">
        <f t="shared" si="11"/>
        <v>41.343050490487421</v>
      </c>
      <c r="AD18" s="5">
        <f t="shared" si="12"/>
        <v>40.359168990061605</v>
      </c>
      <c r="AE18" s="5">
        <f t="shared" si="13"/>
        <v>38.581334843714366</v>
      </c>
      <c r="AF18" s="5">
        <f t="shared" si="14"/>
        <v>40.672249475205248</v>
      </c>
      <c r="AG18" s="5">
        <f t="shared" si="15"/>
        <v>38.260305384010373</v>
      </c>
      <c r="AH18" s="5">
        <f t="shared" si="16"/>
        <v>40.614991676813112</v>
      </c>
      <c r="AI18">
        <f t="shared" si="17"/>
        <v>45.130904000000001</v>
      </c>
      <c r="AJ18">
        <f t="shared" si="5"/>
        <v>-12.255612710195594</v>
      </c>
      <c r="AK18">
        <f t="shared" si="18"/>
        <v>-5.5310688068501719</v>
      </c>
      <c r="AL18">
        <f t="shared" si="6"/>
        <v>0.87744387289804404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28.478040666940093</v>
      </c>
      <c r="H19" s="5">
        <f t="shared" si="1"/>
        <v>5.0108459691753566</v>
      </c>
      <c r="I19">
        <v>22.631646576483401</v>
      </c>
      <c r="J19">
        <v>29.187197987051299</v>
      </c>
      <c r="K19">
        <v>38.5915784646389</v>
      </c>
      <c r="L19">
        <v>32.783466240192404</v>
      </c>
      <c r="M19">
        <v>22.249723692059799</v>
      </c>
      <c r="N19">
        <v>27.472246724155202</v>
      </c>
      <c r="O19">
        <v>31.052638323208299</v>
      </c>
      <c r="P19">
        <v>26.640665916630901</v>
      </c>
      <c r="Q19">
        <v>24.1883885564617</v>
      </c>
      <c r="R19">
        <v>29.982854188518999</v>
      </c>
      <c r="T19" s="14">
        <v>437</v>
      </c>
      <c r="U19" s="14">
        <v>300000</v>
      </c>
      <c r="V19" s="5">
        <f t="shared" si="2"/>
        <v>19.550142334283816</v>
      </c>
      <c r="W19" s="5">
        <f t="shared" si="3"/>
        <v>3.4399400246055167</v>
      </c>
      <c r="X19" s="5">
        <f t="shared" si="4"/>
        <v>1.0878045492129089</v>
      </c>
      <c r="Y19" s="5">
        <f t="shared" si="7"/>
        <v>15.536599480423389</v>
      </c>
      <c r="Z19" s="5">
        <f t="shared" si="8"/>
        <v>20.036978023147345</v>
      </c>
      <c r="AA19" s="5">
        <f t="shared" si="9"/>
        <v>26.493074460850501</v>
      </c>
      <c r="AB19" s="5">
        <f t="shared" si="10"/>
        <v>22.505812064205312</v>
      </c>
      <c r="AC19" s="5">
        <f t="shared" si="11"/>
        <v>15.274409857249291</v>
      </c>
      <c r="AD19" s="5">
        <f t="shared" si="12"/>
        <v>18.859665943355971</v>
      </c>
      <c r="AE19" s="5">
        <f t="shared" si="13"/>
        <v>21.317600679548033</v>
      </c>
      <c r="AF19" s="5">
        <f t="shared" si="14"/>
        <v>18.288786670455998</v>
      </c>
      <c r="AG19" s="5">
        <f t="shared" si="15"/>
        <v>16.605301068509174</v>
      </c>
      <c r="AH19" s="5">
        <f t="shared" si="16"/>
        <v>20.583195095093135</v>
      </c>
      <c r="AI19">
        <f t="shared" si="17"/>
        <v>33.584622425629298</v>
      </c>
      <c r="AJ19">
        <f t="shared" si="5"/>
        <v>-41.788411117093297</v>
      </c>
      <c r="AK19">
        <f t="shared" si="18"/>
        <v>-14.034480091345483</v>
      </c>
      <c r="AL19">
        <f t="shared" si="6"/>
        <v>0.58211588882906706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27.33627710122294</v>
      </c>
      <c r="H20" s="5">
        <f t="shared" si="1"/>
        <v>1.2877101385193437</v>
      </c>
      <c r="I20">
        <v>30.800284891001301</v>
      </c>
      <c r="J20">
        <v>26.675930436980899</v>
      </c>
      <c r="K20">
        <v>26.983125626978499</v>
      </c>
      <c r="L20">
        <v>26.998338882948602</v>
      </c>
      <c r="M20">
        <v>27.7837115289663</v>
      </c>
      <c r="N20">
        <v>26.7651390593795</v>
      </c>
      <c r="O20">
        <v>26.4246924614569</v>
      </c>
      <c r="P20">
        <v>26.4063316195403</v>
      </c>
      <c r="Q20">
        <v>27.1720126207519</v>
      </c>
      <c r="R20">
        <v>27.353203884225199</v>
      </c>
      <c r="T20" s="14">
        <v>97</v>
      </c>
      <c r="U20" s="14">
        <v>105000</v>
      </c>
      <c r="V20" s="5">
        <f t="shared" si="2"/>
        <v>29.590815418849576</v>
      </c>
      <c r="W20" s="5">
        <f t="shared" si="3"/>
        <v>1.393913036541558</v>
      </c>
      <c r="X20" s="5">
        <f t="shared" si="4"/>
        <v>0.44079400556728382</v>
      </c>
      <c r="Y20" s="5">
        <f t="shared" si="7"/>
        <v>33.340514572733369</v>
      </c>
      <c r="Z20" s="5">
        <f t="shared" si="8"/>
        <v>28.876007174051487</v>
      </c>
      <c r="AA20" s="5">
        <f t="shared" si="9"/>
        <v>29.208538049822089</v>
      </c>
      <c r="AB20" s="5">
        <f t="shared" si="10"/>
        <v>29.225006007315496</v>
      </c>
      <c r="AC20" s="5">
        <f t="shared" si="11"/>
        <v>30.075151655066612</v>
      </c>
      <c r="AD20" s="5">
        <f t="shared" si="12"/>
        <v>28.972573208606676</v>
      </c>
      <c r="AE20" s="5">
        <f t="shared" si="13"/>
        <v>28.604048540752316</v>
      </c>
      <c r="AF20" s="5">
        <f t="shared" si="14"/>
        <v>28.584173402595169</v>
      </c>
      <c r="AG20" s="5">
        <f t="shared" si="15"/>
        <v>29.413003352360306</v>
      </c>
      <c r="AH20" s="5">
        <f t="shared" si="16"/>
        <v>29.609138225192222</v>
      </c>
      <c r="AI20">
        <f t="shared" si="17"/>
        <v>120.25509278350515</v>
      </c>
      <c r="AJ20">
        <f t="shared" si="5"/>
        <v>-75.393295423985222</v>
      </c>
      <c r="AK20">
        <f t="shared" si="18"/>
        <v>-90.664277364655575</v>
      </c>
      <c r="AL20">
        <f t="shared" si="6"/>
        <v>0.24606704576014776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269.66643323338542</v>
      </c>
      <c r="H21" s="5">
        <f t="shared" si="1"/>
        <v>49.794683211516407</v>
      </c>
      <c r="I21">
        <v>245.09358422418501</v>
      </c>
      <c r="J21">
        <v>252.084246389241</v>
      </c>
      <c r="K21">
        <v>312.65476897301699</v>
      </c>
      <c r="L21">
        <v>213.039517230841</v>
      </c>
      <c r="M21">
        <v>328.14721919195102</v>
      </c>
      <c r="N21">
        <v>219.742474807376</v>
      </c>
      <c r="O21">
        <v>352.181828753991</v>
      </c>
      <c r="P21">
        <v>280.24735885682401</v>
      </c>
      <c r="Q21">
        <v>281.83177100914202</v>
      </c>
      <c r="R21">
        <v>211.64156289728601</v>
      </c>
      <c r="T21" s="14">
        <v>1629</v>
      </c>
      <c r="U21" s="14">
        <v>90000</v>
      </c>
      <c r="V21" s="5">
        <f t="shared" si="2"/>
        <v>14.898697968695325</v>
      </c>
      <c r="W21" s="5">
        <f t="shared" si="3"/>
        <v>2.7510874702495354</v>
      </c>
      <c r="X21" s="5">
        <f t="shared" si="4"/>
        <v>0.8699702448339246</v>
      </c>
      <c r="Y21" s="5">
        <f t="shared" si="7"/>
        <v>13.541082001336186</v>
      </c>
      <c r="Z21" s="5">
        <f t="shared" si="8"/>
        <v>13.927306430344808</v>
      </c>
      <c r="AA21" s="5">
        <f t="shared" si="9"/>
        <v>17.273744142155635</v>
      </c>
      <c r="AB21" s="5">
        <f t="shared" si="10"/>
        <v>11.770139073527128</v>
      </c>
      <c r="AC21" s="5">
        <f t="shared" si="11"/>
        <v>18.129680618339833</v>
      </c>
      <c r="AD21" s="5">
        <f t="shared" si="12"/>
        <v>12.140468221401989</v>
      </c>
      <c r="AE21" s="5">
        <f t="shared" si="13"/>
        <v>19.457559599668009</v>
      </c>
      <c r="AF21" s="5">
        <f t="shared" si="14"/>
        <v>15.483279494852155</v>
      </c>
      <c r="AG21" s="5">
        <f t="shared" si="15"/>
        <v>15.57081607785315</v>
      </c>
      <c r="AH21" s="5">
        <f t="shared" si="16"/>
        <v>11.692904027474366</v>
      </c>
      <c r="AI21">
        <f t="shared" si="17"/>
        <v>18.581480662983427</v>
      </c>
      <c r="AJ21">
        <f t="shared" si="5"/>
        <v>-19.819640646962295</v>
      </c>
      <c r="AK21">
        <f t="shared" si="18"/>
        <v>-3.6827826942881021</v>
      </c>
      <c r="AL21">
        <f t="shared" si="6"/>
        <v>0.80180359353037711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26.845961226421679</v>
      </c>
      <c r="H22" s="5">
        <f t="shared" si="1"/>
        <v>0.22670113368402697</v>
      </c>
      <c r="I22">
        <v>26.714855839091399</v>
      </c>
      <c r="J22">
        <v>26.829056025639701</v>
      </c>
      <c r="K22">
        <v>26.812192099206399</v>
      </c>
      <c r="L22">
        <v>26.7400356099525</v>
      </c>
      <c r="M22">
        <v>26.784999672892599</v>
      </c>
      <c r="N22">
        <v>27.473663250387599</v>
      </c>
      <c r="O22">
        <v>26.7955647132679</v>
      </c>
      <c r="P22">
        <v>26.690275524635101</v>
      </c>
      <c r="Q22">
        <v>26.862118331942099</v>
      </c>
      <c r="R22">
        <v>26.756851197201499</v>
      </c>
      <c r="T22" s="14">
        <v>54</v>
      </c>
      <c r="U22" s="14">
        <v>90000</v>
      </c>
      <c r="V22" s="5">
        <f t="shared" si="2"/>
        <v>44.743268710702793</v>
      </c>
      <c r="W22" s="5">
        <f t="shared" si="3"/>
        <v>0.37783522280671256</v>
      </c>
      <c r="X22" s="5">
        <f t="shared" si="4"/>
        <v>0.11948198843064092</v>
      </c>
      <c r="Y22" s="5">
        <f t="shared" si="7"/>
        <v>44.524759731819003</v>
      </c>
      <c r="Z22" s="5">
        <f t="shared" si="8"/>
        <v>44.715093376066172</v>
      </c>
      <c r="AA22" s="5">
        <f t="shared" si="9"/>
        <v>44.68698683201066</v>
      </c>
      <c r="AB22" s="5">
        <f t="shared" si="10"/>
        <v>44.566726016587495</v>
      </c>
      <c r="AC22" s="5">
        <f t="shared" si="11"/>
        <v>44.641666121487667</v>
      </c>
      <c r="AD22" s="5">
        <f t="shared" si="12"/>
        <v>45.789438750645999</v>
      </c>
      <c r="AE22" s="5">
        <f t="shared" si="13"/>
        <v>44.659274522113165</v>
      </c>
      <c r="AF22" s="5">
        <f t="shared" si="14"/>
        <v>44.483792541058499</v>
      </c>
      <c r="AG22" s="5">
        <f t="shared" si="15"/>
        <v>44.770197219903501</v>
      </c>
      <c r="AH22" s="5">
        <f t="shared" si="16"/>
        <v>44.594751995335827</v>
      </c>
      <c r="AI22">
        <f t="shared" si="17"/>
        <v>153.75733333333335</v>
      </c>
      <c r="AJ22">
        <f t="shared" si="5"/>
        <v>-70.900074981332409</v>
      </c>
      <c r="AK22">
        <f t="shared" si="18"/>
        <v>-109.01406462263056</v>
      </c>
      <c r="AL22">
        <f t="shared" si="6"/>
        <v>0.29099925018667588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12.25237753337589</v>
      </c>
      <c r="H23" s="5">
        <f t="shared" si="1"/>
        <v>5.6982430495157228E-2</v>
      </c>
      <c r="I23">
        <v>12.319880900657999</v>
      </c>
      <c r="J23">
        <v>12.290690683675599</v>
      </c>
      <c r="K23">
        <v>12.181423051301399</v>
      </c>
      <c r="L23">
        <v>12.203781422395799</v>
      </c>
      <c r="M23">
        <v>12.198049401337</v>
      </c>
      <c r="N23">
        <v>12.341158150401199</v>
      </c>
      <c r="O23">
        <v>12.2207807893961</v>
      </c>
      <c r="P23">
        <v>12.293371170966999</v>
      </c>
      <c r="Q23">
        <v>12.267621793243199</v>
      </c>
      <c r="R23">
        <v>12.2070179703836</v>
      </c>
      <c r="T23" s="14">
        <v>18</v>
      </c>
      <c r="U23" s="14">
        <v>270000</v>
      </c>
      <c r="V23" s="5">
        <f t="shared" si="2"/>
        <v>183.78566300063835</v>
      </c>
      <c r="W23" s="5">
        <f t="shared" si="3"/>
        <v>0.85473645742736715</v>
      </c>
      <c r="X23" s="5">
        <f t="shared" si="4"/>
        <v>0.2702914004654024</v>
      </c>
      <c r="Y23" s="5">
        <f t="shared" si="7"/>
        <v>184.79821350986998</v>
      </c>
      <c r="Z23" s="5">
        <f t="shared" si="8"/>
        <v>184.360360255134</v>
      </c>
      <c r="AA23" s="5">
        <f t="shared" si="9"/>
        <v>182.72134576952095</v>
      </c>
      <c r="AB23" s="5">
        <f t="shared" si="10"/>
        <v>183.05672133593697</v>
      </c>
      <c r="AC23" s="5">
        <f t="shared" si="11"/>
        <v>182.97074102005502</v>
      </c>
      <c r="AD23" s="5">
        <f t="shared" si="12"/>
        <v>185.117372256018</v>
      </c>
      <c r="AE23" s="5">
        <f t="shared" si="13"/>
        <v>183.31171184094148</v>
      </c>
      <c r="AF23" s="5">
        <f t="shared" si="14"/>
        <v>184.400567564505</v>
      </c>
      <c r="AG23" s="5">
        <f t="shared" si="15"/>
        <v>184.01432689864799</v>
      </c>
      <c r="AH23" s="5">
        <f t="shared" si="16"/>
        <v>183.10526955575401</v>
      </c>
      <c r="AI23">
        <f t="shared" si="17"/>
        <v>1257.3119999999999</v>
      </c>
      <c r="AJ23">
        <f t="shared" si="5"/>
        <v>-85.382652595327301</v>
      </c>
      <c r="AK23">
        <f t="shared" si="18"/>
        <v>-1073.5263369993615</v>
      </c>
      <c r="AL23">
        <f t="shared" si="6"/>
        <v>0.14617347404672695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6.1003893087328276</v>
      </c>
      <c r="H24" s="5">
        <f t="shared" si="1"/>
        <v>9.3210140474971948E-2</v>
      </c>
      <c r="I24">
        <v>6.2818912445927104</v>
      </c>
      <c r="J24">
        <v>6.0087223641737397</v>
      </c>
      <c r="K24">
        <v>6.1512874031919802</v>
      </c>
      <c r="L24">
        <v>6.1483700698113699</v>
      </c>
      <c r="M24">
        <v>6.0049833646864803</v>
      </c>
      <c r="N24">
        <v>6.0782296427693101</v>
      </c>
      <c r="O24">
        <v>6.1932294551547402</v>
      </c>
      <c r="P24">
        <v>6.0430252345923003</v>
      </c>
      <c r="Q24">
        <v>6.0958981296705304</v>
      </c>
      <c r="R24">
        <v>5.9982561786851196</v>
      </c>
      <c r="T24" s="14">
        <v>65</v>
      </c>
      <c r="U24" s="14">
        <v>70000</v>
      </c>
      <c r="V24" s="5">
        <f t="shared" si="2"/>
        <v>6.5696500247891993</v>
      </c>
      <c r="W24" s="5">
        <f t="shared" si="3"/>
        <v>0.10038015128073915</v>
      </c>
      <c r="X24" s="5">
        <f t="shared" si="4"/>
        <v>3.1742990991940376E-2</v>
      </c>
      <c r="Y24" s="5">
        <f t="shared" si="7"/>
        <v>6.7651136480229193</v>
      </c>
      <c r="Z24" s="5">
        <f t="shared" si="8"/>
        <v>6.4709317768024883</v>
      </c>
      <c r="AA24" s="5">
        <f t="shared" si="9"/>
        <v>6.6244633572836706</v>
      </c>
      <c r="AB24" s="5">
        <f t="shared" si="10"/>
        <v>6.6213216136430137</v>
      </c>
      <c r="AC24" s="5">
        <f t="shared" si="11"/>
        <v>6.4669051619700557</v>
      </c>
      <c r="AD24" s="5">
        <f t="shared" si="12"/>
        <v>6.5457857691361809</v>
      </c>
      <c r="AE24" s="5">
        <f t="shared" si="13"/>
        <v>6.6696317209358744</v>
      </c>
      <c r="AF24" s="5">
        <f t="shared" si="14"/>
        <v>6.5078733295609394</v>
      </c>
      <c r="AG24" s="5">
        <f t="shared" si="15"/>
        <v>6.5648133704144174</v>
      </c>
      <c r="AH24" s="5">
        <f t="shared" si="16"/>
        <v>6.4596605001224363</v>
      </c>
      <c r="AI24">
        <f t="shared" si="17"/>
        <v>3.8838153846153856</v>
      </c>
      <c r="AJ24">
        <f t="shared" si="5"/>
        <v>69.154539394765607</v>
      </c>
      <c r="AK24">
        <f t="shared" si="18"/>
        <v>2.6858346401738138</v>
      </c>
      <c r="AL24">
        <f t="shared" si="6"/>
        <v>1.6915453939476559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3.6397203893440584</v>
      </c>
      <c r="H25" s="5">
        <f t="shared" si="1"/>
        <v>5.8862632092247756E-2</v>
      </c>
      <c r="I25">
        <v>3.7466150392655302</v>
      </c>
      <c r="J25">
        <v>3.5915427688686998</v>
      </c>
      <c r="K25">
        <v>3.6657429676556301</v>
      </c>
      <c r="L25">
        <v>3.6707623070806799</v>
      </c>
      <c r="M25">
        <v>3.5736089830240401</v>
      </c>
      <c r="N25">
        <v>3.6189375849737702</v>
      </c>
      <c r="O25">
        <v>3.7047833595391002</v>
      </c>
      <c r="P25">
        <v>3.6079336103940798</v>
      </c>
      <c r="Q25">
        <v>3.6523226003356202</v>
      </c>
      <c r="R25">
        <v>3.56495467230343</v>
      </c>
      <c r="T25" s="14">
        <v>22</v>
      </c>
      <c r="U25" s="14">
        <v>160000</v>
      </c>
      <c r="V25" s="5">
        <f t="shared" si="2"/>
        <v>26.470693740684055</v>
      </c>
      <c r="W25" s="5">
        <f t="shared" si="3"/>
        <v>0.42809186976180175</v>
      </c>
      <c r="X25" s="5">
        <f t="shared" si="4"/>
        <v>0.13537453562474569</v>
      </c>
      <c r="Y25" s="5">
        <f t="shared" si="7"/>
        <v>27.248109376476584</v>
      </c>
      <c r="Z25" s="5">
        <f t="shared" si="8"/>
        <v>26.12031104631782</v>
      </c>
      <c r="AA25" s="5">
        <f t="shared" si="9"/>
        <v>26.65994885567731</v>
      </c>
      <c r="AB25" s="5">
        <f t="shared" si="10"/>
        <v>26.696453142404945</v>
      </c>
      <c r="AC25" s="5">
        <f t="shared" si="11"/>
        <v>25.989883512902111</v>
      </c>
      <c r="AD25" s="5">
        <f t="shared" si="12"/>
        <v>26.319546072536507</v>
      </c>
      <c r="AE25" s="5">
        <f t="shared" si="13"/>
        <v>26.943878978466181</v>
      </c>
      <c r="AF25" s="5">
        <f t="shared" si="14"/>
        <v>26.239517166502399</v>
      </c>
      <c r="AG25" s="5">
        <f t="shared" si="15"/>
        <v>26.562346184259056</v>
      </c>
      <c r="AH25" s="5">
        <f t="shared" si="16"/>
        <v>25.926943071297671</v>
      </c>
      <c r="AI25">
        <f t="shared" si="17"/>
        <v>15.639272727272729</v>
      </c>
      <c r="AJ25">
        <f t="shared" si="5"/>
        <v>69.257830605657418</v>
      </c>
      <c r="AK25">
        <f t="shared" si="18"/>
        <v>10.831421013411326</v>
      </c>
      <c r="AL25">
        <f t="shared" si="6"/>
        <v>1.6925783060565742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6.5596595217648384</v>
      </c>
      <c r="H26" s="5">
        <f t="shared" si="1"/>
        <v>0.10851570764488523</v>
      </c>
      <c r="I26">
        <v>6.7675823322448903</v>
      </c>
      <c r="J26">
        <v>6.4558867682413501</v>
      </c>
      <c r="K26">
        <v>6.5954377819746197</v>
      </c>
      <c r="L26">
        <v>6.61730175294361</v>
      </c>
      <c r="M26">
        <v>6.4432080435916204</v>
      </c>
      <c r="N26">
        <v>6.5441090120180601</v>
      </c>
      <c r="O26">
        <v>6.6796300862202997</v>
      </c>
      <c r="P26">
        <v>6.5068268422581097</v>
      </c>
      <c r="Q26">
        <v>6.5548897596689599</v>
      </c>
      <c r="R26">
        <v>6.4317228384868601</v>
      </c>
      <c r="T26" s="14">
        <v>400</v>
      </c>
      <c r="U26" s="14">
        <v>53000</v>
      </c>
      <c r="V26" s="5">
        <f t="shared" si="2"/>
        <v>0.86915488663384122</v>
      </c>
      <c r="W26" s="5">
        <f t="shared" si="3"/>
        <v>1.4378331262947255E-2</v>
      </c>
      <c r="X26" s="5">
        <f t="shared" si="4"/>
        <v>4.5468275743318701E-3</v>
      </c>
      <c r="Y26" s="5">
        <f t="shared" si="7"/>
        <v>0.89670465902244789</v>
      </c>
      <c r="Z26" s="5">
        <f t="shared" si="8"/>
        <v>0.85540499679197901</v>
      </c>
      <c r="AA26" s="5">
        <f t="shared" si="9"/>
        <v>0.87389550611163713</v>
      </c>
      <c r="AB26" s="5">
        <f t="shared" si="10"/>
        <v>0.87679248226502837</v>
      </c>
      <c r="AC26" s="5">
        <f t="shared" si="11"/>
        <v>0.8537250657758898</v>
      </c>
      <c r="AD26" s="5">
        <f t="shared" si="12"/>
        <v>0.86709444409239289</v>
      </c>
      <c r="AE26" s="5">
        <f t="shared" si="13"/>
        <v>0.88505098642418967</v>
      </c>
      <c r="AF26" s="5">
        <f t="shared" si="14"/>
        <v>0.86215455659919948</v>
      </c>
      <c r="AG26" s="5">
        <f t="shared" si="15"/>
        <v>0.86852289315613707</v>
      </c>
      <c r="AH26" s="5">
        <f t="shared" si="16"/>
        <v>0.85220327609950897</v>
      </c>
      <c r="AI26">
        <f t="shared" si="17"/>
        <v>0.51346400000000003</v>
      </c>
      <c r="AJ26">
        <f t="shared" si="5"/>
        <v>69.272799384930821</v>
      </c>
      <c r="AK26">
        <f t="shared" si="18"/>
        <v>0.35569088663384119</v>
      </c>
      <c r="AL26">
        <f t="shared" si="6"/>
        <v>1.6927279938493081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3.1651699779639908</v>
      </c>
      <c r="H27" s="5">
        <f t="shared" si="1"/>
        <v>4.8750032457562709E-2</v>
      </c>
      <c r="I27">
        <v>3.2621777129664999</v>
      </c>
      <c r="J27">
        <v>3.1143567403830601</v>
      </c>
      <c r="K27">
        <v>3.1854592749099901</v>
      </c>
      <c r="L27">
        <v>3.1906148563224002</v>
      </c>
      <c r="M27">
        <v>3.1233071770653602</v>
      </c>
      <c r="N27">
        <v>3.15487118733359</v>
      </c>
      <c r="O27">
        <v>3.2132318158050199</v>
      </c>
      <c r="P27">
        <v>3.1378090904745899</v>
      </c>
      <c r="Q27">
        <v>3.1631511955259501</v>
      </c>
      <c r="R27">
        <v>3.1067207288534502</v>
      </c>
      <c r="T27" s="14">
        <v>640</v>
      </c>
      <c r="U27" s="14">
        <v>480000</v>
      </c>
      <c r="V27" s="5">
        <f t="shared" si="2"/>
        <v>2.3738774834729934</v>
      </c>
      <c r="W27" s="5">
        <f t="shared" si="3"/>
        <v>3.6562524343172011E-2</v>
      </c>
      <c r="X27" s="5">
        <f t="shared" si="4"/>
        <v>1.1562085392977539E-2</v>
      </c>
      <c r="Y27" s="5">
        <f t="shared" si="7"/>
        <v>2.4466332847248751</v>
      </c>
      <c r="Z27" s="5">
        <f t="shared" si="8"/>
        <v>2.335767555287295</v>
      </c>
      <c r="AA27" s="5">
        <f t="shared" si="9"/>
        <v>2.3890944561824927</v>
      </c>
      <c r="AB27" s="5">
        <f t="shared" si="10"/>
        <v>2.3929611422418002</v>
      </c>
      <c r="AC27" s="5">
        <f t="shared" si="11"/>
        <v>2.3424803827990206</v>
      </c>
      <c r="AD27" s="5">
        <f t="shared" si="12"/>
        <v>2.3661533905001924</v>
      </c>
      <c r="AE27" s="5">
        <f t="shared" si="13"/>
        <v>2.4099238618537653</v>
      </c>
      <c r="AF27" s="5">
        <f t="shared" si="14"/>
        <v>2.3533568178559423</v>
      </c>
      <c r="AG27" s="5">
        <f t="shared" si="15"/>
        <v>2.3723633966444626</v>
      </c>
      <c r="AH27" s="5">
        <f t="shared" si="16"/>
        <v>2.3300405466400882</v>
      </c>
      <c r="AI27">
        <f t="shared" si="17"/>
        <v>1.4028000000000003</v>
      </c>
      <c r="AJ27">
        <f t="shared" si="5"/>
        <v>69.224228933061951</v>
      </c>
      <c r="AK27">
        <f t="shared" si="18"/>
        <v>0.97107748347299316</v>
      </c>
      <c r="AL27">
        <f t="shared" si="6"/>
        <v>1.6922422893306195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31.559729456147362</v>
      </c>
      <c r="H28" s="5">
        <f t="shared" si="1"/>
        <v>0.50082345557328722</v>
      </c>
      <c r="I28">
        <v>32.557882271457302</v>
      </c>
      <c r="J28">
        <v>31.065800164893599</v>
      </c>
      <c r="K28">
        <v>31.6647673967516</v>
      </c>
      <c r="L28">
        <v>31.915149724687801</v>
      </c>
      <c r="M28">
        <v>31.067118677799801</v>
      </c>
      <c r="N28">
        <v>31.354652306111799</v>
      </c>
      <c r="O28">
        <v>32.049155513025603</v>
      </c>
      <c r="P28">
        <v>31.301817053039699</v>
      </c>
      <c r="Q28">
        <v>31.5974878753529</v>
      </c>
      <c r="R28">
        <v>31.0234635783535</v>
      </c>
      <c r="T28" s="14">
        <v>2500</v>
      </c>
      <c r="U28" s="14">
        <v>120000</v>
      </c>
      <c r="V28" s="5">
        <f t="shared" si="2"/>
        <v>1.5148670138950735</v>
      </c>
      <c r="W28" s="5">
        <f t="shared" si="3"/>
        <v>2.4039525867517751E-2</v>
      </c>
      <c r="X28" s="5">
        <f t="shared" si="4"/>
        <v>7.601965561189126E-3</v>
      </c>
      <c r="Y28" s="5">
        <f t="shared" si="7"/>
        <v>1.5627783490299505</v>
      </c>
      <c r="Z28" s="5">
        <f t="shared" si="8"/>
        <v>1.491158407914893</v>
      </c>
      <c r="AA28" s="5">
        <f t="shared" si="9"/>
        <v>1.5199088350440768</v>
      </c>
      <c r="AB28" s="5">
        <f t="shared" si="10"/>
        <v>1.5319271867850144</v>
      </c>
      <c r="AC28" s="5">
        <f t="shared" si="11"/>
        <v>1.4912216965343905</v>
      </c>
      <c r="AD28" s="5">
        <f t="shared" si="12"/>
        <v>1.5050233106933664</v>
      </c>
      <c r="AE28" s="5">
        <f t="shared" si="13"/>
        <v>1.538359464625229</v>
      </c>
      <c r="AF28" s="5">
        <f t="shared" si="14"/>
        <v>1.5024872185459055</v>
      </c>
      <c r="AG28" s="5">
        <f t="shared" si="15"/>
        <v>1.5166794180169392</v>
      </c>
      <c r="AH28" s="5">
        <f t="shared" si="16"/>
        <v>1.489126251760968</v>
      </c>
      <c r="AI28">
        <f t="shared" si="17"/>
        <v>0.89510400000000001</v>
      </c>
      <c r="AJ28">
        <f t="shared" si="5"/>
        <v>69.239218447808696</v>
      </c>
      <c r="AK28">
        <f t="shared" si="18"/>
        <v>0.61976301389507349</v>
      </c>
      <c r="AL28">
        <f t="shared" si="6"/>
        <v>1.6923921844780869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0.94819967467948474</v>
      </c>
      <c r="H29" s="5">
        <f t="shared" si="1"/>
        <v>1.500909391938194E-2</v>
      </c>
      <c r="I29">
        <v>0.977966747320554</v>
      </c>
      <c r="J29">
        <v>0.93526368800440296</v>
      </c>
      <c r="K29">
        <v>0.950187317707193</v>
      </c>
      <c r="L29">
        <v>0.95596350469439795</v>
      </c>
      <c r="M29">
        <v>0.93456675358584695</v>
      </c>
      <c r="N29">
        <v>0.94159299857891698</v>
      </c>
      <c r="O29">
        <v>0.96613801405731203</v>
      </c>
      <c r="P29">
        <v>0.939466723606596</v>
      </c>
      <c r="Q29">
        <v>0.94940829428264695</v>
      </c>
      <c r="R29">
        <v>0.931442704956981</v>
      </c>
      <c r="T29" s="14">
        <v>1550</v>
      </c>
      <c r="U29" s="14">
        <v>390000</v>
      </c>
      <c r="V29" s="5">
        <f t="shared" si="2"/>
        <v>0.23857927298387036</v>
      </c>
      <c r="W29" s="5">
        <f t="shared" si="3"/>
        <v>3.7764816958444848E-3</v>
      </c>
      <c r="X29" s="5">
        <f t="shared" si="4"/>
        <v>1.1942283700803809E-3</v>
      </c>
      <c r="Y29" s="5">
        <f t="shared" si="7"/>
        <v>0.24606905255162326</v>
      </c>
      <c r="Z29" s="5">
        <f t="shared" si="8"/>
        <v>0.23532441182046271</v>
      </c>
      <c r="AA29" s="5">
        <f t="shared" si="9"/>
        <v>0.23907938961664857</v>
      </c>
      <c r="AB29" s="5">
        <f t="shared" si="10"/>
        <v>0.24053275279407429</v>
      </c>
      <c r="AC29" s="5">
        <f t="shared" si="11"/>
        <v>0.23514905412805182</v>
      </c>
      <c r="AD29" s="5">
        <f t="shared" si="12"/>
        <v>0.23691694802953392</v>
      </c>
      <c r="AE29" s="5">
        <f t="shared" si="13"/>
        <v>0.24309279063377531</v>
      </c>
      <c r="AF29" s="5">
        <f t="shared" si="14"/>
        <v>0.23638194981069191</v>
      </c>
      <c r="AG29" s="5">
        <f t="shared" si="15"/>
        <v>0.23888337727111761</v>
      </c>
      <c r="AH29" s="5">
        <f t="shared" si="16"/>
        <v>0.23436300318272427</v>
      </c>
      <c r="AI29">
        <f t="shared" si="17"/>
        <v>0.14090322580645162</v>
      </c>
      <c r="AJ29">
        <f t="shared" si="5"/>
        <v>69.321370478479409</v>
      </c>
      <c r="AK29">
        <f t="shared" si="18"/>
        <v>9.7676047177418734E-2</v>
      </c>
      <c r="AL29">
        <f t="shared" si="6"/>
        <v>1.6932137047847942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5.7437219163402187</v>
      </c>
      <c r="H30" s="5">
        <f t="shared" si="1"/>
        <v>8.764978797183258E-2</v>
      </c>
      <c r="I30">
        <v>5.9078967087918999</v>
      </c>
      <c r="J30">
        <v>5.6728334664238798</v>
      </c>
      <c r="K30">
        <v>5.7757431379781297</v>
      </c>
      <c r="L30">
        <v>5.7957474260563302</v>
      </c>
      <c r="M30">
        <v>5.6454814676376701</v>
      </c>
      <c r="N30">
        <v>5.7168670995259196</v>
      </c>
      <c r="O30">
        <v>5.8355621401647699</v>
      </c>
      <c r="P30">
        <v>5.6893350676643903</v>
      </c>
      <c r="Q30">
        <v>5.7607012536531901</v>
      </c>
      <c r="R30">
        <v>5.6370513955060204</v>
      </c>
      <c r="T30" s="14">
        <v>9240</v>
      </c>
      <c r="U30" s="15">
        <v>66000</v>
      </c>
      <c r="V30" s="5">
        <f t="shared" si="2"/>
        <v>4.1026585116715857E-2</v>
      </c>
      <c r="W30" s="5">
        <f t="shared" si="3"/>
        <v>6.2606991408451927E-4</v>
      </c>
      <c r="X30" s="5">
        <f t="shared" si="4"/>
        <v>1.9798069030130117E-4</v>
      </c>
      <c r="Y30" s="5">
        <f t="shared" si="7"/>
        <v>4.2199262205656431E-2</v>
      </c>
      <c r="Z30" s="5">
        <f t="shared" si="8"/>
        <v>4.0520239045884851E-2</v>
      </c>
      <c r="AA30" s="5">
        <f t="shared" si="9"/>
        <v>4.1255308128415213E-2</v>
      </c>
      <c r="AB30" s="5">
        <f t="shared" si="10"/>
        <v>4.1398195900402356E-2</v>
      </c>
      <c r="AC30" s="5">
        <f t="shared" si="11"/>
        <v>4.0324867625983356E-2</v>
      </c>
      <c r="AD30" s="5">
        <f t="shared" si="12"/>
        <v>4.0834764996613711E-2</v>
      </c>
      <c r="AE30" s="5">
        <f t="shared" si="13"/>
        <v>4.1682586715462641E-2</v>
      </c>
      <c r="AF30" s="5">
        <f t="shared" si="14"/>
        <v>4.0638107626174216E-2</v>
      </c>
      <c r="AG30" s="5">
        <f t="shared" si="15"/>
        <v>4.1147866097522787E-2</v>
      </c>
      <c r="AH30" s="5">
        <f t="shared" si="16"/>
        <v>4.0264652825043004E-2</v>
      </c>
      <c r="AI30">
        <f t="shared" si="17"/>
        <v>2.4240000000000001E-2</v>
      </c>
      <c r="AJ30">
        <f t="shared" si="5"/>
        <v>69.25158876532943</v>
      </c>
      <c r="AK30">
        <f t="shared" si="18"/>
        <v>1.6786585116715855E-2</v>
      </c>
      <c r="AL30">
        <f t="shared" si="6"/>
        <v>1.6925158876532944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10175.957757054091</v>
      </c>
      <c r="V32" s="5"/>
      <c r="W32" s="5"/>
      <c r="X32" s="5"/>
      <c r="Y32" s="5">
        <f t="shared" ref="Y32:AI32" si="19">SUM(Y5:Y30)</f>
        <v>10175.957757054097</v>
      </c>
      <c r="Z32" s="5">
        <f t="shared" si="19"/>
        <v>10175.957757054081</v>
      </c>
      <c r="AA32" s="5">
        <f t="shared" si="19"/>
        <v>10175.957757054102</v>
      </c>
      <c r="AB32" s="5">
        <f t="shared" si="19"/>
        <v>10175.957757054084</v>
      </c>
      <c r="AC32" s="5">
        <f t="shared" si="19"/>
        <v>10175.957757054084</v>
      </c>
      <c r="AD32" s="5">
        <f t="shared" si="19"/>
        <v>10175.957757054101</v>
      </c>
      <c r="AE32" s="5">
        <f t="shared" si="19"/>
        <v>10175.957757054071</v>
      </c>
      <c r="AF32" s="5">
        <f t="shared" si="19"/>
        <v>10175.957757054101</v>
      </c>
      <c r="AG32" s="5">
        <f t="shared" si="19"/>
        <v>10175.957757054093</v>
      </c>
      <c r="AH32" s="5">
        <f t="shared" si="19"/>
        <v>10175.957757054086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06F-73E9-48E4-8803-0C5842498AA3}">
  <dimension ref="A1:AL32"/>
  <sheetViews>
    <sheetView topLeftCell="Y1" zoomScale="90" zoomScaleNormal="90" workbookViewId="0">
      <selection activeCell="AH5" sqref="AH5"/>
    </sheetView>
  </sheetViews>
  <sheetFormatPr defaultRowHeight="15" x14ac:dyDescent="0.25"/>
  <cols>
    <col min="9" max="18" width="12.5703125" customWidth="1"/>
  </cols>
  <sheetData>
    <row r="1" spans="1:38" x14ac:dyDescent="0.25">
      <c r="A1" t="s">
        <v>0</v>
      </c>
      <c r="B1">
        <v>320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38.748724069887977</v>
      </c>
      <c r="H4" s="5">
        <f>STDEV(I4:R4)</f>
        <v>1.8686177044800667E-3</v>
      </c>
      <c r="I4">
        <v>38.749378094356601</v>
      </c>
      <c r="J4">
        <v>38.745913871713498</v>
      </c>
      <c r="K4">
        <v>38.749311242202999</v>
      </c>
      <c r="L4">
        <v>38.7489752697333</v>
      </c>
      <c r="M4">
        <v>38.745994122457802</v>
      </c>
      <c r="N4">
        <v>38.747696946841799</v>
      </c>
      <c r="O4">
        <v>38.749132193747698</v>
      </c>
      <c r="P4">
        <v>38.752402071189202</v>
      </c>
      <c r="Q4">
        <v>38.749250778257903</v>
      </c>
      <c r="R4">
        <v>38.7491861083789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173.10047199225011</v>
      </c>
      <c r="H5" s="5">
        <f t="shared" ref="H5:H30" si="1">STDEV(I5:R5)</f>
        <v>0.31676611287229495</v>
      </c>
      <c r="I5">
        <v>173.49183655204999</v>
      </c>
      <c r="J5">
        <v>172.85802247674701</v>
      </c>
      <c r="K5">
        <v>172.59618769413299</v>
      </c>
      <c r="L5">
        <v>173.28537257775201</v>
      </c>
      <c r="M5">
        <v>173.29746987401199</v>
      </c>
      <c r="N5">
        <v>172.78008381641499</v>
      </c>
      <c r="O5">
        <v>173.302823956558</v>
      </c>
      <c r="P5">
        <v>173.04964581327701</v>
      </c>
      <c r="Q5">
        <v>173.49375062113799</v>
      </c>
      <c r="R5">
        <v>172.84952654041899</v>
      </c>
      <c r="T5" s="12">
        <v>16</v>
      </c>
      <c r="U5" s="12">
        <v>588000</v>
      </c>
      <c r="V5" s="5">
        <f>AVERAGE(Y5:AH5)</f>
        <v>6997.5865802867102</v>
      </c>
      <c r="W5" s="5">
        <f>STDEV(Y5:AH5)</f>
        <v>12.805270112862802</v>
      </c>
      <c r="X5" s="5">
        <f>W5/SQRT(COUNT(Y5:AH5))</f>
        <v>4.0493819610327861</v>
      </c>
      <c r="Y5" s="5">
        <f>I5/T5*U5/1000*1.1</f>
        <v>7013.4074926166213</v>
      </c>
      <c r="Z5" s="5">
        <f>J5/T5*U5/1000*1.1</f>
        <v>6987.7855586224978</v>
      </c>
      <c r="AA5" s="5">
        <f>K5/T5*U5/1000*1.1</f>
        <v>6977.2008875353267</v>
      </c>
      <c r="AB5" s="5">
        <f>L5/T5*U5/1000*1.1</f>
        <v>7005.0611864556258</v>
      </c>
      <c r="AC5" s="5">
        <f>M5/T5*U5/1000*1.1</f>
        <v>7005.550219656936</v>
      </c>
      <c r="AD5" s="5">
        <f>N5/T5*U5/1000*1.1</f>
        <v>6984.6348882785769</v>
      </c>
      <c r="AE5" s="5">
        <f>O5/T5*U5/1000*1.1</f>
        <v>7005.7666584438584</v>
      </c>
      <c r="AF5" s="5">
        <f>P5/T5*U5/1000*1.1</f>
        <v>6995.5319320017234</v>
      </c>
      <c r="AG5" s="5">
        <f>Q5/T5*U5/1000*1.1</f>
        <v>7013.4848688595048</v>
      </c>
      <c r="AH5" s="5">
        <f>R5/T5*U5/1000*1.1</f>
        <v>6987.4421103964378</v>
      </c>
      <c r="AI5">
        <f>F5/T5*U5/1000*1.1</f>
        <v>6403.3200000000006</v>
      </c>
      <c r="AJ5">
        <f>((V5-AI5)/AI5)*100</f>
        <v>9.2806010052083838</v>
      </c>
      <c r="AK5">
        <f>V5-AI5</f>
        <v>594.26658028670954</v>
      </c>
      <c r="AL5">
        <f>V5/AI5</f>
        <v>1.0928060100520838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1982.0622440851009</v>
      </c>
      <c r="H6" s="5">
        <f t="shared" si="1"/>
        <v>85.163220761893072</v>
      </c>
      <c r="I6">
        <v>1948.56599492431</v>
      </c>
      <c r="J6">
        <v>1945.9520084799001</v>
      </c>
      <c r="K6">
        <v>1955.1068732997601</v>
      </c>
      <c r="L6">
        <v>2072.02381679463</v>
      </c>
      <c r="M6">
        <v>2014.41516737957</v>
      </c>
      <c r="N6">
        <v>1933.0124515792099</v>
      </c>
      <c r="O6">
        <v>1866.90331814308</v>
      </c>
      <c r="P6">
        <v>2038.3197399834901</v>
      </c>
      <c r="Q6">
        <v>1899.1212960492201</v>
      </c>
      <c r="R6">
        <v>2147.20177421784</v>
      </c>
      <c r="T6" s="13">
        <v>540</v>
      </c>
      <c r="U6" s="13">
        <v>45000</v>
      </c>
      <c r="V6" s="5">
        <f t="shared" ref="V6:V30" si="2">AVERAGE(Y6:AH6)</f>
        <v>165.17185367375845</v>
      </c>
      <c r="W6" s="5">
        <f t="shared" ref="W6:W30" si="3">STDEV(Y6:AH6)</f>
        <v>7.0969350634910899</v>
      </c>
      <c r="X6" s="5">
        <f t="shared" ref="X6:X30" si="4">W6/SQRT(COUNT(Y6:AH6))</f>
        <v>2.2442479206943533</v>
      </c>
      <c r="Y6" s="5">
        <f>I6/T6*U6/1000</f>
        <v>162.38049957702583</v>
      </c>
      <c r="Z6" s="5">
        <f>J6/T6*U6/1000</f>
        <v>162.16266737332501</v>
      </c>
      <c r="AA6" s="5">
        <f>K6/T6*U6/1000</f>
        <v>162.92557277498003</v>
      </c>
      <c r="AB6" s="5">
        <f>L6/T6*U6/1000</f>
        <v>172.66865139955252</v>
      </c>
      <c r="AC6" s="5">
        <f>M6/T6*U6/1000</f>
        <v>167.86793061496417</v>
      </c>
      <c r="AD6" s="5">
        <f>N6/T6*U6/1000</f>
        <v>161.08437096493418</v>
      </c>
      <c r="AE6" s="5">
        <f>O6/T6*U6/1000</f>
        <v>155.57527651192333</v>
      </c>
      <c r="AF6" s="5">
        <f>P6/T6*U6/1000</f>
        <v>169.85997833195751</v>
      </c>
      <c r="AG6" s="5">
        <f>Q6/T6*U6/1000</f>
        <v>158.26010800410168</v>
      </c>
      <c r="AH6" s="5">
        <f>R6/T6*U6/1000</f>
        <v>178.93348118482001</v>
      </c>
      <c r="AI6">
        <f>F6/T6*U6/1000</f>
        <v>115.84906666666669</v>
      </c>
      <c r="AJ6">
        <f t="shared" ref="AJ6:AJ30" si="5">((V6-AI6)/AI6)*100</f>
        <v>42.575040461058308</v>
      </c>
      <c r="AK6">
        <f>V6-AI6</f>
        <v>49.322787007091762</v>
      </c>
      <c r="AL6">
        <f t="shared" ref="AL6:AL30" si="6">V6/AI6</f>
        <v>1.4257504046105831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96.943872371717475</v>
      </c>
      <c r="H7" s="5">
        <f t="shared" si="1"/>
        <v>0.71395305605565418</v>
      </c>
      <c r="I7">
        <v>96.927514936445306</v>
      </c>
      <c r="J7">
        <v>96.458555413080504</v>
      </c>
      <c r="K7">
        <v>96.816345295618703</v>
      </c>
      <c r="L7">
        <v>96.716753080167393</v>
      </c>
      <c r="M7">
        <v>97.298693891279001</v>
      </c>
      <c r="N7">
        <v>96.217517699854795</v>
      </c>
      <c r="O7">
        <v>98.486809760184101</v>
      </c>
      <c r="P7">
        <v>96.675681639712906</v>
      </c>
      <c r="Q7">
        <v>97.687479881933697</v>
      </c>
      <c r="R7">
        <v>96.153372118898403</v>
      </c>
      <c r="T7" s="13">
        <v>50</v>
      </c>
      <c r="U7" s="13">
        <v>180000</v>
      </c>
      <c r="V7" s="5">
        <f t="shared" si="2"/>
        <v>348.99794053818289</v>
      </c>
      <c r="W7" s="5">
        <f t="shared" si="3"/>
        <v>2.5702310018003449</v>
      </c>
      <c r="X7" s="5">
        <f t="shared" si="4"/>
        <v>0.81277840784654243</v>
      </c>
      <c r="Y7" s="5">
        <f t="shared" ref="Y7:Y30" si="7">I7/T7*U7/1000</f>
        <v>348.93905377120308</v>
      </c>
      <c r="Z7" s="5">
        <f t="shared" ref="Z7:Z30" si="8">J7/T7*U7/1000</f>
        <v>347.25079948708981</v>
      </c>
      <c r="AA7" s="5">
        <f t="shared" ref="AA7:AA30" si="9">K7/T7*U7/1000</f>
        <v>348.53884306422731</v>
      </c>
      <c r="AB7" s="5">
        <f t="shared" ref="AB7:AB30" si="10">L7/T7*U7/1000</f>
        <v>348.18031108860265</v>
      </c>
      <c r="AC7" s="5">
        <f t="shared" ref="AC7:AC30" si="11">M7/T7*U7/1000</f>
        <v>350.27529800860441</v>
      </c>
      <c r="AD7" s="5">
        <f t="shared" ref="AD7:AD30" si="12">N7/T7*U7/1000</f>
        <v>346.38306371947726</v>
      </c>
      <c r="AE7" s="5">
        <f t="shared" ref="AE7:AE30" si="13">O7/T7*U7/1000</f>
        <v>354.55251513666275</v>
      </c>
      <c r="AF7" s="5">
        <f t="shared" ref="AF7:AF30" si="14">P7/T7*U7/1000</f>
        <v>348.03245390296644</v>
      </c>
      <c r="AG7" s="5">
        <f t="shared" ref="AG7:AG30" si="15">Q7/T7*U7/1000</f>
        <v>351.67492757496126</v>
      </c>
      <c r="AH7" s="5">
        <f t="shared" ref="AH7:AH30" si="16">R7/T7*U7/1000</f>
        <v>346.15213962803426</v>
      </c>
      <c r="AI7">
        <f t="shared" ref="AI7:AI30" si="17">F7/T7*U7/1000</f>
        <v>670.72320000000002</v>
      </c>
      <c r="AJ7">
        <f t="shared" si="5"/>
        <v>-47.966919805639215</v>
      </c>
      <c r="AK7">
        <f t="shared" ref="AK7:AK30" si="18">V7-AI7</f>
        <v>-321.72525946181713</v>
      </c>
      <c r="AL7">
        <f t="shared" si="6"/>
        <v>0.52033080194360781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601.48987807954688</v>
      </c>
      <c r="H8" s="5">
        <f t="shared" si="1"/>
        <v>11.047514044041785</v>
      </c>
      <c r="I8">
        <v>608.322795788127</v>
      </c>
      <c r="J8">
        <v>588.20067501555798</v>
      </c>
      <c r="K8">
        <v>614.65327467247903</v>
      </c>
      <c r="L8">
        <v>588.72537205330696</v>
      </c>
      <c r="M8">
        <v>604.99136608230299</v>
      </c>
      <c r="N8">
        <v>612.47172434116601</v>
      </c>
      <c r="O8">
        <v>610.03723846123103</v>
      </c>
      <c r="P8">
        <v>587.07697093859804</v>
      </c>
      <c r="Q8">
        <v>592.39942052826405</v>
      </c>
      <c r="R8">
        <v>608.019942914436</v>
      </c>
      <c r="T8" s="14">
        <v>65</v>
      </c>
      <c r="U8" s="14">
        <v>70000</v>
      </c>
      <c r="V8" s="5">
        <f t="shared" si="2"/>
        <v>647.75833023951202</v>
      </c>
      <c r="W8" s="5">
        <f t="shared" si="3"/>
        <v>11.897322816660417</v>
      </c>
      <c r="X8" s="5">
        <f t="shared" si="4"/>
        <v>3.7622638158936774</v>
      </c>
      <c r="Y8" s="5">
        <f t="shared" si="7"/>
        <v>655.11685700259829</v>
      </c>
      <c r="Z8" s="5">
        <f t="shared" si="8"/>
        <v>633.44688078598551</v>
      </c>
      <c r="AA8" s="5">
        <f t="shared" si="9"/>
        <v>661.93429580113127</v>
      </c>
      <c r="AB8" s="5">
        <f t="shared" si="10"/>
        <v>634.01193913433065</v>
      </c>
      <c r="AC8" s="5">
        <f t="shared" si="11"/>
        <v>651.52916347324924</v>
      </c>
      <c r="AD8" s="5">
        <f t="shared" si="12"/>
        <v>659.58493390587114</v>
      </c>
      <c r="AE8" s="5">
        <f t="shared" si="13"/>
        <v>656.9631798813258</v>
      </c>
      <c r="AF8" s="5">
        <f t="shared" si="14"/>
        <v>632.23673793387468</v>
      </c>
      <c r="AG8" s="5">
        <f t="shared" si="15"/>
        <v>637.96860672274579</v>
      </c>
      <c r="AH8" s="5">
        <f t="shared" si="16"/>
        <v>654.79070775400805</v>
      </c>
      <c r="AI8">
        <f t="shared" si="17"/>
        <v>60.548923076923096</v>
      </c>
      <c r="AJ8">
        <f t="shared" si="5"/>
        <v>969.80982868445267</v>
      </c>
      <c r="AK8">
        <f t="shared" si="18"/>
        <v>587.20940716258895</v>
      </c>
      <c r="AL8">
        <f t="shared" si="6"/>
        <v>10.698098286844527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66.34513935937612</v>
      </c>
      <c r="H9" s="5">
        <f t="shared" si="1"/>
        <v>1.7325049541490096</v>
      </c>
      <c r="I9">
        <v>63.479779106601399</v>
      </c>
      <c r="J9">
        <v>66.592621886765599</v>
      </c>
      <c r="K9">
        <v>68.910137044010099</v>
      </c>
      <c r="L9">
        <v>66.004128023626194</v>
      </c>
      <c r="M9">
        <v>64.066312366465397</v>
      </c>
      <c r="N9">
        <v>67.889071920759307</v>
      </c>
      <c r="O9">
        <v>65.557115353114</v>
      </c>
      <c r="P9">
        <v>67.697167151282898</v>
      </c>
      <c r="Q9">
        <v>67.592385630145998</v>
      </c>
      <c r="R9">
        <v>65.662675110990193</v>
      </c>
      <c r="T9" s="14">
        <v>22</v>
      </c>
      <c r="U9" s="14">
        <v>160000</v>
      </c>
      <c r="V9" s="5">
        <f t="shared" si="2"/>
        <v>482.51010443182622</v>
      </c>
      <c r="W9" s="5">
        <f t="shared" si="3"/>
        <v>12.600036030174616</v>
      </c>
      <c r="X9" s="5">
        <f t="shared" si="4"/>
        <v>3.9844812455537859</v>
      </c>
      <c r="Y9" s="5">
        <f t="shared" si="7"/>
        <v>461.67112077528287</v>
      </c>
      <c r="Z9" s="5">
        <f t="shared" si="8"/>
        <v>484.30997735829527</v>
      </c>
      <c r="AA9" s="5">
        <f t="shared" si="9"/>
        <v>501.16463304734611</v>
      </c>
      <c r="AB9" s="5">
        <f t="shared" si="10"/>
        <v>480.03002199000866</v>
      </c>
      <c r="AC9" s="5">
        <f t="shared" si="11"/>
        <v>465.93681721065741</v>
      </c>
      <c r="AD9" s="5">
        <f t="shared" si="12"/>
        <v>493.73870487824951</v>
      </c>
      <c r="AE9" s="5">
        <f t="shared" si="13"/>
        <v>476.77902074991999</v>
      </c>
      <c r="AF9" s="5">
        <f t="shared" si="14"/>
        <v>492.34303382751199</v>
      </c>
      <c r="AG9" s="5">
        <f t="shared" si="15"/>
        <v>491.58098640106181</v>
      </c>
      <c r="AH9" s="5">
        <f t="shared" si="16"/>
        <v>477.54672807992864</v>
      </c>
      <c r="AI9">
        <f t="shared" si="17"/>
        <v>243.63054545454546</v>
      </c>
      <c r="AJ9">
        <f t="shared" si="5"/>
        <v>98.049921667908805</v>
      </c>
      <c r="AK9">
        <f t="shared" si="18"/>
        <v>238.87955897728077</v>
      </c>
      <c r="AL9">
        <f t="shared" si="6"/>
        <v>1.980499216679088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271.09529260743602</v>
      </c>
      <c r="H10" s="5">
        <f t="shared" si="1"/>
        <v>4.1291187609334976</v>
      </c>
      <c r="I10">
        <v>275.92865412371702</v>
      </c>
      <c r="J10">
        <v>275.94609572474201</v>
      </c>
      <c r="K10">
        <v>267.82158584434097</v>
      </c>
      <c r="L10">
        <v>268.840693288034</v>
      </c>
      <c r="M10">
        <v>263.70779662325401</v>
      </c>
      <c r="N10">
        <v>271.97674284671803</v>
      </c>
      <c r="O10">
        <v>274.98743671740698</v>
      </c>
      <c r="P10">
        <v>272.64692427288497</v>
      </c>
      <c r="Q10">
        <v>272.10398300554499</v>
      </c>
      <c r="R10">
        <v>266.993013627717</v>
      </c>
      <c r="T10" s="14">
        <v>69</v>
      </c>
      <c r="U10" s="14">
        <v>160000</v>
      </c>
      <c r="V10" s="5">
        <f t="shared" si="2"/>
        <v>628.62676546651824</v>
      </c>
      <c r="W10" s="5">
        <f t="shared" si="3"/>
        <v>9.5747681412950811</v>
      </c>
      <c r="X10" s="5">
        <f t="shared" si="4"/>
        <v>3.0278075394509352</v>
      </c>
      <c r="Y10" s="5">
        <f t="shared" si="7"/>
        <v>639.83456028687999</v>
      </c>
      <c r="Z10" s="5">
        <f t="shared" si="8"/>
        <v>639.87500457911199</v>
      </c>
      <c r="AA10" s="5">
        <f t="shared" si="9"/>
        <v>621.03556137818191</v>
      </c>
      <c r="AB10" s="5">
        <f t="shared" si="10"/>
        <v>623.39870907370209</v>
      </c>
      <c r="AC10" s="5">
        <f t="shared" si="11"/>
        <v>611.4963399959513</v>
      </c>
      <c r="AD10" s="5">
        <f t="shared" si="12"/>
        <v>630.67070805036064</v>
      </c>
      <c r="AE10" s="5">
        <f t="shared" si="13"/>
        <v>637.65202717079887</v>
      </c>
      <c r="AF10" s="5">
        <f t="shared" si="14"/>
        <v>632.22475193712455</v>
      </c>
      <c r="AG10" s="5">
        <f t="shared" si="15"/>
        <v>630.96575769401738</v>
      </c>
      <c r="AH10" s="5">
        <f t="shared" si="16"/>
        <v>619.11423449905396</v>
      </c>
      <c r="AI10">
        <f t="shared" si="17"/>
        <v>333.93530434782616</v>
      </c>
      <c r="AJ10">
        <f t="shared" si="5"/>
        <v>88.248069994941957</v>
      </c>
      <c r="AK10">
        <f t="shared" si="18"/>
        <v>294.69146111869208</v>
      </c>
      <c r="AL10">
        <f t="shared" si="6"/>
        <v>1.8824806999494195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140.92494311762601</v>
      </c>
      <c r="H12" s="5">
        <f t="shared" si="1"/>
        <v>8.3870145342418283</v>
      </c>
      <c r="I12">
        <v>127.68222759291299</v>
      </c>
      <c r="J12">
        <v>152.83915252365901</v>
      </c>
      <c r="K12">
        <v>126.753967985993</v>
      </c>
      <c r="L12">
        <v>137.927190444366</v>
      </c>
      <c r="M12">
        <v>145.54059720074201</v>
      </c>
      <c r="N12">
        <v>142.34836951885001</v>
      </c>
      <c r="O12">
        <v>143.93920961425499</v>
      </c>
      <c r="P12">
        <v>140.546767522995</v>
      </c>
      <c r="Q12">
        <v>142.289040724816</v>
      </c>
      <c r="R12">
        <v>149.38290804767101</v>
      </c>
      <c r="T12" s="14">
        <v>81</v>
      </c>
      <c r="U12" s="14">
        <v>66000</v>
      </c>
      <c r="V12" s="5">
        <f t="shared" si="2"/>
        <v>114.82773142917672</v>
      </c>
      <c r="W12" s="5">
        <f t="shared" si="3"/>
        <v>6.8338636945674143</v>
      </c>
      <c r="X12" s="5">
        <f t="shared" si="4"/>
        <v>2.1610574493966279</v>
      </c>
      <c r="Y12" s="5">
        <f t="shared" si="7"/>
        <v>104.03737063126245</v>
      </c>
      <c r="Z12" s="5">
        <f t="shared" si="8"/>
        <v>124.53560576001844</v>
      </c>
      <c r="AA12" s="5">
        <f t="shared" si="9"/>
        <v>103.28101095154985</v>
      </c>
      <c r="AB12" s="5">
        <f t="shared" si="10"/>
        <v>112.38511813985377</v>
      </c>
      <c r="AC12" s="5">
        <f t="shared" si="11"/>
        <v>118.58863475616016</v>
      </c>
      <c r="AD12" s="5">
        <f t="shared" si="12"/>
        <v>115.9875603486926</v>
      </c>
      <c r="AE12" s="5">
        <f t="shared" si="13"/>
        <v>117.28380042642999</v>
      </c>
      <c r="AF12" s="5">
        <f t="shared" si="14"/>
        <v>114.51958835207</v>
      </c>
      <c r="AG12" s="5">
        <f t="shared" si="15"/>
        <v>115.93921836836859</v>
      </c>
      <c r="AH12" s="5">
        <f t="shared" si="16"/>
        <v>121.71940655736157</v>
      </c>
      <c r="AI12">
        <f t="shared" si="17"/>
        <v>12.183111111111113</v>
      </c>
      <c r="AJ12">
        <f t="shared" si="5"/>
        <v>842.51567093115261</v>
      </c>
      <c r="AK12">
        <f t="shared" si="18"/>
        <v>102.64462031806561</v>
      </c>
      <c r="AL12">
        <f t="shared" si="6"/>
        <v>9.4251567093115263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2452.7295269730666</v>
      </c>
      <c r="H14" s="5">
        <f t="shared" si="1"/>
        <v>54.660733122208541</v>
      </c>
      <c r="I14">
        <v>2474.0297101016599</v>
      </c>
      <c r="J14">
        <v>2431.5044641110799</v>
      </c>
      <c r="K14">
        <v>2523.8833615976</v>
      </c>
      <c r="L14">
        <v>2487.7255741694999</v>
      </c>
      <c r="M14">
        <v>2468.5203603901</v>
      </c>
      <c r="N14">
        <v>2393.7791640803498</v>
      </c>
      <c r="O14">
        <v>2357.70109140472</v>
      </c>
      <c r="P14">
        <v>2523.6883115166902</v>
      </c>
      <c r="Q14">
        <v>2409.2734893029301</v>
      </c>
      <c r="R14">
        <v>2457.1897430560398</v>
      </c>
      <c r="T14" s="14">
        <v>615</v>
      </c>
      <c r="U14" s="14">
        <v>96000</v>
      </c>
      <c r="V14" s="5">
        <f t="shared" si="2"/>
        <v>382.86509689335674</v>
      </c>
      <c r="W14" s="5">
        <f t="shared" si="3"/>
        <v>8.5324071215154831</v>
      </c>
      <c r="X14" s="5">
        <f t="shared" si="4"/>
        <v>2.6981840427829997</v>
      </c>
      <c r="Y14" s="5">
        <f t="shared" si="7"/>
        <v>386.19000352806393</v>
      </c>
      <c r="Z14" s="5">
        <f t="shared" si="8"/>
        <v>379.55191634904656</v>
      </c>
      <c r="AA14" s="5">
        <f t="shared" si="9"/>
        <v>393.9720369323083</v>
      </c>
      <c r="AB14" s="5">
        <f t="shared" si="10"/>
        <v>388.3278945045073</v>
      </c>
      <c r="AC14" s="5">
        <f t="shared" si="11"/>
        <v>385.33000747552774</v>
      </c>
      <c r="AD14" s="5">
        <f t="shared" si="12"/>
        <v>373.66308902717657</v>
      </c>
      <c r="AE14" s="5">
        <f t="shared" si="13"/>
        <v>368.03138987780994</v>
      </c>
      <c r="AF14" s="5">
        <f t="shared" si="14"/>
        <v>393.94159009041022</v>
      </c>
      <c r="AG14" s="5">
        <f t="shared" si="15"/>
        <v>376.08171540338424</v>
      </c>
      <c r="AH14" s="5">
        <f t="shared" si="16"/>
        <v>383.56132574533302</v>
      </c>
      <c r="AI14">
        <f t="shared" si="17"/>
        <v>78.007071219512198</v>
      </c>
      <c r="AJ14">
        <f t="shared" si="5"/>
        <v>390.80819329310913</v>
      </c>
      <c r="AK14">
        <f t="shared" si="18"/>
        <v>304.85802567384451</v>
      </c>
      <c r="AL14">
        <f t="shared" si="6"/>
        <v>4.9080819329310916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15.206144922211408</v>
      </c>
      <c r="H15" s="5">
        <f t="shared" si="1"/>
        <v>0.21058825749849433</v>
      </c>
      <c r="I15">
        <v>15.2362509631508</v>
      </c>
      <c r="J15">
        <v>15.417908311404499</v>
      </c>
      <c r="K15">
        <v>15.393563836066599</v>
      </c>
      <c r="L15">
        <v>15.392643127835299</v>
      </c>
      <c r="M15">
        <v>15.137188815914</v>
      </c>
      <c r="N15">
        <v>14.962358663379</v>
      </c>
      <c r="O15">
        <v>15.193206105556801</v>
      </c>
      <c r="P15">
        <v>15.465806928920999</v>
      </c>
      <c r="Q15">
        <v>14.948123214994601</v>
      </c>
      <c r="R15">
        <v>14.914399254891499</v>
      </c>
      <c r="T15" s="14">
        <v>546</v>
      </c>
      <c r="U15" s="14">
        <v>210000</v>
      </c>
      <c r="V15" s="5">
        <f t="shared" si="2"/>
        <v>5.8485172777736194</v>
      </c>
      <c r="W15" s="5">
        <f t="shared" si="3"/>
        <v>8.0995483653267142E-2</v>
      </c>
      <c r="X15" s="5">
        <f t="shared" si="4"/>
        <v>2.5613020853125983E-2</v>
      </c>
      <c r="Y15" s="5">
        <f t="shared" si="7"/>
        <v>5.8600965242887684</v>
      </c>
      <c r="Z15" s="5">
        <f t="shared" si="8"/>
        <v>5.9299647351555764</v>
      </c>
      <c r="AA15" s="5">
        <f t="shared" si="9"/>
        <v>5.9206014754102307</v>
      </c>
      <c r="AB15" s="5">
        <f t="shared" si="10"/>
        <v>5.9202473568597309</v>
      </c>
      <c r="AC15" s="5">
        <f t="shared" si="11"/>
        <v>5.8219956984284611</v>
      </c>
      <c r="AD15" s="5">
        <f t="shared" si="12"/>
        <v>5.7547533320688462</v>
      </c>
      <c r="AE15" s="5">
        <f t="shared" si="13"/>
        <v>5.8435408098295385</v>
      </c>
      <c r="AF15" s="5">
        <f t="shared" si="14"/>
        <v>5.9483872803542308</v>
      </c>
      <c r="AG15" s="5">
        <f t="shared" si="15"/>
        <v>5.7492781596133078</v>
      </c>
      <c r="AH15" s="5">
        <f t="shared" si="16"/>
        <v>5.7363074057274996</v>
      </c>
      <c r="AI15">
        <f t="shared" si="17"/>
        <v>3.4504615384615396</v>
      </c>
      <c r="AJ15">
        <f t="shared" si="5"/>
        <v>69.49956440845601</v>
      </c>
      <c r="AK15">
        <f t="shared" si="18"/>
        <v>2.3980557393120798</v>
      </c>
      <c r="AL15">
        <f t="shared" si="6"/>
        <v>1.6949956440845602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89.736199459969612</v>
      </c>
      <c r="H17" s="5">
        <f t="shared" si="1"/>
        <v>20.955879945915633</v>
      </c>
      <c r="I17">
        <v>93.625465975176596</v>
      </c>
      <c r="J17">
        <v>138.431208798423</v>
      </c>
      <c r="K17">
        <v>76.973470424198297</v>
      </c>
      <c r="L17">
        <v>92.065551990841101</v>
      </c>
      <c r="M17">
        <v>111.38333363181199</v>
      </c>
      <c r="N17">
        <v>85.612254986933607</v>
      </c>
      <c r="O17">
        <v>77.332198101972196</v>
      </c>
      <c r="P17">
        <v>76.790473199368407</v>
      </c>
      <c r="Q17">
        <v>71.691021891179901</v>
      </c>
      <c r="R17">
        <v>73.457015599791006</v>
      </c>
      <c r="T17" s="14">
        <v>292</v>
      </c>
      <c r="U17" s="14">
        <v>100000</v>
      </c>
      <c r="V17" s="5">
        <f t="shared" si="2"/>
        <v>30.731575157523839</v>
      </c>
      <c r="W17" s="5">
        <f t="shared" si="3"/>
        <v>7.1766712143546814</v>
      </c>
      <c r="X17" s="5">
        <f t="shared" si="4"/>
        <v>2.2694627055527281</v>
      </c>
      <c r="Y17" s="5">
        <f t="shared" si="7"/>
        <v>32.063515744923492</v>
      </c>
      <c r="Z17" s="5">
        <f t="shared" si="8"/>
        <v>47.407948218638012</v>
      </c>
      <c r="AA17" s="5">
        <f t="shared" si="9"/>
        <v>26.360777542533665</v>
      </c>
      <c r="AB17" s="5">
        <f t="shared" si="10"/>
        <v>31.529298627000379</v>
      </c>
      <c r="AC17" s="5">
        <f t="shared" si="11"/>
        <v>38.144977271168493</v>
      </c>
      <c r="AD17" s="5">
        <f t="shared" si="12"/>
        <v>29.31926540648411</v>
      </c>
      <c r="AE17" s="5">
        <f t="shared" si="13"/>
        <v>26.483629486976778</v>
      </c>
      <c r="AF17" s="5">
        <f t="shared" si="14"/>
        <v>26.298107260057673</v>
      </c>
      <c r="AG17" s="5">
        <f t="shared" si="15"/>
        <v>24.551719825746538</v>
      </c>
      <c r="AH17" s="5">
        <f t="shared" si="16"/>
        <v>25.156512191709247</v>
      </c>
      <c r="AI17">
        <f t="shared" si="17"/>
        <v>603.1890410958905</v>
      </c>
      <c r="AJ17">
        <f t="shared" si="5"/>
        <v>-94.905150282291288</v>
      </c>
      <c r="AK17">
        <f t="shared" si="18"/>
        <v>-572.45746593836668</v>
      </c>
      <c r="AL17">
        <f t="shared" si="6"/>
        <v>5.0948497177087076E-2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167.0089949806322</v>
      </c>
      <c r="H18" s="5">
        <f t="shared" si="1"/>
        <v>6.9943732727610488</v>
      </c>
      <c r="I18">
        <v>161.82402966224501</v>
      </c>
      <c r="J18">
        <v>161.626736671098</v>
      </c>
      <c r="K18">
        <v>169.55187747671201</v>
      </c>
      <c r="L18">
        <v>169.833653309179</v>
      </c>
      <c r="M18">
        <v>168.53750004507299</v>
      </c>
      <c r="N18">
        <v>170.01947167700899</v>
      </c>
      <c r="O18">
        <v>159.224251901819</v>
      </c>
      <c r="P18">
        <v>167.495096784363</v>
      </c>
      <c r="Q18">
        <v>159.454360376149</v>
      </c>
      <c r="R18">
        <v>182.52297190267501</v>
      </c>
      <c r="T18" s="14">
        <v>200</v>
      </c>
      <c r="U18" s="14">
        <v>47000</v>
      </c>
      <c r="V18" s="5">
        <f t="shared" si="2"/>
        <v>39.247113820448568</v>
      </c>
      <c r="W18" s="5">
        <f t="shared" si="3"/>
        <v>1.6436777190988472</v>
      </c>
      <c r="X18" s="5">
        <f t="shared" si="4"/>
        <v>0.51977653316228012</v>
      </c>
      <c r="Y18" s="5">
        <f t="shared" si="7"/>
        <v>38.028646970627577</v>
      </c>
      <c r="Z18" s="5">
        <f t="shared" si="8"/>
        <v>37.982283117708029</v>
      </c>
      <c r="AA18" s="5">
        <f t="shared" si="9"/>
        <v>39.844691207027324</v>
      </c>
      <c r="AB18" s="5">
        <f t="shared" si="10"/>
        <v>39.910908527657064</v>
      </c>
      <c r="AC18" s="5">
        <f t="shared" si="11"/>
        <v>39.606312510592154</v>
      </c>
      <c r="AD18" s="5">
        <f t="shared" si="12"/>
        <v>39.954575844097114</v>
      </c>
      <c r="AE18" s="5">
        <f t="shared" si="13"/>
        <v>37.417699196927458</v>
      </c>
      <c r="AF18" s="5">
        <f t="shared" si="14"/>
        <v>39.361347744325307</v>
      </c>
      <c r="AG18" s="5">
        <f t="shared" si="15"/>
        <v>37.471774688395016</v>
      </c>
      <c r="AH18" s="5">
        <f t="shared" si="16"/>
        <v>42.892898397128626</v>
      </c>
      <c r="AI18">
        <f t="shared" si="17"/>
        <v>45.130904000000001</v>
      </c>
      <c r="AJ18">
        <f t="shared" si="5"/>
        <v>-13.037164466174737</v>
      </c>
      <c r="AK18">
        <f t="shared" si="18"/>
        <v>-5.8837901795514327</v>
      </c>
      <c r="AL18">
        <f t="shared" si="6"/>
        <v>0.86962835533825267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28.064682528747312</v>
      </c>
      <c r="H19" s="5">
        <f t="shared" si="1"/>
        <v>4.2059569417181413</v>
      </c>
      <c r="I19">
        <v>21.401258284846701</v>
      </c>
      <c r="J19">
        <v>25.3575132902013</v>
      </c>
      <c r="K19">
        <v>33.642786977944098</v>
      </c>
      <c r="L19">
        <v>24.314157513053701</v>
      </c>
      <c r="M19">
        <v>31.013209121762401</v>
      </c>
      <c r="N19">
        <v>29.961560738664499</v>
      </c>
      <c r="O19">
        <v>31.459090437006701</v>
      </c>
      <c r="P19">
        <v>22.898777713876498</v>
      </c>
      <c r="Q19">
        <v>29.3473951347538</v>
      </c>
      <c r="R19">
        <v>31.2510760753634</v>
      </c>
      <c r="T19" s="14">
        <v>437</v>
      </c>
      <c r="U19" s="14">
        <v>300000</v>
      </c>
      <c r="V19" s="5">
        <f t="shared" si="2"/>
        <v>19.26637244536429</v>
      </c>
      <c r="W19" s="5">
        <f t="shared" si="3"/>
        <v>2.8873846281817936</v>
      </c>
      <c r="X19" s="5">
        <f t="shared" si="4"/>
        <v>0.91307119060128683</v>
      </c>
      <c r="Y19" s="5">
        <f t="shared" si="7"/>
        <v>14.691939325981718</v>
      </c>
      <c r="Z19" s="5">
        <f t="shared" si="8"/>
        <v>17.407903860550093</v>
      </c>
      <c r="AA19" s="5">
        <f t="shared" si="9"/>
        <v>23.095734767467345</v>
      </c>
      <c r="AB19" s="5">
        <f t="shared" si="10"/>
        <v>16.691641313309177</v>
      </c>
      <c r="AC19" s="5">
        <f t="shared" si="11"/>
        <v>21.290532577868927</v>
      </c>
      <c r="AD19" s="5">
        <f t="shared" si="12"/>
        <v>20.568577166131234</v>
      </c>
      <c r="AE19" s="5">
        <f t="shared" si="13"/>
        <v>21.596629590622452</v>
      </c>
      <c r="AF19" s="5">
        <f t="shared" si="14"/>
        <v>15.719984700601715</v>
      </c>
      <c r="AG19" s="5">
        <f t="shared" si="15"/>
        <v>20.14695318175318</v>
      </c>
      <c r="AH19" s="5">
        <f t="shared" si="16"/>
        <v>21.453827969357025</v>
      </c>
      <c r="AI19">
        <f t="shared" si="17"/>
        <v>33.584622425629298</v>
      </c>
      <c r="AJ19">
        <f t="shared" si="5"/>
        <v>-42.633351058127069</v>
      </c>
      <c r="AK19">
        <f t="shared" si="18"/>
        <v>-14.318249980265009</v>
      </c>
      <c r="AL19">
        <f t="shared" si="6"/>
        <v>0.57366648941872933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28.131297482612478</v>
      </c>
      <c r="H20" s="5">
        <f t="shared" si="1"/>
        <v>1.9027122364918423</v>
      </c>
      <c r="I20">
        <v>32.146690000894601</v>
      </c>
      <c r="J20">
        <v>27.199949286793501</v>
      </c>
      <c r="K20">
        <v>26.529647973163101</v>
      </c>
      <c r="L20">
        <v>27.944915313619799</v>
      </c>
      <c r="M20">
        <v>31.0474673220426</v>
      </c>
      <c r="N20">
        <v>27.336608231061099</v>
      </c>
      <c r="O20">
        <v>27.528340411564901</v>
      </c>
      <c r="P20">
        <v>27.551914311150298</v>
      </c>
      <c r="Q20">
        <v>27.587848422147101</v>
      </c>
      <c r="R20">
        <v>26.4395935536878</v>
      </c>
      <c r="T20" s="14">
        <v>97</v>
      </c>
      <c r="U20" s="14">
        <v>105000</v>
      </c>
      <c r="V20" s="5">
        <f t="shared" si="2"/>
        <v>30.45140449148774</v>
      </c>
      <c r="W20" s="5">
        <f t="shared" si="3"/>
        <v>2.0596369570272497</v>
      </c>
      <c r="X20" s="5">
        <f t="shared" si="4"/>
        <v>0.65131439372644517</v>
      </c>
      <c r="Y20" s="5">
        <f t="shared" si="7"/>
        <v>34.797963403030231</v>
      </c>
      <c r="Z20" s="5">
        <f t="shared" si="8"/>
        <v>29.443244073333176</v>
      </c>
      <c r="AA20" s="5">
        <f t="shared" si="9"/>
        <v>28.717660177135311</v>
      </c>
      <c r="AB20" s="5">
        <f t="shared" si="10"/>
        <v>30.249650597217308</v>
      </c>
      <c r="AC20" s="5">
        <f t="shared" si="11"/>
        <v>33.608083183654358</v>
      </c>
      <c r="AD20" s="5">
        <f t="shared" si="12"/>
        <v>29.59117385836511</v>
      </c>
      <c r="AE20" s="5">
        <f t="shared" si="13"/>
        <v>29.798719002209427</v>
      </c>
      <c r="AF20" s="5">
        <f t="shared" si="14"/>
        <v>29.824237140935892</v>
      </c>
      <c r="AG20" s="5">
        <f t="shared" si="15"/>
        <v>29.863134889953045</v>
      </c>
      <c r="AH20" s="5">
        <f t="shared" si="16"/>
        <v>28.620178589043498</v>
      </c>
      <c r="AI20">
        <f t="shared" si="17"/>
        <v>120.25509278350515</v>
      </c>
      <c r="AJ20">
        <f t="shared" si="5"/>
        <v>-74.677659143875672</v>
      </c>
      <c r="AK20">
        <f t="shared" si="18"/>
        <v>-89.803688292017412</v>
      </c>
      <c r="AL20">
        <f t="shared" si="6"/>
        <v>0.25322340856124326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246.22572937768928</v>
      </c>
      <c r="H21" s="5">
        <f t="shared" si="1"/>
        <v>41.136593402538132</v>
      </c>
      <c r="I21">
        <v>205.546959862623</v>
      </c>
      <c r="J21">
        <v>204.492031919483</v>
      </c>
      <c r="K21">
        <v>235.77543462287801</v>
      </c>
      <c r="L21">
        <v>308.10299217412103</v>
      </c>
      <c r="M21">
        <v>204.60451218465599</v>
      </c>
      <c r="N21">
        <v>265.37275576981102</v>
      </c>
      <c r="O21">
        <v>239.58081997600399</v>
      </c>
      <c r="P21">
        <v>217.47660240121701</v>
      </c>
      <c r="Q21">
        <v>268.534591151043</v>
      </c>
      <c r="R21">
        <v>312.77059371505698</v>
      </c>
      <c r="T21" s="14">
        <v>1629</v>
      </c>
      <c r="U21" s="14">
        <v>90000</v>
      </c>
      <c r="V21" s="5">
        <f t="shared" si="2"/>
        <v>13.6036314573309</v>
      </c>
      <c r="W21" s="5">
        <f t="shared" si="3"/>
        <v>2.2727399669910637</v>
      </c>
      <c r="X21" s="5">
        <f t="shared" si="4"/>
        <v>0.71870348249876603</v>
      </c>
      <c r="Y21" s="5">
        <f t="shared" si="7"/>
        <v>11.356185627769225</v>
      </c>
      <c r="Z21" s="5">
        <f t="shared" si="8"/>
        <v>11.297902315993538</v>
      </c>
      <c r="AA21" s="5">
        <f t="shared" si="9"/>
        <v>13.026267106236354</v>
      </c>
      <c r="AB21" s="5">
        <f t="shared" si="10"/>
        <v>17.022264761001164</v>
      </c>
      <c r="AC21" s="5">
        <f t="shared" si="11"/>
        <v>11.304116695284861</v>
      </c>
      <c r="AD21" s="5">
        <f t="shared" si="12"/>
        <v>14.661478219326575</v>
      </c>
      <c r="AE21" s="5">
        <f t="shared" si="13"/>
        <v>13.236509390939448</v>
      </c>
      <c r="AF21" s="5">
        <f t="shared" si="14"/>
        <v>12.015281900619723</v>
      </c>
      <c r="AG21" s="5">
        <f t="shared" si="15"/>
        <v>14.836165256963703</v>
      </c>
      <c r="AH21" s="5">
        <f t="shared" si="16"/>
        <v>17.280143299174419</v>
      </c>
      <c r="AI21">
        <f t="shared" si="17"/>
        <v>18.581480662983427</v>
      </c>
      <c r="AJ21">
        <f t="shared" si="5"/>
        <v>-26.789303263485397</v>
      </c>
      <c r="AK21">
        <f t="shared" si="18"/>
        <v>-4.977849205652527</v>
      </c>
      <c r="AL21">
        <f t="shared" si="6"/>
        <v>0.73210696736514602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27.635006002785282</v>
      </c>
      <c r="H22" s="5">
        <f t="shared" si="1"/>
        <v>0.52833960718946371</v>
      </c>
      <c r="I22">
        <v>26.883402445051701</v>
      </c>
      <c r="J22">
        <v>27.7133366227267</v>
      </c>
      <c r="K22">
        <v>27.024681310601601</v>
      </c>
      <c r="L22">
        <v>28.395020242593201</v>
      </c>
      <c r="M22">
        <v>27.6258902778434</v>
      </c>
      <c r="N22">
        <v>28.164376416029398</v>
      </c>
      <c r="O22">
        <v>28.037276273544901</v>
      </c>
      <c r="P22">
        <v>27.704713808745101</v>
      </c>
      <c r="Q22">
        <v>27.866680455928599</v>
      </c>
      <c r="R22">
        <v>26.9346821747882</v>
      </c>
      <c r="T22" s="14">
        <v>54</v>
      </c>
      <c r="U22" s="14">
        <v>90000</v>
      </c>
      <c r="V22" s="5">
        <f t="shared" si="2"/>
        <v>46.058343337975465</v>
      </c>
      <c r="W22" s="5">
        <f t="shared" si="3"/>
        <v>0.880566011982441</v>
      </c>
      <c r="X22" s="5">
        <f t="shared" si="4"/>
        <v>0.27845942279956343</v>
      </c>
      <c r="Y22" s="5">
        <f t="shared" si="7"/>
        <v>44.805670741752834</v>
      </c>
      <c r="Z22" s="5">
        <f t="shared" si="8"/>
        <v>46.18889437121117</v>
      </c>
      <c r="AA22" s="5">
        <f t="shared" si="9"/>
        <v>45.041135517669332</v>
      </c>
      <c r="AB22" s="5">
        <f t="shared" si="10"/>
        <v>47.325033737655339</v>
      </c>
      <c r="AC22" s="5">
        <f t="shared" si="11"/>
        <v>46.04315046307233</v>
      </c>
      <c r="AD22" s="5">
        <f t="shared" si="12"/>
        <v>46.940627360049</v>
      </c>
      <c r="AE22" s="5">
        <f t="shared" si="13"/>
        <v>46.7287937892415</v>
      </c>
      <c r="AF22" s="5">
        <f t="shared" si="14"/>
        <v>46.174523014575165</v>
      </c>
      <c r="AG22" s="5">
        <f t="shared" si="15"/>
        <v>46.444467426547661</v>
      </c>
      <c r="AH22" s="5">
        <f t="shared" si="16"/>
        <v>44.891136957980329</v>
      </c>
      <c r="AI22">
        <f t="shared" si="17"/>
        <v>153.75733333333335</v>
      </c>
      <c r="AJ22">
        <f t="shared" si="5"/>
        <v>-70.044782684852677</v>
      </c>
      <c r="AK22">
        <f t="shared" si="18"/>
        <v>-107.69898999535789</v>
      </c>
      <c r="AL22">
        <f t="shared" si="6"/>
        <v>0.29955217315147326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12.283623675640451</v>
      </c>
      <c r="H23" s="5">
        <f t="shared" si="1"/>
        <v>7.5491857508013044E-2</v>
      </c>
      <c r="I23">
        <v>12.3040953511947</v>
      </c>
      <c r="J23">
        <v>12.1811472532675</v>
      </c>
      <c r="K23">
        <v>12.3527273846268</v>
      </c>
      <c r="L23">
        <v>12.3009232114191</v>
      </c>
      <c r="M23">
        <v>12.378184342824699</v>
      </c>
      <c r="N23">
        <v>12.395622262416801</v>
      </c>
      <c r="O23">
        <v>12.2745827061651</v>
      </c>
      <c r="P23">
        <v>12.2084784873933</v>
      </c>
      <c r="Q23">
        <v>12.2250660026092</v>
      </c>
      <c r="R23">
        <v>12.2154097544873</v>
      </c>
      <c r="T23" s="14">
        <v>18</v>
      </c>
      <c r="U23" s="14">
        <v>270000</v>
      </c>
      <c r="V23" s="5">
        <f t="shared" si="2"/>
        <v>184.25435513460678</v>
      </c>
      <c r="W23" s="5">
        <f t="shared" si="3"/>
        <v>1.1323778626201977</v>
      </c>
      <c r="X23" s="5">
        <f t="shared" si="4"/>
        <v>0.35808932178330688</v>
      </c>
      <c r="Y23" s="5">
        <f t="shared" si="7"/>
        <v>184.56143026792051</v>
      </c>
      <c r="Z23" s="5">
        <f t="shared" si="8"/>
        <v>182.7172087990125</v>
      </c>
      <c r="AA23" s="5">
        <f t="shared" si="9"/>
        <v>185.29091076940199</v>
      </c>
      <c r="AB23" s="5">
        <f t="shared" si="10"/>
        <v>184.51384817128653</v>
      </c>
      <c r="AC23" s="5">
        <f t="shared" si="11"/>
        <v>185.67276514237048</v>
      </c>
      <c r="AD23" s="5">
        <f t="shared" si="12"/>
        <v>185.93433393625202</v>
      </c>
      <c r="AE23" s="5">
        <f t="shared" si="13"/>
        <v>184.11874059247651</v>
      </c>
      <c r="AF23" s="5">
        <f t="shared" si="14"/>
        <v>183.1271773108995</v>
      </c>
      <c r="AG23" s="5">
        <f t="shared" si="15"/>
        <v>183.375990039138</v>
      </c>
      <c r="AH23" s="5">
        <f t="shared" si="16"/>
        <v>183.23114631730951</v>
      </c>
      <c r="AI23">
        <f t="shared" si="17"/>
        <v>1257.3119999999999</v>
      </c>
      <c r="AJ23">
        <f t="shared" si="5"/>
        <v>-85.345375281981973</v>
      </c>
      <c r="AK23">
        <f t="shared" si="18"/>
        <v>-1073.0576448653931</v>
      </c>
      <c r="AL23">
        <f t="shared" si="6"/>
        <v>0.14654624718018025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6.1073927009225573</v>
      </c>
      <c r="H24" s="5">
        <f t="shared" si="1"/>
        <v>8.2239320229661794E-2</v>
      </c>
      <c r="I24">
        <v>6.1235467339832104</v>
      </c>
      <c r="J24">
        <v>6.2041465488514396</v>
      </c>
      <c r="K24">
        <v>6.1776127664885596</v>
      </c>
      <c r="L24">
        <v>6.1846638062623498</v>
      </c>
      <c r="M24">
        <v>6.0662843821849401</v>
      </c>
      <c r="N24">
        <v>6.00709240093608</v>
      </c>
      <c r="O24">
        <v>6.0969480383752703</v>
      </c>
      <c r="P24">
        <v>6.1985800394473598</v>
      </c>
      <c r="Q24">
        <v>6.0181301019767703</v>
      </c>
      <c r="R24">
        <v>5.99692219071959</v>
      </c>
      <c r="T24" s="14">
        <v>65</v>
      </c>
      <c r="U24" s="14">
        <v>70000</v>
      </c>
      <c r="V24" s="5">
        <f t="shared" si="2"/>
        <v>6.5771921394550619</v>
      </c>
      <c r="W24" s="5">
        <f t="shared" si="3"/>
        <v>8.8565421785789661E-2</v>
      </c>
      <c r="X24" s="5">
        <f t="shared" si="4"/>
        <v>2.8006845477659251E-2</v>
      </c>
      <c r="Y24" s="5">
        <f t="shared" si="7"/>
        <v>6.5945887904434572</v>
      </c>
      <c r="Z24" s="5">
        <f t="shared" si="8"/>
        <v>6.6813885910707818</v>
      </c>
      <c r="AA24" s="5">
        <f t="shared" si="9"/>
        <v>6.6528137485261416</v>
      </c>
      <c r="AB24" s="5">
        <f t="shared" si="10"/>
        <v>6.6604071759748384</v>
      </c>
      <c r="AC24" s="5">
        <f t="shared" si="11"/>
        <v>6.5329216423530125</v>
      </c>
      <c r="AD24" s="5">
        <f t="shared" si="12"/>
        <v>6.469176431777317</v>
      </c>
      <c r="AE24" s="5">
        <f t="shared" si="13"/>
        <v>6.5659440413272145</v>
      </c>
      <c r="AF24" s="5">
        <f t="shared" si="14"/>
        <v>6.6753938886356181</v>
      </c>
      <c r="AG24" s="5">
        <f t="shared" si="15"/>
        <v>6.4810631867442146</v>
      </c>
      <c r="AH24" s="5">
        <f t="shared" si="16"/>
        <v>6.4582238976980202</v>
      </c>
      <c r="AI24">
        <f t="shared" si="17"/>
        <v>3.8838153846153856</v>
      </c>
      <c r="AJ24">
        <f t="shared" si="5"/>
        <v>69.348732833921801</v>
      </c>
      <c r="AK24">
        <f t="shared" si="18"/>
        <v>2.6933767548396763</v>
      </c>
      <c r="AL24">
        <f t="shared" si="6"/>
        <v>1.693487328339218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3.6478613506998236</v>
      </c>
      <c r="H25" s="5">
        <f t="shared" si="1"/>
        <v>5.204379565305696E-2</v>
      </c>
      <c r="I25">
        <v>3.6510452281362502</v>
      </c>
      <c r="J25">
        <v>3.6942029602840201</v>
      </c>
      <c r="K25">
        <v>3.6930555636546099</v>
      </c>
      <c r="L25">
        <v>3.7067714676002401</v>
      </c>
      <c r="M25">
        <v>3.62177787378186</v>
      </c>
      <c r="N25">
        <v>3.5835910134548099</v>
      </c>
      <c r="O25">
        <v>3.6470357272994902</v>
      </c>
      <c r="P25">
        <v>3.71075119804792</v>
      </c>
      <c r="Q25">
        <v>3.59169064506318</v>
      </c>
      <c r="R25">
        <v>3.5786918296758601</v>
      </c>
      <c r="T25" s="14">
        <v>22</v>
      </c>
      <c r="U25" s="14">
        <v>160000</v>
      </c>
      <c r="V25" s="5">
        <f t="shared" si="2"/>
        <v>26.529900732362353</v>
      </c>
      <c r="W25" s="5">
        <f t="shared" si="3"/>
        <v>0.37850033202223243</v>
      </c>
      <c r="X25" s="5">
        <f t="shared" si="4"/>
        <v>0.11969231443202198</v>
      </c>
      <c r="Y25" s="5">
        <f t="shared" si="7"/>
        <v>26.553056204627271</v>
      </c>
      <c r="Z25" s="5">
        <f t="shared" si="8"/>
        <v>26.86693062024742</v>
      </c>
      <c r="AA25" s="5">
        <f t="shared" si="9"/>
        <v>26.858585917488075</v>
      </c>
      <c r="AB25" s="5">
        <f t="shared" si="10"/>
        <v>26.958337946183565</v>
      </c>
      <c r="AC25" s="5">
        <f t="shared" si="11"/>
        <v>26.340202718413526</v>
      </c>
      <c r="AD25" s="5">
        <f t="shared" si="12"/>
        <v>26.062480097853165</v>
      </c>
      <c r="AE25" s="5">
        <f t="shared" si="13"/>
        <v>26.523896198541745</v>
      </c>
      <c r="AF25" s="5">
        <f t="shared" si="14"/>
        <v>26.987281440348507</v>
      </c>
      <c r="AG25" s="5">
        <f t="shared" si="15"/>
        <v>26.121386509550401</v>
      </c>
      <c r="AH25" s="5">
        <f t="shared" si="16"/>
        <v>26.026849670369891</v>
      </c>
      <c r="AI25">
        <f t="shared" si="17"/>
        <v>15.639272727272729</v>
      </c>
      <c r="AJ25">
        <f t="shared" si="5"/>
        <v>69.636409537752201</v>
      </c>
      <c r="AK25">
        <f t="shared" si="18"/>
        <v>10.890628005089624</v>
      </c>
      <c r="AL25">
        <f t="shared" si="6"/>
        <v>1.6963640953775219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6.569046456675979</v>
      </c>
      <c r="H26" s="5">
        <f t="shared" si="1"/>
        <v>9.5797319162435071E-2</v>
      </c>
      <c r="I26">
        <v>6.5893551690510899</v>
      </c>
      <c r="J26">
        <v>6.66916120445938</v>
      </c>
      <c r="K26">
        <v>6.6453646220962703</v>
      </c>
      <c r="L26">
        <v>6.6499284836349801</v>
      </c>
      <c r="M26">
        <v>6.5245615590270001</v>
      </c>
      <c r="N26">
        <v>6.4645633767184796</v>
      </c>
      <c r="O26">
        <v>6.5438561567205502</v>
      </c>
      <c r="P26">
        <v>6.7028214727734197</v>
      </c>
      <c r="Q26">
        <v>6.4610314063510099</v>
      </c>
      <c r="R26">
        <v>6.4398211159276002</v>
      </c>
      <c r="T26" s="14">
        <v>400</v>
      </c>
      <c r="U26" s="14">
        <v>53000</v>
      </c>
      <c r="V26" s="5">
        <f t="shared" si="2"/>
        <v>0.87039865550956708</v>
      </c>
      <c r="W26" s="5">
        <f t="shared" si="3"/>
        <v>1.2693144789022601E-2</v>
      </c>
      <c r="X26" s="5">
        <f t="shared" si="4"/>
        <v>4.0139248203608846E-3</v>
      </c>
      <c r="Y26" s="5">
        <f t="shared" si="7"/>
        <v>0.8730895598992694</v>
      </c>
      <c r="Z26" s="5">
        <f t="shared" si="8"/>
        <v>0.8836638595908678</v>
      </c>
      <c r="AA26" s="5">
        <f t="shared" si="9"/>
        <v>0.88051081242775564</v>
      </c>
      <c r="AB26" s="5">
        <f t="shared" si="10"/>
        <v>0.88111552408163485</v>
      </c>
      <c r="AC26" s="5">
        <f t="shared" si="11"/>
        <v>0.86450440657107752</v>
      </c>
      <c r="AD26" s="5">
        <f t="shared" si="12"/>
        <v>0.8565546474151986</v>
      </c>
      <c r="AE26" s="5">
        <f t="shared" si="13"/>
        <v>0.86706094076547291</v>
      </c>
      <c r="AF26" s="5">
        <f t="shared" si="14"/>
        <v>0.88812384514247811</v>
      </c>
      <c r="AG26" s="5">
        <f t="shared" si="15"/>
        <v>0.85608666134150879</v>
      </c>
      <c r="AH26" s="5">
        <f t="shared" si="16"/>
        <v>0.85327629786040715</v>
      </c>
      <c r="AI26">
        <f t="shared" si="17"/>
        <v>0.51346400000000003</v>
      </c>
      <c r="AJ26">
        <f t="shared" si="5"/>
        <v>69.51503036426449</v>
      </c>
      <c r="AK26">
        <f t="shared" si="18"/>
        <v>0.35693465550956704</v>
      </c>
      <c r="AL26">
        <f t="shared" si="6"/>
        <v>1.695150303642645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3.1704960121602701</v>
      </c>
      <c r="H27" s="5">
        <f t="shared" si="1"/>
        <v>4.4830895026652717E-2</v>
      </c>
      <c r="I27">
        <v>3.18476707030131</v>
      </c>
      <c r="J27">
        <v>3.2139945976106401</v>
      </c>
      <c r="K27">
        <v>3.1992828179902801</v>
      </c>
      <c r="L27">
        <v>3.2156855039709198</v>
      </c>
      <c r="M27">
        <v>3.1539574151639398</v>
      </c>
      <c r="N27">
        <v>3.10839342066049</v>
      </c>
      <c r="O27">
        <v>3.1701097394875899</v>
      </c>
      <c r="P27">
        <v>3.2262243132120898</v>
      </c>
      <c r="Q27">
        <v>3.1146416755642901</v>
      </c>
      <c r="R27">
        <v>3.1179035676411502</v>
      </c>
      <c r="T27" s="14">
        <v>640</v>
      </c>
      <c r="U27" s="14">
        <v>480000</v>
      </c>
      <c r="V27" s="5">
        <f t="shared" si="2"/>
        <v>2.3778720091202024</v>
      </c>
      <c r="W27" s="5">
        <f t="shared" si="3"/>
        <v>3.3623171269989517E-2</v>
      </c>
      <c r="X27" s="5">
        <f t="shared" si="4"/>
        <v>1.0632580337110313E-2</v>
      </c>
      <c r="Y27" s="5">
        <f t="shared" si="7"/>
        <v>2.3885753027259824</v>
      </c>
      <c r="Z27" s="5">
        <f t="shared" si="8"/>
        <v>2.4104959482079797</v>
      </c>
      <c r="AA27" s="5">
        <f t="shared" si="9"/>
        <v>2.3994621134927101</v>
      </c>
      <c r="AB27" s="5">
        <f t="shared" si="10"/>
        <v>2.4117641279781896</v>
      </c>
      <c r="AC27" s="5">
        <f t="shared" si="11"/>
        <v>2.3654680613729546</v>
      </c>
      <c r="AD27" s="5">
        <f t="shared" si="12"/>
        <v>2.3312950654953672</v>
      </c>
      <c r="AE27" s="5">
        <f t="shared" si="13"/>
        <v>2.3775823046156925</v>
      </c>
      <c r="AF27" s="5">
        <f t="shared" si="14"/>
        <v>2.4196682349090675</v>
      </c>
      <c r="AG27" s="5">
        <f t="shared" si="15"/>
        <v>2.3359812566732177</v>
      </c>
      <c r="AH27" s="5">
        <f t="shared" si="16"/>
        <v>2.3384276757308626</v>
      </c>
      <c r="AI27">
        <f t="shared" si="17"/>
        <v>1.4028000000000003</v>
      </c>
      <c r="AJ27">
        <f t="shared" si="5"/>
        <v>69.508982686070851</v>
      </c>
      <c r="AK27">
        <f t="shared" si="18"/>
        <v>0.97507200912020209</v>
      </c>
      <c r="AL27">
        <f t="shared" si="6"/>
        <v>1.6950898268607084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31.597124087433095</v>
      </c>
      <c r="H28" s="5">
        <f t="shared" si="1"/>
        <v>0.45134241101057232</v>
      </c>
      <c r="I28">
        <v>31.7675389966873</v>
      </c>
      <c r="J28">
        <v>32.045001400853302</v>
      </c>
      <c r="K28">
        <v>31.928483219887699</v>
      </c>
      <c r="L28">
        <v>31.990628644630501</v>
      </c>
      <c r="M28">
        <v>31.454387574909401</v>
      </c>
      <c r="N28">
        <v>31.047794443525401</v>
      </c>
      <c r="O28">
        <v>31.5857787743595</v>
      </c>
      <c r="P28">
        <v>32.1447113734597</v>
      </c>
      <c r="Q28">
        <v>31.081285174086801</v>
      </c>
      <c r="R28">
        <v>30.925631271931302</v>
      </c>
      <c r="T28" s="14">
        <v>2500</v>
      </c>
      <c r="U28" s="14">
        <v>120000</v>
      </c>
      <c r="V28" s="5">
        <f t="shared" si="2"/>
        <v>1.5166619561967885</v>
      </c>
      <c r="W28" s="5">
        <f t="shared" si="3"/>
        <v>2.1664435728507438E-2</v>
      </c>
      <c r="X28" s="5">
        <f t="shared" si="4"/>
        <v>6.8508961124412737E-3</v>
      </c>
      <c r="Y28" s="5">
        <f t="shared" si="7"/>
        <v>1.5248418718409904</v>
      </c>
      <c r="Z28" s="5">
        <f t="shared" si="8"/>
        <v>1.5381600672409586</v>
      </c>
      <c r="AA28" s="5">
        <f t="shared" si="9"/>
        <v>1.5325671945546093</v>
      </c>
      <c r="AB28" s="5">
        <f t="shared" si="10"/>
        <v>1.535550174942264</v>
      </c>
      <c r="AC28" s="5">
        <f t="shared" si="11"/>
        <v>1.5098106035956511</v>
      </c>
      <c r="AD28" s="5">
        <f t="shared" si="12"/>
        <v>1.4902941332892194</v>
      </c>
      <c r="AE28" s="5">
        <f t="shared" si="13"/>
        <v>1.5161173811692561</v>
      </c>
      <c r="AF28" s="5">
        <f t="shared" si="14"/>
        <v>1.5429461459260656</v>
      </c>
      <c r="AG28" s="5">
        <f t="shared" si="15"/>
        <v>1.4919016883561664</v>
      </c>
      <c r="AH28" s="5">
        <f t="shared" si="16"/>
        <v>1.4844303010527025</v>
      </c>
      <c r="AI28">
        <f t="shared" si="17"/>
        <v>0.89510400000000001</v>
      </c>
      <c r="AJ28">
        <f t="shared" si="5"/>
        <v>69.43974735860732</v>
      </c>
      <c r="AK28">
        <f t="shared" si="18"/>
        <v>0.62155795619678844</v>
      </c>
      <c r="AL28">
        <f t="shared" si="6"/>
        <v>1.6943974735860732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0.94969416475649449</v>
      </c>
      <c r="H29" s="5">
        <f t="shared" si="1"/>
        <v>1.3358292076967322E-2</v>
      </c>
      <c r="I29">
        <v>0.95377349608582496</v>
      </c>
      <c r="J29">
        <v>0.96114345814220803</v>
      </c>
      <c r="K29">
        <v>0.96091908715642904</v>
      </c>
      <c r="L29">
        <v>0.96262621684745697</v>
      </c>
      <c r="M29">
        <v>0.94446969353973298</v>
      </c>
      <c r="N29">
        <v>0.93612412426518199</v>
      </c>
      <c r="O29">
        <v>0.94585608990765402</v>
      </c>
      <c r="P29">
        <v>0.96755827517964699</v>
      </c>
      <c r="Q29">
        <v>0.934486212873613</v>
      </c>
      <c r="R29">
        <v>0.92998499356719699</v>
      </c>
      <c r="T29" s="14">
        <v>1550</v>
      </c>
      <c r="U29" s="14">
        <v>390000</v>
      </c>
      <c r="V29" s="5">
        <f t="shared" si="2"/>
        <v>0.23895530597098893</v>
      </c>
      <c r="W29" s="5">
        <f t="shared" si="3"/>
        <v>3.3611186516240305E-3</v>
      </c>
      <c r="X29" s="5">
        <f t="shared" si="4"/>
        <v>1.0628790425205937E-3</v>
      </c>
      <c r="Y29" s="5">
        <f t="shared" si="7"/>
        <v>0.23998171836998178</v>
      </c>
      <c r="Z29" s="5">
        <f t="shared" si="8"/>
        <v>0.24183609591965233</v>
      </c>
      <c r="AA29" s="5">
        <f t="shared" si="9"/>
        <v>0.24177964128452084</v>
      </c>
      <c r="AB29" s="5">
        <f t="shared" si="10"/>
        <v>0.24220917714226337</v>
      </c>
      <c r="AC29" s="5">
        <f t="shared" si="11"/>
        <v>0.23764076160031991</v>
      </c>
      <c r="AD29" s="5">
        <f t="shared" si="12"/>
        <v>0.23554090868607805</v>
      </c>
      <c r="AE29" s="5">
        <f t="shared" si="13"/>
        <v>0.23798959681547421</v>
      </c>
      <c r="AF29" s="5">
        <f t="shared" si="14"/>
        <v>0.24345014665810472</v>
      </c>
      <c r="AG29" s="5">
        <f t="shared" si="15"/>
        <v>0.23512878904561879</v>
      </c>
      <c r="AH29" s="5">
        <f t="shared" si="16"/>
        <v>0.23399622418787536</v>
      </c>
      <c r="AI29">
        <f t="shared" si="17"/>
        <v>0.14090322580645162</v>
      </c>
      <c r="AJ29">
        <f t="shared" si="5"/>
        <v>69.588243706516863</v>
      </c>
      <c r="AK29">
        <f t="shared" si="18"/>
        <v>9.8052080164537314E-2</v>
      </c>
      <c r="AL29">
        <f t="shared" si="6"/>
        <v>1.6958824370651686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5.7484243483845416</v>
      </c>
      <c r="H30" s="5">
        <f t="shared" si="1"/>
        <v>7.7128472151518704E-2</v>
      </c>
      <c r="I30">
        <v>5.7703535338985299</v>
      </c>
      <c r="J30">
        <v>5.81308907503026</v>
      </c>
      <c r="K30">
        <v>5.79846097286985</v>
      </c>
      <c r="L30">
        <v>5.8307269438192897</v>
      </c>
      <c r="M30">
        <v>5.7209775973300303</v>
      </c>
      <c r="N30">
        <v>5.6436062841661503</v>
      </c>
      <c r="O30">
        <v>5.7451146079982802</v>
      </c>
      <c r="P30">
        <v>5.8492871444516696</v>
      </c>
      <c r="Q30">
        <v>5.6751052574790402</v>
      </c>
      <c r="R30">
        <v>5.6375220668023101</v>
      </c>
      <c r="T30" s="14">
        <v>9240</v>
      </c>
      <c r="U30" s="15">
        <v>66000</v>
      </c>
      <c r="V30" s="5">
        <f t="shared" si="2"/>
        <v>4.1060173917032441E-2</v>
      </c>
      <c r="W30" s="5">
        <f t="shared" si="3"/>
        <v>5.5091765822513211E-4</v>
      </c>
      <c r="X30" s="5">
        <f t="shared" si="4"/>
        <v>1.7421546031976136E-4</v>
      </c>
      <c r="Y30" s="5">
        <f t="shared" si="7"/>
        <v>4.1216810956418062E-2</v>
      </c>
      <c r="Z30" s="5">
        <f t="shared" si="8"/>
        <v>4.1522064821644715E-2</v>
      </c>
      <c r="AA30" s="5">
        <f t="shared" si="9"/>
        <v>4.1417578377641782E-2</v>
      </c>
      <c r="AB30" s="5">
        <f t="shared" si="10"/>
        <v>4.1648049598709214E-2</v>
      </c>
      <c r="AC30" s="5">
        <f t="shared" si="11"/>
        <v>4.0864125695214498E-2</v>
      </c>
      <c r="AD30" s="5">
        <f t="shared" si="12"/>
        <v>4.0311473458329646E-2</v>
      </c>
      <c r="AE30" s="5">
        <f t="shared" si="13"/>
        <v>4.1036532914273428E-2</v>
      </c>
      <c r="AF30" s="5">
        <f t="shared" si="14"/>
        <v>4.1780622460369066E-2</v>
      </c>
      <c r="AG30" s="5">
        <f t="shared" si="15"/>
        <v>4.0536466124850283E-2</v>
      </c>
      <c r="AH30" s="5">
        <f t="shared" si="16"/>
        <v>4.0268014762873651E-2</v>
      </c>
      <c r="AI30">
        <f t="shared" si="17"/>
        <v>2.4240000000000001E-2</v>
      </c>
      <c r="AJ30">
        <f t="shared" si="5"/>
        <v>69.390156423401152</v>
      </c>
      <c r="AK30">
        <f t="shared" si="18"/>
        <v>1.682017391703244E-2</v>
      </c>
      <c r="AL30">
        <f t="shared" si="6"/>
        <v>1.6939015642340116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10175.957757054088</v>
      </c>
      <c r="V32" s="5"/>
      <c r="W32" s="5"/>
      <c r="X32" s="5"/>
      <c r="Y32" s="5">
        <f t="shared" ref="Y32:AI32" si="19">SUM(Y5:Y30)</f>
        <v>10175.957757054095</v>
      </c>
      <c r="Z32" s="5">
        <f t="shared" si="19"/>
        <v>10175.957757054073</v>
      </c>
      <c r="AA32" s="5">
        <f t="shared" si="19"/>
        <v>10175.957757054079</v>
      </c>
      <c r="AB32" s="5">
        <f t="shared" si="19"/>
        <v>10175.957757054075</v>
      </c>
      <c r="AC32" s="5">
        <f t="shared" si="19"/>
        <v>10175.957757054088</v>
      </c>
      <c r="AD32" s="5">
        <f t="shared" si="19"/>
        <v>10175.957757054086</v>
      </c>
      <c r="AE32" s="5">
        <f t="shared" si="19"/>
        <v>10175.957757054099</v>
      </c>
      <c r="AF32" s="5">
        <f t="shared" si="19"/>
        <v>10175.957757054086</v>
      </c>
      <c r="AG32" s="5">
        <f t="shared" si="19"/>
        <v>10175.957757054088</v>
      </c>
      <c r="AH32" s="5">
        <f t="shared" si="19"/>
        <v>10175.957757054077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9B39-ABC4-4B68-8969-19B0F8B46704}">
  <dimension ref="A1:AL32"/>
  <sheetViews>
    <sheetView topLeftCell="Y1" zoomScale="90" zoomScaleNormal="90" workbookViewId="0">
      <selection activeCell="AH5" sqref="AH5"/>
    </sheetView>
  </sheetViews>
  <sheetFormatPr defaultRowHeight="15" x14ac:dyDescent="0.25"/>
  <cols>
    <col min="9" max="15" width="12.5703125" customWidth="1"/>
    <col min="16" max="16" width="11.5703125" customWidth="1"/>
    <col min="17" max="17" width="12.5703125" customWidth="1"/>
    <col min="18" max="18" width="11.5703125" customWidth="1"/>
  </cols>
  <sheetData>
    <row r="1" spans="1:38" x14ac:dyDescent="0.25">
      <c r="A1" t="s">
        <v>0</v>
      </c>
      <c r="B1">
        <v>330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39.311798784666095</v>
      </c>
      <c r="H4" s="5">
        <f>STDEV(I4:R4)</f>
        <v>1.9906920604096305E-3</v>
      </c>
      <c r="I4">
        <v>39.312063396028798</v>
      </c>
      <c r="J4">
        <v>39.310445340546202</v>
      </c>
      <c r="K4">
        <v>39.311943817908301</v>
      </c>
      <c r="L4">
        <v>39.311971900984602</v>
      </c>
      <c r="M4">
        <v>39.310186284311598</v>
      </c>
      <c r="N4">
        <v>39.312821967599497</v>
      </c>
      <c r="O4">
        <v>39.315398648248902</v>
      </c>
      <c r="P4">
        <v>39.313815232886498</v>
      </c>
      <c r="Q4">
        <v>39.311081767877702</v>
      </c>
      <c r="R4">
        <v>39.308259490268803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171.3676568346327</v>
      </c>
      <c r="H5" s="5">
        <f t="shared" ref="H5:H30" si="1">STDEV(I5:R5)</f>
        <v>0.28923148185876274</v>
      </c>
      <c r="I5">
        <v>171.660353984777</v>
      </c>
      <c r="J5">
        <v>171.69860597624901</v>
      </c>
      <c r="K5">
        <v>171.328312263084</v>
      </c>
      <c r="L5">
        <v>171.57860006498601</v>
      </c>
      <c r="M5">
        <v>170.86116307081701</v>
      </c>
      <c r="N5">
        <v>171.214210126203</v>
      </c>
      <c r="O5">
        <v>171.692814413512</v>
      </c>
      <c r="P5">
        <v>171.37781735438199</v>
      </c>
      <c r="Q5">
        <v>171.04575935857801</v>
      </c>
      <c r="R5">
        <v>171.218931733739</v>
      </c>
      <c r="T5" s="12">
        <v>16</v>
      </c>
      <c r="U5" s="12">
        <v>588000</v>
      </c>
      <c r="V5" s="5">
        <f>AVERAGE(Y5:AH5)</f>
        <v>6927.5375275400274</v>
      </c>
      <c r="W5" s="5">
        <f>STDEV(Y5:AH5)</f>
        <v>11.69218265414059</v>
      </c>
      <c r="X5" s="5">
        <f>W5/SQRT(COUNT(Y5:AH5))</f>
        <v>3.6973928005797014</v>
      </c>
      <c r="Y5" s="5">
        <f>I5/T5*U5/1000*1.1</f>
        <v>6939.3698098346113</v>
      </c>
      <c r="Z5" s="5">
        <f>J5/T5*U5/1000*1.1</f>
        <v>6940.9161465898669</v>
      </c>
      <c r="AA5" s="5">
        <f>K5/T5*U5/1000*1.1</f>
        <v>6925.9470232351714</v>
      </c>
      <c r="AB5" s="5">
        <f>L5/T5*U5/1000*1.1</f>
        <v>6936.0649076270602</v>
      </c>
      <c r="AC5" s="5">
        <f>M5/T5*U5/1000*1.1</f>
        <v>6907.0625171377778</v>
      </c>
      <c r="AD5" s="5">
        <f>N5/T5*U5/1000*1.1</f>
        <v>6921.3344443517572</v>
      </c>
      <c r="AE5" s="5">
        <f>O5/T5*U5/1000*1.1</f>
        <v>6940.682022666223</v>
      </c>
      <c r="AF5" s="5">
        <f>P5/T5*U5/1000*1.1</f>
        <v>6927.9482665508922</v>
      </c>
      <c r="AG5" s="5">
        <f>Q5/T5*U5/1000*1.1</f>
        <v>6914.5248220705171</v>
      </c>
      <c r="AH5" s="5">
        <f>R5/T5*U5/1000*1.1</f>
        <v>6921.5253153363992</v>
      </c>
      <c r="AI5">
        <f>F5/T5*U5/1000*1.1</f>
        <v>6403.3200000000006</v>
      </c>
      <c r="AJ5">
        <f>((V5-AI5)/AI5)*100</f>
        <v>8.1866520420660969</v>
      </c>
      <c r="AK5">
        <f>V5-AI5</f>
        <v>524.21752754002682</v>
      </c>
      <c r="AL5">
        <f>V5/AI5</f>
        <v>1.081866520420661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2024.2964615454227</v>
      </c>
      <c r="H6" s="5">
        <f t="shared" si="1"/>
        <v>45.949915121809212</v>
      </c>
      <c r="I6">
        <v>2060.3879205745802</v>
      </c>
      <c r="J6">
        <v>2064.7308768718699</v>
      </c>
      <c r="K6">
        <v>2058.1107262165501</v>
      </c>
      <c r="L6">
        <v>1951.9512091619099</v>
      </c>
      <c r="M6">
        <v>1991.77250920705</v>
      </c>
      <c r="N6">
        <v>2099.7088067075701</v>
      </c>
      <c r="O6">
        <v>2021.10214667228</v>
      </c>
      <c r="P6">
        <v>2021.97931964398</v>
      </c>
      <c r="Q6">
        <v>1993.2029322168801</v>
      </c>
      <c r="R6">
        <v>1980.01816818156</v>
      </c>
      <c r="T6" s="13">
        <v>540</v>
      </c>
      <c r="U6" s="13">
        <v>45000</v>
      </c>
      <c r="V6" s="5">
        <f t="shared" ref="V6:V30" si="2">AVERAGE(Y6:AH6)</f>
        <v>168.69137179545191</v>
      </c>
      <c r="W6" s="5">
        <f t="shared" ref="W6:W30" si="3">STDEV(Y6:AH6)</f>
        <v>3.8291595934841003</v>
      </c>
      <c r="X6" s="5">
        <f t="shared" ref="X6:X30" si="4">W6/SQRT(COUNT(Y6:AH6))</f>
        <v>1.2108865839694203</v>
      </c>
      <c r="Y6" s="5">
        <f>I6/T6*U6/1000</f>
        <v>171.69899338121502</v>
      </c>
      <c r="Z6" s="5">
        <f>J6/T6*U6/1000</f>
        <v>172.06090640598916</v>
      </c>
      <c r="AA6" s="5">
        <f>K6/T6*U6/1000</f>
        <v>171.5092271847125</v>
      </c>
      <c r="AB6" s="5">
        <f>L6/T6*U6/1000</f>
        <v>162.66260076349249</v>
      </c>
      <c r="AC6" s="5">
        <f>M6/T6*U6/1000</f>
        <v>165.98104243392083</v>
      </c>
      <c r="AD6" s="5">
        <f>N6/T6*U6/1000</f>
        <v>174.97573389229751</v>
      </c>
      <c r="AE6" s="5">
        <f>O6/T6*U6/1000</f>
        <v>168.42517888935666</v>
      </c>
      <c r="AF6" s="5">
        <f>P6/T6*U6/1000</f>
        <v>168.49827663699836</v>
      </c>
      <c r="AG6" s="5">
        <f>Q6/T6*U6/1000</f>
        <v>166.10024435140667</v>
      </c>
      <c r="AH6" s="5">
        <f>R6/T6*U6/1000</f>
        <v>165.00151401513</v>
      </c>
      <c r="AI6">
        <f>F6/T6*U6/1000</f>
        <v>115.84906666666669</v>
      </c>
      <c r="AJ6">
        <f t="shared" ref="AJ6:AJ30" si="5">((V6-AI6)/AI6)*100</f>
        <v>45.61306072566709</v>
      </c>
      <c r="AK6">
        <f>V6-AI6</f>
        <v>52.842305128785227</v>
      </c>
      <c r="AL6">
        <f t="shared" ref="AL6:AL30" si="6">V6/AI6</f>
        <v>1.4561306072566709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97.547678429585176</v>
      </c>
      <c r="H7" s="5">
        <f t="shared" si="1"/>
        <v>0.609622789482406</v>
      </c>
      <c r="I7">
        <v>98.179134449551</v>
      </c>
      <c r="J7">
        <v>97.213904100954906</v>
      </c>
      <c r="K7">
        <v>97.948221661625894</v>
      </c>
      <c r="L7">
        <v>97.580109692482296</v>
      </c>
      <c r="M7">
        <v>98.152650220971196</v>
      </c>
      <c r="N7">
        <v>97.8989798146346</v>
      </c>
      <c r="O7">
        <v>96.672700140538595</v>
      </c>
      <c r="P7">
        <v>97.977661363390098</v>
      </c>
      <c r="Q7">
        <v>96.446058259146199</v>
      </c>
      <c r="R7">
        <v>97.407364592557002</v>
      </c>
      <c r="T7" s="13">
        <v>50</v>
      </c>
      <c r="U7" s="13">
        <v>180000</v>
      </c>
      <c r="V7" s="5">
        <f t="shared" si="2"/>
        <v>351.17164234650664</v>
      </c>
      <c r="W7" s="5">
        <f t="shared" si="3"/>
        <v>2.1946420421366608</v>
      </c>
      <c r="X7" s="5">
        <f t="shared" si="4"/>
        <v>0.69400675019150726</v>
      </c>
      <c r="Y7" s="5">
        <f t="shared" ref="Y7:Y30" si="7">I7/T7*U7/1000</f>
        <v>353.44488401838356</v>
      </c>
      <c r="Z7" s="5">
        <f t="shared" ref="Z7:Z30" si="8">J7/T7*U7/1000</f>
        <v>349.97005476343764</v>
      </c>
      <c r="AA7" s="5">
        <f t="shared" ref="AA7:AA30" si="9">K7/T7*U7/1000</f>
        <v>352.61359798185316</v>
      </c>
      <c r="AB7" s="5">
        <f t="shared" ref="AB7:AB30" si="10">L7/T7*U7/1000</f>
        <v>351.28839489293625</v>
      </c>
      <c r="AC7" s="5">
        <f t="shared" ref="AC7:AC30" si="11">M7/T7*U7/1000</f>
        <v>353.3495407954963</v>
      </c>
      <c r="AD7" s="5">
        <f t="shared" ref="AD7:AD30" si="12">N7/T7*U7/1000</f>
        <v>352.43632733268453</v>
      </c>
      <c r="AE7" s="5">
        <f t="shared" ref="AE7:AE30" si="13">O7/T7*U7/1000</f>
        <v>348.0217205059389</v>
      </c>
      <c r="AF7" s="5">
        <f t="shared" ref="AF7:AF30" si="14">P7/T7*U7/1000</f>
        <v>352.71958090820436</v>
      </c>
      <c r="AG7" s="5">
        <f t="shared" ref="AG7:AG30" si="15">Q7/T7*U7/1000</f>
        <v>347.2058097329263</v>
      </c>
      <c r="AH7" s="5">
        <f t="shared" ref="AH7:AH30" si="16">R7/T7*U7/1000</f>
        <v>350.66651253320521</v>
      </c>
      <c r="AI7">
        <f t="shared" ref="AI7:AI30" si="17">F7/T7*U7/1000</f>
        <v>670.72320000000002</v>
      </c>
      <c r="AJ7">
        <f t="shared" si="5"/>
        <v>-47.642836516389082</v>
      </c>
      <c r="AK7">
        <f t="shared" ref="AK7:AK30" si="18">V7-AI7</f>
        <v>-319.55155765349338</v>
      </c>
      <c r="AL7">
        <f t="shared" si="6"/>
        <v>0.52357163483610925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613.74812509451817</v>
      </c>
      <c r="H8" s="5">
        <f t="shared" si="1"/>
        <v>8.5342878429192481</v>
      </c>
      <c r="I8">
        <v>607.35541119914001</v>
      </c>
      <c r="J8">
        <v>608.17382107122603</v>
      </c>
      <c r="K8">
        <v>610.68044368351696</v>
      </c>
      <c r="L8">
        <v>611.88667621150398</v>
      </c>
      <c r="M8">
        <v>606.21653346098901</v>
      </c>
      <c r="N8">
        <v>603.53650577101598</v>
      </c>
      <c r="O8">
        <v>620.95363224178004</v>
      </c>
      <c r="P8">
        <v>626.63846902742102</v>
      </c>
      <c r="Q8">
        <v>614.46807984746204</v>
      </c>
      <c r="R8">
        <v>627.57167843112597</v>
      </c>
      <c r="T8" s="14">
        <v>65</v>
      </c>
      <c r="U8" s="14">
        <v>70000</v>
      </c>
      <c r="V8" s="5">
        <f t="shared" si="2"/>
        <v>660.95951933255787</v>
      </c>
      <c r="W8" s="5">
        <f t="shared" si="3"/>
        <v>9.1907715231438569</v>
      </c>
      <c r="X8" s="5">
        <f t="shared" si="4"/>
        <v>2.9063771467349526</v>
      </c>
      <c r="Y8" s="5">
        <f t="shared" si="7"/>
        <v>654.07505821445841</v>
      </c>
      <c r="Z8" s="5">
        <f t="shared" si="8"/>
        <v>654.95642269208952</v>
      </c>
      <c r="AA8" s="5">
        <f t="shared" si="9"/>
        <v>657.65586242840288</v>
      </c>
      <c r="AB8" s="5">
        <f t="shared" si="10"/>
        <v>658.95488207392748</v>
      </c>
      <c r="AC8" s="5">
        <f t="shared" si="11"/>
        <v>652.84857449644971</v>
      </c>
      <c r="AD8" s="5">
        <f t="shared" si="12"/>
        <v>649.96239083032481</v>
      </c>
      <c r="AE8" s="5">
        <f t="shared" si="13"/>
        <v>668.71929626037854</v>
      </c>
      <c r="AF8" s="5">
        <f t="shared" si="14"/>
        <v>674.84142818337659</v>
      </c>
      <c r="AG8" s="5">
        <f t="shared" si="15"/>
        <v>661.73485522034366</v>
      </c>
      <c r="AH8" s="5">
        <f t="shared" si="16"/>
        <v>675.84642292582805</v>
      </c>
      <c r="AI8">
        <f t="shared" si="17"/>
        <v>60.548923076923096</v>
      </c>
      <c r="AJ8">
        <f t="shared" si="5"/>
        <v>991.61234542991929</v>
      </c>
      <c r="AK8">
        <f t="shared" si="18"/>
        <v>600.4105962556348</v>
      </c>
      <c r="AL8">
        <f t="shared" si="6"/>
        <v>10.916123454299193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67.90332460117817</v>
      </c>
      <c r="H9" s="5">
        <f t="shared" si="1"/>
        <v>1.2959962193804704</v>
      </c>
      <c r="I9">
        <v>66.678806270393807</v>
      </c>
      <c r="J9">
        <v>68.593410105282103</v>
      </c>
      <c r="K9">
        <v>67.082447605499794</v>
      </c>
      <c r="L9">
        <v>69.183603258590693</v>
      </c>
      <c r="M9">
        <v>70.053701868234896</v>
      </c>
      <c r="N9">
        <v>67.963267553296404</v>
      </c>
      <c r="O9">
        <v>68.227334129258494</v>
      </c>
      <c r="P9">
        <v>67.311974263606402</v>
      </c>
      <c r="Q9">
        <v>68.383711096023205</v>
      </c>
      <c r="R9">
        <v>65.5549898615958</v>
      </c>
      <c r="T9" s="14">
        <v>22</v>
      </c>
      <c r="U9" s="14">
        <v>160000</v>
      </c>
      <c r="V9" s="5">
        <f t="shared" si="2"/>
        <v>493.84236073584117</v>
      </c>
      <c r="W9" s="5">
        <f t="shared" si="3"/>
        <v>9.4254270500397688</v>
      </c>
      <c r="X9" s="5">
        <f t="shared" si="4"/>
        <v>2.9805817397887506</v>
      </c>
      <c r="Y9" s="5">
        <f t="shared" si="7"/>
        <v>484.93677287559132</v>
      </c>
      <c r="Z9" s="5">
        <f t="shared" si="8"/>
        <v>498.86116440205166</v>
      </c>
      <c r="AA9" s="5">
        <f t="shared" si="9"/>
        <v>487.87234622181671</v>
      </c>
      <c r="AB9" s="5">
        <f t="shared" si="10"/>
        <v>503.15347824429591</v>
      </c>
      <c r="AC9" s="5">
        <f t="shared" si="11"/>
        <v>509.48146813261741</v>
      </c>
      <c r="AD9" s="5">
        <f t="shared" si="12"/>
        <v>494.2783094785193</v>
      </c>
      <c r="AE9" s="5">
        <f t="shared" si="13"/>
        <v>496.19879366733448</v>
      </c>
      <c r="AF9" s="5">
        <f t="shared" si="14"/>
        <v>489.54163100804658</v>
      </c>
      <c r="AG9" s="5">
        <f t="shared" si="15"/>
        <v>497.33608069835054</v>
      </c>
      <c r="AH9" s="5">
        <f t="shared" si="16"/>
        <v>476.76356262978766</v>
      </c>
      <c r="AI9">
        <f t="shared" si="17"/>
        <v>243.63054545454546</v>
      </c>
      <c r="AJ9">
        <f t="shared" si="5"/>
        <v>102.70133197562379</v>
      </c>
      <c r="AK9">
        <f t="shared" si="18"/>
        <v>250.21181528129571</v>
      </c>
      <c r="AL9">
        <f t="shared" si="6"/>
        <v>2.0270133197562377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276.04569095116267</v>
      </c>
      <c r="H10" s="5">
        <f t="shared" si="1"/>
        <v>5.5959580488633911</v>
      </c>
      <c r="I10">
        <v>275.71337478362398</v>
      </c>
      <c r="J10">
        <v>263.92176347589401</v>
      </c>
      <c r="K10">
        <v>277.42168982764099</v>
      </c>
      <c r="L10">
        <v>277.13879633489302</v>
      </c>
      <c r="M10">
        <v>275.96761296792499</v>
      </c>
      <c r="N10">
        <v>280.319977199471</v>
      </c>
      <c r="O10">
        <v>277.97721340363501</v>
      </c>
      <c r="P10">
        <v>280.26970838023402</v>
      </c>
      <c r="Q10">
        <v>269.09104489481098</v>
      </c>
      <c r="R10">
        <v>282.63572824349899</v>
      </c>
      <c r="T10" s="14">
        <v>69</v>
      </c>
      <c r="U10" s="14">
        <v>160000</v>
      </c>
      <c r="V10" s="5">
        <f t="shared" si="2"/>
        <v>640.10595003168157</v>
      </c>
      <c r="W10" s="5">
        <f t="shared" si="3"/>
        <v>12.97613460606005</v>
      </c>
      <c r="X10" s="5">
        <f t="shared" si="4"/>
        <v>4.1034140580081511</v>
      </c>
      <c r="Y10" s="5">
        <f t="shared" si="7"/>
        <v>639.33536181709906</v>
      </c>
      <c r="Z10" s="5">
        <f t="shared" si="8"/>
        <v>611.99249501656573</v>
      </c>
      <c r="AA10" s="5">
        <f t="shared" si="9"/>
        <v>643.29667206409511</v>
      </c>
      <c r="AB10" s="5">
        <f t="shared" si="10"/>
        <v>642.6406871533751</v>
      </c>
      <c r="AC10" s="5">
        <f t="shared" si="11"/>
        <v>639.92489963576804</v>
      </c>
      <c r="AD10" s="5">
        <f t="shared" si="12"/>
        <v>650.01733843355589</v>
      </c>
      <c r="AE10" s="5">
        <f t="shared" si="13"/>
        <v>644.58484267509562</v>
      </c>
      <c r="AF10" s="5">
        <f t="shared" si="14"/>
        <v>649.9007730556151</v>
      </c>
      <c r="AG10" s="5">
        <f t="shared" si="15"/>
        <v>623.97923453869214</v>
      </c>
      <c r="AH10" s="5">
        <f t="shared" si="16"/>
        <v>655.38719592695418</v>
      </c>
      <c r="AI10">
        <f t="shared" si="17"/>
        <v>333.93530434782616</v>
      </c>
      <c r="AJ10">
        <f t="shared" si="5"/>
        <v>91.685617452699418</v>
      </c>
      <c r="AK10">
        <f t="shared" si="18"/>
        <v>306.17064568385541</v>
      </c>
      <c r="AL10">
        <f t="shared" si="6"/>
        <v>1.9168561745269941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143.63592415037368</v>
      </c>
      <c r="H12" s="5">
        <f t="shared" si="1"/>
        <v>6.6862973535771113</v>
      </c>
      <c r="I12">
        <v>142.63098441154699</v>
      </c>
      <c r="J12">
        <v>147.67234146882899</v>
      </c>
      <c r="K12">
        <v>139.67539920050899</v>
      </c>
      <c r="L12">
        <v>139.861073545198</v>
      </c>
      <c r="M12">
        <v>154.01650461389099</v>
      </c>
      <c r="N12">
        <v>150.348609384577</v>
      </c>
      <c r="O12">
        <v>141.33658210791401</v>
      </c>
      <c r="P12">
        <v>144.591814709772</v>
      </c>
      <c r="Q12">
        <v>146.33178285258401</v>
      </c>
      <c r="R12">
        <v>129.89414920891599</v>
      </c>
      <c r="T12" s="14">
        <v>81</v>
      </c>
      <c r="U12" s="14">
        <v>66000</v>
      </c>
      <c r="V12" s="5">
        <f t="shared" si="2"/>
        <v>117.03667893734155</v>
      </c>
      <c r="W12" s="5">
        <f t="shared" si="3"/>
        <v>5.4480941399517224</v>
      </c>
      <c r="X12" s="5">
        <f t="shared" si="4"/>
        <v>1.722838638926359</v>
      </c>
      <c r="Y12" s="5">
        <f t="shared" si="7"/>
        <v>116.21783915014939</v>
      </c>
      <c r="Z12" s="5">
        <f t="shared" si="8"/>
        <v>120.32561156719399</v>
      </c>
      <c r="AA12" s="5">
        <f t="shared" si="9"/>
        <v>113.80958453374805</v>
      </c>
      <c r="AB12" s="5">
        <f t="shared" si="10"/>
        <v>113.96087474053169</v>
      </c>
      <c r="AC12" s="5">
        <f t="shared" si="11"/>
        <v>125.49492968539266</v>
      </c>
      <c r="AD12" s="5">
        <f t="shared" si="12"/>
        <v>122.50627431335904</v>
      </c>
      <c r="AE12" s="5">
        <f t="shared" si="13"/>
        <v>115.16314097681884</v>
      </c>
      <c r="AF12" s="5">
        <f t="shared" si="14"/>
        <v>117.81555272648087</v>
      </c>
      <c r="AG12" s="5">
        <f t="shared" si="15"/>
        <v>119.23330454654993</v>
      </c>
      <c r="AH12" s="5">
        <f t="shared" si="16"/>
        <v>105.8396771331908</v>
      </c>
      <c r="AI12">
        <f t="shared" si="17"/>
        <v>12.183111111111113</v>
      </c>
      <c r="AJ12">
        <f t="shared" si="5"/>
        <v>860.64689774193198</v>
      </c>
      <c r="AK12">
        <f t="shared" si="18"/>
        <v>104.85356782623043</v>
      </c>
      <c r="AL12">
        <f t="shared" si="6"/>
        <v>9.6064689774193219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2543.1040522855828</v>
      </c>
      <c r="H14" s="5">
        <f t="shared" si="1"/>
        <v>89.34821086857913</v>
      </c>
      <c r="I14">
        <v>2559.8819283849598</v>
      </c>
      <c r="J14">
        <v>2609.7025037725002</v>
      </c>
      <c r="K14">
        <v>2574.91685726991</v>
      </c>
      <c r="L14">
        <v>2490.0837423718899</v>
      </c>
      <c r="M14">
        <v>2542.6083710698299</v>
      </c>
      <c r="N14">
        <v>2475.71758084873</v>
      </c>
      <c r="O14">
        <v>2502.65416387197</v>
      </c>
      <c r="P14">
        <v>2415.9970808449398</v>
      </c>
      <c r="Q14">
        <v>2743.6755969055198</v>
      </c>
      <c r="R14">
        <v>2515.8026975155799</v>
      </c>
      <c r="T14" s="14">
        <v>615</v>
      </c>
      <c r="U14" s="14">
        <v>96000</v>
      </c>
      <c r="V14" s="5">
        <f t="shared" si="2"/>
        <v>396.97233986896902</v>
      </c>
      <c r="W14" s="5">
        <f t="shared" si="3"/>
        <v>13.947037794119666</v>
      </c>
      <c r="X14" s="5">
        <f t="shared" si="4"/>
        <v>4.4104406041868689</v>
      </c>
      <c r="Y14" s="5">
        <f t="shared" si="7"/>
        <v>399.59132540643276</v>
      </c>
      <c r="Z14" s="5">
        <f t="shared" si="8"/>
        <v>407.3681957108293</v>
      </c>
      <c r="AA14" s="5">
        <f t="shared" si="9"/>
        <v>401.9382411348152</v>
      </c>
      <c r="AB14" s="5">
        <f t="shared" si="10"/>
        <v>388.69599880927063</v>
      </c>
      <c r="AC14" s="5">
        <f t="shared" si="11"/>
        <v>396.89496524016857</v>
      </c>
      <c r="AD14" s="5">
        <f t="shared" si="12"/>
        <v>386.45347603492377</v>
      </c>
      <c r="AE14" s="5">
        <f t="shared" si="13"/>
        <v>390.65821094586852</v>
      </c>
      <c r="AF14" s="5">
        <f t="shared" si="14"/>
        <v>377.13125164408814</v>
      </c>
      <c r="AG14" s="5">
        <f t="shared" si="15"/>
        <v>428.28106878525188</v>
      </c>
      <c r="AH14" s="5">
        <f t="shared" si="16"/>
        <v>392.71066497804173</v>
      </c>
      <c r="AI14">
        <f t="shared" si="17"/>
        <v>78.007071219512198</v>
      </c>
      <c r="AJ14">
        <f t="shared" si="5"/>
        <v>408.89276274952982</v>
      </c>
      <c r="AK14">
        <f t="shared" si="18"/>
        <v>318.96526864945679</v>
      </c>
      <c r="AL14">
        <f t="shared" si="6"/>
        <v>5.0889276274952984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15.020558471227611</v>
      </c>
      <c r="H15" s="5">
        <f t="shared" si="1"/>
        <v>0.14625720880455464</v>
      </c>
      <c r="I15">
        <v>14.796636326092599</v>
      </c>
      <c r="J15">
        <v>15.0389526097306</v>
      </c>
      <c r="K15">
        <v>14.925506399126601</v>
      </c>
      <c r="L15">
        <v>14.792012599979801</v>
      </c>
      <c r="M15">
        <v>15.1482474277039</v>
      </c>
      <c r="N15">
        <v>15.2262491488904</v>
      </c>
      <c r="O15">
        <v>15.124606307861001</v>
      </c>
      <c r="P15">
        <v>15.08230108757</v>
      </c>
      <c r="Q15">
        <v>14.9760677019301</v>
      </c>
      <c r="R15">
        <v>15.095005103391101</v>
      </c>
      <c r="T15" s="14">
        <v>546</v>
      </c>
      <c r="U15" s="14">
        <v>210000</v>
      </c>
      <c r="V15" s="5">
        <f t="shared" si="2"/>
        <v>5.7771378735490817</v>
      </c>
      <c r="W15" s="5">
        <f t="shared" si="3"/>
        <v>5.6252772617136439E-2</v>
      </c>
      <c r="X15" s="5">
        <f t="shared" si="4"/>
        <v>1.7788688616970208E-2</v>
      </c>
      <c r="Y15" s="5">
        <f t="shared" si="7"/>
        <v>5.6910139715740771</v>
      </c>
      <c r="Z15" s="5">
        <f t="shared" si="8"/>
        <v>5.7842125422040773</v>
      </c>
      <c r="AA15" s="5">
        <f t="shared" si="9"/>
        <v>5.7405793842794619</v>
      </c>
      <c r="AB15" s="5">
        <f t="shared" si="10"/>
        <v>5.6892356153768464</v>
      </c>
      <c r="AC15" s="5">
        <f t="shared" si="11"/>
        <v>5.8262490106553466</v>
      </c>
      <c r="AD15" s="5">
        <f t="shared" si="12"/>
        <v>5.8562496726501543</v>
      </c>
      <c r="AE15" s="5">
        <f t="shared" si="13"/>
        <v>5.8171562722542314</v>
      </c>
      <c r="AF15" s="5">
        <f t="shared" si="14"/>
        <v>5.8008850336807694</v>
      </c>
      <c r="AG15" s="5">
        <f t="shared" si="15"/>
        <v>5.7600260392038853</v>
      </c>
      <c r="AH15" s="5">
        <f t="shared" si="16"/>
        <v>5.8057711936119611</v>
      </c>
      <c r="AI15">
        <f t="shared" si="17"/>
        <v>3.4504615384615396</v>
      </c>
      <c r="AJ15">
        <f t="shared" si="5"/>
        <v>67.430872918089079</v>
      </c>
      <c r="AK15">
        <f t="shared" si="18"/>
        <v>2.3266763350875421</v>
      </c>
      <c r="AL15">
        <f t="shared" si="6"/>
        <v>1.6743087291808909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104.560400730109</v>
      </c>
      <c r="H17" s="5">
        <f t="shared" si="1"/>
        <v>14.630344214573361</v>
      </c>
      <c r="I17">
        <v>99.292764991321505</v>
      </c>
      <c r="J17">
        <v>107.25468718357099</v>
      </c>
      <c r="K17">
        <v>98.107528014094001</v>
      </c>
      <c r="L17">
        <v>108.919646019743</v>
      </c>
      <c r="M17">
        <v>128.886592318125</v>
      </c>
      <c r="N17">
        <v>96.648138198341201</v>
      </c>
      <c r="O17">
        <v>76.617971811195801</v>
      </c>
      <c r="P17">
        <v>108.885601361298</v>
      </c>
      <c r="Q17">
        <v>98.116785138491295</v>
      </c>
      <c r="R17">
        <v>122.874292264909</v>
      </c>
      <c r="T17" s="14">
        <v>292</v>
      </c>
      <c r="U17" s="14">
        <v>100000</v>
      </c>
      <c r="V17" s="5">
        <f t="shared" si="2"/>
        <v>35.808356414420885</v>
      </c>
      <c r="W17" s="5">
        <f t="shared" si="3"/>
        <v>5.0103918543059898</v>
      </c>
      <c r="X17" s="5">
        <f t="shared" si="4"/>
        <v>1.5844250229561452</v>
      </c>
      <c r="Y17" s="5">
        <f t="shared" si="7"/>
        <v>34.004371572370381</v>
      </c>
      <c r="Z17" s="5">
        <f t="shared" si="8"/>
        <v>36.731057254647602</v>
      </c>
      <c r="AA17" s="5">
        <f t="shared" si="9"/>
        <v>33.598468497977393</v>
      </c>
      <c r="AB17" s="5">
        <f t="shared" si="10"/>
        <v>37.301248636898286</v>
      </c>
      <c r="AC17" s="5">
        <f t="shared" si="11"/>
        <v>44.139243944563354</v>
      </c>
      <c r="AD17" s="5">
        <f t="shared" si="12"/>
        <v>33.098677465185339</v>
      </c>
      <c r="AE17" s="5">
        <f t="shared" si="13"/>
        <v>26.239031442190342</v>
      </c>
      <c r="AF17" s="5">
        <f t="shared" si="14"/>
        <v>37.289589507293833</v>
      </c>
      <c r="AG17" s="5">
        <f t="shared" si="15"/>
        <v>33.601638746058661</v>
      </c>
      <c r="AH17" s="5">
        <f t="shared" si="16"/>
        <v>42.080237077023632</v>
      </c>
      <c r="AI17">
        <f t="shared" si="17"/>
        <v>603.1890410958905</v>
      </c>
      <c r="AJ17">
        <f t="shared" si="5"/>
        <v>-94.063493536062367</v>
      </c>
      <c r="AK17">
        <f t="shared" si="18"/>
        <v>-567.38068468146957</v>
      </c>
      <c r="AL17">
        <f t="shared" si="6"/>
        <v>5.93650646393762E-2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170.8380888221011</v>
      </c>
      <c r="H18" s="5">
        <f t="shared" si="1"/>
        <v>4.9529371930383945</v>
      </c>
      <c r="I18">
        <v>176.01567606349701</v>
      </c>
      <c r="J18">
        <v>172.62114889003999</v>
      </c>
      <c r="K18">
        <v>172.98903631466499</v>
      </c>
      <c r="L18">
        <v>169.60754981512801</v>
      </c>
      <c r="M18">
        <v>168.81641196910601</v>
      </c>
      <c r="N18">
        <v>180.790931428428</v>
      </c>
      <c r="O18">
        <v>168.40940944821199</v>
      </c>
      <c r="P18">
        <v>166.92344278610199</v>
      </c>
      <c r="Q18">
        <v>168.88371089230799</v>
      </c>
      <c r="R18">
        <v>163.32357061352499</v>
      </c>
      <c r="T18" s="14">
        <v>200</v>
      </c>
      <c r="U18" s="14">
        <v>47000</v>
      </c>
      <c r="V18" s="5">
        <f t="shared" si="2"/>
        <v>40.146950873193759</v>
      </c>
      <c r="W18" s="5">
        <f t="shared" si="3"/>
        <v>1.1639402403640229</v>
      </c>
      <c r="X18" s="5">
        <f t="shared" si="4"/>
        <v>0.36807022198741629</v>
      </c>
      <c r="Y18" s="5">
        <f t="shared" si="7"/>
        <v>41.363683874921797</v>
      </c>
      <c r="Z18" s="5">
        <f t="shared" si="8"/>
        <v>40.565969989159399</v>
      </c>
      <c r="AA18" s="5">
        <f t="shared" si="9"/>
        <v>40.652423533946269</v>
      </c>
      <c r="AB18" s="5">
        <f t="shared" si="10"/>
        <v>39.857774206555078</v>
      </c>
      <c r="AC18" s="5">
        <f t="shared" si="11"/>
        <v>39.671856812739911</v>
      </c>
      <c r="AD18" s="5">
        <f t="shared" si="12"/>
        <v>42.485868885680574</v>
      </c>
      <c r="AE18" s="5">
        <f t="shared" si="13"/>
        <v>39.576211220329817</v>
      </c>
      <c r="AF18" s="5">
        <f t="shared" si="14"/>
        <v>39.227009054733962</v>
      </c>
      <c r="AG18" s="5">
        <f t="shared" si="15"/>
        <v>39.687672059692375</v>
      </c>
      <c r="AH18" s="5">
        <f t="shared" si="16"/>
        <v>38.381039094178369</v>
      </c>
      <c r="AI18">
        <f t="shared" si="17"/>
        <v>45.130904000000001</v>
      </c>
      <c r="AJ18">
        <f t="shared" si="5"/>
        <v>-11.043326601227047</v>
      </c>
      <c r="AK18">
        <f t="shared" si="18"/>
        <v>-4.9839531268062416</v>
      </c>
      <c r="AL18">
        <f t="shared" si="6"/>
        <v>0.88956673398772956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30.690841259043161</v>
      </c>
      <c r="H19" s="5">
        <f t="shared" si="1"/>
        <v>3.0144129580357455</v>
      </c>
      <c r="I19">
        <v>31.682300486309401</v>
      </c>
      <c r="J19">
        <v>33.694051604642702</v>
      </c>
      <c r="K19">
        <v>34.247648230064001</v>
      </c>
      <c r="L19">
        <v>34.840429513574101</v>
      </c>
      <c r="M19">
        <v>25.120236966140499</v>
      </c>
      <c r="N19">
        <v>30.0312008570694</v>
      </c>
      <c r="O19">
        <v>29.280271153283699</v>
      </c>
      <c r="P19">
        <v>30.741261145462001</v>
      </c>
      <c r="Q19">
        <v>28.643745218759101</v>
      </c>
      <c r="R19">
        <v>28.627267415126699</v>
      </c>
      <c r="T19" s="14">
        <v>437</v>
      </c>
      <c r="U19" s="14">
        <v>300000</v>
      </c>
      <c r="V19" s="5">
        <f t="shared" si="2"/>
        <v>21.069227408954116</v>
      </c>
      <c r="W19" s="5">
        <f t="shared" si="3"/>
        <v>2.0693910467064613</v>
      </c>
      <c r="X19" s="5">
        <f t="shared" si="4"/>
        <v>0.65439890771523013</v>
      </c>
      <c r="Y19" s="5">
        <f t="shared" si="7"/>
        <v>21.749863034079681</v>
      </c>
      <c r="Z19" s="5">
        <f t="shared" si="8"/>
        <v>23.130927875040758</v>
      </c>
      <c r="AA19" s="5">
        <f t="shared" si="9"/>
        <v>23.51097132498673</v>
      </c>
      <c r="AB19" s="5">
        <f t="shared" si="10"/>
        <v>23.917914997876956</v>
      </c>
      <c r="AC19" s="5">
        <f t="shared" si="11"/>
        <v>17.245013935565563</v>
      </c>
      <c r="AD19" s="5">
        <f t="shared" si="12"/>
        <v>20.616385027736431</v>
      </c>
      <c r="AE19" s="5">
        <f t="shared" si="13"/>
        <v>20.100872645274848</v>
      </c>
      <c r="AF19" s="5">
        <f t="shared" si="14"/>
        <v>21.103840603291992</v>
      </c>
      <c r="AG19" s="5">
        <f t="shared" si="15"/>
        <v>19.663898319514256</v>
      </c>
      <c r="AH19" s="5">
        <f t="shared" si="16"/>
        <v>19.652586326173935</v>
      </c>
      <c r="AI19">
        <f t="shared" si="17"/>
        <v>33.584622425629298</v>
      </c>
      <c r="AJ19">
        <f t="shared" si="5"/>
        <v>-37.26525449077063</v>
      </c>
      <c r="AK19">
        <f t="shared" si="18"/>
        <v>-12.515395016675182</v>
      </c>
      <c r="AL19">
        <f t="shared" si="6"/>
        <v>0.62734745509229373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28.630174850744574</v>
      </c>
      <c r="H20" s="5">
        <f t="shared" si="1"/>
        <v>2.4841456141734644</v>
      </c>
      <c r="I20">
        <v>29.7003939491496</v>
      </c>
      <c r="J20">
        <v>27.688169966162899</v>
      </c>
      <c r="K20">
        <v>28.7901299435891</v>
      </c>
      <c r="L20">
        <v>26.884538110621499</v>
      </c>
      <c r="M20">
        <v>26.500135238903098</v>
      </c>
      <c r="N20">
        <v>27.555917798367201</v>
      </c>
      <c r="O20">
        <v>26.547974689548699</v>
      </c>
      <c r="P20">
        <v>27.778228533078298</v>
      </c>
      <c r="Q20">
        <v>30.100916809194999</v>
      </c>
      <c r="R20">
        <v>34.755343468830297</v>
      </c>
      <c r="T20" s="14">
        <v>97</v>
      </c>
      <c r="U20" s="14">
        <v>105000</v>
      </c>
      <c r="V20" s="5">
        <f t="shared" si="2"/>
        <v>30.9914263848266</v>
      </c>
      <c r="W20" s="5">
        <f t="shared" si="3"/>
        <v>2.6890236029712762</v>
      </c>
      <c r="X20" s="5">
        <f t="shared" si="4"/>
        <v>0.85034392673415515</v>
      </c>
      <c r="Y20" s="5">
        <f t="shared" si="7"/>
        <v>32.149910975883586</v>
      </c>
      <c r="Z20" s="5">
        <f t="shared" si="8"/>
        <v>29.971730375743345</v>
      </c>
      <c r="AA20" s="5">
        <f t="shared" si="9"/>
        <v>31.164573650276864</v>
      </c>
      <c r="AB20" s="5">
        <f t="shared" si="10"/>
        <v>29.101819604281005</v>
      </c>
      <c r="AC20" s="5">
        <f t="shared" si="11"/>
        <v>28.685713402936344</v>
      </c>
      <c r="AD20" s="5">
        <f t="shared" si="12"/>
        <v>29.828570812665522</v>
      </c>
      <c r="AE20" s="5">
        <f t="shared" si="13"/>
        <v>28.73749837528467</v>
      </c>
      <c r="AF20" s="5">
        <f t="shared" si="14"/>
        <v>30.069216453332178</v>
      </c>
      <c r="AG20" s="5">
        <f t="shared" si="15"/>
        <v>32.58346664912861</v>
      </c>
      <c r="AH20" s="5">
        <f t="shared" si="16"/>
        <v>37.621763548733824</v>
      </c>
      <c r="AI20">
        <f t="shared" si="17"/>
        <v>120.25509278350515</v>
      </c>
      <c r="AJ20">
        <f t="shared" si="5"/>
        <v>-74.228595506869425</v>
      </c>
      <c r="AK20">
        <f t="shared" si="18"/>
        <v>-89.263666398678552</v>
      </c>
      <c r="AL20">
        <f t="shared" si="6"/>
        <v>0.25771404493130584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305.92676327143573</v>
      </c>
      <c r="H21" s="5">
        <f t="shared" si="1"/>
        <v>46.30248230182805</v>
      </c>
      <c r="I21">
        <v>279.71114806567903</v>
      </c>
      <c r="J21">
        <v>298.165147770972</v>
      </c>
      <c r="K21">
        <v>296.73012672633303</v>
      </c>
      <c r="L21">
        <v>246.18910192084101</v>
      </c>
      <c r="M21">
        <v>415.28633500698601</v>
      </c>
      <c r="N21">
        <v>343.50957336905998</v>
      </c>
      <c r="O21">
        <v>283.202073349854</v>
      </c>
      <c r="P21">
        <v>275.62475475080998</v>
      </c>
      <c r="Q21">
        <v>305.54913823265599</v>
      </c>
      <c r="R21">
        <v>315.30023352116598</v>
      </c>
      <c r="T21" s="14">
        <v>1629</v>
      </c>
      <c r="U21" s="14">
        <v>90000</v>
      </c>
      <c r="V21" s="5">
        <f t="shared" si="2"/>
        <v>16.902031119968825</v>
      </c>
      <c r="W21" s="5">
        <f t="shared" si="3"/>
        <v>2.5581481934711578</v>
      </c>
      <c r="X21" s="5">
        <f t="shared" si="4"/>
        <v>0.80895748836139392</v>
      </c>
      <c r="Y21" s="5">
        <f t="shared" si="7"/>
        <v>15.453654589264035</v>
      </c>
      <c r="Z21" s="5">
        <f t="shared" si="8"/>
        <v>16.473212584031604</v>
      </c>
      <c r="AA21" s="5">
        <f t="shared" si="9"/>
        <v>16.393929653388565</v>
      </c>
      <c r="AB21" s="5">
        <f t="shared" si="10"/>
        <v>13.601607840930443</v>
      </c>
      <c r="AC21" s="5">
        <f t="shared" si="11"/>
        <v>22.943996409225747</v>
      </c>
      <c r="AD21" s="5">
        <f t="shared" si="12"/>
        <v>18.978429467903865</v>
      </c>
      <c r="AE21" s="5">
        <f t="shared" si="13"/>
        <v>15.646523389494696</v>
      </c>
      <c r="AF21" s="5">
        <f t="shared" si="14"/>
        <v>15.227887002807181</v>
      </c>
      <c r="AG21" s="5">
        <f t="shared" si="15"/>
        <v>16.881167858157792</v>
      </c>
      <c r="AH21" s="5">
        <f t="shared" si="16"/>
        <v>17.419902404484311</v>
      </c>
      <c r="AI21">
        <f t="shared" si="17"/>
        <v>18.581480662983427</v>
      </c>
      <c r="AJ21">
        <f t="shared" si="5"/>
        <v>-9.0382977195152705</v>
      </c>
      <c r="AK21">
        <f t="shared" si="18"/>
        <v>-1.6794495430146021</v>
      </c>
      <c r="AL21">
        <f t="shared" si="6"/>
        <v>0.90961702280484724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27.5852668081763</v>
      </c>
      <c r="H22" s="5">
        <f t="shared" si="1"/>
        <v>0.75864853113592512</v>
      </c>
      <c r="I22">
        <v>26.743496061229902</v>
      </c>
      <c r="J22">
        <v>27.4176655323948</v>
      </c>
      <c r="K22">
        <v>27.2207325180966</v>
      </c>
      <c r="L22">
        <v>27.500523346856099</v>
      </c>
      <c r="M22">
        <v>26.9747337540961</v>
      </c>
      <c r="N22">
        <v>28.4311448636665</v>
      </c>
      <c r="O22">
        <v>27.334544206875599</v>
      </c>
      <c r="P22">
        <v>27.3762682056296</v>
      </c>
      <c r="Q22">
        <v>29.346590296171499</v>
      </c>
      <c r="R22">
        <v>27.506969296746298</v>
      </c>
      <c r="T22" s="14">
        <v>54</v>
      </c>
      <c r="U22" s="14">
        <v>90000</v>
      </c>
      <c r="V22" s="5">
        <f t="shared" si="2"/>
        <v>45.975444680293826</v>
      </c>
      <c r="W22" s="5">
        <f t="shared" si="3"/>
        <v>1.2644142185598737</v>
      </c>
      <c r="X22" s="5">
        <f t="shared" si="4"/>
        <v>0.39984288365511467</v>
      </c>
      <c r="Y22" s="5">
        <f t="shared" si="7"/>
        <v>44.572493435383173</v>
      </c>
      <c r="Z22" s="5">
        <f t="shared" si="8"/>
        <v>45.696109220658002</v>
      </c>
      <c r="AA22" s="5">
        <f t="shared" si="9"/>
        <v>45.367887530160999</v>
      </c>
      <c r="AB22" s="5">
        <f t="shared" si="10"/>
        <v>45.834205578093496</v>
      </c>
      <c r="AC22" s="5">
        <f t="shared" si="11"/>
        <v>44.957889590160171</v>
      </c>
      <c r="AD22" s="5">
        <f t="shared" si="12"/>
        <v>47.385241439444165</v>
      </c>
      <c r="AE22" s="5">
        <f t="shared" si="13"/>
        <v>45.557573678125998</v>
      </c>
      <c r="AF22" s="5">
        <f t="shared" si="14"/>
        <v>45.627113676049333</v>
      </c>
      <c r="AG22" s="5">
        <f t="shared" si="15"/>
        <v>48.910983826952496</v>
      </c>
      <c r="AH22" s="5">
        <f t="shared" si="16"/>
        <v>45.844948827910493</v>
      </c>
      <c r="AI22">
        <f t="shared" si="17"/>
        <v>153.75733333333335</v>
      </c>
      <c r="AJ22">
        <f t="shared" si="5"/>
        <v>-70.098697939419381</v>
      </c>
      <c r="AK22">
        <f t="shared" si="18"/>
        <v>-107.78188865303952</v>
      </c>
      <c r="AL22">
        <f t="shared" si="6"/>
        <v>0.29901302060580626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12.354752991840311</v>
      </c>
      <c r="H23" s="5">
        <f t="shared" si="1"/>
        <v>0.12189241563698715</v>
      </c>
      <c r="I23">
        <v>12.353129391871899</v>
      </c>
      <c r="J23">
        <v>12.234510307656601</v>
      </c>
      <c r="K23">
        <v>12.497441739880299</v>
      </c>
      <c r="L23">
        <v>12.406681792742701</v>
      </c>
      <c r="M23">
        <v>12.2284995949754</v>
      </c>
      <c r="N23">
        <v>12.506789984462699</v>
      </c>
      <c r="O23">
        <v>12.2581135561043</v>
      </c>
      <c r="P23">
        <v>12.361403881268499</v>
      </c>
      <c r="Q23">
        <v>12.196001472816899</v>
      </c>
      <c r="R23">
        <v>12.5049581966238</v>
      </c>
      <c r="T23" s="14">
        <v>18</v>
      </c>
      <c r="U23" s="14">
        <v>270000</v>
      </c>
      <c r="V23" s="5">
        <f t="shared" si="2"/>
        <v>185.32129487760466</v>
      </c>
      <c r="W23" s="5">
        <f t="shared" si="3"/>
        <v>1.8283862345548101</v>
      </c>
      <c r="X23" s="5">
        <f t="shared" si="4"/>
        <v>0.57818649436920577</v>
      </c>
      <c r="Y23" s="5">
        <f t="shared" si="7"/>
        <v>185.29694087807849</v>
      </c>
      <c r="Z23" s="5">
        <f t="shared" si="8"/>
        <v>183.51765461484902</v>
      </c>
      <c r="AA23" s="5">
        <f t="shared" si="9"/>
        <v>187.4616260982045</v>
      </c>
      <c r="AB23" s="5">
        <f t="shared" si="10"/>
        <v>186.10022689114052</v>
      </c>
      <c r="AC23" s="5">
        <f t="shared" si="11"/>
        <v>183.42749392463099</v>
      </c>
      <c r="AD23" s="5">
        <f t="shared" si="12"/>
        <v>187.60184976694049</v>
      </c>
      <c r="AE23" s="5">
        <f t="shared" si="13"/>
        <v>183.87170334156451</v>
      </c>
      <c r="AF23" s="5">
        <f t="shared" si="14"/>
        <v>185.42105821902751</v>
      </c>
      <c r="AG23" s="5">
        <f t="shared" si="15"/>
        <v>182.94002209225349</v>
      </c>
      <c r="AH23" s="5">
        <f t="shared" si="16"/>
        <v>187.57437294935701</v>
      </c>
      <c r="AI23">
        <f t="shared" si="17"/>
        <v>1257.3119999999999</v>
      </c>
      <c r="AJ23">
        <f t="shared" si="5"/>
        <v>-85.260516492516984</v>
      </c>
      <c r="AK23">
        <f t="shared" si="18"/>
        <v>-1071.9907051223952</v>
      </c>
      <c r="AL23">
        <f t="shared" si="6"/>
        <v>0.14739483507483001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6.0394545745688095</v>
      </c>
      <c r="H24" s="5">
        <f t="shared" si="1"/>
        <v>6.1833856791148577E-2</v>
      </c>
      <c r="I24">
        <v>5.9381106759001998</v>
      </c>
      <c r="J24">
        <v>6.0389438582953803</v>
      </c>
      <c r="K24">
        <v>5.9952076345316696</v>
      </c>
      <c r="L24">
        <v>5.95914944634852</v>
      </c>
      <c r="M24">
        <v>6.0984501096510799</v>
      </c>
      <c r="N24">
        <v>6.1306191708508901</v>
      </c>
      <c r="O24">
        <v>6.0911519611026499</v>
      </c>
      <c r="P24">
        <v>6.0531963227362899</v>
      </c>
      <c r="Q24">
        <v>6.0222533242016203</v>
      </c>
      <c r="R24">
        <v>6.0674632420697998</v>
      </c>
      <c r="T24" s="14">
        <v>65</v>
      </c>
      <c r="U24" s="14">
        <v>70000</v>
      </c>
      <c r="V24" s="5">
        <f t="shared" si="2"/>
        <v>6.5040280033817952</v>
      </c>
      <c r="W24" s="5">
        <f t="shared" si="3"/>
        <v>6.6590307313544664E-2</v>
      </c>
      <c r="X24" s="5">
        <f t="shared" si="4"/>
        <v>2.1057704120136932E-2</v>
      </c>
      <c r="Y24" s="5">
        <f t="shared" si="7"/>
        <v>6.3948884202002159</v>
      </c>
      <c r="Z24" s="5">
        <f t="shared" si="8"/>
        <v>6.5034780012411781</v>
      </c>
      <c r="AA24" s="5">
        <f t="shared" si="9"/>
        <v>6.4563774525725677</v>
      </c>
      <c r="AB24" s="5">
        <f t="shared" si="10"/>
        <v>6.4175455576060987</v>
      </c>
      <c r="AC24" s="5">
        <f t="shared" si="11"/>
        <v>6.5675616565473174</v>
      </c>
      <c r="AD24" s="5">
        <f t="shared" si="12"/>
        <v>6.6022052609163442</v>
      </c>
      <c r="AE24" s="5">
        <f t="shared" si="13"/>
        <v>6.5597021119567005</v>
      </c>
      <c r="AF24" s="5">
        <f t="shared" si="14"/>
        <v>6.5188268091006201</v>
      </c>
      <c r="AG24" s="5">
        <f t="shared" si="15"/>
        <v>6.4855035799094365</v>
      </c>
      <c r="AH24" s="5">
        <f t="shared" si="16"/>
        <v>6.5341911837674758</v>
      </c>
      <c r="AI24">
        <f t="shared" si="17"/>
        <v>3.8838153846153856</v>
      </c>
      <c r="AJ24">
        <f t="shared" si="5"/>
        <v>67.464911672826318</v>
      </c>
      <c r="AK24">
        <f t="shared" si="18"/>
        <v>2.6202126187664097</v>
      </c>
      <c r="AL24">
        <f t="shared" si="6"/>
        <v>1.6746491167282631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3.5972555226080289</v>
      </c>
      <c r="H25" s="5">
        <f t="shared" si="1"/>
        <v>3.5604611259233955E-2</v>
      </c>
      <c r="I25">
        <v>3.5360765039555502</v>
      </c>
      <c r="J25">
        <v>3.5950360038364102</v>
      </c>
      <c r="K25">
        <v>3.5765191531737801</v>
      </c>
      <c r="L25">
        <v>3.5479835108962199</v>
      </c>
      <c r="M25">
        <v>3.6330735474653899</v>
      </c>
      <c r="N25">
        <v>3.6413433543018598</v>
      </c>
      <c r="O25">
        <v>3.6261552385342202</v>
      </c>
      <c r="P25">
        <v>3.6142184584678398</v>
      </c>
      <c r="Q25">
        <v>3.5864991813059</v>
      </c>
      <c r="R25">
        <v>3.6156502741431198</v>
      </c>
      <c r="T25" s="14">
        <v>22</v>
      </c>
      <c r="U25" s="14">
        <v>160000</v>
      </c>
      <c r="V25" s="5">
        <f t="shared" si="2"/>
        <v>26.161858346240212</v>
      </c>
      <c r="W25" s="5">
        <f t="shared" si="3"/>
        <v>0.25894262733988233</v>
      </c>
      <c r="X25" s="5">
        <f t="shared" si="4"/>
        <v>8.1884848570221561E-2</v>
      </c>
      <c r="Y25" s="5">
        <f t="shared" si="7"/>
        <v>25.716920028767639</v>
      </c>
      <c r="Z25" s="5">
        <f t="shared" si="8"/>
        <v>26.145716391537526</v>
      </c>
      <c r="AA25" s="5">
        <f t="shared" si="9"/>
        <v>26.0110483867184</v>
      </c>
      <c r="AB25" s="5">
        <f t="shared" si="10"/>
        <v>25.803516442881598</v>
      </c>
      <c r="AC25" s="5">
        <f t="shared" si="11"/>
        <v>26.422353072475563</v>
      </c>
      <c r="AD25" s="5">
        <f t="shared" si="12"/>
        <v>26.48249712219534</v>
      </c>
      <c r="AE25" s="5">
        <f t="shared" si="13"/>
        <v>26.372038098430689</v>
      </c>
      <c r="AF25" s="5">
        <f t="shared" si="14"/>
        <v>26.285225152493382</v>
      </c>
      <c r="AG25" s="5">
        <f t="shared" si="15"/>
        <v>26.083630409497456</v>
      </c>
      <c r="AH25" s="5">
        <f t="shared" si="16"/>
        <v>26.295638357404506</v>
      </c>
      <c r="AI25">
        <f t="shared" si="17"/>
        <v>15.639272727272729</v>
      </c>
      <c r="AJ25">
        <f t="shared" si="5"/>
        <v>67.283087918900137</v>
      </c>
      <c r="AK25">
        <f t="shared" si="18"/>
        <v>10.522585618967483</v>
      </c>
      <c r="AL25">
        <f t="shared" si="6"/>
        <v>1.6728308791890014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6.490295283466148</v>
      </c>
      <c r="H26" s="5">
        <f t="shared" si="1"/>
        <v>6.5521559227658469E-2</v>
      </c>
      <c r="I26">
        <v>6.38264383049105</v>
      </c>
      <c r="J26">
        <v>6.4946252009967997</v>
      </c>
      <c r="K26">
        <v>6.4505278769323304</v>
      </c>
      <c r="L26">
        <v>6.3992763481896899</v>
      </c>
      <c r="M26">
        <v>6.5544229811836603</v>
      </c>
      <c r="N26">
        <v>6.5741480962415997</v>
      </c>
      <c r="O26">
        <v>6.5488879080733904</v>
      </c>
      <c r="P26">
        <v>6.5291313260088399</v>
      </c>
      <c r="Q26">
        <v>6.4621130285913502</v>
      </c>
      <c r="R26">
        <v>6.5071762379527698</v>
      </c>
      <c r="T26" s="14">
        <v>400</v>
      </c>
      <c r="U26" s="14">
        <v>53000</v>
      </c>
      <c r="V26" s="5">
        <f t="shared" si="2"/>
        <v>0.85996412505926467</v>
      </c>
      <c r="W26" s="5">
        <f t="shared" si="3"/>
        <v>8.6816065976647473E-3</v>
      </c>
      <c r="X26" s="5">
        <f t="shared" si="4"/>
        <v>2.7453650598165641E-3</v>
      </c>
      <c r="Y26" s="5">
        <f t="shared" si="7"/>
        <v>0.8457003075400642</v>
      </c>
      <c r="Z26" s="5">
        <f t="shared" si="8"/>
        <v>0.86053783913207582</v>
      </c>
      <c r="AA26" s="5">
        <f t="shared" si="9"/>
        <v>0.85469494369353372</v>
      </c>
      <c r="AB26" s="5">
        <f t="shared" si="10"/>
        <v>0.84790411613513406</v>
      </c>
      <c r="AC26" s="5">
        <f t="shared" si="11"/>
        <v>0.86846104500683508</v>
      </c>
      <c r="AD26" s="5">
        <f t="shared" si="12"/>
        <v>0.87107462275201208</v>
      </c>
      <c r="AE26" s="5">
        <f t="shared" si="13"/>
        <v>0.86772764781972422</v>
      </c>
      <c r="AF26" s="5">
        <f t="shared" si="14"/>
        <v>0.86510990069617133</v>
      </c>
      <c r="AG26" s="5">
        <f t="shared" si="15"/>
        <v>0.85622997628835384</v>
      </c>
      <c r="AH26" s="5">
        <f t="shared" si="16"/>
        <v>0.86220085152874193</v>
      </c>
      <c r="AI26">
        <f t="shared" si="17"/>
        <v>0.51346400000000003</v>
      </c>
      <c r="AJ26">
        <f t="shared" si="5"/>
        <v>67.482846910253613</v>
      </c>
      <c r="AK26">
        <f t="shared" si="18"/>
        <v>0.34650012505926464</v>
      </c>
      <c r="AL26">
        <f t="shared" si="6"/>
        <v>1.6748284691025361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3.1300352002721312</v>
      </c>
      <c r="H27" s="5">
        <f t="shared" si="1"/>
        <v>3.3979271604571273E-2</v>
      </c>
      <c r="I27">
        <v>3.0718970176822098</v>
      </c>
      <c r="J27">
        <v>3.1297893599052</v>
      </c>
      <c r="K27">
        <v>3.1181108911358</v>
      </c>
      <c r="L27">
        <v>3.0845224634337201</v>
      </c>
      <c r="M27">
        <v>3.1588024121995599</v>
      </c>
      <c r="N27">
        <v>3.1844865586326998</v>
      </c>
      <c r="O27">
        <v>3.15686728360303</v>
      </c>
      <c r="P27">
        <v>3.1296435040829702</v>
      </c>
      <c r="Q27">
        <v>3.1215835162466998</v>
      </c>
      <c r="R27">
        <v>3.1446489957994199</v>
      </c>
      <c r="T27" s="14">
        <v>640</v>
      </c>
      <c r="U27" s="14">
        <v>480000</v>
      </c>
      <c r="V27" s="5">
        <f t="shared" si="2"/>
        <v>2.3475264002040981</v>
      </c>
      <c r="W27" s="5">
        <f t="shared" si="3"/>
        <v>2.5484453703428517E-2</v>
      </c>
      <c r="X27" s="5">
        <f t="shared" si="4"/>
        <v>8.0588918627947318E-3</v>
      </c>
      <c r="Y27" s="5">
        <f t="shared" si="7"/>
        <v>2.303922763261657</v>
      </c>
      <c r="Z27" s="5">
        <f t="shared" si="8"/>
        <v>2.3473420199289001</v>
      </c>
      <c r="AA27" s="5">
        <f t="shared" si="9"/>
        <v>2.3385831683518501</v>
      </c>
      <c r="AB27" s="5">
        <f t="shared" si="10"/>
        <v>2.3133918475752897</v>
      </c>
      <c r="AC27" s="5">
        <f t="shared" si="11"/>
        <v>2.3691018091496701</v>
      </c>
      <c r="AD27" s="5">
        <f t="shared" si="12"/>
        <v>2.3883649189745246</v>
      </c>
      <c r="AE27" s="5">
        <f t="shared" si="13"/>
        <v>2.3676504627022723</v>
      </c>
      <c r="AF27" s="5">
        <f t="shared" si="14"/>
        <v>2.3472326280622275</v>
      </c>
      <c r="AG27" s="5">
        <f t="shared" si="15"/>
        <v>2.3411876371850249</v>
      </c>
      <c r="AH27" s="5">
        <f t="shared" si="16"/>
        <v>2.3584867468495649</v>
      </c>
      <c r="AI27">
        <f t="shared" si="17"/>
        <v>1.4028000000000003</v>
      </c>
      <c r="AJ27">
        <f t="shared" si="5"/>
        <v>67.34576562618318</v>
      </c>
      <c r="AK27">
        <f t="shared" si="18"/>
        <v>0.94472640020409782</v>
      </c>
      <c r="AL27">
        <f t="shared" si="6"/>
        <v>1.6734576562618317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31.220234893832121</v>
      </c>
      <c r="H28" s="5">
        <f t="shared" si="1"/>
        <v>0.32835981938945802</v>
      </c>
      <c r="I28">
        <v>30.670436031940898</v>
      </c>
      <c r="J28">
        <v>31.2877924004585</v>
      </c>
      <c r="K28">
        <v>31.030485245284201</v>
      </c>
      <c r="L28">
        <v>30.7750137477362</v>
      </c>
      <c r="M28">
        <v>31.5709780946931</v>
      </c>
      <c r="N28">
        <v>31.615931652380699</v>
      </c>
      <c r="O28">
        <v>31.492535481798601</v>
      </c>
      <c r="P28">
        <v>31.267439992166501</v>
      </c>
      <c r="Q28">
        <v>31.0560983390681</v>
      </c>
      <c r="R28">
        <v>31.435637952794401</v>
      </c>
      <c r="T28" s="14">
        <v>2500</v>
      </c>
      <c r="U28" s="14">
        <v>120000</v>
      </c>
      <c r="V28" s="5">
        <f t="shared" si="2"/>
        <v>1.4985712749039419</v>
      </c>
      <c r="W28" s="5">
        <f t="shared" si="3"/>
        <v>1.5761271330694E-2</v>
      </c>
      <c r="X28" s="5">
        <f t="shared" si="4"/>
        <v>4.9841516224905982E-3</v>
      </c>
      <c r="Y28" s="5">
        <f t="shared" si="7"/>
        <v>1.4721809295331632</v>
      </c>
      <c r="Z28" s="5">
        <f t="shared" si="8"/>
        <v>1.501814035222008</v>
      </c>
      <c r="AA28" s="5">
        <f t="shared" si="9"/>
        <v>1.4894632917736417</v>
      </c>
      <c r="AB28" s="5">
        <f t="shared" si="10"/>
        <v>1.4772006598913376</v>
      </c>
      <c r="AC28" s="5">
        <f t="shared" si="11"/>
        <v>1.5154069485452688</v>
      </c>
      <c r="AD28" s="5">
        <f t="shared" si="12"/>
        <v>1.5175647193142736</v>
      </c>
      <c r="AE28" s="5">
        <f t="shared" si="13"/>
        <v>1.5116417031263329</v>
      </c>
      <c r="AF28" s="5">
        <f t="shared" si="14"/>
        <v>1.500837119623992</v>
      </c>
      <c r="AG28" s="5">
        <f t="shared" si="15"/>
        <v>1.4906927202752689</v>
      </c>
      <c r="AH28" s="5">
        <f t="shared" si="16"/>
        <v>1.5089106217341315</v>
      </c>
      <c r="AI28">
        <f t="shared" si="17"/>
        <v>0.89510400000000001</v>
      </c>
      <c r="AJ28">
        <f t="shared" si="5"/>
        <v>67.41867703685179</v>
      </c>
      <c r="AK28">
        <f t="shared" si="18"/>
        <v>0.60346727490394192</v>
      </c>
      <c r="AL28">
        <f t="shared" si="6"/>
        <v>1.674186770368518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0.9377776120476321</v>
      </c>
      <c r="H29" s="5">
        <f t="shared" si="1"/>
        <v>9.7513687716864229E-3</v>
      </c>
      <c r="I29">
        <v>0.92295384878364595</v>
      </c>
      <c r="J29">
        <v>0.93941380973191402</v>
      </c>
      <c r="K29">
        <v>0.93085121512109803</v>
      </c>
      <c r="L29">
        <v>0.92329791055453103</v>
      </c>
      <c r="M29">
        <v>0.94794454358227498</v>
      </c>
      <c r="N29">
        <v>0.95120309884336895</v>
      </c>
      <c r="O29">
        <v>0.94709757543772199</v>
      </c>
      <c r="P29">
        <v>0.93965457301041699</v>
      </c>
      <c r="Q29">
        <v>0.93674948545001202</v>
      </c>
      <c r="R29">
        <v>0.93861005996133795</v>
      </c>
      <c r="T29" s="14">
        <v>1550</v>
      </c>
      <c r="U29" s="14">
        <v>390000</v>
      </c>
      <c r="V29" s="5">
        <f t="shared" si="2"/>
        <v>0.23595694754746871</v>
      </c>
      <c r="W29" s="5">
        <f t="shared" si="3"/>
        <v>2.4535702070694835E-3</v>
      </c>
      <c r="X29" s="5">
        <f t="shared" si="4"/>
        <v>7.7588702534705318E-4</v>
      </c>
      <c r="Y29" s="5">
        <f t="shared" si="7"/>
        <v>0.2322270974358851</v>
      </c>
      <c r="Z29" s="5">
        <f t="shared" si="8"/>
        <v>0.23636863599706223</v>
      </c>
      <c r="AA29" s="5">
        <f t="shared" si="9"/>
        <v>0.23421417670788919</v>
      </c>
      <c r="AB29" s="5">
        <f t="shared" si="10"/>
        <v>0.23231366781694654</v>
      </c>
      <c r="AC29" s="5">
        <f t="shared" si="11"/>
        <v>0.23851507870779823</v>
      </c>
      <c r="AD29" s="5">
        <f t="shared" si="12"/>
        <v>0.23933497325736378</v>
      </c>
      <c r="AE29" s="5">
        <f t="shared" si="13"/>
        <v>0.23830197059400748</v>
      </c>
      <c r="AF29" s="5">
        <f t="shared" si="14"/>
        <v>0.23642921514455653</v>
      </c>
      <c r="AG29" s="5">
        <f t="shared" si="15"/>
        <v>0.23569825762935784</v>
      </c>
      <c r="AH29" s="5">
        <f t="shared" si="16"/>
        <v>0.23616640218382051</v>
      </c>
      <c r="AI29">
        <f t="shared" si="17"/>
        <v>0.14090322580645162</v>
      </c>
      <c r="AJ29">
        <f t="shared" si="5"/>
        <v>67.460287865648567</v>
      </c>
      <c r="AK29">
        <f t="shared" si="18"/>
        <v>9.5053721741017089E-2</v>
      </c>
      <c r="AL29">
        <f t="shared" si="6"/>
        <v>1.6746028786564857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5.682842977863551</v>
      </c>
      <c r="H30" s="5">
        <f t="shared" si="1"/>
        <v>5.4912478677061637E-2</v>
      </c>
      <c r="I30">
        <v>5.5916668980217601</v>
      </c>
      <c r="J30">
        <v>5.6879937338978497</v>
      </c>
      <c r="K30">
        <v>5.6505646980888002</v>
      </c>
      <c r="L30">
        <v>5.6037920573545303</v>
      </c>
      <c r="M30">
        <v>5.7347997839097999</v>
      </c>
      <c r="N30">
        <v>5.7607523446805597</v>
      </c>
      <c r="O30">
        <v>5.7285351068971098</v>
      </c>
      <c r="P30">
        <v>5.7030351065073299</v>
      </c>
      <c r="Q30">
        <v>5.6726513622976498</v>
      </c>
      <c r="R30">
        <v>5.6946386869801104</v>
      </c>
      <c r="T30" s="14">
        <v>9240</v>
      </c>
      <c r="U30" s="15">
        <v>66000</v>
      </c>
      <c r="V30" s="5">
        <f t="shared" si="2"/>
        <v>4.0591735556168212E-2</v>
      </c>
      <c r="W30" s="5">
        <f t="shared" si="3"/>
        <v>3.9223199055043811E-4</v>
      </c>
      <c r="X30" s="5">
        <f t="shared" si="4"/>
        <v>1.2403464613210252E-4</v>
      </c>
      <c r="Y30" s="5">
        <f t="shared" si="7"/>
        <v>3.9940477843012571E-2</v>
      </c>
      <c r="Z30" s="5">
        <f t="shared" si="8"/>
        <v>4.0628526670698925E-2</v>
      </c>
      <c r="AA30" s="5">
        <f t="shared" si="9"/>
        <v>4.036117641492E-2</v>
      </c>
      <c r="AB30" s="5">
        <f t="shared" si="10"/>
        <v>4.0027086123960935E-2</v>
      </c>
      <c r="AC30" s="5">
        <f t="shared" si="11"/>
        <v>4.096285559935571E-2</v>
      </c>
      <c r="AD30" s="5">
        <f t="shared" si="12"/>
        <v>4.1148231033432563E-2</v>
      </c>
      <c r="AE30" s="5">
        <f t="shared" si="13"/>
        <v>4.0918107906407923E-2</v>
      </c>
      <c r="AF30" s="5">
        <f t="shared" si="14"/>
        <v>4.0735965046480929E-2</v>
      </c>
      <c r="AG30" s="5">
        <f t="shared" si="15"/>
        <v>4.0518938302126065E-2</v>
      </c>
      <c r="AH30" s="5">
        <f t="shared" si="16"/>
        <v>4.0675990621286504E-2</v>
      </c>
      <c r="AI30">
        <f t="shared" si="17"/>
        <v>2.4240000000000001E-2</v>
      </c>
      <c r="AJ30">
        <f t="shared" si="5"/>
        <v>67.457654934687341</v>
      </c>
      <c r="AK30">
        <f t="shared" si="18"/>
        <v>1.6351735556168211E-2</v>
      </c>
      <c r="AL30">
        <f t="shared" si="6"/>
        <v>1.6745765493468734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10175.957757054086</v>
      </c>
      <c r="V32" s="5"/>
      <c r="W32" s="5"/>
      <c r="X32" s="5"/>
      <c r="Y32" s="5">
        <f t="shared" ref="Y32:AI32" si="19">SUM(Y5:Y30)</f>
        <v>10175.957757054081</v>
      </c>
      <c r="Z32" s="5">
        <f t="shared" si="19"/>
        <v>10175.95775705409</v>
      </c>
      <c r="AA32" s="5">
        <f t="shared" si="19"/>
        <v>10175.957757054064</v>
      </c>
      <c r="AB32" s="5">
        <f t="shared" si="19"/>
        <v>10175.957757054073</v>
      </c>
      <c r="AC32" s="5">
        <f t="shared" si="19"/>
        <v>10175.957757054101</v>
      </c>
      <c r="AD32" s="5">
        <f t="shared" si="19"/>
        <v>10175.95775705407</v>
      </c>
      <c r="AE32" s="5">
        <f t="shared" si="19"/>
        <v>10175.957757054073</v>
      </c>
      <c r="AF32" s="5">
        <f t="shared" si="19"/>
        <v>10175.957757054088</v>
      </c>
      <c r="AG32" s="5">
        <f t="shared" si="19"/>
        <v>10175.957757054088</v>
      </c>
      <c r="AH32" s="5">
        <f t="shared" si="19"/>
        <v>10175.957757054101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83EA-0D21-4780-8127-BC12808EDE00}">
  <dimension ref="A1:AL32"/>
  <sheetViews>
    <sheetView topLeftCell="L1" zoomScale="80" zoomScaleNormal="80" workbookViewId="0">
      <selection activeCell="AI5" sqref="AI5"/>
    </sheetView>
  </sheetViews>
  <sheetFormatPr defaultRowHeight="15" x14ac:dyDescent="0.25"/>
  <cols>
    <col min="4" max="4" width="8.85546875" customWidth="1"/>
    <col min="9" max="11" width="12.5703125" customWidth="1"/>
    <col min="12" max="12" width="11.5703125" customWidth="1"/>
    <col min="13" max="17" width="12.5703125" customWidth="1"/>
    <col min="18" max="18" width="11.5703125" customWidth="1"/>
  </cols>
  <sheetData>
    <row r="1" spans="1:38" x14ac:dyDescent="0.25">
      <c r="A1" t="s">
        <v>0</v>
      </c>
      <c r="B1">
        <v>340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39.853560979997198</v>
      </c>
      <c r="H4" s="5">
        <f>STDEV(I4:R4)</f>
        <v>1.9449273718368221E-3</v>
      </c>
      <c r="I4">
        <v>39.853757529525701</v>
      </c>
      <c r="J4">
        <v>39.853123401298099</v>
      </c>
      <c r="K4">
        <v>39.853247606927503</v>
      </c>
      <c r="L4">
        <v>39.851776695440897</v>
      </c>
      <c r="M4">
        <v>39.852503463482201</v>
      </c>
      <c r="N4">
        <v>39.858390630864001</v>
      </c>
      <c r="O4">
        <v>39.851252924184898</v>
      </c>
      <c r="P4">
        <v>39.853277689549401</v>
      </c>
      <c r="Q4">
        <v>39.854065454685703</v>
      </c>
      <c r="R4">
        <v>39.854214404013597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169.83187452090689</v>
      </c>
      <c r="H5" s="5">
        <f t="shared" ref="H5:H30" si="1">STDEV(I5:R5)</f>
        <v>0.19131577924586676</v>
      </c>
      <c r="I5">
        <v>169.99061374964899</v>
      </c>
      <c r="J5">
        <v>169.82527256579999</v>
      </c>
      <c r="K5">
        <v>169.547117423841</v>
      </c>
      <c r="L5">
        <v>169.86788811771601</v>
      </c>
      <c r="M5">
        <v>169.96719392163101</v>
      </c>
      <c r="N5">
        <v>169.53133556938499</v>
      </c>
      <c r="O5">
        <v>169.65804778808399</v>
      </c>
      <c r="P5">
        <v>170.02251342226899</v>
      </c>
      <c r="Q5">
        <v>169.86333058443901</v>
      </c>
      <c r="R5">
        <v>170.04543206625499</v>
      </c>
      <c r="T5" s="12">
        <v>16</v>
      </c>
      <c r="U5" s="12">
        <v>588000</v>
      </c>
      <c r="V5" s="5">
        <f>AVERAGE(Y5:AH5)</f>
        <v>6865.4535275076614</v>
      </c>
      <c r="W5" s="5">
        <f>STDEV(Y5:AH5)</f>
        <v>7.733940376014262</v>
      </c>
      <c r="X5" s="5">
        <f>W5/SQRT(COUNT(Y5:AH5))</f>
        <v>2.4456866876144137</v>
      </c>
      <c r="Y5" s="5">
        <f>I5/T5*U5/1000*1.1</f>
        <v>6871.8705608295613</v>
      </c>
      <c r="Z5" s="5">
        <f>J5/T5*U5/1000*1.1</f>
        <v>6865.1866434724652</v>
      </c>
      <c r="AA5" s="5">
        <f>K5/T5*U5/1000*1.1</f>
        <v>6853.9422218587733</v>
      </c>
      <c r="AB5" s="5">
        <f>L5/T5*U5/1000*1.1</f>
        <v>6866.9093771586695</v>
      </c>
      <c r="AC5" s="5">
        <f>M5/T5*U5/1000*1.1</f>
        <v>6870.923814281934</v>
      </c>
      <c r="AD5" s="5">
        <f>N5/T5*U5/1000*1.1</f>
        <v>6853.3042403923882</v>
      </c>
      <c r="AE5" s="5">
        <f>O5/T5*U5/1000*1.1</f>
        <v>6858.4265818332951</v>
      </c>
      <c r="AF5" s="5">
        <f>P5/T5*U5/1000*1.1</f>
        <v>6873.1601050952249</v>
      </c>
      <c r="AG5" s="5">
        <f>Q5/T5*U5/1000*1.1</f>
        <v>6866.7251388759469</v>
      </c>
      <c r="AH5" s="5">
        <f>R5/T5*U5/1000*1.1</f>
        <v>6874.0865912783574</v>
      </c>
      <c r="AI5">
        <f>F5/T5*U5/1000*1.1</f>
        <v>6403.3200000000006</v>
      </c>
      <c r="AJ5">
        <f>((V5-AI5)/AI5)*100</f>
        <v>7.2170925005725275</v>
      </c>
      <c r="AK5">
        <f>V5-AI5</f>
        <v>462.1335275076608</v>
      </c>
      <c r="AL5">
        <f>V5/AI5</f>
        <v>1.0721709250057252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2086.3913406918241</v>
      </c>
      <c r="H6" s="5">
        <f t="shared" si="1"/>
        <v>40.797076411164767</v>
      </c>
      <c r="I6">
        <v>2117.8746031033702</v>
      </c>
      <c r="J6">
        <v>2077.32497696771</v>
      </c>
      <c r="K6">
        <v>2053.0741899565901</v>
      </c>
      <c r="L6">
        <v>2023.9380738826401</v>
      </c>
      <c r="M6">
        <v>2050.4152830756698</v>
      </c>
      <c r="N6">
        <v>2104.4724742246299</v>
      </c>
      <c r="O6">
        <v>2116.7028172074001</v>
      </c>
      <c r="P6">
        <v>2052.82689334002</v>
      </c>
      <c r="Q6">
        <v>2114.0978065756899</v>
      </c>
      <c r="R6">
        <v>2153.1862885845198</v>
      </c>
      <c r="T6" s="13">
        <v>540</v>
      </c>
      <c r="U6" s="13">
        <v>45000</v>
      </c>
      <c r="V6" s="5">
        <f t="shared" ref="V6:V30" si="2">AVERAGE(Y6:AH6)</f>
        <v>173.86594505765197</v>
      </c>
      <c r="W6" s="5">
        <f t="shared" ref="W6:W30" si="3">STDEV(Y6:AH6)</f>
        <v>3.3997563675970595</v>
      </c>
      <c r="X6" s="5">
        <f t="shared" ref="X6:X30" si="4">W6/SQRT(COUNT(Y6:AH6))</f>
        <v>1.0750973611267378</v>
      </c>
      <c r="Y6" s="5">
        <f>I6/T6*U6/1000</f>
        <v>176.48955025861417</v>
      </c>
      <c r="Z6" s="5">
        <f>J6/T6*U6/1000</f>
        <v>173.11041474730916</v>
      </c>
      <c r="AA6" s="5">
        <f>K6/T6*U6/1000</f>
        <v>171.08951582971585</v>
      </c>
      <c r="AB6" s="5">
        <f>L6/T6*U6/1000</f>
        <v>168.66150615688667</v>
      </c>
      <c r="AC6" s="5">
        <f>M6/T6*U6/1000</f>
        <v>170.86794025630581</v>
      </c>
      <c r="AD6" s="5">
        <f>N6/T6*U6/1000</f>
        <v>175.37270618538582</v>
      </c>
      <c r="AE6" s="5">
        <f>O6/T6*U6/1000</f>
        <v>176.39190143395001</v>
      </c>
      <c r="AF6" s="5">
        <f>P6/T6*U6/1000</f>
        <v>171.06890777833502</v>
      </c>
      <c r="AG6" s="5">
        <f>Q6/T6*U6/1000</f>
        <v>176.17481721464085</v>
      </c>
      <c r="AH6" s="5">
        <f>R6/T6*U6/1000</f>
        <v>179.43219071537663</v>
      </c>
      <c r="AI6">
        <f>F6/T6*U6/1000</f>
        <v>115.84906666666669</v>
      </c>
      <c r="AJ6">
        <f t="shared" ref="AJ6:AJ30" si="5">((V6-AI6)/AI6)*100</f>
        <v>50.079711524925486</v>
      </c>
      <c r="AK6">
        <f>V6-AI6</f>
        <v>58.016878390985283</v>
      </c>
      <c r="AL6">
        <f t="shared" ref="AL6:AL30" si="6">V6/AI6</f>
        <v>1.5007971152492547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97.872073730947022</v>
      </c>
      <c r="H7" s="5">
        <f t="shared" si="1"/>
        <v>0.92341651402250979</v>
      </c>
      <c r="I7">
        <v>97.3755095119066</v>
      </c>
      <c r="J7">
        <v>97.231645546451304</v>
      </c>
      <c r="K7">
        <v>96.320986042634104</v>
      </c>
      <c r="L7">
        <v>99.141324771252599</v>
      </c>
      <c r="M7">
        <v>98.713548227684996</v>
      </c>
      <c r="N7">
        <v>97.566226626664502</v>
      </c>
      <c r="O7">
        <v>98.534335347266904</v>
      </c>
      <c r="P7">
        <v>97.027545519694897</v>
      </c>
      <c r="Q7">
        <v>98.894519811034002</v>
      </c>
      <c r="R7">
        <v>97.915095904880403</v>
      </c>
      <c r="T7" s="13">
        <v>50</v>
      </c>
      <c r="U7" s="13">
        <v>180000</v>
      </c>
      <c r="V7" s="5">
        <f t="shared" si="2"/>
        <v>352.33946543140934</v>
      </c>
      <c r="W7" s="5">
        <f t="shared" si="3"/>
        <v>3.3242994504810262</v>
      </c>
      <c r="X7" s="5">
        <f t="shared" si="4"/>
        <v>1.0512357887966168</v>
      </c>
      <c r="Y7" s="5">
        <f t="shared" ref="Y7:Y30" si="7">I7/T7*U7/1000</f>
        <v>350.55183424286378</v>
      </c>
      <c r="Z7" s="5">
        <f t="shared" ref="Z7:Z30" si="8">J7/T7*U7/1000</f>
        <v>350.03392396722472</v>
      </c>
      <c r="AA7" s="5">
        <f t="shared" ref="AA7:AA30" si="9">K7/T7*U7/1000</f>
        <v>346.7555497534828</v>
      </c>
      <c r="AB7" s="5">
        <f t="shared" ref="AB7:AB30" si="10">L7/T7*U7/1000</f>
        <v>356.90876917650934</v>
      </c>
      <c r="AC7" s="5">
        <f t="shared" ref="AC7:AC30" si="11">M7/T7*U7/1000</f>
        <v>355.368773619666</v>
      </c>
      <c r="AD7" s="5">
        <f t="shared" ref="AD7:AD30" si="12">N7/T7*U7/1000</f>
        <v>351.23841585599217</v>
      </c>
      <c r="AE7" s="5">
        <f t="shared" ref="AE7:AE30" si="13">O7/T7*U7/1000</f>
        <v>354.72360725016085</v>
      </c>
      <c r="AF7" s="5">
        <f t="shared" ref="AF7:AF30" si="14">P7/T7*U7/1000</f>
        <v>349.29916387090162</v>
      </c>
      <c r="AG7" s="5">
        <f t="shared" ref="AG7:AG30" si="15">Q7/T7*U7/1000</f>
        <v>356.02027131972238</v>
      </c>
      <c r="AH7" s="5">
        <f t="shared" ref="AH7:AH30" si="16">R7/T7*U7/1000</f>
        <v>352.49434525756948</v>
      </c>
      <c r="AI7">
        <f t="shared" ref="AI7:AI30" si="17">F7/T7*U7/1000</f>
        <v>670.72320000000002</v>
      </c>
      <c r="AJ7">
        <f t="shared" si="5"/>
        <v>-47.468722502604756</v>
      </c>
      <c r="AK7">
        <f t="shared" ref="AK7:AK30" si="18">V7-AI7</f>
        <v>-318.38373456859068</v>
      </c>
      <c r="AL7">
        <f t="shared" si="6"/>
        <v>0.52531277497395246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630.81790519100161</v>
      </c>
      <c r="H8" s="5">
        <f t="shared" si="1"/>
        <v>15.814672751338263</v>
      </c>
      <c r="I8">
        <v>631.45174306025501</v>
      </c>
      <c r="J8">
        <v>631.476948570324</v>
      </c>
      <c r="K8">
        <v>651.88350099682896</v>
      </c>
      <c r="L8">
        <v>644.70851584605202</v>
      </c>
      <c r="M8">
        <v>619.66717276734505</v>
      </c>
      <c r="N8">
        <v>646.95591468076395</v>
      </c>
      <c r="O8">
        <v>639.09302839886902</v>
      </c>
      <c r="P8">
        <v>620.75715367662201</v>
      </c>
      <c r="Q8">
        <v>599.24476257788604</v>
      </c>
      <c r="R8">
        <v>622.94031133506996</v>
      </c>
      <c r="T8" s="14">
        <v>65</v>
      </c>
      <c r="U8" s="14">
        <v>70000</v>
      </c>
      <c r="V8" s="5">
        <f t="shared" si="2"/>
        <v>679.34235943646331</v>
      </c>
      <c r="W8" s="5">
        <f t="shared" si="3"/>
        <v>17.031186039902792</v>
      </c>
      <c r="X8" s="5">
        <f t="shared" si="4"/>
        <v>5.3857339140156162</v>
      </c>
      <c r="Y8" s="5">
        <f t="shared" si="7"/>
        <v>680.02495406489004</v>
      </c>
      <c r="Z8" s="5">
        <f t="shared" si="8"/>
        <v>680.05209846034893</v>
      </c>
      <c r="AA8" s="5">
        <f t="shared" si="9"/>
        <v>702.02838568889285</v>
      </c>
      <c r="AB8" s="5">
        <f t="shared" si="10"/>
        <v>694.30147860344073</v>
      </c>
      <c r="AC8" s="5">
        <f t="shared" si="11"/>
        <v>667.33387836483303</v>
      </c>
      <c r="AD8" s="5">
        <f t="shared" si="12"/>
        <v>696.72175427159186</v>
      </c>
      <c r="AE8" s="5">
        <f t="shared" si="13"/>
        <v>688.25403058339748</v>
      </c>
      <c r="AF8" s="5">
        <f t="shared" si="14"/>
        <v>668.50770395943903</v>
      </c>
      <c r="AG8" s="5">
        <f t="shared" si="15"/>
        <v>645.34051354541566</v>
      </c>
      <c r="AH8" s="5">
        <f t="shared" si="16"/>
        <v>670.85879682238306</v>
      </c>
      <c r="AI8">
        <f t="shared" si="17"/>
        <v>60.548923076923096</v>
      </c>
      <c r="AJ8">
        <f t="shared" si="5"/>
        <v>1021.9726543664652</v>
      </c>
      <c r="AK8">
        <f t="shared" si="18"/>
        <v>618.79343635954024</v>
      </c>
      <c r="AL8">
        <f t="shared" si="6"/>
        <v>11.219726543664652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68.970323308312629</v>
      </c>
      <c r="H9" s="5">
        <f t="shared" si="1"/>
        <v>1.5955984332172146</v>
      </c>
      <c r="I9">
        <v>66.370168895506296</v>
      </c>
      <c r="J9">
        <v>68.656238554913003</v>
      </c>
      <c r="K9">
        <v>68.448341241384796</v>
      </c>
      <c r="L9">
        <v>66.987965567152798</v>
      </c>
      <c r="M9">
        <v>69.711804053759394</v>
      </c>
      <c r="N9">
        <v>71.584188141434794</v>
      </c>
      <c r="O9">
        <v>68.964947450767895</v>
      </c>
      <c r="P9">
        <v>69.537258527723495</v>
      </c>
      <c r="Q9">
        <v>70.950125253412295</v>
      </c>
      <c r="R9">
        <v>68.492195397071399</v>
      </c>
      <c r="T9" s="14">
        <v>22</v>
      </c>
      <c r="U9" s="14">
        <v>160000</v>
      </c>
      <c r="V9" s="5">
        <f t="shared" si="2"/>
        <v>501.60235133318258</v>
      </c>
      <c r="W9" s="5">
        <f t="shared" si="3"/>
        <v>11.60435224157975</v>
      </c>
      <c r="X9" s="5">
        <f t="shared" si="4"/>
        <v>3.6696183854272499</v>
      </c>
      <c r="Y9" s="5">
        <f t="shared" si="7"/>
        <v>482.69213742186395</v>
      </c>
      <c r="Z9" s="5">
        <f t="shared" si="8"/>
        <v>499.3180985811855</v>
      </c>
      <c r="AA9" s="5">
        <f t="shared" si="9"/>
        <v>497.80611811916214</v>
      </c>
      <c r="AB9" s="5">
        <f t="shared" si="10"/>
        <v>487.1852041247476</v>
      </c>
      <c r="AC9" s="5">
        <f t="shared" si="11"/>
        <v>506.99493857279555</v>
      </c>
      <c r="AD9" s="5">
        <f t="shared" si="12"/>
        <v>520.61227739225308</v>
      </c>
      <c r="AE9" s="5">
        <f t="shared" si="13"/>
        <v>501.56325418740289</v>
      </c>
      <c r="AF9" s="5">
        <f t="shared" si="14"/>
        <v>505.72551656526184</v>
      </c>
      <c r="AG9" s="5">
        <f t="shared" si="15"/>
        <v>516.00091093390756</v>
      </c>
      <c r="AH9" s="5">
        <f t="shared" si="16"/>
        <v>498.12505743324658</v>
      </c>
      <c r="AI9">
        <f t="shared" si="17"/>
        <v>243.63054545454546</v>
      </c>
      <c r="AJ9">
        <f t="shared" si="5"/>
        <v>105.88647880639719</v>
      </c>
      <c r="AK9">
        <f t="shared" si="18"/>
        <v>257.97180587863716</v>
      </c>
      <c r="AL9">
        <f t="shared" si="6"/>
        <v>2.0588647880639717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282.07944949630013</v>
      </c>
      <c r="H10" s="5">
        <f t="shared" si="1"/>
        <v>4.4369408028648083</v>
      </c>
      <c r="I10">
        <v>281.56770161701098</v>
      </c>
      <c r="J10">
        <v>291.453169072207</v>
      </c>
      <c r="K10">
        <v>287.44123824565099</v>
      </c>
      <c r="L10">
        <v>280.21590404951399</v>
      </c>
      <c r="M10">
        <v>279.36804239510798</v>
      </c>
      <c r="N10">
        <v>280.46270469961701</v>
      </c>
      <c r="O10">
        <v>278.27251174648302</v>
      </c>
      <c r="P10">
        <v>284.68854653371199</v>
      </c>
      <c r="Q10">
        <v>277.61142061467098</v>
      </c>
      <c r="R10">
        <v>279.71325598902803</v>
      </c>
      <c r="T10" s="14">
        <v>69</v>
      </c>
      <c r="U10" s="14">
        <v>160000</v>
      </c>
      <c r="V10" s="5">
        <f t="shared" si="2"/>
        <v>654.09727419431931</v>
      </c>
      <c r="W10" s="5">
        <f t="shared" si="3"/>
        <v>10.288558383454637</v>
      </c>
      <c r="X10" s="5">
        <f t="shared" si="4"/>
        <v>3.2535278331336692</v>
      </c>
      <c r="Y10" s="5">
        <f t="shared" si="7"/>
        <v>652.9106124452428</v>
      </c>
      <c r="Z10" s="5">
        <f t="shared" si="8"/>
        <v>675.83343552975532</v>
      </c>
      <c r="AA10" s="5">
        <f t="shared" si="9"/>
        <v>666.53040752614731</v>
      </c>
      <c r="AB10" s="5">
        <f t="shared" si="10"/>
        <v>649.77600939017736</v>
      </c>
      <c r="AC10" s="5">
        <f t="shared" si="11"/>
        <v>647.80995337996046</v>
      </c>
      <c r="AD10" s="5">
        <f t="shared" si="12"/>
        <v>650.34830075273499</v>
      </c>
      <c r="AE10" s="5">
        <f t="shared" si="13"/>
        <v>645.26959245561284</v>
      </c>
      <c r="AF10" s="5">
        <f t="shared" si="14"/>
        <v>660.14735428107133</v>
      </c>
      <c r="AG10" s="5">
        <f t="shared" si="15"/>
        <v>643.73662751228051</v>
      </c>
      <c r="AH10" s="5">
        <f t="shared" si="16"/>
        <v>648.61044867020996</v>
      </c>
      <c r="AI10">
        <f t="shared" si="17"/>
        <v>333.93530434782616</v>
      </c>
      <c r="AJ10">
        <f t="shared" si="5"/>
        <v>95.875448231437446</v>
      </c>
      <c r="AK10">
        <f t="shared" si="18"/>
        <v>320.16196984649315</v>
      </c>
      <c r="AL10">
        <f t="shared" si="6"/>
        <v>1.9587544823143745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147.33619745818251</v>
      </c>
      <c r="H12" s="5">
        <f t="shared" si="1"/>
        <v>7.6881965977226985</v>
      </c>
      <c r="I12">
        <v>153.788688792861</v>
      </c>
      <c r="J12">
        <v>140.14252562618501</v>
      </c>
      <c r="K12">
        <v>159.44551423470401</v>
      </c>
      <c r="L12">
        <v>143.47696905991401</v>
      </c>
      <c r="M12">
        <v>132.01152870230399</v>
      </c>
      <c r="N12">
        <v>150.686536110849</v>
      </c>
      <c r="O12">
        <v>147.28198066144401</v>
      </c>
      <c r="P12">
        <v>152.45106637753699</v>
      </c>
      <c r="Q12">
        <v>145.513732933943</v>
      </c>
      <c r="R12">
        <v>148.56343208208401</v>
      </c>
      <c r="T12" s="14">
        <v>81</v>
      </c>
      <c r="U12" s="14">
        <v>66000</v>
      </c>
      <c r="V12" s="5">
        <f>AVERAGE(Y12:AH12)</f>
        <v>120.05171644740797</v>
      </c>
      <c r="W12" s="5">
        <f t="shared" si="3"/>
        <v>6.264456487033307</v>
      </c>
      <c r="X12" s="5">
        <f t="shared" si="4"/>
        <v>1.9809950802042311</v>
      </c>
      <c r="Y12" s="5">
        <f t="shared" si="7"/>
        <v>125.30930197936821</v>
      </c>
      <c r="Z12" s="5">
        <f t="shared" si="8"/>
        <v>114.19020606578039</v>
      </c>
      <c r="AA12" s="5">
        <f t="shared" si="9"/>
        <v>129.91856715420326</v>
      </c>
      <c r="AB12" s="5">
        <f t="shared" si="10"/>
        <v>116.90715997474474</v>
      </c>
      <c r="AC12" s="5">
        <f t="shared" si="11"/>
        <v>107.56494931298843</v>
      </c>
      <c r="AD12" s="5">
        <f t="shared" si="12"/>
        <v>122.78162201624733</v>
      </c>
      <c r="AE12" s="5">
        <f t="shared" si="13"/>
        <v>120.00753979821363</v>
      </c>
      <c r="AF12" s="5">
        <f t="shared" si="14"/>
        <v>124.21938741873383</v>
      </c>
      <c r="AG12" s="5">
        <f t="shared" si="15"/>
        <v>118.56674535358319</v>
      </c>
      <c r="AH12" s="5">
        <f t="shared" si="16"/>
        <v>121.0516854002166</v>
      </c>
      <c r="AI12">
        <f t="shared" si="17"/>
        <v>12.183111111111113</v>
      </c>
      <c r="AJ12">
        <f t="shared" si="5"/>
        <v>885.39457904081382</v>
      </c>
      <c r="AK12">
        <f t="shared" si="18"/>
        <v>107.86860533629685</v>
      </c>
      <c r="AL12">
        <f t="shared" si="6"/>
        <v>9.8539457904081384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2639.6182396551758</v>
      </c>
      <c r="H14" s="5">
        <f t="shared" si="1"/>
        <v>80.501309091776093</v>
      </c>
      <c r="I14">
        <v>2668.7553056699098</v>
      </c>
      <c r="J14">
        <v>2554.1831675461299</v>
      </c>
      <c r="K14">
        <v>2522.5889434692199</v>
      </c>
      <c r="L14">
        <v>2673.73021367921</v>
      </c>
      <c r="M14">
        <v>2718.5234689768999</v>
      </c>
      <c r="N14">
        <v>2583.4309640112701</v>
      </c>
      <c r="O14">
        <v>2608.83624354734</v>
      </c>
      <c r="P14">
        <v>2612.1541810510198</v>
      </c>
      <c r="Q14">
        <v>2793.9379183900601</v>
      </c>
      <c r="R14">
        <v>2660.0419902107001</v>
      </c>
      <c r="T14" s="14">
        <v>615</v>
      </c>
      <c r="U14" s="14">
        <v>96000</v>
      </c>
      <c r="V14" s="5">
        <f t="shared" si="2"/>
        <v>412.03796911690551</v>
      </c>
      <c r="W14" s="5">
        <f t="shared" si="3"/>
        <v>12.566058004569927</v>
      </c>
      <c r="X14" s="5">
        <f t="shared" si="4"/>
        <v>3.9737364504231518</v>
      </c>
      <c r="Y14" s="5">
        <f t="shared" si="7"/>
        <v>416.58619405579077</v>
      </c>
      <c r="Z14" s="5">
        <f t="shared" si="8"/>
        <v>398.70176273890814</v>
      </c>
      <c r="AA14" s="5">
        <f t="shared" si="9"/>
        <v>393.76998141958552</v>
      </c>
      <c r="AB14" s="5">
        <f t="shared" si="10"/>
        <v>417.36276506212062</v>
      </c>
      <c r="AC14" s="5">
        <f t="shared" si="11"/>
        <v>424.35488296224776</v>
      </c>
      <c r="AD14" s="5">
        <f t="shared" si="12"/>
        <v>403.26727243102749</v>
      </c>
      <c r="AE14" s="5">
        <f t="shared" si="13"/>
        <v>407.2329746025116</v>
      </c>
      <c r="AF14" s="5">
        <f t="shared" si="14"/>
        <v>407.75089655430554</v>
      </c>
      <c r="AG14" s="5">
        <f t="shared" si="15"/>
        <v>436.12689457796063</v>
      </c>
      <c r="AH14" s="5">
        <f t="shared" si="16"/>
        <v>415.22606676459708</v>
      </c>
      <c r="AI14">
        <f t="shared" si="17"/>
        <v>78.007071219512198</v>
      </c>
      <c r="AJ14">
        <f t="shared" si="5"/>
        <v>428.20592117531123</v>
      </c>
      <c r="AK14">
        <f t="shared" si="18"/>
        <v>334.03089789739329</v>
      </c>
      <c r="AL14">
        <f t="shared" si="6"/>
        <v>5.2820592117531122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15.038781529389633</v>
      </c>
      <c r="H15" s="5">
        <f t="shared" si="1"/>
        <v>0.263447493780675</v>
      </c>
      <c r="I15">
        <v>14.9859119015983</v>
      </c>
      <c r="J15">
        <v>14.6906245994179</v>
      </c>
      <c r="K15">
        <v>15.079468001588999</v>
      </c>
      <c r="L15">
        <v>14.6617565071309</v>
      </c>
      <c r="M15">
        <v>15.229612703545399</v>
      </c>
      <c r="N15">
        <v>15.2075661261846</v>
      </c>
      <c r="O15">
        <v>15.1116892745626</v>
      </c>
      <c r="P15">
        <v>14.811394931899599</v>
      </c>
      <c r="Q15">
        <v>15.5208483179956</v>
      </c>
      <c r="R15">
        <v>15.088942929972401</v>
      </c>
      <c r="T15" s="14">
        <v>546</v>
      </c>
      <c r="U15" s="14">
        <v>210000</v>
      </c>
      <c r="V15" s="5">
        <f t="shared" si="2"/>
        <v>5.7841467420729336</v>
      </c>
      <c r="W15" s="5">
        <f t="shared" si="3"/>
        <v>0.10132595914641358</v>
      </c>
      <c r="X15" s="5">
        <f t="shared" si="4"/>
        <v>3.2042081700383751E-2</v>
      </c>
      <c r="Y15" s="5">
        <f t="shared" si="7"/>
        <v>5.7638122698455003</v>
      </c>
      <c r="Z15" s="5">
        <f t="shared" si="8"/>
        <v>5.6502402305453465</v>
      </c>
      <c r="AA15" s="5">
        <f t="shared" si="9"/>
        <v>5.7997953852265383</v>
      </c>
      <c r="AB15" s="5">
        <f t="shared" si="10"/>
        <v>5.6391371181272687</v>
      </c>
      <c r="AC15" s="5">
        <f t="shared" si="11"/>
        <v>5.8575433475174616</v>
      </c>
      <c r="AD15" s="5">
        <f t="shared" si="12"/>
        <v>5.8490638946863855</v>
      </c>
      <c r="AE15" s="5">
        <f t="shared" si="13"/>
        <v>5.8121881825240767</v>
      </c>
      <c r="AF15" s="5">
        <f t="shared" si="14"/>
        <v>5.6966903584229218</v>
      </c>
      <c r="AG15" s="5">
        <f t="shared" si="15"/>
        <v>5.9695570453829232</v>
      </c>
      <c r="AH15" s="5">
        <f t="shared" si="16"/>
        <v>5.8034395884509227</v>
      </c>
      <c r="AI15">
        <f t="shared" si="17"/>
        <v>3.4504615384615396</v>
      </c>
      <c r="AJ15">
        <f t="shared" si="5"/>
        <v>67.634001353103514</v>
      </c>
      <c r="AK15">
        <f t="shared" si="18"/>
        <v>2.333685203611394</v>
      </c>
      <c r="AL15">
        <f t="shared" si="6"/>
        <v>1.6763400135310351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107.98514199565764</v>
      </c>
      <c r="H17" s="5">
        <f t="shared" si="1"/>
        <v>14.119350370225884</v>
      </c>
      <c r="I17">
        <v>124.166497642146</v>
      </c>
      <c r="J17">
        <v>99.708518188984698</v>
      </c>
      <c r="K17">
        <v>100.087251254823</v>
      </c>
      <c r="L17">
        <v>110.53205191051801</v>
      </c>
      <c r="M17">
        <v>105.961073126968</v>
      </c>
      <c r="N17">
        <v>86.6561872007332</v>
      </c>
      <c r="O17">
        <v>101.329661841022</v>
      </c>
      <c r="P17">
        <v>134.853188732532</v>
      </c>
      <c r="Q17">
        <v>99.0692154035995</v>
      </c>
      <c r="R17">
        <v>117.48777465525001</v>
      </c>
      <c r="T17" s="14">
        <v>292</v>
      </c>
      <c r="U17" s="14">
        <v>100000</v>
      </c>
      <c r="V17" s="5">
        <f t="shared" si="2"/>
        <v>36.981213012211519</v>
      </c>
      <c r="W17" s="5">
        <f t="shared" si="3"/>
        <v>4.8353939624061573</v>
      </c>
      <c r="X17" s="5">
        <f t="shared" si="4"/>
        <v>1.5290858305430051</v>
      </c>
      <c r="Y17" s="5">
        <f t="shared" si="7"/>
        <v>42.522773165118494</v>
      </c>
      <c r="Z17" s="5">
        <f t="shared" si="8"/>
        <v>34.146752804446812</v>
      </c>
      <c r="AA17" s="5">
        <f t="shared" si="9"/>
        <v>34.276455909185962</v>
      </c>
      <c r="AB17" s="5">
        <f t="shared" si="10"/>
        <v>37.85344243510891</v>
      </c>
      <c r="AC17" s="5">
        <f t="shared" si="11"/>
        <v>36.288038742112327</v>
      </c>
      <c r="AD17" s="5">
        <f t="shared" si="12"/>
        <v>29.676776438607259</v>
      </c>
      <c r="AE17" s="5">
        <f t="shared" si="13"/>
        <v>34.701938986651371</v>
      </c>
      <c r="AF17" s="5">
        <f t="shared" si="14"/>
        <v>46.182598881004111</v>
      </c>
      <c r="AG17" s="5">
        <f t="shared" si="15"/>
        <v>33.927813494383393</v>
      </c>
      <c r="AH17" s="5">
        <f t="shared" si="16"/>
        <v>40.235539265496577</v>
      </c>
      <c r="AI17">
        <f t="shared" si="17"/>
        <v>603.1890410958905</v>
      </c>
      <c r="AJ17">
        <f t="shared" si="5"/>
        <v>-93.869050912293943</v>
      </c>
      <c r="AK17">
        <f t="shared" si="18"/>
        <v>-566.20782808367903</v>
      </c>
      <c r="AL17">
        <f t="shared" si="6"/>
        <v>6.1309490877060745E-2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173.44712521084051</v>
      </c>
      <c r="H18" s="5">
        <f t="shared" si="1"/>
        <v>4.2548197437043589</v>
      </c>
      <c r="I18">
        <v>176.90207996094699</v>
      </c>
      <c r="J18">
        <v>174.60588173016299</v>
      </c>
      <c r="K18">
        <v>165.682493973172</v>
      </c>
      <c r="L18">
        <v>170.219516111681</v>
      </c>
      <c r="M18">
        <v>170.38416891114699</v>
      </c>
      <c r="N18">
        <v>171.0985994875</v>
      </c>
      <c r="O18">
        <v>177.2762960087</v>
      </c>
      <c r="P18">
        <v>171.822774942867</v>
      </c>
      <c r="Q18">
        <v>177.603813456962</v>
      </c>
      <c r="R18">
        <v>178.875627525266</v>
      </c>
      <c r="T18" s="14">
        <v>200</v>
      </c>
      <c r="U18" s="14">
        <v>47000</v>
      </c>
      <c r="V18" s="5">
        <f t="shared" si="2"/>
        <v>40.760074424547518</v>
      </c>
      <c r="W18" s="5">
        <f t="shared" si="3"/>
        <v>0.99988263977052616</v>
      </c>
      <c r="X18" s="5">
        <f t="shared" si="4"/>
        <v>0.31619065345365216</v>
      </c>
      <c r="Y18" s="5">
        <f t="shared" si="7"/>
        <v>41.571988790822545</v>
      </c>
      <c r="Z18" s="5">
        <f t="shared" si="8"/>
        <v>41.032382206588302</v>
      </c>
      <c r="AA18" s="5">
        <f t="shared" si="9"/>
        <v>38.93538608369542</v>
      </c>
      <c r="AB18" s="5">
        <f t="shared" si="10"/>
        <v>40.001586286245036</v>
      </c>
      <c r="AC18" s="5">
        <f t="shared" si="11"/>
        <v>40.04027969411954</v>
      </c>
      <c r="AD18" s="5">
        <f t="shared" si="12"/>
        <v>40.208170879562495</v>
      </c>
      <c r="AE18" s="5">
        <f t="shared" si="13"/>
        <v>41.659929562044503</v>
      </c>
      <c r="AF18" s="5">
        <f t="shared" si="14"/>
        <v>40.378352111573747</v>
      </c>
      <c r="AG18" s="5">
        <f t="shared" si="15"/>
        <v>41.736896162386074</v>
      </c>
      <c r="AH18" s="5">
        <f t="shared" si="16"/>
        <v>42.035772468437514</v>
      </c>
      <c r="AI18">
        <f t="shared" si="17"/>
        <v>45.130904000000001</v>
      </c>
      <c r="AJ18">
        <f t="shared" si="5"/>
        <v>-9.6847817970862771</v>
      </c>
      <c r="AK18">
        <f t="shared" si="18"/>
        <v>-4.3708295754524826</v>
      </c>
      <c r="AL18">
        <f t="shared" si="6"/>
        <v>0.90315218202913727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32.130054986805042</v>
      </c>
      <c r="H19" s="5">
        <f t="shared" si="1"/>
        <v>6.0995983435805909</v>
      </c>
      <c r="I19">
        <v>32.302562528860101</v>
      </c>
      <c r="J19">
        <v>38.2376349904238</v>
      </c>
      <c r="K19">
        <v>26.644602010845698</v>
      </c>
      <c r="L19">
        <v>33.477438780843599</v>
      </c>
      <c r="M19">
        <v>40.710721581246098</v>
      </c>
      <c r="N19">
        <v>25.3610867149429</v>
      </c>
      <c r="O19">
        <v>35.711593177620699</v>
      </c>
      <c r="P19">
        <v>27.2718068146871</v>
      </c>
      <c r="Q19">
        <v>38.076742968447199</v>
      </c>
      <c r="R19">
        <v>23.506360300133199</v>
      </c>
      <c r="T19" s="14">
        <v>437</v>
      </c>
      <c r="U19" s="14">
        <v>300000</v>
      </c>
      <c r="V19" s="5">
        <f t="shared" si="2"/>
        <v>22.057245986365015</v>
      </c>
      <c r="W19" s="5">
        <f t="shared" si="3"/>
        <v>4.1873672839225957</v>
      </c>
      <c r="X19" s="5">
        <f t="shared" si="4"/>
        <v>1.3241618016868366</v>
      </c>
      <c r="Y19" s="5">
        <f t="shared" si="7"/>
        <v>22.175672216608767</v>
      </c>
      <c r="Z19" s="5">
        <f t="shared" si="8"/>
        <v>26.25009267077149</v>
      </c>
      <c r="AA19" s="5">
        <f t="shared" si="9"/>
        <v>18.291488794630915</v>
      </c>
      <c r="AB19" s="5">
        <f t="shared" si="10"/>
        <v>22.98222341934343</v>
      </c>
      <c r="AC19" s="5">
        <f t="shared" si="11"/>
        <v>27.947863785752471</v>
      </c>
      <c r="AD19" s="5">
        <f t="shared" si="12"/>
        <v>17.410357012546616</v>
      </c>
      <c r="AE19" s="5">
        <f t="shared" si="13"/>
        <v>24.515967856490185</v>
      </c>
      <c r="AF19" s="5">
        <f t="shared" si="14"/>
        <v>18.722064174842401</v>
      </c>
      <c r="AG19" s="5">
        <f t="shared" si="15"/>
        <v>26.139640481771529</v>
      </c>
      <c r="AH19" s="5">
        <f t="shared" si="16"/>
        <v>16.137089450892358</v>
      </c>
      <c r="AI19">
        <f t="shared" si="17"/>
        <v>33.584622425629298</v>
      </c>
      <c r="AJ19">
        <f t="shared" si="5"/>
        <v>-34.323376613183072</v>
      </c>
      <c r="AK19">
        <f t="shared" si="18"/>
        <v>-11.527376439264284</v>
      </c>
      <c r="AL19">
        <f t="shared" si="6"/>
        <v>0.65676623386816924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28.040441910461851</v>
      </c>
      <c r="H20" s="5">
        <f t="shared" si="1"/>
        <v>1.8903164698520343</v>
      </c>
      <c r="I20">
        <v>26.916896741786601</v>
      </c>
      <c r="J20">
        <v>29.285031194031902</v>
      </c>
      <c r="K20">
        <v>30.104794878492001</v>
      </c>
      <c r="L20">
        <v>28.645749132703202</v>
      </c>
      <c r="M20">
        <v>31.8698495638216</v>
      </c>
      <c r="N20">
        <v>26.550022754071001</v>
      </c>
      <c r="O20">
        <v>26.369334931946</v>
      </c>
      <c r="P20">
        <v>26.3968700081812</v>
      </c>
      <c r="Q20">
        <v>27.7218253592563</v>
      </c>
      <c r="R20">
        <v>26.544044540328699</v>
      </c>
      <c r="T20" s="14">
        <v>97</v>
      </c>
      <c r="U20" s="14">
        <v>105000</v>
      </c>
      <c r="V20" s="5">
        <f t="shared" si="2"/>
        <v>30.353055676273136</v>
      </c>
      <c r="W20" s="5">
        <f t="shared" si="3"/>
        <v>2.046218859118182</v>
      </c>
      <c r="X20" s="5">
        <f t="shared" si="4"/>
        <v>0.64707121860046546</v>
      </c>
      <c r="Y20" s="5">
        <f t="shared" si="7"/>
        <v>29.136846988531889</v>
      </c>
      <c r="Z20" s="5">
        <f t="shared" si="8"/>
        <v>31.70029149869433</v>
      </c>
      <c r="AA20" s="5">
        <f t="shared" si="9"/>
        <v>32.587664559192376</v>
      </c>
      <c r="AB20" s="5">
        <f t="shared" si="10"/>
        <v>31.008285143647797</v>
      </c>
      <c r="AC20" s="5">
        <f t="shared" si="11"/>
        <v>34.498290764961524</v>
      </c>
      <c r="AD20" s="5">
        <f t="shared" si="12"/>
        <v>28.739715352344898</v>
      </c>
      <c r="AE20" s="5">
        <f t="shared" si="13"/>
        <v>28.544125441797217</v>
      </c>
      <c r="AF20" s="5">
        <f t="shared" si="14"/>
        <v>28.573931452154909</v>
      </c>
      <c r="AG20" s="5">
        <f t="shared" si="15"/>
        <v>30.008161471359916</v>
      </c>
      <c r="AH20" s="5">
        <f t="shared" si="16"/>
        <v>28.733244090046526</v>
      </c>
      <c r="AI20">
        <f t="shared" si="17"/>
        <v>120.25509278350515</v>
      </c>
      <c r="AJ20">
        <f t="shared" si="5"/>
        <v>-74.759442636730881</v>
      </c>
      <c r="AK20">
        <f t="shared" si="18"/>
        <v>-89.902037107232019</v>
      </c>
      <c r="AL20">
        <f t="shared" si="6"/>
        <v>0.25240557363269134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262.54276923273773</v>
      </c>
      <c r="H21" s="5">
        <f t="shared" si="1"/>
        <v>62.965717566651428</v>
      </c>
      <c r="I21">
        <v>207.73780751511299</v>
      </c>
      <c r="J21">
        <v>229.05780627873301</v>
      </c>
      <c r="K21">
        <v>349.24092162326099</v>
      </c>
      <c r="L21">
        <v>271.37478824882999</v>
      </c>
      <c r="M21">
        <v>207.69364138786599</v>
      </c>
      <c r="N21">
        <v>226.02425102276001</v>
      </c>
      <c r="O21">
        <v>380.71493437052402</v>
      </c>
      <c r="P21">
        <v>209.387628331971</v>
      </c>
      <c r="Q21">
        <v>235.711340385813</v>
      </c>
      <c r="R21">
        <v>308.48457316250699</v>
      </c>
      <c r="T21" s="14">
        <v>1629</v>
      </c>
      <c r="U21" s="14">
        <v>90000</v>
      </c>
      <c r="V21" s="5">
        <f t="shared" si="2"/>
        <v>14.505125371974467</v>
      </c>
      <c r="W21" s="5">
        <f t="shared" si="3"/>
        <v>3.4787689263343062</v>
      </c>
      <c r="X21" s="5">
        <f t="shared" si="4"/>
        <v>1.1000833260634915</v>
      </c>
      <c r="Y21" s="5">
        <f t="shared" si="7"/>
        <v>11.477226934536628</v>
      </c>
      <c r="Z21" s="5">
        <f t="shared" si="8"/>
        <v>12.655127418714532</v>
      </c>
      <c r="AA21" s="5">
        <f t="shared" si="9"/>
        <v>19.295078542721601</v>
      </c>
      <c r="AB21" s="5">
        <f t="shared" si="10"/>
        <v>14.993082223692266</v>
      </c>
      <c r="AC21" s="5">
        <f t="shared" si="11"/>
        <v>11.47478681700917</v>
      </c>
      <c r="AD21" s="5">
        <f t="shared" si="12"/>
        <v>12.48752768081547</v>
      </c>
      <c r="AE21" s="5">
        <f t="shared" si="13"/>
        <v>21.033974274614586</v>
      </c>
      <c r="AF21" s="5">
        <f t="shared" si="14"/>
        <v>11.568377255910002</v>
      </c>
      <c r="AG21" s="5">
        <f t="shared" si="15"/>
        <v>13.022725988166464</v>
      </c>
      <c r="AH21" s="5">
        <f t="shared" si="16"/>
        <v>17.04334658356392</v>
      </c>
      <c r="AI21">
        <f t="shared" si="17"/>
        <v>18.581480662983427</v>
      </c>
      <c r="AJ21">
        <f t="shared" si="5"/>
        <v>-21.937731254805527</v>
      </c>
      <c r="AK21">
        <f t="shared" si="18"/>
        <v>-4.0763552910089604</v>
      </c>
      <c r="AL21">
        <f t="shared" si="6"/>
        <v>0.78062268745194474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27.284521670409113</v>
      </c>
      <c r="H22" s="5">
        <f t="shared" si="1"/>
        <v>0.53890422731954202</v>
      </c>
      <c r="I22">
        <v>27.328250607120602</v>
      </c>
      <c r="J22">
        <v>28.3008357856408</v>
      </c>
      <c r="K22">
        <v>26.700582380687699</v>
      </c>
      <c r="L22">
        <v>27.482701677952999</v>
      </c>
      <c r="M22">
        <v>27.569479909596598</v>
      </c>
      <c r="N22">
        <v>27.1906108255072</v>
      </c>
      <c r="O22">
        <v>27.898864047508901</v>
      </c>
      <c r="P22">
        <v>26.785036670255099</v>
      </c>
      <c r="Q22">
        <v>26.768104108808501</v>
      </c>
      <c r="R22">
        <v>26.820750691012702</v>
      </c>
      <c r="T22" s="14">
        <v>54</v>
      </c>
      <c r="U22" s="14">
        <v>90000</v>
      </c>
      <c r="V22" s="5">
        <f t="shared" si="2"/>
        <v>45.474202784015183</v>
      </c>
      <c r="W22" s="5">
        <f t="shared" si="3"/>
        <v>0.89817371219923836</v>
      </c>
      <c r="X22" s="5">
        <f t="shared" si="4"/>
        <v>0.28402746650381544</v>
      </c>
      <c r="Y22" s="5">
        <f t="shared" si="7"/>
        <v>45.547084345201</v>
      </c>
      <c r="Z22" s="5">
        <f t="shared" si="8"/>
        <v>47.168059642734669</v>
      </c>
      <c r="AA22" s="5">
        <f t="shared" si="9"/>
        <v>44.500970634479501</v>
      </c>
      <c r="AB22" s="5">
        <f t="shared" si="10"/>
        <v>45.804502796588338</v>
      </c>
      <c r="AC22" s="5">
        <f t="shared" si="11"/>
        <v>45.949133182661001</v>
      </c>
      <c r="AD22" s="5">
        <f t="shared" si="12"/>
        <v>45.317684709178664</v>
      </c>
      <c r="AE22" s="5">
        <f t="shared" si="13"/>
        <v>46.498106745848169</v>
      </c>
      <c r="AF22" s="5">
        <f t="shared" si="14"/>
        <v>44.641727783758498</v>
      </c>
      <c r="AG22" s="5">
        <f t="shared" si="15"/>
        <v>44.613506848014161</v>
      </c>
      <c r="AH22" s="5">
        <f t="shared" si="16"/>
        <v>44.701251151687835</v>
      </c>
      <c r="AI22">
        <f t="shared" si="17"/>
        <v>153.75733333333335</v>
      </c>
      <c r="AJ22">
        <f t="shared" si="5"/>
        <v>-70.424693380034881</v>
      </c>
      <c r="AK22">
        <f t="shared" si="18"/>
        <v>-108.28313054931817</v>
      </c>
      <c r="AL22">
        <f t="shared" si="6"/>
        <v>0.29575306619965125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12.233512886569958</v>
      </c>
      <c r="H23" s="5">
        <f t="shared" si="1"/>
        <v>4.1121821010150494E-2</v>
      </c>
      <c r="I23">
        <v>12.246162067683899</v>
      </c>
      <c r="J23">
        <v>12.2740034544832</v>
      </c>
      <c r="K23">
        <v>12.1788699611709</v>
      </c>
      <c r="L23">
        <v>12.189031765501101</v>
      </c>
      <c r="M23">
        <v>12.2896088087724</v>
      </c>
      <c r="N23">
        <v>12.289817563904499</v>
      </c>
      <c r="O23">
        <v>12.227542097576499</v>
      </c>
      <c r="P23">
        <v>12.209449214833599</v>
      </c>
      <c r="Q23">
        <v>12.194565868210599</v>
      </c>
      <c r="R23">
        <v>12.2360780635629</v>
      </c>
      <c r="T23" s="14">
        <v>18</v>
      </c>
      <c r="U23" s="14">
        <v>270000</v>
      </c>
      <c r="V23" s="5">
        <f t="shared" si="2"/>
        <v>183.50269329854939</v>
      </c>
      <c r="W23" s="5">
        <f t="shared" si="3"/>
        <v>0.61682731515226275</v>
      </c>
      <c r="X23" s="5">
        <f t="shared" si="4"/>
        <v>0.19505792388876408</v>
      </c>
      <c r="Y23" s="5">
        <f t="shared" si="7"/>
        <v>183.69243101525848</v>
      </c>
      <c r="Z23" s="5">
        <f t="shared" si="8"/>
        <v>184.11005181724801</v>
      </c>
      <c r="AA23" s="5">
        <f t="shared" si="9"/>
        <v>182.68304941756352</v>
      </c>
      <c r="AB23" s="5">
        <f t="shared" si="10"/>
        <v>182.8354764825165</v>
      </c>
      <c r="AC23" s="5">
        <f t="shared" si="11"/>
        <v>184.34413213158601</v>
      </c>
      <c r="AD23" s="5">
        <f t="shared" si="12"/>
        <v>184.34726345856751</v>
      </c>
      <c r="AE23" s="5">
        <f t="shared" si="13"/>
        <v>183.41313146364749</v>
      </c>
      <c r="AF23" s="5">
        <f t="shared" si="14"/>
        <v>183.14173822250399</v>
      </c>
      <c r="AG23" s="5">
        <f t="shared" si="15"/>
        <v>182.91848802315897</v>
      </c>
      <c r="AH23" s="5">
        <f t="shared" si="16"/>
        <v>183.5411709534435</v>
      </c>
      <c r="AI23">
        <f t="shared" si="17"/>
        <v>1257.3119999999999</v>
      </c>
      <c r="AJ23">
        <f t="shared" si="5"/>
        <v>-85.405158520832586</v>
      </c>
      <c r="AK23">
        <f t="shared" si="18"/>
        <v>-1073.8093067014506</v>
      </c>
      <c r="AL23">
        <f t="shared" si="6"/>
        <v>0.14594841479167414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6.0470614494519577</v>
      </c>
      <c r="H24" s="5">
        <f t="shared" si="1"/>
        <v>0.11123633423748212</v>
      </c>
      <c r="I24">
        <v>6.0172945110114799</v>
      </c>
      <c r="J24">
        <v>5.9028534169802596</v>
      </c>
      <c r="K24">
        <v>6.0465841647471397</v>
      </c>
      <c r="L24">
        <v>5.89301896306372</v>
      </c>
      <c r="M24">
        <v>6.1444527740286699</v>
      </c>
      <c r="N24">
        <v>6.1286478682533199</v>
      </c>
      <c r="O24">
        <v>6.0952208946155002</v>
      </c>
      <c r="P24">
        <v>5.9462286860910902</v>
      </c>
      <c r="Q24">
        <v>6.24003125495092</v>
      </c>
      <c r="R24">
        <v>6.05628196077748</v>
      </c>
      <c r="T24" s="14">
        <v>65</v>
      </c>
      <c r="U24" s="14">
        <v>70000</v>
      </c>
      <c r="V24" s="5">
        <f t="shared" si="2"/>
        <v>6.5122200224867246</v>
      </c>
      <c r="W24" s="5">
        <f t="shared" si="3"/>
        <v>0.11979297533267295</v>
      </c>
      <c r="X24" s="5">
        <f t="shared" si="4"/>
        <v>3.7881864973961336E-2</v>
      </c>
      <c r="Y24" s="5">
        <f t="shared" si="7"/>
        <v>6.480163319550825</v>
      </c>
      <c r="Z24" s="5">
        <f t="shared" si="8"/>
        <v>6.3569190644402793</v>
      </c>
      <c r="AA24" s="5">
        <f t="shared" si="9"/>
        <v>6.5117060235738426</v>
      </c>
      <c r="AB24" s="5">
        <f t="shared" si="10"/>
        <v>6.346328114068621</v>
      </c>
      <c r="AC24" s="5">
        <f t="shared" si="11"/>
        <v>6.6171029874154899</v>
      </c>
      <c r="AD24" s="5">
        <f t="shared" si="12"/>
        <v>6.6000823196574219</v>
      </c>
      <c r="AE24" s="5">
        <f t="shared" si="13"/>
        <v>6.564084040355155</v>
      </c>
      <c r="AF24" s="5">
        <f t="shared" si="14"/>
        <v>6.4036308927134824</v>
      </c>
      <c r="AG24" s="5">
        <f t="shared" si="15"/>
        <v>6.7200336591779131</v>
      </c>
      <c r="AH24" s="5">
        <f t="shared" si="16"/>
        <v>6.5221498039142087</v>
      </c>
      <c r="AI24">
        <f t="shared" si="17"/>
        <v>3.8838153846153856</v>
      </c>
      <c r="AJ24">
        <f t="shared" si="5"/>
        <v>67.675838771405196</v>
      </c>
      <c r="AK24">
        <f t="shared" si="18"/>
        <v>2.628404637871339</v>
      </c>
      <c r="AL24">
        <f t="shared" si="6"/>
        <v>1.6767583877140519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3.6087655409344555</v>
      </c>
      <c r="H25" s="5">
        <f t="shared" si="1"/>
        <v>6.4257454229380437E-2</v>
      </c>
      <c r="I25">
        <v>3.5998173893367298</v>
      </c>
      <c r="J25">
        <v>3.5188492604697799</v>
      </c>
      <c r="K25">
        <v>3.6072630415392899</v>
      </c>
      <c r="L25">
        <v>3.5219080867353898</v>
      </c>
      <c r="M25">
        <v>3.6645960247202201</v>
      </c>
      <c r="N25">
        <v>3.65969468865238</v>
      </c>
      <c r="O25">
        <v>3.6208182354876102</v>
      </c>
      <c r="P25">
        <v>3.5552172760787699</v>
      </c>
      <c r="Q25">
        <v>3.7211705831312298</v>
      </c>
      <c r="R25">
        <v>3.6183208231931498</v>
      </c>
      <c r="T25" s="14">
        <v>22</v>
      </c>
      <c r="U25" s="14">
        <v>160000</v>
      </c>
      <c r="V25" s="5">
        <f t="shared" si="2"/>
        <v>26.245567570432392</v>
      </c>
      <c r="W25" s="5">
        <f t="shared" si="3"/>
        <v>0.46732693985003798</v>
      </c>
      <c r="X25" s="5">
        <f t="shared" si="4"/>
        <v>0.1477817541882627</v>
      </c>
      <c r="Y25" s="5">
        <f t="shared" si="7"/>
        <v>26.180490104267125</v>
      </c>
      <c r="Z25" s="5">
        <f t="shared" si="8"/>
        <v>25.591630985234762</v>
      </c>
      <c r="AA25" s="5">
        <f t="shared" si="9"/>
        <v>26.234640302103927</v>
      </c>
      <c r="AB25" s="5">
        <f t="shared" si="10"/>
        <v>25.613876994439202</v>
      </c>
      <c r="AC25" s="5">
        <f t="shared" si="11"/>
        <v>26.651607452510689</v>
      </c>
      <c r="AD25" s="5">
        <f t="shared" si="12"/>
        <v>26.615961372017306</v>
      </c>
      <c r="AE25" s="5">
        <f t="shared" si="13"/>
        <v>26.33322353081898</v>
      </c>
      <c r="AF25" s="5">
        <f t="shared" si="14"/>
        <v>25.856125644209236</v>
      </c>
      <c r="AG25" s="5">
        <f t="shared" si="15"/>
        <v>27.063058786408941</v>
      </c>
      <c r="AH25" s="5">
        <f t="shared" si="16"/>
        <v>26.315060532313819</v>
      </c>
      <c r="AI25">
        <f t="shared" si="17"/>
        <v>15.639272727272729</v>
      </c>
      <c r="AJ25">
        <f t="shared" si="5"/>
        <v>67.818338027085829</v>
      </c>
      <c r="AK25">
        <f t="shared" si="18"/>
        <v>10.606294843159663</v>
      </c>
      <c r="AL25">
        <f t="shared" si="6"/>
        <v>1.6781833802708581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6.5004170341148493</v>
      </c>
      <c r="H26" s="5">
        <f t="shared" si="1"/>
        <v>0.11504056632640311</v>
      </c>
      <c r="I26">
        <v>6.4873107273860304</v>
      </c>
      <c r="J26">
        <v>6.3383532189898801</v>
      </c>
      <c r="K26">
        <v>6.5154415591349304</v>
      </c>
      <c r="L26">
        <v>6.3386485099823204</v>
      </c>
      <c r="M26">
        <v>6.59064134970306</v>
      </c>
      <c r="N26">
        <v>6.5608109321099803</v>
      </c>
      <c r="O26">
        <v>6.5331324071008297</v>
      </c>
      <c r="P26">
        <v>6.3968824586631596</v>
      </c>
      <c r="Q26">
        <v>6.7032985547056603</v>
      </c>
      <c r="R26">
        <v>6.5396506233726504</v>
      </c>
      <c r="T26" s="14">
        <v>400</v>
      </c>
      <c r="U26" s="14">
        <v>53000</v>
      </c>
      <c r="V26" s="5">
        <f t="shared" si="2"/>
        <v>0.86130525702021765</v>
      </c>
      <c r="W26" s="5">
        <f t="shared" si="3"/>
        <v>1.52428750382484E-2</v>
      </c>
      <c r="X26" s="5">
        <f t="shared" si="4"/>
        <v>4.8202203210191141E-3</v>
      </c>
      <c r="Y26" s="5">
        <f t="shared" si="7"/>
        <v>0.85956867137864912</v>
      </c>
      <c r="Z26" s="5">
        <f t="shared" si="8"/>
        <v>0.8398318015161591</v>
      </c>
      <c r="AA26" s="5">
        <f t="shared" si="9"/>
        <v>0.86329600658537831</v>
      </c>
      <c r="AB26" s="5">
        <f t="shared" si="10"/>
        <v>0.83987092757265736</v>
      </c>
      <c r="AC26" s="5">
        <f t="shared" si="11"/>
        <v>0.87325997883565543</v>
      </c>
      <c r="AD26" s="5">
        <f t="shared" si="12"/>
        <v>0.86930744850457231</v>
      </c>
      <c r="AE26" s="5">
        <f t="shared" si="13"/>
        <v>0.86564004394085992</v>
      </c>
      <c r="AF26" s="5">
        <f t="shared" si="14"/>
        <v>0.84758692577286865</v>
      </c>
      <c r="AG26" s="5">
        <f t="shared" si="15"/>
        <v>0.88818705849849988</v>
      </c>
      <c r="AH26" s="5">
        <f t="shared" si="16"/>
        <v>0.86650370759687623</v>
      </c>
      <c r="AI26">
        <f t="shared" si="17"/>
        <v>0.51346400000000003</v>
      </c>
      <c r="AJ26">
        <f t="shared" si="5"/>
        <v>67.744039897678817</v>
      </c>
      <c r="AK26">
        <f t="shared" si="18"/>
        <v>0.34784125702021762</v>
      </c>
      <c r="AL26">
        <f t="shared" si="6"/>
        <v>1.6774403989767883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3.1352129063775456</v>
      </c>
      <c r="H27" s="5">
        <f t="shared" si="1"/>
        <v>5.5115878626497382E-2</v>
      </c>
      <c r="I27">
        <v>3.1243755677742602</v>
      </c>
      <c r="J27">
        <v>3.0579645288689901</v>
      </c>
      <c r="K27">
        <v>3.1412756480634498</v>
      </c>
      <c r="L27">
        <v>3.0591274115360001</v>
      </c>
      <c r="M27">
        <v>3.1854872394115898</v>
      </c>
      <c r="N27">
        <v>3.1799882088421501</v>
      </c>
      <c r="O27">
        <v>3.14812460349295</v>
      </c>
      <c r="P27">
        <v>3.0882787191846499</v>
      </c>
      <c r="Q27">
        <v>3.2274288688185502</v>
      </c>
      <c r="R27">
        <v>3.14007826778287</v>
      </c>
      <c r="T27" s="14">
        <v>640</v>
      </c>
      <c r="U27" s="14">
        <v>480000</v>
      </c>
      <c r="V27" s="5">
        <f t="shared" si="2"/>
        <v>2.351409679783159</v>
      </c>
      <c r="W27" s="5">
        <f t="shared" si="3"/>
        <v>4.133690896987309E-2</v>
      </c>
      <c r="X27" s="5">
        <f t="shared" si="4"/>
        <v>1.3071878377584356E-2</v>
      </c>
      <c r="Y27" s="5">
        <f t="shared" si="7"/>
        <v>2.3432816758306951</v>
      </c>
      <c r="Z27" s="5">
        <f t="shared" si="8"/>
        <v>2.2934733966517422</v>
      </c>
      <c r="AA27" s="5">
        <f t="shared" si="9"/>
        <v>2.3559567360475873</v>
      </c>
      <c r="AB27" s="5">
        <f t="shared" si="10"/>
        <v>2.2943455586520001</v>
      </c>
      <c r="AC27" s="5">
        <f t="shared" si="11"/>
        <v>2.389115429558692</v>
      </c>
      <c r="AD27" s="5">
        <f t="shared" si="12"/>
        <v>2.3849911566316124</v>
      </c>
      <c r="AE27" s="5">
        <f t="shared" si="13"/>
        <v>2.3610934526197123</v>
      </c>
      <c r="AF27" s="5">
        <f t="shared" si="14"/>
        <v>2.3162090393884873</v>
      </c>
      <c r="AG27" s="5">
        <f t="shared" si="15"/>
        <v>2.4205716516139129</v>
      </c>
      <c r="AH27" s="5">
        <f t="shared" si="16"/>
        <v>2.355058700837152</v>
      </c>
      <c r="AI27">
        <f t="shared" si="17"/>
        <v>1.4028000000000003</v>
      </c>
      <c r="AJ27">
        <f t="shared" si="5"/>
        <v>67.622589092041522</v>
      </c>
      <c r="AK27">
        <f t="shared" si="18"/>
        <v>0.94860967978315869</v>
      </c>
      <c r="AL27">
        <f t="shared" si="6"/>
        <v>1.6762258909204153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31.287872519163557</v>
      </c>
      <c r="H28" s="5">
        <f t="shared" si="1"/>
        <v>0.58119141311167022</v>
      </c>
      <c r="I28">
        <v>31.1408493707155</v>
      </c>
      <c r="J28">
        <v>30.5434215025114</v>
      </c>
      <c r="K28">
        <v>31.336314110547299</v>
      </c>
      <c r="L28">
        <v>30.480700081923299</v>
      </c>
      <c r="M28">
        <v>31.7964925775361</v>
      </c>
      <c r="N28">
        <v>31.7452384586134</v>
      </c>
      <c r="O28">
        <v>31.3944015709925</v>
      </c>
      <c r="P28">
        <v>30.7673433949589</v>
      </c>
      <c r="Q28">
        <v>32.315069146149398</v>
      </c>
      <c r="R28">
        <v>31.3588949776878</v>
      </c>
      <c r="T28" s="14">
        <v>2500</v>
      </c>
      <c r="U28" s="14">
        <v>120000</v>
      </c>
      <c r="V28" s="5">
        <f t="shared" si="2"/>
        <v>1.501817880919851</v>
      </c>
      <c r="W28" s="5">
        <f t="shared" si="3"/>
        <v>2.7897187829360206E-2</v>
      </c>
      <c r="X28" s="5">
        <f t="shared" si="4"/>
        <v>8.8218653854306977E-3</v>
      </c>
      <c r="Y28" s="5">
        <f t="shared" si="7"/>
        <v>1.4947607697943439</v>
      </c>
      <c r="Z28" s="5">
        <f t="shared" si="8"/>
        <v>1.4660842321205472</v>
      </c>
      <c r="AA28" s="5">
        <f t="shared" si="9"/>
        <v>1.5041430773062703</v>
      </c>
      <c r="AB28" s="5">
        <f t="shared" si="10"/>
        <v>1.4630736039323182</v>
      </c>
      <c r="AC28" s="5">
        <f t="shared" si="11"/>
        <v>1.5262316437217327</v>
      </c>
      <c r="AD28" s="5">
        <f t="shared" si="12"/>
        <v>1.5237714460134433</v>
      </c>
      <c r="AE28" s="5">
        <f t="shared" si="13"/>
        <v>1.50693127540764</v>
      </c>
      <c r="AF28" s="5">
        <f t="shared" si="14"/>
        <v>1.4768324829580273</v>
      </c>
      <c r="AG28" s="5">
        <f t="shared" si="15"/>
        <v>1.5511233190151712</v>
      </c>
      <c r="AH28" s="5">
        <f t="shared" si="16"/>
        <v>1.5052269589290144</v>
      </c>
      <c r="AI28">
        <f t="shared" si="17"/>
        <v>0.89510400000000001</v>
      </c>
      <c r="AJ28">
        <f t="shared" si="5"/>
        <v>67.781384165398777</v>
      </c>
      <c r="AK28">
        <f t="shared" si="18"/>
        <v>0.60671388091985101</v>
      </c>
      <c r="AL28">
        <f t="shared" si="6"/>
        <v>1.6778138416539876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0.93950620122983675</v>
      </c>
      <c r="H29" s="5">
        <f t="shared" si="1"/>
        <v>1.6996707302710024E-2</v>
      </c>
      <c r="I29">
        <v>0.93754049316231403</v>
      </c>
      <c r="J29">
        <v>0.91597118036520198</v>
      </c>
      <c r="K29">
        <v>0.94075426747757296</v>
      </c>
      <c r="L29">
        <v>0.91638259598724403</v>
      </c>
      <c r="M29">
        <v>0.95381758022999896</v>
      </c>
      <c r="N29">
        <v>0.95120261490882896</v>
      </c>
      <c r="O29">
        <v>0.94227541694113204</v>
      </c>
      <c r="P29">
        <v>0.92525797689372902</v>
      </c>
      <c r="Q29">
        <v>0.97032077037519004</v>
      </c>
      <c r="R29">
        <v>0.941539115957156</v>
      </c>
      <c r="T29" s="14">
        <v>1550</v>
      </c>
      <c r="U29" s="14">
        <v>390000</v>
      </c>
      <c r="V29" s="5">
        <f t="shared" si="2"/>
        <v>0.236391882890088</v>
      </c>
      <c r="W29" s="5">
        <f t="shared" si="3"/>
        <v>4.2765908697141265E-3</v>
      </c>
      <c r="X29" s="5">
        <f t="shared" si="4"/>
        <v>1.3523767768977041E-3</v>
      </c>
      <c r="Y29" s="5">
        <f t="shared" si="7"/>
        <v>0.23589728537632415</v>
      </c>
      <c r="Z29" s="5">
        <f t="shared" si="8"/>
        <v>0.23047016796285727</v>
      </c>
      <c r="AA29" s="5">
        <f t="shared" si="9"/>
        <v>0.23670591246209904</v>
      </c>
      <c r="AB29" s="5">
        <f t="shared" si="10"/>
        <v>0.23057368544195173</v>
      </c>
      <c r="AC29" s="5">
        <f t="shared" si="11"/>
        <v>0.2399928105094836</v>
      </c>
      <c r="AD29" s="5">
        <f t="shared" si="12"/>
        <v>0.23933485149318923</v>
      </c>
      <c r="AE29" s="5">
        <f t="shared" si="13"/>
        <v>0.23708865329486545</v>
      </c>
      <c r="AF29" s="5">
        <f t="shared" si="14"/>
        <v>0.2328068457990673</v>
      </c>
      <c r="AG29" s="5">
        <f t="shared" si="15"/>
        <v>0.24414522609440262</v>
      </c>
      <c r="AH29" s="5">
        <f t="shared" si="16"/>
        <v>0.23690339046663925</v>
      </c>
      <c r="AI29">
        <f t="shared" si="17"/>
        <v>0.14090322580645162</v>
      </c>
      <c r="AJ29">
        <f t="shared" si="5"/>
        <v>67.768964505328015</v>
      </c>
      <c r="AK29">
        <f t="shared" si="18"/>
        <v>9.548865708363638E-2</v>
      </c>
      <c r="AL29">
        <f t="shared" si="6"/>
        <v>1.6776896450532801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5.6950515361925031</v>
      </c>
      <c r="H30" s="5">
        <f t="shared" si="1"/>
        <v>9.7804139151053196E-2</v>
      </c>
      <c r="I30">
        <v>5.6859885277341098</v>
      </c>
      <c r="J30">
        <v>5.5671774813487804</v>
      </c>
      <c r="K30">
        <v>5.6941247086431197</v>
      </c>
      <c r="L30">
        <v>5.5555664401001001</v>
      </c>
      <c r="M30">
        <v>5.7746549095026296</v>
      </c>
      <c r="N30">
        <v>5.7623630170352502</v>
      </c>
      <c r="O30">
        <v>5.7191959291015397</v>
      </c>
      <c r="P30">
        <v>5.6069243737705499</v>
      </c>
      <c r="Q30">
        <v>5.8699907300985004</v>
      </c>
      <c r="R30">
        <v>5.7145292445904499</v>
      </c>
      <c r="T30" s="14">
        <v>9240</v>
      </c>
      <c r="U30" s="15">
        <v>66000</v>
      </c>
      <c r="V30" s="5">
        <f t="shared" si="2"/>
        <v>4.0678939544232171E-2</v>
      </c>
      <c r="W30" s="5">
        <f t="shared" si="3"/>
        <v>6.9860099393609474E-4</v>
      </c>
      <c r="X30" s="5">
        <f t="shared" si="4"/>
        <v>2.2091703164955377E-4</v>
      </c>
      <c r="Y30" s="5">
        <f t="shared" si="7"/>
        <v>4.0614203769529351E-2</v>
      </c>
      <c r="Z30" s="5">
        <f t="shared" si="8"/>
        <v>3.9765553438205578E-2</v>
      </c>
      <c r="AA30" s="5">
        <f t="shared" si="9"/>
        <v>4.0672319347450851E-2</v>
      </c>
      <c r="AB30" s="5">
        <f t="shared" si="10"/>
        <v>3.9682617429286422E-2</v>
      </c>
      <c r="AC30" s="5">
        <f t="shared" si="11"/>
        <v>4.1247535067875922E-2</v>
      </c>
      <c r="AD30" s="5">
        <f t="shared" si="12"/>
        <v>4.1159735835966077E-2</v>
      </c>
      <c r="AE30" s="5">
        <f t="shared" si="13"/>
        <v>4.0851399493582428E-2</v>
      </c>
      <c r="AF30" s="5">
        <f t="shared" si="14"/>
        <v>4.0049459812646786E-2</v>
      </c>
      <c r="AG30" s="5">
        <f t="shared" si="15"/>
        <v>4.1928505214989288E-2</v>
      </c>
      <c r="AH30" s="5">
        <f t="shared" si="16"/>
        <v>4.0818066032788924E-2</v>
      </c>
      <c r="AI30">
        <f t="shared" si="17"/>
        <v>2.4240000000000001E-2</v>
      </c>
      <c r="AJ30">
        <f t="shared" si="5"/>
        <v>67.817407360693764</v>
      </c>
      <c r="AK30">
        <f t="shared" si="18"/>
        <v>1.6438939544232169E-2</v>
      </c>
      <c r="AL30">
        <f t="shared" si="6"/>
        <v>1.6781740736069377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10175.957757054088</v>
      </c>
      <c r="W32" s="5"/>
      <c r="X32" s="5"/>
      <c r="Y32" s="5">
        <f t="shared" ref="Y32:AI32" si="19">SUM(Y5:Y30)</f>
        <v>10175.957757054086</v>
      </c>
      <c r="Z32" s="5">
        <f t="shared" si="19"/>
        <v>10175.957757054088</v>
      </c>
      <c r="AA32" s="5">
        <f t="shared" si="19"/>
        <v>10175.957757054088</v>
      </c>
      <c r="AB32" s="5">
        <f t="shared" si="19"/>
        <v>10175.957757054102</v>
      </c>
      <c r="AC32" s="5">
        <f t="shared" si="19"/>
        <v>10175.95775705407</v>
      </c>
      <c r="AD32" s="5">
        <f t="shared" si="19"/>
        <v>10175.957757054084</v>
      </c>
      <c r="AE32" s="5">
        <f t="shared" si="19"/>
        <v>10175.957757054093</v>
      </c>
      <c r="AF32" s="5">
        <f t="shared" si="19"/>
        <v>10175.957757054099</v>
      </c>
      <c r="AG32" s="5">
        <f t="shared" si="19"/>
        <v>10175.957757054106</v>
      </c>
      <c r="AH32" s="5">
        <f t="shared" si="19"/>
        <v>10175.957757054066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9486-9C15-4B78-8462-4634B5A15FA5}">
  <dimension ref="A1:AL32"/>
  <sheetViews>
    <sheetView topLeftCell="P1" zoomScale="80" zoomScaleNormal="80" workbookViewId="0">
      <selection activeCell="AI5" sqref="AI5"/>
    </sheetView>
  </sheetViews>
  <sheetFormatPr defaultRowHeight="15" x14ac:dyDescent="0.25"/>
  <cols>
    <col min="4" max="4" width="8.85546875" customWidth="1"/>
    <col min="9" max="18" width="12.5703125" customWidth="1"/>
  </cols>
  <sheetData>
    <row r="1" spans="1:38" x14ac:dyDescent="0.25">
      <c r="A1" t="s">
        <v>0</v>
      </c>
      <c r="B1">
        <v>350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40.371270646036017</v>
      </c>
      <c r="H4" s="5">
        <f>STDEV(I4:R4)</f>
        <v>3.5385878116959654E-3</v>
      </c>
      <c r="I4">
        <v>40.367992735789699</v>
      </c>
      <c r="J4">
        <v>40.371317698824299</v>
      </c>
      <c r="K4">
        <v>40.373750123725401</v>
      </c>
      <c r="L4">
        <v>40.3661726011089</v>
      </c>
      <c r="M4">
        <v>40.3768317116931</v>
      </c>
      <c r="N4">
        <v>40.370584437457097</v>
      </c>
      <c r="O4">
        <v>40.3752594178344</v>
      </c>
      <c r="P4">
        <v>40.366830453551501</v>
      </c>
      <c r="Q4">
        <v>40.372924646971697</v>
      </c>
      <c r="R4">
        <v>40.371042633404002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168.26917151180078</v>
      </c>
      <c r="H5" s="5">
        <f t="shared" ref="H5:H30" si="1">STDEV(I5:R5)</f>
        <v>0.13016072337192466</v>
      </c>
      <c r="I5">
        <v>168.17628946423</v>
      </c>
      <c r="J5">
        <v>168.352238791426</v>
      </c>
      <c r="K5">
        <v>168.370799048669</v>
      </c>
      <c r="L5">
        <v>168.241935190644</v>
      </c>
      <c r="M5">
        <v>168.44697068708101</v>
      </c>
      <c r="N5">
        <v>168.199826279072</v>
      </c>
      <c r="O5">
        <v>168.25529323428401</v>
      </c>
      <c r="P5">
        <v>168.345696212962</v>
      </c>
      <c r="Q5">
        <v>168.31812246180399</v>
      </c>
      <c r="R5">
        <v>167.984543747836</v>
      </c>
      <c r="T5" s="12">
        <v>16</v>
      </c>
      <c r="U5" s="12">
        <v>588000</v>
      </c>
      <c r="V5" s="5">
        <f>AVERAGE(Y5:AH5)</f>
        <v>6802.2812583645482</v>
      </c>
      <c r="W5" s="5">
        <f>STDEV(Y5:AH5)</f>
        <v>5.2617472423099905</v>
      </c>
      <c r="X5" s="5">
        <f>W5/SQRT(COUNT(Y5:AH5))</f>
        <v>1.6639105757809458</v>
      </c>
      <c r="Y5" s="5">
        <f>I5/T5*U5/1000*1.1</f>
        <v>6798.5265015914974</v>
      </c>
      <c r="Z5" s="5">
        <f>J5/T5*U5/1000*1.1</f>
        <v>6805.6392531433958</v>
      </c>
      <c r="AA5" s="5">
        <f>K5/T5*U5/1000*1.1</f>
        <v>6806.3895515424447</v>
      </c>
      <c r="AB5" s="5">
        <f>L5/T5*U5/1000*1.1</f>
        <v>6801.1802300817844</v>
      </c>
      <c r="AC5" s="5">
        <f>M5/T5*U5/1000*1.1</f>
        <v>6809.4687900252502</v>
      </c>
      <c r="AD5" s="5">
        <f>N5/T5*U5/1000*1.1</f>
        <v>6799.4779773314867</v>
      </c>
      <c r="AE5" s="5">
        <f>O5/T5*U5/1000*1.1</f>
        <v>6801.7202289959314</v>
      </c>
      <c r="AF5" s="5">
        <f>P5/T5*U5/1000*1.1</f>
        <v>6805.3747694089898</v>
      </c>
      <c r="AG5" s="5">
        <f>Q5/T5*U5/1000*1.1</f>
        <v>6804.260100518427</v>
      </c>
      <c r="AH5" s="5">
        <f>R5/T5*U5/1000*1.1</f>
        <v>6790.7751810062709</v>
      </c>
      <c r="AI5">
        <f>F5/T5*U5/1000*1.1</f>
        <v>6403.3200000000006</v>
      </c>
      <c r="AJ5">
        <f>((V5-AI5)/AI5)*100</f>
        <v>6.2305375705813164</v>
      </c>
      <c r="AK5">
        <f>V5-AI5</f>
        <v>398.96125836454758</v>
      </c>
      <c r="AL5">
        <f>V5/AI5</f>
        <v>1.0623053757058132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2066.7402671552636</v>
      </c>
      <c r="H6" s="5">
        <f t="shared" si="1"/>
        <v>46.930082411486481</v>
      </c>
      <c r="I6">
        <v>2021.6085283641801</v>
      </c>
      <c r="J6">
        <v>1988.76704392893</v>
      </c>
      <c r="K6">
        <v>2082.6085197808902</v>
      </c>
      <c r="L6">
        <v>2120.6799914411499</v>
      </c>
      <c r="M6">
        <v>2110.43772477429</v>
      </c>
      <c r="N6">
        <v>2042.7494751710899</v>
      </c>
      <c r="O6">
        <v>2052.6344428663601</v>
      </c>
      <c r="P6">
        <v>2049.9857284853701</v>
      </c>
      <c r="Q6">
        <v>2057.1192163383698</v>
      </c>
      <c r="R6">
        <v>2140.8120004020002</v>
      </c>
      <c r="T6" s="13">
        <v>540</v>
      </c>
      <c r="U6" s="13">
        <v>45000</v>
      </c>
      <c r="V6" s="5">
        <f t="shared" ref="V6:V30" si="2">AVERAGE(Y6:AH6)</f>
        <v>172.22835559627191</v>
      </c>
      <c r="W6" s="5">
        <f t="shared" ref="W6:W30" si="3">STDEV(Y6:AH6)</f>
        <v>3.9108402009572076</v>
      </c>
      <c r="X6" s="5">
        <f t="shared" ref="X6:X30" si="4">W6/SQRT(COUNT(Y6:AH6))</f>
        <v>1.2367162599975392</v>
      </c>
      <c r="Y6" s="5">
        <f>I6/T6*U6/1000</f>
        <v>168.46737736368166</v>
      </c>
      <c r="Z6" s="5">
        <f>J6/T6*U6/1000</f>
        <v>165.73058699407753</v>
      </c>
      <c r="AA6" s="5">
        <f>K6/T6*U6/1000</f>
        <v>173.55070998174085</v>
      </c>
      <c r="AB6" s="5">
        <f>L6/T6*U6/1000</f>
        <v>176.72333262009582</v>
      </c>
      <c r="AC6" s="5">
        <f>M6/T6*U6/1000</f>
        <v>175.86981039785752</v>
      </c>
      <c r="AD6" s="5">
        <f>N6/T6*U6/1000</f>
        <v>170.22912293092415</v>
      </c>
      <c r="AE6" s="5">
        <f>O6/T6*U6/1000</f>
        <v>171.05287023886333</v>
      </c>
      <c r="AF6" s="5">
        <f>P6/T6*U6/1000</f>
        <v>170.8321440404475</v>
      </c>
      <c r="AG6" s="5">
        <f>Q6/T6*U6/1000</f>
        <v>171.4266013615308</v>
      </c>
      <c r="AH6" s="5">
        <f>R6/T6*U6/1000</f>
        <v>178.40100003350003</v>
      </c>
      <c r="AI6">
        <f>F6/T6*U6/1000</f>
        <v>115.84906666666669</v>
      </c>
      <c r="AJ6">
        <f t="shared" ref="AJ6:AJ30" si="5">((V6-AI6)/AI6)*100</f>
        <v>48.666157226648828</v>
      </c>
      <c r="AK6">
        <f>V6-AI6</f>
        <v>56.379288929605224</v>
      </c>
      <c r="AL6">
        <f t="shared" ref="AL6:AL30" si="6">V6/AI6</f>
        <v>1.4866615722664882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98.354665019520894</v>
      </c>
      <c r="H7" s="5">
        <f t="shared" si="1"/>
        <v>1.0742774520429499</v>
      </c>
      <c r="I7">
        <v>98.474457331919197</v>
      </c>
      <c r="J7">
        <v>98.091627808996904</v>
      </c>
      <c r="K7">
        <v>97.370238213872895</v>
      </c>
      <c r="L7">
        <v>96.774258424373997</v>
      </c>
      <c r="M7">
        <v>98.142504547495705</v>
      </c>
      <c r="N7">
        <v>97.326607686280497</v>
      </c>
      <c r="O7">
        <v>100.298820884918</v>
      </c>
      <c r="P7">
        <v>99.192490630081707</v>
      </c>
      <c r="Q7">
        <v>98.402763529941296</v>
      </c>
      <c r="R7">
        <v>99.472881137328798</v>
      </c>
      <c r="T7" s="13">
        <v>50</v>
      </c>
      <c r="U7" s="13">
        <v>180000</v>
      </c>
      <c r="V7" s="5">
        <f t="shared" si="2"/>
        <v>354.07679407027524</v>
      </c>
      <c r="W7" s="5">
        <f t="shared" si="3"/>
        <v>3.8673988273546103</v>
      </c>
      <c r="X7" s="5">
        <f t="shared" si="4"/>
        <v>1.2229788914704871</v>
      </c>
      <c r="Y7" s="5">
        <f t="shared" ref="Y7:Y30" si="7">I7/T7*U7/1000</f>
        <v>354.50804639490912</v>
      </c>
      <c r="Z7" s="5">
        <f t="shared" ref="Z7:Z30" si="8">J7/T7*U7/1000</f>
        <v>353.12986011238883</v>
      </c>
      <c r="AA7" s="5">
        <f t="shared" ref="AA7:AA30" si="9">K7/T7*U7/1000</f>
        <v>350.53285756994245</v>
      </c>
      <c r="AB7" s="5">
        <f t="shared" ref="AB7:AB30" si="10">L7/T7*U7/1000</f>
        <v>348.38733032774638</v>
      </c>
      <c r="AC7" s="5">
        <f t="shared" ref="AC7:AC30" si="11">M7/T7*U7/1000</f>
        <v>353.31301637098454</v>
      </c>
      <c r="AD7" s="5">
        <f t="shared" ref="AD7:AD30" si="12">N7/T7*U7/1000</f>
        <v>350.37578767060978</v>
      </c>
      <c r="AE7" s="5">
        <f t="shared" ref="AE7:AE30" si="13">O7/T7*U7/1000</f>
        <v>361.07575518570479</v>
      </c>
      <c r="AF7" s="5">
        <f t="shared" ref="AF7:AF30" si="14">P7/T7*U7/1000</f>
        <v>357.09296626829416</v>
      </c>
      <c r="AG7" s="5">
        <f t="shared" ref="AG7:AG30" si="15">Q7/T7*U7/1000</f>
        <v>354.24994870778863</v>
      </c>
      <c r="AH7" s="5">
        <f t="shared" ref="AH7:AH30" si="16">R7/T7*U7/1000</f>
        <v>358.10237209438361</v>
      </c>
      <c r="AI7">
        <f t="shared" ref="AI7:AI30" si="17">F7/T7*U7/1000</f>
        <v>670.72320000000002</v>
      </c>
      <c r="AJ7">
        <f t="shared" si="5"/>
        <v>-47.209699311090588</v>
      </c>
      <c r="AK7">
        <f t="shared" ref="AK7:AK30" si="18">V7-AI7</f>
        <v>-316.64640592972478</v>
      </c>
      <c r="AL7">
        <f t="shared" si="6"/>
        <v>0.52790300688909408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651.26601969167018</v>
      </c>
      <c r="H8" s="5">
        <f t="shared" si="1"/>
        <v>16.124714086463747</v>
      </c>
      <c r="I8">
        <v>663.79059223334798</v>
      </c>
      <c r="J8">
        <v>647.69821835127095</v>
      </c>
      <c r="K8">
        <v>653.95027979927897</v>
      </c>
      <c r="L8">
        <v>650.58368621162504</v>
      </c>
      <c r="M8">
        <v>683.75195932788404</v>
      </c>
      <c r="N8">
        <v>664.70625679425302</v>
      </c>
      <c r="O8">
        <v>646.04810480836602</v>
      </c>
      <c r="P8">
        <v>631.49360701056196</v>
      </c>
      <c r="Q8">
        <v>635.24651870605805</v>
      </c>
      <c r="R8">
        <v>635.390973674056</v>
      </c>
      <c r="T8" s="14">
        <v>65</v>
      </c>
      <c r="U8" s="14">
        <v>70000</v>
      </c>
      <c r="V8" s="5">
        <f t="shared" si="2"/>
        <v>701.36340582179866</v>
      </c>
      <c r="W8" s="5">
        <f t="shared" si="3"/>
        <v>17.365076708499419</v>
      </c>
      <c r="X8" s="5">
        <f t="shared" si="4"/>
        <v>5.4913194142397961</v>
      </c>
      <c r="Y8" s="5">
        <f t="shared" si="7"/>
        <v>714.85140702052854</v>
      </c>
      <c r="Z8" s="5">
        <f t="shared" si="8"/>
        <v>697.52115822444568</v>
      </c>
      <c r="AA8" s="5">
        <f t="shared" si="9"/>
        <v>704.25414747614661</v>
      </c>
      <c r="AB8" s="5">
        <f t="shared" si="10"/>
        <v>700.62858515098083</v>
      </c>
      <c r="AC8" s="5">
        <f t="shared" si="11"/>
        <v>736.34826389156751</v>
      </c>
      <c r="AD8" s="5">
        <f t="shared" si="12"/>
        <v>715.83750731688781</v>
      </c>
      <c r="AE8" s="5">
        <f t="shared" si="13"/>
        <v>695.74411287054807</v>
      </c>
      <c r="AF8" s="5">
        <f t="shared" si="14"/>
        <v>680.07003831906673</v>
      </c>
      <c r="AG8" s="5">
        <f t="shared" si="15"/>
        <v>684.11163552960102</v>
      </c>
      <c r="AH8" s="5">
        <f t="shared" si="16"/>
        <v>684.2672024182142</v>
      </c>
      <c r="AI8">
        <f t="shared" si="17"/>
        <v>60.548923076923096</v>
      </c>
      <c r="AJ8">
        <f t="shared" si="5"/>
        <v>1058.3416684897375</v>
      </c>
      <c r="AK8">
        <f t="shared" si="18"/>
        <v>640.81448274487559</v>
      </c>
      <c r="AL8">
        <f t="shared" si="6"/>
        <v>11.583416684897374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71.099687585943542</v>
      </c>
      <c r="H9" s="5">
        <f t="shared" si="1"/>
        <v>1.9811203624344842</v>
      </c>
      <c r="I9">
        <v>71.117753985773106</v>
      </c>
      <c r="J9">
        <v>71.573335078836195</v>
      </c>
      <c r="K9">
        <v>72.122167609598904</v>
      </c>
      <c r="L9">
        <v>68.653466829182605</v>
      </c>
      <c r="M9">
        <v>69.422343058129798</v>
      </c>
      <c r="N9">
        <v>67.669685065418903</v>
      </c>
      <c r="O9">
        <v>71.938142829361993</v>
      </c>
      <c r="P9">
        <v>71.2942768232964</v>
      </c>
      <c r="Q9">
        <v>73.933359543551802</v>
      </c>
      <c r="R9">
        <v>73.272345036285699</v>
      </c>
      <c r="T9" s="14">
        <v>22</v>
      </c>
      <c r="U9" s="14">
        <v>160000</v>
      </c>
      <c r="V9" s="5">
        <f t="shared" si="2"/>
        <v>517.08863698868026</v>
      </c>
      <c r="W9" s="5">
        <f t="shared" si="3"/>
        <v>14.408148090432602</v>
      </c>
      <c r="X9" s="5">
        <f t="shared" si="4"/>
        <v>4.5562564830772709</v>
      </c>
      <c r="Y9" s="5">
        <f t="shared" si="7"/>
        <v>517.22002898744086</v>
      </c>
      <c r="Z9" s="5">
        <f t="shared" si="8"/>
        <v>520.5333460278996</v>
      </c>
      <c r="AA9" s="5">
        <f t="shared" si="9"/>
        <v>524.52485534253753</v>
      </c>
      <c r="AB9" s="5">
        <f t="shared" si="10"/>
        <v>499.29794057587355</v>
      </c>
      <c r="AC9" s="5">
        <f t="shared" si="11"/>
        <v>504.88976769548941</v>
      </c>
      <c r="AD9" s="5">
        <f t="shared" si="12"/>
        <v>492.14316411213753</v>
      </c>
      <c r="AE9" s="5">
        <f t="shared" si="13"/>
        <v>523.18649330445078</v>
      </c>
      <c r="AF9" s="5">
        <f t="shared" si="14"/>
        <v>518.50383144215562</v>
      </c>
      <c r="AG9" s="5">
        <f t="shared" si="15"/>
        <v>537.69716031674045</v>
      </c>
      <c r="AH9" s="5">
        <f t="shared" si="16"/>
        <v>532.88978208207777</v>
      </c>
      <c r="AI9">
        <f t="shared" si="17"/>
        <v>243.63054545454546</v>
      </c>
      <c r="AJ9">
        <f t="shared" si="5"/>
        <v>112.24294187904052</v>
      </c>
      <c r="AK9">
        <f t="shared" si="18"/>
        <v>273.45809153413484</v>
      </c>
      <c r="AL9">
        <f t="shared" si="6"/>
        <v>2.1224294187904049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288.93511460630856</v>
      </c>
      <c r="H10" s="5">
        <f t="shared" si="1"/>
        <v>4.205733782796333</v>
      </c>
      <c r="I10">
        <v>287.23964123524399</v>
      </c>
      <c r="J10">
        <v>295.26376442269702</v>
      </c>
      <c r="K10">
        <v>290.99066793379399</v>
      </c>
      <c r="L10">
        <v>281.32332827465802</v>
      </c>
      <c r="M10">
        <v>288.53869852410099</v>
      </c>
      <c r="N10">
        <v>292.90126283860099</v>
      </c>
      <c r="O10">
        <v>285.01569251380897</v>
      </c>
      <c r="P10">
        <v>292.55201187501802</v>
      </c>
      <c r="Q10">
        <v>285.889015948728</v>
      </c>
      <c r="R10">
        <v>289.63706249643502</v>
      </c>
      <c r="T10" s="14">
        <v>69</v>
      </c>
      <c r="U10" s="14">
        <v>160000</v>
      </c>
      <c r="V10" s="5">
        <f t="shared" si="2"/>
        <v>669.99446865230959</v>
      </c>
      <c r="W10" s="5">
        <f t="shared" si="3"/>
        <v>9.7524261630059659</v>
      </c>
      <c r="X10" s="5">
        <f t="shared" si="4"/>
        <v>3.0839879387715388</v>
      </c>
      <c r="Y10" s="5">
        <f t="shared" si="7"/>
        <v>666.06293619766711</v>
      </c>
      <c r="Z10" s="5">
        <f t="shared" si="8"/>
        <v>684.6695986613264</v>
      </c>
      <c r="AA10" s="5">
        <f t="shared" si="9"/>
        <v>674.76096912184119</v>
      </c>
      <c r="AB10" s="5">
        <f t="shared" si="10"/>
        <v>652.34394962239548</v>
      </c>
      <c r="AC10" s="5">
        <f t="shared" si="11"/>
        <v>669.07524295443704</v>
      </c>
      <c r="AD10" s="5">
        <f t="shared" si="12"/>
        <v>679.19133411849498</v>
      </c>
      <c r="AE10" s="5">
        <f t="shared" si="13"/>
        <v>660.90595365520926</v>
      </c>
      <c r="AF10" s="5">
        <f t="shared" si="14"/>
        <v>678.38147681163605</v>
      </c>
      <c r="AG10" s="5">
        <f t="shared" si="15"/>
        <v>662.93105147531139</v>
      </c>
      <c r="AH10" s="5">
        <f t="shared" si="16"/>
        <v>671.6221739047769</v>
      </c>
      <c r="AI10">
        <f t="shared" si="17"/>
        <v>333.93530434782616</v>
      </c>
      <c r="AJ10">
        <f t="shared" si="5"/>
        <v>100.63600940930912</v>
      </c>
      <c r="AK10">
        <f t="shared" si="18"/>
        <v>336.05916430448343</v>
      </c>
      <c r="AL10">
        <f t="shared" si="6"/>
        <v>2.0063600940930915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152.07496501231157</v>
      </c>
      <c r="H12" s="5">
        <f t="shared" si="1"/>
        <v>5.1935670156004319</v>
      </c>
      <c r="I12">
        <v>147.33814310221001</v>
      </c>
      <c r="J12">
        <v>141.66709835211699</v>
      </c>
      <c r="K12">
        <v>159.24662672236201</v>
      </c>
      <c r="L12">
        <v>157.025777853753</v>
      </c>
      <c r="M12">
        <v>152.04046617074701</v>
      </c>
      <c r="N12">
        <v>153.349708323317</v>
      </c>
      <c r="O12">
        <v>157.37859647341199</v>
      </c>
      <c r="P12">
        <v>151.977290645235</v>
      </c>
      <c r="Q12">
        <v>150.82543335833699</v>
      </c>
      <c r="R12">
        <v>149.90050912162599</v>
      </c>
      <c r="T12" s="14">
        <v>81</v>
      </c>
      <c r="U12" s="14">
        <v>66000</v>
      </c>
      <c r="V12" s="5">
        <f>AVERAGE(Y12:AH12)</f>
        <v>123.91293445447612</v>
      </c>
      <c r="W12" s="5">
        <f t="shared" si="3"/>
        <v>4.2317953460447972</v>
      </c>
      <c r="X12" s="5">
        <f t="shared" si="4"/>
        <v>1.3382111885201977</v>
      </c>
      <c r="Y12" s="5">
        <f t="shared" si="7"/>
        <v>120.05330178698593</v>
      </c>
      <c r="Z12" s="5">
        <f t="shared" si="8"/>
        <v>115.43245050913237</v>
      </c>
      <c r="AA12" s="5">
        <f t="shared" si="9"/>
        <v>129.75651066266533</v>
      </c>
      <c r="AB12" s="5">
        <f t="shared" si="10"/>
        <v>127.94693010305799</v>
      </c>
      <c r="AC12" s="5">
        <f t="shared" si="11"/>
        <v>123.88482428727535</v>
      </c>
      <c r="AD12" s="5">
        <f t="shared" si="12"/>
        <v>124.95161418936941</v>
      </c>
      <c r="AE12" s="5">
        <f t="shared" si="13"/>
        <v>128.23441194129867</v>
      </c>
      <c r="AF12" s="5">
        <f t="shared" si="14"/>
        <v>123.83334793315446</v>
      </c>
      <c r="AG12" s="5">
        <f t="shared" si="15"/>
        <v>122.89479755123756</v>
      </c>
      <c r="AH12" s="5">
        <f t="shared" si="16"/>
        <v>122.14115558058414</v>
      </c>
      <c r="AI12">
        <f t="shared" si="17"/>
        <v>12.183111111111113</v>
      </c>
      <c r="AJ12">
        <f t="shared" si="5"/>
        <v>917.08778098121707</v>
      </c>
      <c r="AK12">
        <f t="shared" si="18"/>
        <v>111.729823343365</v>
      </c>
      <c r="AL12">
        <f t="shared" si="6"/>
        <v>10.17087780981217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2681.2833984645154</v>
      </c>
      <c r="H14" s="5">
        <f t="shared" si="1"/>
        <v>67.736820301316186</v>
      </c>
      <c r="I14">
        <v>2614.2116351326899</v>
      </c>
      <c r="J14">
        <v>2678.0167982765402</v>
      </c>
      <c r="K14">
        <v>2588.4847341527902</v>
      </c>
      <c r="L14">
        <v>2795.2730112372201</v>
      </c>
      <c r="M14">
        <v>2627.2723417120701</v>
      </c>
      <c r="N14">
        <v>2750.2336807819702</v>
      </c>
      <c r="O14">
        <v>2751.5176214129501</v>
      </c>
      <c r="P14">
        <v>2636.0130963766401</v>
      </c>
      <c r="Q14">
        <v>2701.4564994826501</v>
      </c>
      <c r="R14">
        <v>2670.3545660796299</v>
      </c>
      <c r="T14" s="14">
        <v>615</v>
      </c>
      <c r="U14" s="14">
        <v>96000</v>
      </c>
      <c r="V14" s="5">
        <f t="shared" si="2"/>
        <v>418.54179878470478</v>
      </c>
      <c r="W14" s="5">
        <f t="shared" si="3"/>
        <v>10.573552437278622</v>
      </c>
      <c r="X14" s="5">
        <f t="shared" si="4"/>
        <v>3.3436508661025104</v>
      </c>
      <c r="Y14" s="5">
        <f t="shared" si="7"/>
        <v>408.07206011827361</v>
      </c>
      <c r="Z14" s="5">
        <f t="shared" si="8"/>
        <v>418.03189046267943</v>
      </c>
      <c r="AA14" s="5">
        <f t="shared" si="9"/>
        <v>404.05615362385015</v>
      </c>
      <c r="AB14" s="5">
        <f t="shared" si="10"/>
        <v>436.33529931507826</v>
      </c>
      <c r="AC14" s="5">
        <f t="shared" si="11"/>
        <v>410.11080455993289</v>
      </c>
      <c r="AD14" s="5">
        <f t="shared" si="12"/>
        <v>429.30476968303924</v>
      </c>
      <c r="AE14" s="5">
        <f t="shared" si="13"/>
        <v>429.50518968397273</v>
      </c>
      <c r="AF14" s="5">
        <f t="shared" si="14"/>
        <v>411.47521504415846</v>
      </c>
      <c r="AG14" s="5">
        <f t="shared" si="15"/>
        <v>421.69077065095024</v>
      </c>
      <c r="AH14" s="5">
        <f t="shared" si="16"/>
        <v>416.83583470511297</v>
      </c>
      <c r="AI14">
        <f t="shared" si="17"/>
        <v>78.007071219512198</v>
      </c>
      <c r="AJ14">
        <f t="shared" si="5"/>
        <v>436.54340849040022</v>
      </c>
      <c r="AK14">
        <f t="shared" si="18"/>
        <v>340.53472756519261</v>
      </c>
      <c r="AL14">
        <f t="shared" si="6"/>
        <v>5.3654340849040025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14.956699078827208</v>
      </c>
      <c r="H15" s="5">
        <f t="shared" si="1"/>
        <v>0.18589260389635445</v>
      </c>
      <c r="I15">
        <v>14.8688864290311</v>
      </c>
      <c r="J15">
        <v>14.8688969643521</v>
      </c>
      <c r="K15">
        <v>15.0938300157956</v>
      </c>
      <c r="L15">
        <v>15.12137552519</v>
      </c>
      <c r="M15">
        <v>14.9716411946404</v>
      </c>
      <c r="N15">
        <v>14.5663443216341</v>
      </c>
      <c r="O15">
        <v>15.151611888326199</v>
      </c>
      <c r="P15">
        <v>14.828296311047501</v>
      </c>
      <c r="Q15">
        <v>14.9342753427654</v>
      </c>
      <c r="R15">
        <v>15.161832795489699</v>
      </c>
      <c r="T15" s="14">
        <v>546</v>
      </c>
      <c r="U15" s="14">
        <v>210000</v>
      </c>
      <c r="V15" s="5">
        <f t="shared" si="2"/>
        <v>5.7525765687796966</v>
      </c>
      <c r="W15" s="5">
        <f t="shared" si="3"/>
        <v>7.14971553447519E-2</v>
      </c>
      <c r="X15" s="5">
        <f t="shared" si="4"/>
        <v>2.2609385711229717E-2</v>
      </c>
      <c r="Y15" s="5">
        <f t="shared" si="7"/>
        <v>5.7188024727042697</v>
      </c>
      <c r="Z15" s="5">
        <f t="shared" si="8"/>
        <v>5.7188065247508071</v>
      </c>
      <c r="AA15" s="5">
        <f t="shared" si="9"/>
        <v>5.8053192368444613</v>
      </c>
      <c r="AB15" s="5">
        <f t="shared" si="10"/>
        <v>5.8159136635346158</v>
      </c>
      <c r="AC15" s="5">
        <f t="shared" si="11"/>
        <v>5.7583235364001535</v>
      </c>
      <c r="AD15" s="5">
        <f t="shared" si="12"/>
        <v>5.6024401237054224</v>
      </c>
      <c r="AE15" s="5">
        <f t="shared" si="13"/>
        <v>5.8275430339716152</v>
      </c>
      <c r="AF15" s="5">
        <f t="shared" si="14"/>
        <v>5.7031908888644232</v>
      </c>
      <c r="AG15" s="5">
        <f t="shared" si="15"/>
        <v>5.7439520549097693</v>
      </c>
      <c r="AH15" s="5">
        <f t="shared" si="16"/>
        <v>5.8314741521114231</v>
      </c>
      <c r="AI15">
        <f t="shared" si="17"/>
        <v>3.4504615384615396</v>
      </c>
      <c r="AJ15">
        <f t="shared" si="5"/>
        <v>66.719046268361055</v>
      </c>
      <c r="AK15">
        <f t="shared" si="18"/>
        <v>2.302115030318157</v>
      </c>
      <c r="AL15">
        <f t="shared" si="6"/>
        <v>1.6671904626836105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103.61618855014061</v>
      </c>
      <c r="H17" s="5">
        <f t="shared" si="1"/>
        <v>15.00679549918733</v>
      </c>
      <c r="I17">
        <v>116.394771929588</v>
      </c>
      <c r="J17">
        <v>119.99930924408901</v>
      </c>
      <c r="K17">
        <v>106.10218043984401</v>
      </c>
      <c r="L17">
        <v>103.017410874056</v>
      </c>
      <c r="M17">
        <v>64.935518196060997</v>
      </c>
      <c r="N17">
        <v>100.56191247442401</v>
      </c>
      <c r="O17">
        <v>104.008110390705</v>
      </c>
      <c r="P17">
        <v>107.255158285519</v>
      </c>
      <c r="Q17">
        <v>102.068631864012</v>
      </c>
      <c r="R17">
        <v>111.818881803108</v>
      </c>
      <c r="T17" s="14">
        <v>292</v>
      </c>
      <c r="U17" s="14">
        <v>100000</v>
      </c>
      <c r="V17" s="5">
        <f t="shared" si="2"/>
        <v>35.484996078815264</v>
      </c>
      <c r="W17" s="5">
        <f t="shared" si="3"/>
        <v>5.1393135271190076</v>
      </c>
      <c r="X17" s="5">
        <f t="shared" si="4"/>
        <v>1.6251936355409595</v>
      </c>
      <c r="Y17" s="5">
        <f t="shared" si="7"/>
        <v>39.861223263557534</v>
      </c>
      <c r="Z17" s="5">
        <f t="shared" si="8"/>
        <v>41.095653850715408</v>
      </c>
      <c r="AA17" s="5">
        <f t="shared" si="9"/>
        <v>36.336363164330137</v>
      </c>
      <c r="AB17" s="5">
        <f t="shared" si="10"/>
        <v>35.279935230841097</v>
      </c>
      <c r="AC17" s="5">
        <f t="shared" si="11"/>
        <v>22.238191163034585</v>
      </c>
      <c r="AD17" s="5">
        <f t="shared" si="12"/>
        <v>34.439011121378087</v>
      </c>
      <c r="AE17" s="5">
        <f t="shared" si="13"/>
        <v>35.619215887227746</v>
      </c>
      <c r="AF17" s="5">
        <f t="shared" si="14"/>
        <v>36.731218590931164</v>
      </c>
      <c r="AG17" s="5">
        <f t="shared" si="15"/>
        <v>34.955010912332881</v>
      </c>
      <c r="AH17" s="5">
        <f t="shared" si="16"/>
        <v>38.294137603804103</v>
      </c>
      <c r="AI17">
        <f t="shared" si="17"/>
        <v>603.1890410958905</v>
      </c>
      <c r="AJ17">
        <f t="shared" si="5"/>
        <v>-94.117101992711085</v>
      </c>
      <c r="AK17">
        <f t="shared" si="18"/>
        <v>-567.70404501707526</v>
      </c>
      <c r="AL17">
        <f t="shared" si="6"/>
        <v>5.8828980072889163E-2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167.33054170395297</v>
      </c>
      <c r="H18" s="5">
        <f t="shared" si="1"/>
        <v>3.4070241902536789</v>
      </c>
      <c r="I18">
        <v>165.58411932885099</v>
      </c>
      <c r="J18">
        <v>162.60411429342199</v>
      </c>
      <c r="K18">
        <v>167.658492666592</v>
      </c>
      <c r="L18">
        <v>168.75782305287601</v>
      </c>
      <c r="M18">
        <v>168.83643064246701</v>
      </c>
      <c r="N18">
        <v>169.08220452666799</v>
      </c>
      <c r="O18">
        <v>162.684342390361</v>
      </c>
      <c r="P18">
        <v>173.58562644895099</v>
      </c>
      <c r="Q18">
        <v>164.924160316978</v>
      </c>
      <c r="R18">
        <v>169.588103372364</v>
      </c>
      <c r="T18" s="14">
        <v>200</v>
      </c>
      <c r="U18" s="14">
        <v>47000</v>
      </c>
      <c r="V18" s="5">
        <f t="shared" si="2"/>
        <v>39.322677300428957</v>
      </c>
      <c r="W18" s="5">
        <f t="shared" si="3"/>
        <v>0.8006506847096142</v>
      </c>
      <c r="X18" s="5">
        <f t="shared" si="4"/>
        <v>0.25318797738557297</v>
      </c>
      <c r="Y18" s="5">
        <f t="shared" si="7"/>
        <v>38.912268042279983</v>
      </c>
      <c r="Z18" s="5">
        <f t="shared" si="8"/>
        <v>38.21196685895417</v>
      </c>
      <c r="AA18" s="5">
        <f t="shared" si="9"/>
        <v>39.399745776649119</v>
      </c>
      <c r="AB18" s="5">
        <f t="shared" si="10"/>
        <v>39.658088417425859</v>
      </c>
      <c r="AC18" s="5">
        <f t="shared" si="11"/>
        <v>39.676561200979748</v>
      </c>
      <c r="AD18" s="5">
        <f t="shared" si="12"/>
        <v>39.734318063766978</v>
      </c>
      <c r="AE18" s="5">
        <f t="shared" si="13"/>
        <v>38.230820461734837</v>
      </c>
      <c r="AF18" s="5">
        <f t="shared" si="14"/>
        <v>40.792622215503485</v>
      </c>
      <c r="AG18" s="5">
        <f t="shared" si="15"/>
        <v>38.757177674489832</v>
      </c>
      <c r="AH18" s="5">
        <f t="shared" si="16"/>
        <v>39.853204292505545</v>
      </c>
      <c r="AI18">
        <f t="shared" si="17"/>
        <v>45.130904000000001</v>
      </c>
      <c r="AJ18">
        <f t="shared" si="5"/>
        <v>-12.869732677127505</v>
      </c>
      <c r="AK18">
        <f t="shared" si="18"/>
        <v>-5.8082266995710441</v>
      </c>
      <c r="AL18">
        <f t="shared" si="6"/>
        <v>0.87130267322872501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30.921983034117439</v>
      </c>
      <c r="H19" s="5">
        <f t="shared" si="1"/>
        <v>6.6089982539060905</v>
      </c>
      <c r="I19">
        <v>43.497295386024398</v>
      </c>
      <c r="J19">
        <v>31.170340422306701</v>
      </c>
      <c r="K19">
        <v>23.8510870454292</v>
      </c>
      <c r="L19">
        <v>34.524842111536302</v>
      </c>
      <c r="M19">
        <v>23.521335305752</v>
      </c>
      <c r="N19">
        <v>29.920025576881699</v>
      </c>
      <c r="O19">
        <v>23.3409055078005</v>
      </c>
      <c r="P19">
        <v>36.032536429234</v>
      </c>
      <c r="Q19">
        <v>27.717399364110101</v>
      </c>
      <c r="R19">
        <v>35.644063192099502</v>
      </c>
      <c r="T19" s="14">
        <v>437</v>
      </c>
      <c r="U19" s="14">
        <v>300000</v>
      </c>
      <c r="V19" s="5">
        <f t="shared" si="2"/>
        <v>21.227905973078332</v>
      </c>
      <c r="W19" s="5">
        <f t="shared" si="3"/>
        <v>4.5370697395236137</v>
      </c>
      <c r="X19" s="5">
        <f t="shared" si="4"/>
        <v>1.434747427992149</v>
      </c>
      <c r="Y19" s="5">
        <f t="shared" si="7"/>
        <v>29.86084351443322</v>
      </c>
      <c r="Z19" s="5">
        <f t="shared" si="8"/>
        <v>21.398403035908494</v>
      </c>
      <c r="AA19" s="5">
        <f t="shared" si="9"/>
        <v>16.373743967113867</v>
      </c>
      <c r="AB19" s="5">
        <f t="shared" si="10"/>
        <v>23.70126460746199</v>
      </c>
      <c r="AC19" s="5">
        <f t="shared" si="11"/>
        <v>16.147369775115791</v>
      </c>
      <c r="AD19" s="5">
        <f t="shared" si="12"/>
        <v>20.540063325090411</v>
      </c>
      <c r="AE19" s="5">
        <f t="shared" si="13"/>
        <v>16.023504925263499</v>
      </c>
      <c r="AF19" s="5">
        <f t="shared" si="14"/>
        <v>24.736295031510757</v>
      </c>
      <c r="AG19" s="5">
        <f t="shared" si="15"/>
        <v>19.027962950189998</v>
      </c>
      <c r="AH19" s="5">
        <f t="shared" si="16"/>
        <v>24.469608598695313</v>
      </c>
      <c r="AI19">
        <f t="shared" si="17"/>
        <v>33.584622425629298</v>
      </c>
      <c r="AJ19">
        <f t="shared" si="5"/>
        <v>-36.792780624269383</v>
      </c>
      <c r="AK19">
        <f t="shared" si="18"/>
        <v>-12.356716452550966</v>
      </c>
      <c r="AL19">
        <f t="shared" si="6"/>
        <v>0.63207219375730617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29.804003918160095</v>
      </c>
      <c r="H20" s="5">
        <f t="shared" si="1"/>
        <v>3.4739831119130851</v>
      </c>
      <c r="I20">
        <v>30.976798616661799</v>
      </c>
      <c r="J20">
        <v>27.104349335570301</v>
      </c>
      <c r="K20">
        <v>29.554366135528401</v>
      </c>
      <c r="L20">
        <v>35.948173991642001</v>
      </c>
      <c r="M20">
        <v>28.042469566825901</v>
      </c>
      <c r="N20">
        <v>26.349052983909999</v>
      </c>
      <c r="O20">
        <v>26.969021149837999</v>
      </c>
      <c r="P20">
        <v>32.446187588618201</v>
      </c>
      <c r="Q20">
        <v>34.295947775117497</v>
      </c>
      <c r="R20">
        <v>26.353672037888799</v>
      </c>
      <c r="T20" s="14">
        <v>97</v>
      </c>
      <c r="U20" s="14">
        <v>105000</v>
      </c>
      <c r="V20" s="5">
        <f t="shared" si="2"/>
        <v>32.262066096977414</v>
      </c>
      <c r="W20" s="5">
        <f t="shared" si="3"/>
        <v>3.7604971829988187</v>
      </c>
      <c r="X20" s="5">
        <f t="shared" si="4"/>
        <v>1.1891736232923285</v>
      </c>
      <c r="Y20" s="5">
        <f t="shared" si="7"/>
        <v>33.531586131438033</v>
      </c>
      <c r="Z20" s="5">
        <f t="shared" si="8"/>
        <v>29.339759590050328</v>
      </c>
      <c r="AA20" s="5">
        <f t="shared" si="9"/>
        <v>31.99183963124208</v>
      </c>
      <c r="AB20" s="5">
        <f t="shared" si="10"/>
        <v>38.912971846622781</v>
      </c>
      <c r="AC20" s="5">
        <f t="shared" si="11"/>
        <v>30.35525056202804</v>
      </c>
      <c r="AD20" s="5">
        <f t="shared" si="12"/>
        <v>28.52217075577887</v>
      </c>
      <c r="AE20" s="5">
        <f t="shared" si="13"/>
        <v>29.193270316834944</v>
      </c>
      <c r="AF20" s="5">
        <f t="shared" si="14"/>
        <v>35.122161822731037</v>
      </c>
      <c r="AG20" s="5">
        <f t="shared" si="15"/>
        <v>37.124479550384926</v>
      </c>
      <c r="AH20" s="5">
        <f t="shared" si="16"/>
        <v>28.527170762663133</v>
      </c>
      <c r="AI20">
        <f t="shared" si="17"/>
        <v>120.25509278350515</v>
      </c>
      <c r="AJ20">
        <f t="shared" si="5"/>
        <v>-73.171975215171386</v>
      </c>
      <c r="AK20">
        <f t="shared" si="18"/>
        <v>-87.993026686527742</v>
      </c>
      <c r="AL20">
        <f t="shared" si="6"/>
        <v>0.26828024784828619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289.01420366351317</v>
      </c>
      <c r="H21" s="5">
        <f t="shared" si="1"/>
        <v>78.660291272775424</v>
      </c>
      <c r="I21">
        <v>243.13202565379399</v>
      </c>
      <c r="J21">
        <v>209.31482163037799</v>
      </c>
      <c r="K21">
        <v>233.017958076729</v>
      </c>
      <c r="L21">
        <v>433.65866599462902</v>
      </c>
      <c r="M21">
        <v>234.76452725303801</v>
      </c>
      <c r="N21">
        <v>347.88702000841897</v>
      </c>
      <c r="O21">
        <v>224.63698027804099</v>
      </c>
      <c r="P21">
        <v>397.46792498893001</v>
      </c>
      <c r="Q21">
        <v>263.290293403752</v>
      </c>
      <c r="R21">
        <v>302.97181934742201</v>
      </c>
      <c r="T21" s="14">
        <v>1629</v>
      </c>
      <c r="U21" s="14">
        <v>90000</v>
      </c>
      <c r="V21" s="5">
        <f t="shared" si="2"/>
        <v>15.967635561520069</v>
      </c>
      <c r="W21" s="5">
        <f t="shared" si="3"/>
        <v>4.3458724460096736</v>
      </c>
      <c r="X21" s="5">
        <f t="shared" si="4"/>
        <v>1.3742855349957701</v>
      </c>
      <c r="Y21" s="5">
        <f t="shared" si="7"/>
        <v>13.432708599657127</v>
      </c>
      <c r="Z21" s="5">
        <f t="shared" si="8"/>
        <v>11.564354786208726</v>
      </c>
      <c r="AA21" s="5">
        <f t="shared" si="9"/>
        <v>12.873920335730883</v>
      </c>
      <c r="AB21" s="5">
        <f t="shared" si="10"/>
        <v>23.959042320145251</v>
      </c>
      <c r="AC21" s="5">
        <f t="shared" si="11"/>
        <v>12.970415870333593</v>
      </c>
      <c r="AD21" s="5">
        <f t="shared" si="12"/>
        <v>19.220277348531436</v>
      </c>
      <c r="AE21" s="5">
        <f t="shared" si="13"/>
        <v>12.410882888289558</v>
      </c>
      <c r="AF21" s="5">
        <f t="shared" si="14"/>
        <v>21.959553866791712</v>
      </c>
      <c r="AG21" s="5">
        <f t="shared" si="15"/>
        <v>14.546425049931049</v>
      </c>
      <c r="AH21" s="5">
        <f t="shared" si="16"/>
        <v>16.738774549581329</v>
      </c>
      <c r="AI21">
        <f t="shared" si="17"/>
        <v>18.581480662983427</v>
      </c>
      <c r="AJ21">
        <f t="shared" si="5"/>
        <v>-14.066936585255318</v>
      </c>
      <c r="AK21">
        <f t="shared" si="18"/>
        <v>-2.6138451014633581</v>
      </c>
      <c r="AL21">
        <f t="shared" si="6"/>
        <v>0.85933063414744681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27.122679408601631</v>
      </c>
      <c r="H22" s="5">
        <f t="shared" si="1"/>
        <v>0.32813310172162435</v>
      </c>
      <c r="I22">
        <v>27.5538636418352</v>
      </c>
      <c r="J22">
        <v>27.291148989809699</v>
      </c>
      <c r="K22">
        <v>26.8045530773365</v>
      </c>
      <c r="L22">
        <v>26.7711047144407</v>
      </c>
      <c r="M22">
        <v>27.306126707408001</v>
      </c>
      <c r="N22">
        <v>26.750779146098498</v>
      </c>
      <c r="O22">
        <v>27.589911935960899</v>
      </c>
      <c r="P22">
        <v>27.316046724901899</v>
      </c>
      <c r="Q22">
        <v>27.0251406333952</v>
      </c>
      <c r="R22">
        <v>26.818118514829699</v>
      </c>
      <c r="T22" s="14">
        <v>54</v>
      </c>
      <c r="U22" s="14">
        <v>90000</v>
      </c>
      <c r="V22" s="5">
        <f t="shared" si="2"/>
        <v>45.204465681002716</v>
      </c>
      <c r="W22" s="5">
        <f t="shared" si="3"/>
        <v>0.54688850286937618</v>
      </c>
      <c r="X22" s="5">
        <f t="shared" si="4"/>
        <v>0.17294132952267588</v>
      </c>
      <c r="Y22" s="5">
        <f t="shared" si="7"/>
        <v>45.923106069725335</v>
      </c>
      <c r="Z22" s="5">
        <f t="shared" si="8"/>
        <v>45.485248316349505</v>
      </c>
      <c r="AA22" s="5">
        <f t="shared" si="9"/>
        <v>44.674255128894167</v>
      </c>
      <c r="AB22" s="5">
        <f t="shared" si="10"/>
        <v>44.61850785740117</v>
      </c>
      <c r="AC22" s="5">
        <f t="shared" si="11"/>
        <v>45.510211179013339</v>
      </c>
      <c r="AD22" s="5">
        <f t="shared" si="12"/>
        <v>44.584631910164163</v>
      </c>
      <c r="AE22" s="5">
        <f t="shared" si="13"/>
        <v>45.983186559934836</v>
      </c>
      <c r="AF22" s="5">
        <f t="shared" si="14"/>
        <v>45.52674454150317</v>
      </c>
      <c r="AG22" s="5">
        <f t="shared" si="15"/>
        <v>45.041901055658663</v>
      </c>
      <c r="AH22" s="5">
        <f t="shared" si="16"/>
        <v>44.696864191382829</v>
      </c>
      <c r="AI22">
        <f t="shared" si="17"/>
        <v>153.75733333333335</v>
      </c>
      <c r="AJ22">
        <f t="shared" si="5"/>
        <v>-70.600123778809873</v>
      </c>
      <c r="AK22">
        <f t="shared" si="18"/>
        <v>-108.55286765233063</v>
      </c>
      <c r="AL22">
        <f t="shared" si="6"/>
        <v>0.2939987622119013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12.248821899158479</v>
      </c>
      <c r="H23" s="5">
        <f t="shared" si="1"/>
        <v>6.4327630169550995E-2</v>
      </c>
      <c r="I23">
        <v>12.240247806717599</v>
      </c>
      <c r="J23">
        <v>12.3503091485968</v>
      </c>
      <c r="K23">
        <v>12.185523823184401</v>
      </c>
      <c r="L23">
        <v>12.2145919818495</v>
      </c>
      <c r="M23">
        <v>12.190003901651799</v>
      </c>
      <c r="N23">
        <v>12.3490189841246</v>
      </c>
      <c r="O23">
        <v>12.2174361431018</v>
      </c>
      <c r="P23">
        <v>12.1798640628841</v>
      </c>
      <c r="Q23">
        <v>12.265940890406499</v>
      </c>
      <c r="R23">
        <v>12.2952822490677</v>
      </c>
      <c r="T23" s="14">
        <v>18</v>
      </c>
      <c r="U23" s="14">
        <v>270000</v>
      </c>
      <c r="V23" s="5">
        <f t="shared" si="2"/>
        <v>183.7323284873772</v>
      </c>
      <c r="W23" s="5">
        <f t="shared" si="3"/>
        <v>0.96491445254326136</v>
      </c>
      <c r="X23" s="5">
        <f t="shared" si="4"/>
        <v>0.30513274172511573</v>
      </c>
      <c r="Y23" s="5">
        <f t="shared" si="7"/>
        <v>183.60371710076399</v>
      </c>
      <c r="Z23" s="5">
        <f t="shared" si="8"/>
        <v>185.25463722895199</v>
      </c>
      <c r="AA23" s="5">
        <f t="shared" si="9"/>
        <v>182.78285734776603</v>
      </c>
      <c r="AB23" s="5">
        <f t="shared" si="10"/>
        <v>183.21887972774252</v>
      </c>
      <c r="AC23" s="5">
        <f t="shared" si="11"/>
        <v>182.85005852477698</v>
      </c>
      <c r="AD23" s="5">
        <f t="shared" si="12"/>
        <v>185.235284761869</v>
      </c>
      <c r="AE23" s="5">
        <f t="shared" si="13"/>
        <v>183.26154214652701</v>
      </c>
      <c r="AF23" s="5">
        <f t="shared" si="14"/>
        <v>182.69796094326148</v>
      </c>
      <c r="AG23" s="5">
        <f t="shared" si="15"/>
        <v>183.98911335609748</v>
      </c>
      <c r="AH23" s="5">
        <f t="shared" si="16"/>
        <v>184.42923373601548</v>
      </c>
      <c r="AI23">
        <f t="shared" si="17"/>
        <v>1257.3119999999999</v>
      </c>
      <c r="AJ23">
        <f t="shared" si="5"/>
        <v>-85.386894542692886</v>
      </c>
      <c r="AK23">
        <f t="shared" si="18"/>
        <v>-1073.5796715126228</v>
      </c>
      <c r="AL23">
        <f t="shared" si="6"/>
        <v>0.14613105457307113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6.0143845188080594</v>
      </c>
      <c r="H24" s="5">
        <f t="shared" si="1"/>
        <v>7.4119615673011702E-2</v>
      </c>
      <c r="I24">
        <v>5.9787998463287302</v>
      </c>
      <c r="J24">
        <v>5.9799397884870098</v>
      </c>
      <c r="K24">
        <v>6.0677167736121103</v>
      </c>
      <c r="L24">
        <v>6.0888428581643801</v>
      </c>
      <c r="M24">
        <v>6.0199530727928003</v>
      </c>
      <c r="N24">
        <v>5.8628340993240897</v>
      </c>
      <c r="O24">
        <v>6.0812482636381198</v>
      </c>
      <c r="P24">
        <v>5.9468703619509604</v>
      </c>
      <c r="Q24">
        <v>6.0225855506012804</v>
      </c>
      <c r="R24">
        <v>6.0950545731811197</v>
      </c>
      <c r="T24" s="14">
        <v>65</v>
      </c>
      <c r="U24" s="14">
        <v>70000</v>
      </c>
      <c r="V24" s="5">
        <f t="shared" si="2"/>
        <v>6.477029481793295</v>
      </c>
      <c r="W24" s="5">
        <f t="shared" si="3"/>
        <v>7.9821124570935834E-2</v>
      </c>
      <c r="X24" s="5">
        <f t="shared" si="4"/>
        <v>2.5241655904018768E-2</v>
      </c>
      <c r="Y24" s="5">
        <f t="shared" si="7"/>
        <v>6.4387075268155547</v>
      </c>
      <c r="Z24" s="5">
        <f t="shared" si="8"/>
        <v>6.4399351568321643</v>
      </c>
      <c r="AA24" s="5">
        <f t="shared" si="9"/>
        <v>6.5344642177361187</v>
      </c>
      <c r="AB24" s="5">
        <f t="shared" si="10"/>
        <v>6.5572153857154865</v>
      </c>
      <c r="AC24" s="5">
        <f t="shared" si="11"/>
        <v>6.4830263860845543</v>
      </c>
      <c r="AD24" s="5">
        <f t="shared" si="12"/>
        <v>6.3138213377336347</v>
      </c>
      <c r="AE24" s="5">
        <f t="shared" si="13"/>
        <v>6.5490365916102826</v>
      </c>
      <c r="AF24" s="5">
        <f t="shared" si="14"/>
        <v>6.4043219282548804</v>
      </c>
      <c r="AG24" s="5">
        <f t="shared" si="15"/>
        <v>6.485861362185994</v>
      </c>
      <c r="AH24" s="5">
        <f t="shared" si="16"/>
        <v>6.5639049249642829</v>
      </c>
      <c r="AI24">
        <f t="shared" si="17"/>
        <v>3.8838153846153856</v>
      </c>
      <c r="AJ24">
        <f t="shared" si="5"/>
        <v>66.769757065440828</v>
      </c>
      <c r="AK24">
        <f t="shared" si="18"/>
        <v>2.5932140971779094</v>
      </c>
      <c r="AL24">
        <f t="shared" si="6"/>
        <v>1.6676975706544084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3.5858079917047965</v>
      </c>
      <c r="H25" s="5">
        <f t="shared" si="1"/>
        <v>4.580044358801974E-2</v>
      </c>
      <c r="I25">
        <v>3.5723528174869998</v>
      </c>
      <c r="J25">
        <v>3.5530842494200598</v>
      </c>
      <c r="K25">
        <v>3.6227909188523602</v>
      </c>
      <c r="L25">
        <v>3.6255639320289998</v>
      </c>
      <c r="M25">
        <v>3.5812270506700901</v>
      </c>
      <c r="N25">
        <v>3.4963296731682298</v>
      </c>
      <c r="O25">
        <v>3.6311892781654702</v>
      </c>
      <c r="P25">
        <v>3.54887674624189</v>
      </c>
      <c r="Q25">
        <v>3.5840663865200399</v>
      </c>
      <c r="R25">
        <v>3.6425988644938299</v>
      </c>
      <c r="T25" s="14">
        <v>22</v>
      </c>
      <c r="U25" s="14">
        <v>160000</v>
      </c>
      <c r="V25" s="5">
        <f t="shared" si="2"/>
        <v>26.07860357603489</v>
      </c>
      <c r="W25" s="5">
        <f t="shared" si="3"/>
        <v>0.33309413518559766</v>
      </c>
      <c r="X25" s="5">
        <f t="shared" si="4"/>
        <v>0.10533361424305215</v>
      </c>
      <c r="Y25" s="5">
        <f t="shared" si="7"/>
        <v>25.980747763541817</v>
      </c>
      <c r="Z25" s="5">
        <f t="shared" si="8"/>
        <v>25.840612723054978</v>
      </c>
      <c r="AA25" s="5">
        <f t="shared" si="9"/>
        <v>26.347570318926252</v>
      </c>
      <c r="AB25" s="5">
        <f t="shared" si="10"/>
        <v>26.367737687483633</v>
      </c>
      <c r="AC25" s="5">
        <f t="shared" si="11"/>
        <v>26.045287641237017</v>
      </c>
      <c r="AD25" s="5">
        <f t="shared" si="12"/>
        <v>25.427852168496219</v>
      </c>
      <c r="AE25" s="5">
        <f t="shared" si="13"/>
        <v>26.408649295748873</v>
      </c>
      <c r="AF25" s="5">
        <f t="shared" si="14"/>
        <v>25.810012699941016</v>
      </c>
      <c r="AG25" s="5">
        <f t="shared" si="15"/>
        <v>26.06593735650938</v>
      </c>
      <c r="AH25" s="5">
        <f t="shared" si="16"/>
        <v>26.491628105409674</v>
      </c>
      <c r="AI25">
        <f t="shared" si="17"/>
        <v>15.639272727272729</v>
      </c>
      <c r="AJ25">
        <f t="shared" si="5"/>
        <v>66.750743661867418</v>
      </c>
      <c r="AK25">
        <f t="shared" si="18"/>
        <v>10.439330848762161</v>
      </c>
      <c r="AL25">
        <f t="shared" si="6"/>
        <v>1.6675074366186742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6.4630746578657412</v>
      </c>
      <c r="H26" s="5">
        <f t="shared" si="1"/>
        <v>8.3108373428026225E-2</v>
      </c>
      <c r="I26">
        <v>6.4309277902138202</v>
      </c>
      <c r="J26">
        <v>6.4195126290832398</v>
      </c>
      <c r="K26">
        <v>6.5213491720858503</v>
      </c>
      <c r="L26">
        <v>6.5415386665140902</v>
      </c>
      <c r="M26">
        <v>6.4671894555578504</v>
      </c>
      <c r="N26">
        <v>6.3023779191742602</v>
      </c>
      <c r="O26">
        <v>6.5583402335196803</v>
      </c>
      <c r="P26">
        <v>6.3832978821377804</v>
      </c>
      <c r="Q26">
        <v>6.4521451354336197</v>
      </c>
      <c r="R26">
        <v>6.5540676949372099</v>
      </c>
      <c r="T26" s="14">
        <v>400</v>
      </c>
      <c r="U26" s="14">
        <v>53000</v>
      </c>
      <c r="V26" s="5">
        <f t="shared" si="2"/>
        <v>0.85635739216721052</v>
      </c>
      <c r="W26" s="5">
        <f t="shared" si="3"/>
        <v>1.1011859479213487E-2</v>
      </c>
      <c r="X26" s="5">
        <f t="shared" si="4"/>
        <v>3.4822557228030211E-3</v>
      </c>
      <c r="Y26" s="5">
        <f t="shared" si="7"/>
        <v>0.85209793220333108</v>
      </c>
      <c r="Z26" s="5">
        <f t="shared" si="8"/>
        <v>0.85058542335352938</v>
      </c>
      <c r="AA26" s="5">
        <f t="shared" si="9"/>
        <v>0.86407876530137506</v>
      </c>
      <c r="AB26" s="5">
        <f t="shared" si="10"/>
        <v>0.86675387331311693</v>
      </c>
      <c r="AC26" s="5">
        <f t="shared" si="11"/>
        <v>0.85690260286141517</v>
      </c>
      <c r="AD26" s="5">
        <f t="shared" si="12"/>
        <v>0.8350650742905894</v>
      </c>
      <c r="AE26" s="5">
        <f t="shared" si="13"/>
        <v>0.86898008094135759</v>
      </c>
      <c r="AF26" s="5">
        <f t="shared" si="14"/>
        <v>0.84578696938325582</v>
      </c>
      <c r="AG26" s="5">
        <f t="shared" si="15"/>
        <v>0.85490923044495459</v>
      </c>
      <c r="AH26" s="5">
        <f t="shared" si="16"/>
        <v>0.86841396957918038</v>
      </c>
      <c r="AI26">
        <f t="shared" si="17"/>
        <v>0.51346400000000003</v>
      </c>
      <c r="AJ26">
        <f t="shared" si="5"/>
        <v>66.780415407352905</v>
      </c>
      <c r="AK26">
        <f t="shared" si="18"/>
        <v>0.34289339216721049</v>
      </c>
      <c r="AL26">
        <f t="shared" si="6"/>
        <v>1.6678041540735289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3.1153520923364404</v>
      </c>
      <c r="H27" s="5">
        <f t="shared" si="1"/>
        <v>4.1864329150469753E-2</v>
      </c>
      <c r="I27">
        <v>3.0969836837831899</v>
      </c>
      <c r="J27">
        <v>3.0896252143054799</v>
      </c>
      <c r="K27">
        <v>3.1500479634601999</v>
      </c>
      <c r="L27">
        <v>3.1574623733879599</v>
      </c>
      <c r="M27">
        <v>3.1163754256248302</v>
      </c>
      <c r="N27">
        <v>3.0283846918752699</v>
      </c>
      <c r="O27">
        <v>3.1560539732095099</v>
      </c>
      <c r="P27">
        <v>3.0886805600420102</v>
      </c>
      <c r="Q27">
        <v>3.1115395590022801</v>
      </c>
      <c r="R27">
        <v>3.1583674786736702</v>
      </c>
      <c r="T27" s="14">
        <v>640</v>
      </c>
      <c r="U27" s="14">
        <v>480000</v>
      </c>
      <c r="V27" s="5">
        <f t="shared" si="2"/>
        <v>2.3365140692523303</v>
      </c>
      <c r="W27" s="5">
        <f t="shared" si="3"/>
        <v>3.1398246862852419E-2</v>
      </c>
      <c r="X27" s="5">
        <f t="shared" si="4"/>
        <v>9.9289974622850091E-3</v>
      </c>
      <c r="Y27" s="5">
        <f t="shared" si="7"/>
        <v>2.3227377628373924</v>
      </c>
      <c r="Z27" s="5">
        <f t="shared" si="8"/>
        <v>2.3172189107291095</v>
      </c>
      <c r="AA27" s="5">
        <f t="shared" si="9"/>
        <v>2.36253597259515</v>
      </c>
      <c r="AB27" s="5">
        <f t="shared" si="10"/>
        <v>2.36809678004097</v>
      </c>
      <c r="AC27" s="5">
        <f t="shared" si="11"/>
        <v>2.3372815692186224</v>
      </c>
      <c r="AD27" s="5">
        <f t="shared" si="12"/>
        <v>2.2712885189064522</v>
      </c>
      <c r="AE27" s="5">
        <f t="shared" si="13"/>
        <v>2.3670404799071325</v>
      </c>
      <c r="AF27" s="5">
        <f t="shared" si="14"/>
        <v>2.3165104200315079</v>
      </c>
      <c r="AG27" s="5">
        <f t="shared" si="15"/>
        <v>2.3336546692517102</v>
      </c>
      <c r="AH27" s="5">
        <f t="shared" si="16"/>
        <v>2.3687756090052527</v>
      </c>
      <c r="AI27">
        <f t="shared" si="17"/>
        <v>1.4028000000000003</v>
      </c>
      <c r="AJ27">
        <f t="shared" si="5"/>
        <v>66.560740608235662</v>
      </c>
      <c r="AK27">
        <f t="shared" si="18"/>
        <v>0.93371406925233003</v>
      </c>
      <c r="AL27">
        <f t="shared" si="6"/>
        <v>1.6656074060823567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31.076469088663821</v>
      </c>
      <c r="H28" s="5">
        <f t="shared" si="1"/>
        <v>0.4099810538362561</v>
      </c>
      <c r="I28">
        <v>30.9220181960908</v>
      </c>
      <c r="J28">
        <v>30.8103623964303</v>
      </c>
      <c r="K28">
        <v>31.403876588829402</v>
      </c>
      <c r="L28">
        <v>31.485271076199599</v>
      </c>
      <c r="M28">
        <v>31.102670596184399</v>
      </c>
      <c r="N28">
        <v>30.241625704896698</v>
      </c>
      <c r="O28">
        <v>31.474395344845401</v>
      </c>
      <c r="P28">
        <v>30.723637768629899</v>
      </c>
      <c r="Q28">
        <v>31.122952002134902</v>
      </c>
      <c r="R28">
        <v>31.477881212396799</v>
      </c>
      <c r="T28" s="14">
        <v>2500</v>
      </c>
      <c r="U28" s="14">
        <v>120000</v>
      </c>
      <c r="V28" s="5">
        <f t="shared" si="2"/>
        <v>1.4916705162558634</v>
      </c>
      <c r="W28" s="5">
        <f t="shared" si="3"/>
        <v>1.9679090584140281E-2</v>
      </c>
      <c r="X28" s="5">
        <f t="shared" si="4"/>
        <v>6.223074852665671E-3</v>
      </c>
      <c r="Y28" s="5">
        <f t="shared" si="7"/>
        <v>1.4842568734123582</v>
      </c>
      <c r="Z28" s="5">
        <f t="shared" si="8"/>
        <v>1.4788973950286544</v>
      </c>
      <c r="AA28" s="5">
        <f t="shared" si="9"/>
        <v>1.5073860762638112</v>
      </c>
      <c r="AB28" s="5">
        <f t="shared" si="10"/>
        <v>1.5112930116575805</v>
      </c>
      <c r="AC28" s="5">
        <f t="shared" si="11"/>
        <v>1.4929281886168513</v>
      </c>
      <c r="AD28" s="5">
        <f t="shared" si="12"/>
        <v>1.4515980338350414</v>
      </c>
      <c r="AE28" s="5">
        <f t="shared" si="13"/>
        <v>1.5107709765525792</v>
      </c>
      <c r="AF28" s="5">
        <f t="shared" si="14"/>
        <v>1.4747346128942351</v>
      </c>
      <c r="AG28" s="5">
        <f t="shared" si="15"/>
        <v>1.4939016961024751</v>
      </c>
      <c r="AH28" s="5">
        <f t="shared" si="16"/>
        <v>1.5109382981950463</v>
      </c>
      <c r="AI28">
        <f t="shared" si="17"/>
        <v>0.89510400000000001</v>
      </c>
      <c r="AJ28">
        <f t="shared" si="5"/>
        <v>66.647732135691868</v>
      </c>
      <c r="AK28">
        <f t="shared" si="18"/>
        <v>0.59656651625586343</v>
      </c>
      <c r="AL28">
        <f t="shared" si="6"/>
        <v>1.6664773213569188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0.93350115417085233</v>
      </c>
      <c r="H29" s="5">
        <f t="shared" si="1"/>
        <v>1.1041073274613407E-2</v>
      </c>
      <c r="I29">
        <v>0.92600436811434605</v>
      </c>
      <c r="J29">
        <v>0.92745651271822005</v>
      </c>
      <c r="K29">
        <v>0.94251000552413899</v>
      </c>
      <c r="L29">
        <v>0.94428319509890302</v>
      </c>
      <c r="M29">
        <v>0.93405710150420196</v>
      </c>
      <c r="N29">
        <v>0.91156858005969399</v>
      </c>
      <c r="O29">
        <v>0.94367372960437801</v>
      </c>
      <c r="P29">
        <v>0.92544479139912095</v>
      </c>
      <c r="Q29">
        <v>0.93398081633747598</v>
      </c>
      <c r="R29">
        <v>0.94603244134804398</v>
      </c>
      <c r="T29" s="14">
        <v>1550</v>
      </c>
      <c r="U29" s="14">
        <v>390000</v>
      </c>
      <c r="V29" s="5">
        <f t="shared" si="2"/>
        <v>0.23488093556556927</v>
      </c>
      <c r="W29" s="5">
        <f t="shared" si="3"/>
        <v>2.7780765013543417E-3</v>
      </c>
      <c r="X29" s="5">
        <f t="shared" si="4"/>
        <v>8.7850492584715643E-4</v>
      </c>
      <c r="Y29" s="5">
        <f t="shared" si="7"/>
        <v>0.23299464746102899</v>
      </c>
      <c r="Z29" s="5">
        <f t="shared" si="8"/>
        <v>0.23336002578071344</v>
      </c>
      <c r="AA29" s="5">
        <f t="shared" si="9"/>
        <v>0.23714767880929949</v>
      </c>
      <c r="AB29" s="5">
        <f t="shared" si="10"/>
        <v>0.23759383618617563</v>
      </c>
      <c r="AC29" s="5">
        <f t="shared" si="11"/>
        <v>0.23502081908815403</v>
      </c>
      <c r="AD29" s="5">
        <f t="shared" si="12"/>
        <v>0.2293624169182456</v>
      </c>
      <c r="AE29" s="5">
        <f t="shared" si="13"/>
        <v>0.23744048680368221</v>
      </c>
      <c r="AF29" s="5">
        <f t="shared" si="14"/>
        <v>0.23285385073913367</v>
      </c>
      <c r="AG29" s="5">
        <f t="shared" si="15"/>
        <v>0.23500162475588107</v>
      </c>
      <c r="AH29" s="5">
        <f t="shared" si="16"/>
        <v>0.23803396911337882</v>
      </c>
      <c r="AI29">
        <f t="shared" si="17"/>
        <v>0.14090322580645162</v>
      </c>
      <c r="AJ29">
        <f t="shared" si="5"/>
        <v>66.696634673366461</v>
      </c>
      <c r="AK29">
        <f t="shared" si="18"/>
        <v>9.397770975911765E-2</v>
      </c>
      <c r="AL29">
        <f t="shared" si="6"/>
        <v>1.6669663467336646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5.6555242749060133</v>
      </c>
      <c r="H30" s="5">
        <f t="shared" si="1"/>
        <v>7.0017861029811251E-2</v>
      </c>
      <c r="I30">
        <v>5.6419849153899104</v>
      </c>
      <c r="J30">
        <v>5.6242328873609697</v>
      </c>
      <c r="K30">
        <v>5.7083760580296001</v>
      </c>
      <c r="L30">
        <v>5.7211016106902299</v>
      </c>
      <c r="M30">
        <v>5.6570993479705898</v>
      </c>
      <c r="N30">
        <v>5.5012636925601797</v>
      </c>
      <c r="O30">
        <v>5.7199865441299904</v>
      </c>
      <c r="P30">
        <v>5.5999165370304702</v>
      </c>
      <c r="Q30">
        <v>5.6563358963049799</v>
      </c>
      <c r="R30">
        <v>5.7249452595932198</v>
      </c>
      <c r="T30" s="14">
        <v>9240</v>
      </c>
      <c r="U30" s="15">
        <v>66000</v>
      </c>
      <c r="V30" s="5">
        <f t="shared" si="2"/>
        <v>4.039660196361438E-2</v>
      </c>
      <c r="W30" s="5">
        <f t="shared" si="3"/>
        <v>5.0012757878436609E-4</v>
      </c>
      <c r="X30" s="5">
        <f t="shared" si="4"/>
        <v>1.5815422696239018E-4</v>
      </c>
      <c r="Y30" s="5">
        <f t="shared" si="7"/>
        <v>4.0299892252785068E-2</v>
      </c>
      <c r="Z30" s="5">
        <f t="shared" si="8"/>
        <v>4.0173092052578352E-2</v>
      </c>
      <c r="AA30" s="5">
        <f t="shared" si="9"/>
        <v>4.0774114700211431E-2</v>
      </c>
      <c r="AB30" s="5">
        <f t="shared" si="10"/>
        <v>4.0865011504930215E-2</v>
      </c>
      <c r="AC30" s="5">
        <f t="shared" si="11"/>
        <v>4.0407852485504207E-2</v>
      </c>
      <c r="AD30" s="5">
        <f t="shared" si="12"/>
        <v>3.9294740661144141E-2</v>
      </c>
      <c r="AE30" s="5">
        <f t="shared" si="13"/>
        <v>4.0857046743785645E-2</v>
      </c>
      <c r="AF30" s="5">
        <f t="shared" si="14"/>
        <v>3.9999403835931931E-2</v>
      </c>
      <c r="AG30" s="5">
        <f t="shared" si="15"/>
        <v>4.0402399259321285E-2</v>
      </c>
      <c r="AH30" s="5">
        <f t="shared" si="16"/>
        <v>4.0892466139951567E-2</v>
      </c>
      <c r="AI30">
        <f t="shared" si="17"/>
        <v>2.4240000000000001E-2</v>
      </c>
      <c r="AJ30">
        <f t="shared" si="5"/>
        <v>66.652648364745787</v>
      </c>
      <c r="AK30">
        <f t="shared" si="18"/>
        <v>1.6156601963614379E-2</v>
      </c>
      <c r="AL30">
        <f t="shared" si="6"/>
        <v>1.6665264836474578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10175.957757054082</v>
      </c>
      <c r="W32" s="5"/>
      <c r="X32" s="5"/>
      <c r="Y32" s="5">
        <f t="shared" ref="Y32:AI32" si="19">SUM(Y5:Y30)</f>
        <v>10175.957757054066</v>
      </c>
      <c r="Z32" s="5">
        <f t="shared" si="19"/>
        <v>10175.95775705407</v>
      </c>
      <c r="AA32" s="5">
        <f t="shared" si="19"/>
        <v>10175.957757054073</v>
      </c>
      <c r="AB32" s="5">
        <f t="shared" si="19"/>
        <v>10175.95775705409</v>
      </c>
      <c r="AC32" s="5">
        <f t="shared" si="19"/>
        <v>10175.957757054066</v>
      </c>
      <c r="AD32" s="5">
        <f t="shared" si="19"/>
        <v>10175.957757054075</v>
      </c>
      <c r="AE32" s="5">
        <f t="shared" si="19"/>
        <v>10175.95775705407</v>
      </c>
      <c r="AF32" s="5">
        <f t="shared" si="19"/>
        <v>10175.957757054079</v>
      </c>
      <c r="AG32" s="5">
        <f t="shared" si="19"/>
        <v>10175.95775705409</v>
      </c>
      <c r="AH32" s="5">
        <f t="shared" si="19"/>
        <v>10175.957757054088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EADC-B1AF-4BD9-838C-AE9895DA4ADB}">
  <dimension ref="A1:AM59"/>
  <sheetViews>
    <sheetView topLeftCell="B18" zoomScale="80" zoomScaleNormal="80" workbookViewId="0">
      <selection activeCell="H59" sqref="H59"/>
    </sheetView>
  </sheetViews>
  <sheetFormatPr defaultRowHeight="15" x14ac:dyDescent="0.25"/>
  <cols>
    <col min="2" max="2" width="8.85546875" customWidth="1"/>
    <col min="3" max="3" width="14.140625" customWidth="1"/>
    <col min="9" max="11" width="12.5703125" customWidth="1"/>
    <col min="12" max="12" width="11.5703125" customWidth="1"/>
    <col min="13" max="14" width="12.5703125" customWidth="1"/>
    <col min="15" max="15" width="11.5703125" customWidth="1"/>
    <col min="16" max="18" width="12.5703125" customWidth="1"/>
    <col min="21" max="24" width="9.140625" customWidth="1"/>
  </cols>
  <sheetData>
    <row r="1" spans="1:39" x14ac:dyDescent="0.25">
      <c r="A1" t="s">
        <v>0</v>
      </c>
      <c r="B1">
        <v>360</v>
      </c>
      <c r="E1" t="s">
        <v>1</v>
      </c>
      <c r="F1">
        <v>1.32</v>
      </c>
      <c r="G1" t="s">
        <v>2</v>
      </c>
      <c r="H1">
        <v>1.1200000000000001</v>
      </c>
    </row>
    <row r="2" spans="1:39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9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  <c r="AM3" t="s">
        <v>222</v>
      </c>
    </row>
    <row r="4" spans="1:39" ht="15.75" thickBot="1" x14ac:dyDescent="0.3">
      <c r="B4" t="s">
        <v>30</v>
      </c>
      <c r="C4" t="s">
        <v>191</v>
      </c>
      <c r="F4" s="17"/>
      <c r="G4" s="5">
        <f>AVERAGE(I4:R4)</f>
        <v>40.867232331518302</v>
      </c>
      <c r="H4" s="5">
        <f>STDEV(I4:R4)</f>
        <v>2.5266857973490504E-3</v>
      </c>
      <c r="I4">
        <v>40.866055311784102</v>
      </c>
      <c r="J4">
        <v>40.868317271903301</v>
      </c>
      <c r="K4">
        <v>40.862516717346402</v>
      </c>
      <c r="L4">
        <v>40.871813614756697</v>
      </c>
      <c r="M4">
        <v>40.865797779906899</v>
      </c>
      <c r="N4">
        <v>40.8693796809928</v>
      </c>
      <c r="O4">
        <v>40.866356182356498</v>
      </c>
      <c r="P4">
        <v>40.869030593852798</v>
      </c>
      <c r="Q4">
        <v>40.866467849132597</v>
      </c>
      <c r="R4">
        <v>40.866588313150899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9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166.64865028424703</v>
      </c>
      <c r="H5" s="5">
        <f t="shared" ref="H5:H30" si="1">STDEV(I5:R5)</f>
        <v>0.18783567280051083</v>
      </c>
      <c r="I5">
        <v>166.63215684188901</v>
      </c>
      <c r="J5">
        <v>166.68285657596999</v>
      </c>
      <c r="K5">
        <v>166.55769286660399</v>
      </c>
      <c r="L5">
        <v>166.50152129322501</v>
      </c>
      <c r="M5">
        <v>166.794211786586</v>
      </c>
      <c r="N5">
        <v>166.21216129855799</v>
      </c>
      <c r="O5">
        <v>166.721054686298</v>
      </c>
      <c r="P5">
        <v>166.826478405535</v>
      </c>
      <c r="Q5">
        <v>166.737211610396</v>
      </c>
      <c r="R5">
        <v>166.821157477409</v>
      </c>
      <c r="T5" s="12">
        <v>16</v>
      </c>
      <c r="U5" s="12">
        <v>588000</v>
      </c>
      <c r="V5" s="5">
        <f>AVERAGE(Y5:AH5)</f>
        <v>6736.7716877406856</v>
      </c>
      <c r="W5" s="5">
        <f>STDEV(Y5:AH5)</f>
        <v>7.5932570729603386</v>
      </c>
      <c r="X5" s="5">
        <f>W5/SQRT(COUNT(Y5:AH5))</f>
        <v>2.4011987209738015</v>
      </c>
      <c r="Y5" s="5">
        <f>I5/T5*U5/1000*1.1</f>
        <v>6736.1049403333636</v>
      </c>
      <c r="Z5" s="5">
        <f>J5/T5*U5/1000*1.1</f>
        <v>6738.1544770835872</v>
      </c>
      <c r="AA5" s="5">
        <f>K5/T5*U5/1000*1.1</f>
        <v>6733.0947341324663</v>
      </c>
      <c r="AB5" s="5">
        <f>L5/T5*U5/1000*1.1</f>
        <v>6730.8239982786217</v>
      </c>
      <c r="AC5" s="5">
        <f>M5/T5*U5/1000*1.1</f>
        <v>6742.656011472739</v>
      </c>
      <c r="AD5" s="5">
        <f>N5/T5*U5/1000*1.1</f>
        <v>6719.1266204942076</v>
      </c>
      <c r="AE5" s="5">
        <f>O5/T5*U5/1000*1.1</f>
        <v>6739.6986356935968</v>
      </c>
      <c r="AF5" s="5">
        <f>P5/T5*U5/1000*1.1</f>
        <v>6743.9603895437522</v>
      </c>
      <c r="AG5" s="5">
        <f>Q5/T5*U5/1000*1.1</f>
        <v>6740.3517793502588</v>
      </c>
      <c r="AH5" s="5">
        <f>R5/T5*U5/1000*1.1</f>
        <v>6743.7452910242591</v>
      </c>
      <c r="AI5">
        <f>F5/T5*U5/1000*1.1</f>
        <v>6403.3200000000006</v>
      </c>
      <c r="AJ5">
        <f>((V5-AI5)/AI5)*100</f>
        <v>5.207481240054924</v>
      </c>
      <c r="AK5">
        <f>V5-AI5</f>
        <v>333.45168774068497</v>
      </c>
      <c r="AL5">
        <f>V5/AI5</f>
        <v>1.0520748124005492</v>
      </c>
    </row>
    <row r="6" spans="1:39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2124.5794467493492</v>
      </c>
      <c r="H6" s="5">
        <f t="shared" si="1"/>
        <v>75.225740896759106</v>
      </c>
      <c r="I6">
        <v>2215.0869396693001</v>
      </c>
      <c r="J6">
        <v>2112.6458404057598</v>
      </c>
      <c r="K6">
        <v>2109.1241812712401</v>
      </c>
      <c r="L6">
        <v>2192.0224310612798</v>
      </c>
      <c r="M6">
        <v>2133.9564777680098</v>
      </c>
      <c r="N6">
        <v>2090.81844415973</v>
      </c>
      <c r="O6">
        <v>2113.8787870246501</v>
      </c>
      <c r="P6">
        <v>2126.0792804172502</v>
      </c>
      <c r="Q6">
        <v>1950.0711396835</v>
      </c>
      <c r="R6">
        <v>2202.1109460327698</v>
      </c>
      <c r="T6" s="13">
        <v>540</v>
      </c>
      <c r="U6" s="13">
        <v>45000</v>
      </c>
      <c r="V6" s="5">
        <f t="shared" ref="V6:V30" si="2">AVERAGE(Y6:AH6)</f>
        <v>177.04828722911242</v>
      </c>
      <c r="W6" s="5">
        <f t="shared" ref="W6:W30" si="3">STDEV(Y6:AH6)</f>
        <v>6.2688117413965925</v>
      </c>
      <c r="X6" s="5">
        <f t="shared" ref="X6:X30" si="4">W6/SQRT(COUNT(Y6:AH6))</f>
        <v>1.9823723325619678</v>
      </c>
      <c r="Y6" s="5">
        <f>I6/T6*U6/1000</f>
        <v>184.59057830577501</v>
      </c>
      <c r="Z6" s="5">
        <f>J6/T6*U6/1000</f>
        <v>176.05382003381331</v>
      </c>
      <c r="AA6" s="5">
        <f>K6/T6*U6/1000</f>
        <v>175.76034843927002</v>
      </c>
      <c r="AB6" s="5">
        <f>L6/T6*U6/1000</f>
        <v>182.66853592177333</v>
      </c>
      <c r="AC6" s="5">
        <f>M6/T6*U6/1000</f>
        <v>177.82970648066745</v>
      </c>
      <c r="AD6" s="5">
        <f>N6/T6*U6/1000</f>
        <v>174.23487034664416</v>
      </c>
      <c r="AE6" s="5">
        <f>O6/T6*U6/1000</f>
        <v>176.15656558538751</v>
      </c>
      <c r="AF6" s="5">
        <f>P6/T6*U6/1000</f>
        <v>177.17327336810419</v>
      </c>
      <c r="AG6" s="5">
        <f>Q6/T6*U6/1000</f>
        <v>162.50592830695834</v>
      </c>
      <c r="AH6" s="5">
        <f>R6/T6*U6/1000</f>
        <v>183.50924550273083</v>
      </c>
      <c r="AI6">
        <f>F6/T6*U6/1000</f>
        <v>115.84906666666669</v>
      </c>
      <c r="AJ6">
        <f t="shared" ref="AJ6:AJ30" si="5">((V6-AI6)/AI6)*100</f>
        <v>52.826684170477321</v>
      </c>
      <c r="AK6">
        <f>V6-AI6</f>
        <v>61.199220562445731</v>
      </c>
      <c r="AL6">
        <f t="shared" ref="AL6:AL30" si="6">V6/AI6</f>
        <v>1.5282668417047733</v>
      </c>
    </row>
    <row r="7" spans="1:39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98.635057116362447</v>
      </c>
      <c r="H7" s="5">
        <f t="shared" si="1"/>
        <v>0.7370544046928561</v>
      </c>
      <c r="I7">
        <v>97.951971757261504</v>
      </c>
      <c r="J7">
        <v>98.657555132611094</v>
      </c>
      <c r="K7">
        <v>98.772504939056603</v>
      </c>
      <c r="L7">
        <v>99.032884437303693</v>
      </c>
      <c r="M7">
        <v>99.710585693907802</v>
      </c>
      <c r="N7">
        <v>98.149218468116501</v>
      </c>
      <c r="O7">
        <v>98.612212454441107</v>
      </c>
      <c r="P7">
        <v>99.247286599132295</v>
      </c>
      <c r="Q7">
        <v>97.127967439274897</v>
      </c>
      <c r="R7">
        <v>99.088384242519098</v>
      </c>
      <c r="T7" s="13">
        <v>50</v>
      </c>
      <c r="U7" s="13">
        <v>180000</v>
      </c>
      <c r="V7" s="5">
        <f t="shared" si="2"/>
        <v>355.08620561890478</v>
      </c>
      <c r="W7" s="5">
        <f t="shared" si="3"/>
        <v>2.6533958568942877</v>
      </c>
      <c r="X7" s="5">
        <f t="shared" si="4"/>
        <v>0.83907744418401398</v>
      </c>
      <c r="Y7" s="5">
        <f t="shared" ref="Y7:Y30" si="7">I7/T7*U7/1000</f>
        <v>352.62709832614144</v>
      </c>
      <c r="Z7" s="5">
        <f t="shared" ref="Z7:Z30" si="8">J7/T7*U7/1000</f>
        <v>355.16719847739995</v>
      </c>
      <c r="AA7" s="5">
        <f t="shared" ref="AA7:AA30" si="9">K7/T7*U7/1000</f>
        <v>355.58101778060376</v>
      </c>
      <c r="AB7" s="5">
        <f t="shared" ref="AB7:AB30" si="10">L7/T7*U7/1000</f>
        <v>356.51838397429333</v>
      </c>
      <c r="AC7" s="5">
        <f t="shared" ref="AC7:AC30" si="11">M7/T7*U7/1000</f>
        <v>358.9581084980681</v>
      </c>
      <c r="AD7" s="5">
        <f t="shared" ref="AD7:AD30" si="12">N7/T7*U7/1000</f>
        <v>353.33718648521938</v>
      </c>
      <c r="AE7" s="5">
        <f t="shared" ref="AE7:AE30" si="13">O7/T7*U7/1000</f>
        <v>355.00396483598803</v>
      </c>
      <c r="AF7" s="5">
        <f t="shared" ref="AF7:AF30" si="14">P7/T7*U7/1000</f>
        <v>357.29023175687621</v>
      </c>
      <c r="AG7" s="5">
        <f t="shared" ref="AG7:AG30" si="15">Q7/T7*U7/1000</f>
        <v>349.6606827813896</v>
      </c>
      <c r="AH7" s="5">
        <f t="shared" ref="AH7:AH30" si="16">R7/T7*U7/1000</f>
        <v>356.71818327306875</v>
      </c>
      <c r="AI7">
        <f>F7/T7*U7/1000</f>
        <v>670.72320000000002</v>
      </c>
      <c r="AJ7">
        <f t="shared" si="5"/>
        <v>-47.059203316822085</v>
      </c>
      <c r="AK7">
        <f t="shared" ref="AK7:AK30" si="17">V7-AI7</f>
        <v>-315.63699438109523</v>
      </c>
      <c r="AL7">
        <f t="shared" si="6"/>
        <v>0.52940796683177915</v>
      </c>
    </row>
    <row r="8" spans="1:39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664.40587720589372</v>
      </c>
      <c r="H8" s="5">
        <f t="shared" si="1"/>
        <v>13.436046482543505</v>
      </c>
      <c r="I8">
        <v>665.68135286683105</v>
      </c>
      <c r="J8">
        <v>670.60133501848395</v>
      </c>
      <c r="K8">
        <v>648.94066321535695</v>
      </c>
      <c r="L8">
        <v>651.45211179279499</v>
      </c>
      <c r="M8">
        <v>660.42484105165397</v>
      </c>
      <c r="N8">
        <v>663.39967260409196</v>
      </c>
      <c r="O8">
        <v>657.02785325514503</v>
      </c>
      <c r="P8">
        <v>662.84609374901299</v>
      </c>
      <c r="Q8">
        <v>697.58991744472803</v>
      </c>
      <c r="R8">
        <v>666.09493106083903</v>
      </c>
      <c r="T8" s="14">
        <v>65</v>
      </c>
      <c r="U8" s="14">
        <v>70000</v>
      </c>
      <c r="V8" s="5">
        <f t="shared" si="2"/>
        <v>715.51402160634711</v>
      </c>
      <c r="W8" s="5">
        <f t="shared" si="3"/>
        <v>14.469588519662224</v>
      </c>
      <c r="X8" s="5">
        <f t="shared" si="4"/>
        <v>4.57568565275567</v>
      </c>
      <c r="Y8" s="5">
        <f t="shared" si="7"/>
        <v>716.88761077966421</v>
      </c>
      <c r="Z8" s="5">
        <f t="shared" si="8"/>
        <v>722.18605309682891</v>
      </c>
      <c r="AA8" s="5">
        <f t="shared" si="9"/>
        <v>698.85917577038435</v>
      </c>
      <c r="AB8" s="5">
        <f t="shared" si="10"/>
        <v>701.56381269993312</v>
      </c>
      <c r="AC8" s="5">
        <f t="shared" si="11"/>
        <v>711.22675190178131</v>
      </c>
      <c r="AD8" s="5">
        <f t="shared" si="12"/>
        <v>714.43041665056057</v>
      </c>
      <c r="AE8" s="5">
        <f t="shared" si="13"/>
        <v>707.56845735169475</v>
      </c>
      <c r="AF8" s="5">
        <f t="shared" si="14"/>
        <v>713.83425480662936</v>
      </c>
      <c r="AG8" s="5">
        <f t="shared" si="15"/>
        <v>751.25068032509171</v>
      </c>
      <c r="AH8" s="5">
        <f t="shared" si="16"/>
        <v>717.33300268090352</v>
      </c>
      <c r="AI8">
        <f>F8/T8*U8/1000</f>
        <v>60.548923076923096</v>
      </c>
      <c r="AJ8">
        <f t="shared" si="5"/>
        <v>1081.7122175688203</v>
      </c>
      <c r="AK8">
        <f t="shared" si="17"/>
        <v>654.96509852942404</v>
      </c>
      <c r="AL8">
        <f t="shared" si="6"/>
        <v>11.817122175688203</v>
      </c>
      <c r="AM8">
        <f>Y8*1000*T8/U8</f>
        <v>665.68135286683105</v>
      </c>
    </row>
    <row r="9" spans="1:39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72.705387375394167</v>
      </c>
      <c r="H9" s="5">
        <f t="shared" si="1"/>
        <v>1.5817428862215932</v>
      </c>
      <c r="I9">
        <v>73.826894958054297</v>
      </c>
      <c r="J9">
        <v>74.228233844786999</v>
      </c>
      <c r="K9">
        <v>71.082910954506701</v>
      </c>
      <c r="L9">
        <v>72.181677631664797</v>
      </c>
      <c r="M9">
        <v>72.992350651477096</v>
      </c>
      <c r="N9">
        <v>74.739246526112098</v>
      </c>
      <c r="O9">
        <v>72.1203407546477</v>
      </c>
      <c r="P9">
        <v>74.283249410444299</v>
      </c>
      <c r="Q9">
        <v>69.872699155513402</v>
      </c>
      <c r="R9">
        <v>71.726269866734299</v>
      </c>
      <c r="T9" s="14">
        <v>22</v>
      </c>
      <c r="U9" s="14">
        <v>160000</v>
      </c>
      <c r="V9" s="5">
        <f t="shared" si="2"/>
        <v>528.76645363923035</v>
      </c>
      <c r="W9" s="5">
        <f t="shared" si="3"/>
        <v>11.503584627066134</v>
      </c>
      <c r="X9" s="5">
        <f t="shared" si="4"/>
        <v>3.6377528678027633</v>
      </c>
      <c r="Y9" s="5">
        <f t="shared" si="7"/>
        <v>536.92287242221312</v>
      </c>
      <c r="Z9" s="5">
        <f t="shared" si="8"/>
        <v>539.84170068935998</v>
      </c>
      <c r="AA9" s="5">
        <f t="shared" si="9"/>
        <v>516.96662512368516</v>
      </c>
      <c r="AB9" s="5">
        <f t="shared" si="10"/>
        <v>524.95765550301667</v>
      </c>
      <c r="AC9" s="5">
        <f t="shared" si="11"/>
        <v>530.85345928346987</v>
      </c>
      <c r="AD9" s="5">
        <f t="shared" si="12"/>
        <v>543.55815655354263</v>
      </c>
      <c r="AE9" s="5">
        <f t="shared" si="13"/>
        <v>524.51156912471049</v>
      </c>
      <c r="AF9" s="5">
        <f t="shared" si="14"/>
        <v>540.24181389414025</v>
      </c>
      <c r="AG9" s="5">
        <f t="shared" si="15"/>
        <v>508.16508476737022</v>
      </c>
      <c r="AH9" s="5">
        <f t="shared" si="16"/>
        <v>521.64559903079487</v>
      </c>
      <c r="AI9">
        <f>F9/T9*U9/1000</f>
        <v>243.63054545454546</v>
      </c>
      <c r="AJ9">
        <f t="shared" si="5"/>
        <v>117.03619004452099</v>
      </c>
      <c r="AK9">
        <f t="shared" si="17"/>
        <v>285.13590818468492</v>
      </c>
      <c r="AL9">
        <f t="shared" si="6"/>
        <v>2.1703619004452097</v>
      </c>
    </row>
    <row r="10" spans="1:39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298.21958999360106</v>
      </c>
      <c r="H10" s="5">
        <f t="shared" si="1"/>
        <v>7.4042598756480142</v>
      </c>
      <c r="I10">
        <v>288.30295048344999</v>
      </c>
      <c r="J10">
        <v>293.16150909394401</v>
      </c>
      <c r="K10">
        <v>302.15168808778901</v>
      </c>
      <c r="L10">
        <v>303.66522128157402</v>
      </c>
      <c r="M10">
        <v>286.79247605150601</v>
      </c>
      <c r="N10">
        <v>303.66900695311602</v>
      </c>
      <c r="O10">
        <v>307.08469697318901</v>
      </c>
      <c r="P10">
        <v>292.78730845690399</v>
      </c>
      <c r="Q10">
        <v>305.67042629931501</v>
      </c>
      <c r="R10">
        <v>298.910616255224</v>
      </c>
      <c r="T10" s="14">
        <v>69</v>
      </c>
      <c r="U10" s="14">
        <v>160000</v>
      </c>
      <c r="V10" s="5">
        <f t="shared" si="2"/>
        <v>691.52368694168376</v>
      </c>
      <c r="W10" s="5">
        <f t="shared" si="3"/>
        <v>17.169298262372216</v>
      </c>
      <c r="X10" s="5">
        <f t="shared" si="4"/>
        <v>5.4294088335867432</v>
      </c>
      <c r="Y10" s="5">
        <f t="shared" si="7"/>
        <v>668.52858083118838</v>
      </c>
      <c r="Z10" s="5">
        <f t="shared" si="8"/>
        <v>679.79480369610201</v>
      </c>
      <c r="AA10" s="5">
        <f t="shared" si="9"/>
        <v>700.64159556588766</v>
      </c>
      <c r="AB10" s="5">
        <f t="shared" si="10"/>
        <v>704.15123775437451</v>
      </c>
      <c r="AC10" s="5">
        <f t="shared" si="11"/>
        <v>665.02603142378211</v>
      </c>
      <c r="AD10" s="5">
        <f t="shared" si="12"/>
        <v>704.16001612316757</v>
      </c>
      <c r="AE10" s="5">
        <f t="shared" si="13"/>
        <v>712.08045674942389</v>
      </c>
      <c r="AF10" s="5">
        <f t="shared" si="14"/>
        <v>678.92709207398025</v>
      </c>
      <c r="AG10" s="5">
        <f t="shared" si="15"/>
        <v>708.80098852015078</v>
      </c>
      <c r="AH10" s="5">
        <f t="shared" si="16"/>
        <v>693.12606667878026</v>
      </c>
      <c r="AI10">
        <f>F10/T10*U10/1000</f>
        <v>333.93530434782616</v>
      </c>
      <c r="AJ10">
        <f t="shared" si="5"/>
        <v>107.08313195342608</v>
      </c>
      <c r="AK10">
        <f t="shared" si="17"/>
        <v>357.5883825938576</v>
      </c>
      <c r="AL10">
        <f t="shared" si="6"/>
        <v>2.0708313195342605</v>
      </c>
    </row>
    <row r="11" spans="1:39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7"/>
        <v>0</v>
      </c>
      <c r="AL11" t="e">
        <f t="shared" si="6"/>
        <v>#DIV/0!</v>
      </c>
    </row>
    <row r="12" spans="1:39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151.92319062137068</v>
      </c>
      <c r="H12" s="5">
        <f t="shared" si="1"/>
        <v>8.9958148731938063</v>
      </c>
      <c r="I12">
        <v>150.35013707415001</v>
      </c>
      <c r="J12">
        <v>145.08969334038099</v>
      </c>
      <c r="K12">
        <v>149.97812635301</v>
      </c>
      <c r="L12">
        <v>148.72169218597901</v>
      </c>
      <c r="M12">
        <v>175.15490858337699</v>
      </c>
      <c r="N12">
        <v>154.98068694933801</v>
      </c>
      <c r="O12">
        <v>153.261753262403</v>
      </c>
      <c r="P12">
        <v>142.67681696362399</v>
      </c>
      <c r="Q12">
        <v>152.43425919302501</v>
      </c>
      <c r="R12">
        <v>146.58383230842</v>
      </c>
      <c r="T12" s="14">
        <v>81</v>
      </c>
      <c r="U12" s="14">
        <v>66000</v>
      </c>
      <c r="V12" s="5">
        <f t="shared" si="2"/>
        <v>123.78926643222799</v>
      </c>
      <c r="W12" s="5">
        <f t="shared" si="3"/>
        <v>7.3299232300097685</v>
      </c>
      <c r="X12" s="5">
        <f t="shared" si="4"/>
        <v>2.3179252481009138</v>
      </c>
      <c r="Y12" s="5">
        <f t="shared" si="7"/>
        <v>122.50751909745557</v>
      </c>
      <c r="Z12" s="5">
        <f t="shared" si="8"/>
        <v>118.2212316106808</v>
      </c>
      <c r="AA12" s="5">
        <f t="shared" si="9"/>
        <v>122.20439925060074</v>
      </c>
      <c r="AB12" s="5">
        <f t="shared" si="10"/>
        <v>121.18063807746438</v>
      </c>
      <c r="AC12" s="5">
        <f t="shared" si="11"/>
        <v>142.71881440127015</v>
      </c>
      <c r="AD12" s="5">
        <f t="shared" si="12"/>
        <v>126.28055973649764</v>
      </c>
      <c r="AE12" s="5">
        <f t="shared" si="13"/>
        <v>124.87994710269875</v>
      </c>
      <c r="AF12" s="5">
        <f t="shared" si="14"/>
        <v>116.25518419258252</v>
      </c>
      <c r="AG12" s="5">
        <f t="shared" si="15"/>
        <v>124.20569267579816</v>
      </c>
      <c r="AH12" s="5">
        <f t="shared" si="16"/>
        <v>119.43867817723113</v>
      </c>
      <c r="AI12">
        <f>F12/T12*U12/1000</f>
        <v>12.183111111111113</v>
      </c>
      <c r="AJ12">
        <f t="shared" si="5"/>
        <v>916.07270346021062</v>
      </c>
      <c r="AK12">
        <f t="shared" si="17"/>
        <v>111.60615532111687</v>
      </c>
      <c r="AL12">
        <f t="shared" si="6"/>
        <v>10.160727034602106</v>
      </c>
    </row>
    <row r="13" spans="1:39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7"/>
        <v>0</v>
      </c>
      <c r="AL13" t="e">
        <f t="shared" si="6"/>
        <v>#DIV/0!</v>
      </c>
    </row>
    <row r="14" spans="1:39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2730.8890751708009</v>
      </c>
      <c r="H14" s="5">
        <f t="shared" si="1"/>
        <v>79.251951484451766</v>
      </c>
      <c r="I14">
        <v>2745.2096292623801</v>
      </c>
      <c r="J14">
        <v>2785.2080378281098</v>
      </c>
      <c r="K14">
        <v>2756.6462485913498</v>
      </c>
      <c r="L14">
        <v>2895.5025216735198</v>
      </c>
      <c r="M14">
        <v>2691.3706859375802</v>
      </c>
      <c r="N14">
        <v>2735.4932576872002</v>
      </c>
      <c r="O14">
        <v>2619.4729735747201</v>
      </c>
      <c r="P14">
        <v>2761.8185214099899</v>
      </c>
      <c r="Q14">
        <v>2645.9256422967501</v>
      </c>
      <c r="R14">
        <v>2672.2432334464102</v>
      </c>
      <c r="T14" s="14">
        <v>615</v>
      </c>
      <c r="U14" s="14">
        <v>96000</v>
      </c>
      <c r="V14" s="5">
        <f t="shared" si="2"/>
        <v>426.28512392910068</v>
      </c>
      <c r="W14" s="5">
        <f t="shared" si="3"/>
        <v>12.371036329280289</v>
      </c>
      <c r="X14" s="5">
        <f t="shared" si="4"/>
        <v>3.9120651817214487</v>
      </c>
      <c r="Y14" s="5">
        <f t="shared" si="7"/>
        <v>428.52052749461546</v>
      </c>
      <c r="Z14" s="5">
        <f t="shared" si="8"/>
        <v>434.76418151463184</v>
      </c>
      <c r="AA14" s="5">
        <f t="shared" si="9"/>
        <v>430.30575587767407</v>
      </c>
      <c r="AB14" s="5">
        <f t="shared" si="10"/>
        <v>451.98088143196406</v>
      </c>
      <c r="AC14" s="5">
        <f t="shared" si="11"/>
        <v>420.11639975611001</v>
      </c>
      <c r="AD14" s="5">
        <f t="shared" si="12"/>
        <v>427.0038255901971</v>
      </c>
      <c r="AE14" s="5">
        <f t="shared" si="13"/>
        <v>408.89334221654167</v>
      </c>
      <c r="AF14" s="5">
        <f t="shared" si="14"/>
        <v>431.1131350493643</v>
      </c>
      <c r="AG14" s="5">
        <f t="shared" si="15"/>
        <v>413.02253928534634</v>
      </c>
      <c r="AH14" s="5">
        <f t="shared" si="16"/>
        <v>417.13065107456157</v>
      </c>
      <c r="AI14">
        <f>F14/T14*U14/1000</f>
        <v>78.007071219512198</v>
      </c>
      <c r="AJ14">
        <f t="shared" si="5"/>
        <v>446.46984852120994</v>
      </c>
      <c r="AK14">
        <f t="shared" si="17"/>
        <v>348.27805270958845</v>
      </c>
      <c r="AL14">
        <f t="shared" si="6"/>
        <v>5.4646984852120992</v>
      </c>
    </row>
    <row r="15" spans="1:39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14.955841242429122</v>
      </c>
      <c r="H15" s="5">
        <f t="shared" si="1"/>
        <v>0.28230153537576336</v>
      </c>
      <c r="I15">
        <v>14.7553300988451</v>
      </c>
      <c r="J15">
        <v>14.9072600880429</v>
      </c>
      <c r="K15">
        <v>15.393185770914</v>
      </c>
      <c r="L15">
        <v>14.8978051434467</v>
      </c>
      <c r="M15">
        <v>14.7928256884591</v>
      </c>
      <c r="N15">
        <v>14.9262422970207</v>
      </c>
      <c r="O15">
        <v>15.215095943847199</v>
      </c>
      <c r="P15">
        <v>14.783084469144599</v>
      </c>
      <c r="Q15">
        <v>14.5223382184348</v>
      </c>
      <c r="R15">
        <v>15.365244706136099</v>
      </c>
      <c r="T15" s="14">
        <v>546</v>
      </c>
      <c r="U15" s="14">
        <v>210000</v>
      </c>
      <c r="V15" s="5">
        <f t="shared" si="2"/>
        <v>5.7522466317035077</v>
      </c>
      <c r="W15" s="5">
        <f t="shared" si="3"/>
        <v>0.10857751360606274</v>
      </c>
      <c r="X15" s="5">
        <f t="shared" si="4"/>
        <v>3.4335224567308045E-2</v>
      </c>
      <c r="Y15" s="5">
        <f t="shared" si="7"/>
        <v>5.6751269610942687</v>
      </c>
      <c r="Z15" s="5">
        <f t="shared" si="8"/>
        <v>5.7335615723241924</v>
      </c>
      <c r="AA15" s="5">
        <f t="shared" si="9"/>
        <v>5.920456065736154</v>
      </c>
      <c r="AB15" s="5">
        <f t="shared" si="10"/>
        <v>5.7299250551718082</v>
      </c>
      <c r="AC15" s="5">
        <f t="shared" si="11"/>
        <v>5.6895483417150388</v>
      </c>
      <c r="AD15" s="5">
        <f t="shared" si="12"/>
        <v>5.7408624219310376</v>
      </c>
      <c r="AE15" s="5">
        <f t="shared" si="13"/>
        <v>5.8519599784027685</v>
      </c>
      <c r="AF15" s="5">
        <f t="shared" si="14"/>
        <v>5.6858017189017689</v>
      </c>
      <c r="AG15" s="5">
        <f t="shared" si="15"/>
        <v>5.5855146993980007</v>
      </c>
      <c r="AH15" s="5">
        <f t="shared" si="16"/>
        <v>5.9097095023600383</v>
      </c>
      <c r="AI15">
        <f>F15/T15*U15/1000</f>
        <v>3.4504615384615396</v>
      </c>
      <c r="AJ15">
        <f t="shared" si="5"/>
        <v>66.709484154060945</v>
      </c>
      <c r="AK15">
        <f t="shared" si="17"/>
        <v>2.3017850932419681</v>
      </c>
      <c r="AL15">
        <f t="shared" si="6"/>
        <v>1.6670948415406095</v>
      </c>
    </row>
    <row r="16" spans="1:39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7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105.55143709511057</v>
      </c>
      <c r="H17" s="5">
        <f t="shared" si="1"/>
        <v>12.312082110172012</v>
      </c>
      <c r="I17">
        <v>117.521226931524</v>
      </c>
      <c r="J17">
        <v>86.072597442721403</v>
      </c>
      <c r="K17">
        <v>110.461761543462</v>
      </c>
      <c r="L17">
        <v>86.573605739217797</v>
      </c>
      <c r="M17">
        <v>108.196869689428</v>
      </c>
      <c r="N17">
        <v>93.467607996792495</v>
      </c>
      <c r="O17">
        <v>107.91485861910699</v>
      </c>
      <c r="P17">
        <v>111.580520270862</v>
      </c>
      <c r="Q17">
        <v>118.662026201369</v>
      </c>
      <c r="R17">
        <v>115.063296516622</v>
      </c>
      <c r="T17" s="14">
        <v>292</v>
      </c>
      <c r="U17" s="14">
        <v>100000</v>
      </c>
      <c r="V17" s="5">
        <f t="shared" si="2"/>
        <v>36.147752429832394</v>
      </c>
      <c r="W17" s="5">
        <f t="shared" si="3"/>
        <v>4.2164664760862554</v>
      </c>
      <c r="X17" s="5">
        <f t="shared" si="4"/>
        <v>1.3333637742176454</v>
      </c>
      <c r="Y17" s="5">
        <f t="shared" si="7"/>
        <v>40.246995524494523</v>
      </c>
      <c r="Z17" s="5">
        <f t="shared" si="8"/>
        <v>29.476916932438836</v>
      </c>
      <c r="AA17" s="5">
        <f t="shared" si="9"/>
        <v>37.829370391596584</v>
      </c>
      <c r="AB17" s="5">
        <f t="shared" si="10"/>
        <v>29.648495116170473</v>
      </c>
      <c r="AC17" s="5">
        <f t="shared" si="11"/>
        <v>37.053722496379457</v>
      </c>
      <c r="AD17" s="5">
        <f t="shared" si="12"/>
        <v>32.009454793422087</v>
      </c>
      <c r="AE17" s="5">
        <f t="shared" si="13"/>
        <v>36.957143362707875</v>
      </c>
      <c r="AF17" s="5">
        <f t="shared" si="14"/>
        <v>38.212506942076025</v>
      </c>
      <c r="AG17" s="5">
        <f t="shared" si="15"/>
        <v>40.637680205948286</v>
      </c>
      <c r="AH17" s="5">
        <f t="shared" si="16"/>
        <v>39.405238533089722</v>
      </c>
      <c r="AI17">
        <f t="shared" ref="AI17:AI30" si="18">F17/T17*U17/1000</f>
        <v>603.1890410958905</v>
      </c>
      <c r="AJ17">
        <f t="shared" si="5"/>
        <v>-94.007226596133421</v>
      </c>
      <c r="AK17">
        <f t="shared" si="17"/>
        <v>-567.04128866605811</v>
      </c>
      <c r="AL17">
        <f t="shared" si="6"/>
        <v>5.9927734038665824E-2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171.28091560204652</v>
      </c>
      <c r="H18" s="5">
        <f t="shared" si="1"/>
        <v>4.1752006755428877</v>
      </c>
      <c r="I18">
        <v>177.871321249701</v>
      </c>
      <c r="J18">
        <v>167.302794155329</v>
      </c>
      <c r="K18">
        <v>169.71244600385199</v>
      </c>
      <c r="L18">
        <v>177.79829152033199</v>
      </c>
      <c r="M18">
        <v>169.17229276637499</v>
      </c>
      <c r="N18">
        <v>170.930602388637</v>
      </c>
      <c r="O18">
        <v>170.190120499443</v>
      </c>
      <c r="P18">
        <v>169.924448728107</v>
      </c>
      <c r="Q18">
        <v>165.394242618276</v>
      </c>
      <c r="R18">
        <v>174.51259609041301</v>
      </c>
      <c r="T18" s="14">
        <v>200</v>
      </c>
      <c r="U18" s="14">
        <v>47000</v>
      </c>
      <c r="V18" s="5">
        <f t="shared" si="2"/>
        <v>40.251015166480933</v>
      </c>
      <c r="W18" s="5">
        <f t="shared" si="3"/>
        <v>0.98117215875257846</v>
      </c>
      <c r="X18" s="5">
        <f t="shared" si="4"/>
        <v>0.31027387984024613</v>
      </c>
      <c r="Y18" s="5">
        <f t="shared" si="7"/>
        <v>41.799760493679734</v>
      </c>
      <c r="Z18" s="5">
        <f t="shared" si="8"/>
        <v>39.316156626502313</v>
      </c>
      <c r="AA18" s="5">
        <f t="shared" si="9"/>
        <v>39.882424810905221</v>
      </c>
      <c r="AB18" s="5">
        <f t="shared" si="10"/>
        <v>41.782598507278017</v>
      </c>
      <c r="AC18" s="5">
        <f t="shared" si="11"/>
        <v>39.755488800098121</v>
      </c>
      <c r="AD18" s="5">
        <f t="shared" si="12"/>
        <v>40.168691561329695</v>
      </c>
      <c r="AE18" s="5">
        <f t="shared" si="13"/>
        <v>39.994678317369107</v>
      </c>
      <c r="AF18" s="5">
        <f t="shared" si="14"/>
        <v>39.932245451105139</v>
      </c>
      <c r="AG18" s="5">
        <f t="shared" si="15"/>
        <v>38.867647015294864</v>
      </c>
      <c r="AH18" s="5">
        <f t="shared" si="16"/>
        <v>41.010460081247061</v>
      </c>
      <c r="AI18">
        <f t="shared" si="18"/>
        <v>45.130904000000001</v>
      </c>
      <c r="AJ18">
        <f t="shared" si="5"/>
        <v>-10.812743377617847</v>
      </c>
      <c r="AK18">
        <f t="shared" si="17"/>
        <v>-4.8798888335190682</v>
      </c>
      <c r="AL18">
        <f t="shared" si="6"/>
        <v>0.89187256622382149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32.496998448181856</v>
      </c>
      <c r="H19" s="5">
        <f t="shared" si="1"/>
        <v>7.6488550213218724</v>
      </c>
      <c r="I19">
        <v>35.776366284738003</v>
      </c>
      <c r="J19">
        <v>29.886180646771901</v>
      </c>
      <c r="K19">
        <v>45.889545205209302</v>
      </c>
      <c r="L19">
        <v>27.6339002585107</v>
      </c>
      <c r="M19">
        <v>37.228446828978598</v>
      </c>
      <c r="N19">
        <v>22.4560680260605</v>
      </c>
      <c r="O19">
        <v>37.2612447897856</v>
      </c>
      <c r="P19">
        <v>38.060587027070802</v>
      </c>
      <c r="Q19">
        <v>29.134047618337</v>
      </c>
      <c r="R19">
        <v>21.6435977963562</v>
      </c>
      <c r="T19" s="14">
        <v>437</v>
      </c>
      <c r="U19" s="14">
        <v>300000</v>
      </c>
      <c r="V19" s="5">
        <f t="shared" si="2"/>
        <v>22.309152252756427</v>
      </c>
      <c r="W19" s="5">
        <f t="shared" si="3"/>
        <v>5.2509302205870823</v>
      </c>
      <c r="X19" s="5">
        <f t="shared" si="4"/>
        <v>1.660489933166555</v>
      </c>
      <c r="Y19" s="5">
        <f t="shared" si="7"/>
        <v>24.560434520415104</v>
      </c>
      <c r="Z19" s="5">
        <f t="shared" si="8"/>
        <v>20.516828819294211</v>
      </c>
      <c r="AA19" s="5">
        <f t="shared" si="9"/>
        <v>31.503120278175722</v>
      </c>
      <c r="AB19" s="5">
        <f t="shared" si="10"/>
        <v>18.970640909732744</v>
      </c>
      <c r="AC19" s="5">
        <f t="shared" si="11"/>
        <v>25.557286152616886</v>
      </c>
      <c r="AD19" s="5">
        <f t="shared" si="12"/>
        <v>15.416065006448857</v>
      </c>
      <c r="AE19" s="5">
        <f t="shared" si="13"/>
        <v>25.579801915184621</v>
      </c>
      <c r="AF19" s="5">
        <f t="shared" si="14"/>
        <v>26.128549446501697</v>
      </c>
      <c r="AG19" s="5">
        <f t="shared" si="15"/>
        <v>20.000490355837758</v>
      </c>
      <c r="AH19" s="5">
        <f t="shared" si="16"/>
        <v>14.858305123356658</v>
      </c>
      <c r="AI19">
        <f t="shared" si="18"/>
        <v>33.584622425629298</v>
      </c>
      <c r="AJ19">
        <f t="shared" si="5"/>
        <v>-33.573312303395937</v>
      </c>
      <c r="AK19">
        <f t="shared" si="17"/>
        <v>-11.275470172872872</v>
      </c>
      <c r="AL19">
        <f t="shared" si="6"/>
        <v>0.66426687696604059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30.185006748516901</v>
      </c>
      <c r="H20" s="5">
        <f t="shared" si="1"/>
        <v>2.5178865438567053</v>
      </c>
      <c r="I20">
        <v>31.924487266538701</v>
      </c>
      <c r="J20">
        <v>30.4332010997135</v>
      </c>
      <c r="K20">
        <v>32.2893998988447</v>
      </c>
      <c r="L20">
        <v>27.365409448041799</v>
      </c>
      <c r="M20">
        <v>26.7649686156585</v>
      </c>
      <c r="N20">
        <v>32.398537309700799</v>
      </c>
      <c r="O20">
        <v>33.380133164443698</v>
      </c>
      <c r="P20">
        <v>26.4723742807085</v>
      </c>
      <c r="Q20">
        <v>29.739590847816402</v>
      </c>
      <c r="R20">
        <v>31.0819655537024</v>
      </c>
      <c r="T20" s="14">
        <v>97</v>
      </c>
      <c r="U20" s="14">
        <v>105000</v>
      </c>
      <c r="V20" s="5">
        <f t="shared" si="2"/>
        <v>32.674491841178089</v>
      </c>
      <c r="W20" s="5">
        <f t="shared" si="3"/>
        <v>2.7255472897417925</v>
      </c>
      <c r="X20" s="5">
        <f t="shared" si="4"/>
        <v>0.86189373060829433</v>
      </c>
      <c r="Y20" s="5">
        <f t="shared" si="7"/>
        <v>34.557434669964579</v>
      </c>
      <c r="Z20" s="5">
        <f t="shared" si="8"/>
        <v>32.943155829586779</v>
      </c>
      <c r="AA20" s="5">
        <f t="shared" si="9"/>
        <v>34.952443189471062</v>
      </c>
      <c r="AB20" s="5">
        <f t="shared" si="10"/>
        <v>29.622350433447313</v>
      </c>
      <c r="AC20" s="5">
        <f t="shared" si="11"/>
        <v>28.972388707671573</v>
      </c>
      <c r="AD20" s="5">
        <f t="shared" si="12"/>
        <v>35.070581623902932</v>
      </c>
      <c r="AE20" s="5">
        <f t="shared" si="13"/>
        <v>36.133133837799875</v>
      </c>
      <c r="AF20" s="5">
        <f t="shared" si="14"/>
        <v>28.655662881179307</v>
      </c>
      <c r="AG20" s="5">
        <f t="shared" si="15"/>
        <v>32.192340608461052</v>
      </c>
      <c r="AH20" s="5">
        <f t="shared" si="16"/>
        <v>33.645426630296413</v>
      </c>
      <c r="AI20">
        <f t="shared" si="18"/>
        <v>120.25509278350515</v>
      </c>
      <c r="AJ20">
        <f t="shared" si="5"/>
        <v>-72.829016148196018</v>
      </c>
      <c r="AK20">
        <f t="shared" si="17"/>
        <v>-87.580600942327067</v>
      </c>
      <c r="AL20">
        <f t="shared" si="6"/>
        <v>0.27170983851803987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295.46144005083801</v>
      </c>
      <c r="H21" s="5">
        <f t="shared" si="1"/>
        <v>72.9832669419513</v>
      </c>
      <c r="I21">
        <v>237.27575286028599</v>
      </c>
      <c r="J21">
        <v>308.46150434215502</v>
      </c>
      <c r="K21">
        <v>389.83657322553898</v>
      </c>
      <c r="L21">
        <v>208.54131148249601</v>
      </c>
      <c r="M21">
        <v>385.72769570930097</v>
      </c>
      <c r="N21">
        <v>321.88610658016802</v>
      </c>
      <c r="O21">
        <v>217.87421290324201</v>
      </c>
      <c r="P21">
        <v>222.200522399672</v>
      </c>
      <c r="Q21">
        <v>280.88044444172601</v>
      </c>
      <c r="R21">
        <v>381.93027656379502</v>
      </c>
      <c r="T21" s="14">
        <v>1629</v>
      </c>
      <c r="U21" s="14">
        <v>90000</v>
      </c>
      <c r="V21" s="5">
        <f t="shared" si="2"/>
        <v>16.323836466897127</v>
      </c>
      <c r="W21" s="5">
        <f t="shared" si="3"/>
        <v>4.0322246929254799</v>
      </c>
      <c r="X21" s="5">
        <f t="shared" si="4"/>
        <v>1.2751014067217548</v>
      </c>
      <c r="Y21" s="5">
        <f t="shared" si="7"/>
        <v>13.109157616590386</v>
      </c>
      <c r="Z21" s="5">
        <f t="shared" si="8"/>
        <v>17.042072063102488</v>
      </c>
      <c r="AA21" s="5">
        <f t="shared" si="9"/>
        <v>21.537932222405466</v>
      </c>
      <c r="AB21" s="5">
        <f t="shared" si="10"/>
        <v>11.521619418922432</v>
      </c>
      <c r="AC21" s="5">
        <f t="shared" si="11"/>
        <v>21.310922414878508</v>
      </c>
      <c r="AD21" s="5">
        <f t="shared" si="12"/>
        <v>17.783762794484421</v>
      </c>
      <c r="AE21" s="5">
        <f t="shared" si="13"/>
        <v>12.03724933167083</v>
      </c>
      <c r="AF21" s="5">
        <f t="shared" si="14"/>
        <v>12.276271955782983</v>
      </c>
      <c r="AG21" s="5">
        <f t="shared" si="15"/>
        <v>15.518256598990389</v>
      </c>
      <c r="AH21" s="5">
        <f t="shared" si="16"/>
        <v>21.101120252143371</v>
      </c>
      <c r="AI21">
        <f t="shared" si="18"/>
        <v>18.581480662983427</v>
      </c>
      <c r="AJ21">
        <f t="shared" si="5"/>
        <v>-12.149969300260352</v>
      </c>
      <c r="AK21">
        <f t="shared" si="17"/>
        <v>-2.2576441960863001</v>
      </c>
      <c r="AL21">
        <f t="shared" si="6"/>
        <v>0.87850030699739645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27.311035596549324</v>
      </c>
      <c r="H22" s="5">
        <f t="shared" si="1"/>
        <v>0.50608456662306767</v>
      </c>
      <c r="I22">
        <v>27.0963631487102</v>
      </c>
      <c r="J22">
        <v>26.907146617787401</v>
      </c>
      <c r="K22">
        <v>28.122605177324001</v>
      </c>
      <c r="L22">
        <v>26.694133620300899</v>
      </c>
      <c r="M22">
        <v>26.976651721113001</v>
      </c>
      <c r="N22">
        <v>27.8892624906081</v>
      </c>
      <c r="O22">
        <v>27.6832341209081</v>
      </c>
      <c r="P22">
        <v>27.799953546386099</v>
      </c>
      <c r="Q22">
        <v>26.947987731782401</v>
      </c>
      <c r="R22">
        <v>26.993017790572999</v>
      </c>
      <c r="T22" s="14">
        <v>54</v>
      </c>
      <c r="U22" s="14">
        <v>90000</v>
      </c>
      <c r="V22" s="5">
        <f t="shared" si="2"/>
        <v>45.518392660915538</v>
      </c>
      <c r="W22" s="5">
        <f t="shared" si="3"/>
        <v>0.84347427770511219</v>
      </c>
      <c r="X22" s="5">
        <f t="shared" si="4"/>
        <v>0.2667299865313536</v>
      </c>
      <c r="Y22" s="5">
        <f t="shared" si="7"/>
        <v>45.160605247850341</v>
      </c>
      <c r="Z22" s="5">
        <f t="shared" si="8"/>
        <v>44.845244362979003</v>
      </c>
      <c r="AA22" s="5">
        <f t="shared" si="9"/>
        <v>46.871008628873334</v>
      </c>
      <c r="AB22" s="5">
        <f t="shared" si="10"/>
        <v>44.490222700501498</v>
      </c>
      <c r="AC22" s="5">
        <f t="shared" si="11"/>
        <v>44.961086201855004</v>
      </c>
      <c r="AD22" s="5">
        <f t="shared" si="12"/>
        <v>46.482104151013502</v>
      </c>
      <c r="AE22" s="5">
        <f t="shared" si="13"/>
        <v>46.138723534846839</v>
      </c>
      <c r="AF22" s="5">
        <f t="shared" si="14"/>
        <v>46.333255910643494</v>
      </c>
      <c r="AG22" s="5">
        <f t="shared" si="15"/>
        <v>44.913312886304006</v>
      </c>
      <c r="AH22" s="5">
        <f t="shared" si="16"/>
        <v>44.988362984288329</v>
      </c>
      <c r="AI22">
        <f t="shared" si="18"/>
        <v>153.75733333333335</v>
      </c>
      <c r="AJ22">
        <f t="shared" si="5"/>
        <v>-70.395953367482406</v>
      </c>
      <c r="AK22">
        <f t="shared" si="17"/>
        <v>-108.23894067241781</v>
      </c>
      <c r="AL22">
        <f t="shared" si="6"/>
        <v>0.29604046632517605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12.311102725870299</v>
      </c>
      <c r="H23" s="5">
        <f t="shared" si="1"/>
        <v>9.8981974717405677E-2</v>
      </c>
      <c r="I23">
        <v>12.4759356446132</v>
      </c>
      <c r="J23">
        <v>12.3024053216915</v>
      </c>
      <c r="K23">
        <v>12.356505376976999</v>
      </c>
      <c r="L23">
        <v>12.196158495149501</v>
      </c>
      <c r="M23">
        <v>12.403354941744199</v>
      </c>
      <c r="N23">
        <v>12.2522696570015</v>
      </c>
      <c r="O23">
        <v>12.4230416706817</v>
      </c>
      <c r="P23">
        <v>12.1874596629377</v>
      </c>
      <c r="Q23">
        <v>12.255804237845</v>
      </c>
      <c r="R23">
        <v>12.258092250061701</v>
      </c>
      <c r="T23" s="14">
        <v>18</v>
      </c>
      <c r="U23" s="14">
        <v>270000</v>
      </c>
      <c r="V23" s="5">
        <f t="shared" si="2"/>
        <v>184.6665408880545</v>
      </c>
      <c r="W23" s="5">
        <f t="shared" si="3"/>
        <v>1.4847296207610856</v>
      </c>
      <c r="X23" s="5">
        <f t="shared" si="4"/>
        <v>0.46951273111230507</v>
      </c>
      <c r="Y23" s="5">
        <f t="shared" si="7"/>
        <v>187.139034669198</v>
      </c>
      <c r="Z23" s="5">
        <f t="shared" si="8"/>
        <v>184.5360798253725</v>
      </c>
      <c r="AA23" s="5">
        <f t="shared" si="9"/>
        <v>185.34758065465496</v>
      </c>
      <c r="AB23" s="5">
        <f t="shared" si="10"/>
        <v>182.94237742724252</v>
      </c>
      <c r="AC23" s="5">
        <f t="shared" si="11"/>
        <v>186.05032412616299</v>
      </c>
      <c r="AD23" s="5">
        <f t="shared" si="12"/>
        <v>183.78404485502247</v>
      </c>
      <c r="AE23" s="5">
        <f t="shared" si="13"/>
        <v>186.3456250602255</v>
      </c>
      <c r="AF23" s="5">
        <f t="shared" si="14"/>
        <v>182.8118949440655</v>
      </c>
      <c r="AG23" s="5">
        <f t="shared" si="15"/>
        <v>183.83706356767499</v>
      </c>
      <c r="AH23" s="5">
        <f t="shared" si="16"/>
        <v>183.8713837509255</v>
      </c>
      <c r="AI23">
        <f t="shared" si="18"/>
        <v>1257.3119999999999</v>
      </c>
      <c r="AJ23">
        <f t="shared" si="5"/>
        <v>-85.312592189682874</v>
      </c>
      <c r="AK23">
        <f t="shared" si="17"/>
        <v>-1072.6454591119455</v>
      </c>
      <c r="AL23">
        <f t="shared" si="6"/>
        <v>0.1468740781031713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6.0176837012068862</v>
      </c>
      <c r="H24" s="5">
        <f t="shared" si="1"/>
        <v>0.11544024221118085</v>
      </c>
      <c r="I24">
        <v>5.9319821611748802</v>
      </c>
      <c r="J24">
        <v>5.9870634571736296</v>
      </c>
      <c r="K24">
        <v>6.2079639549383696</v>
      </c>
      <c r="L24">
        <v>6.0028806763450699</v>
      </c>
      <c r="M24">
        <v>5.9554316584420803</v>
      </c>
      <c r="N24">
        <v>6.0072706917644796</v>
      </c>
      <c r="O24">
        <v>6.1241418633243203</v>
      </c>
      <c r="P24">
        <v>5.9494756719687896</v>
      </c>
      <c r="Q24">
        <v>5.8395507798963999</v>
      </c>
      <c r="R24">
        <v>6.1710760970408396</v>
      </c>
      <c r="T24" s="14">
        <v>65</v>
      </c>
      <c r="U24" s="14">
        <v>70000</v>
      </c>
      <c r="V24" s="5">
        <f t="shared" si="2"/>
        <v>6.4805824474535685</v>
      </c>
      <c r="W24" s="5">
        <f t="shared" si="3"/>
        <v>0.12432026084280989</v>
      </c>
      <c r="X24" s="5">
        <f t="shared" si="4"/>
        <v>3.9313518356952341E-2</v>
      </c>
      <c r="Y24" s="5">
        <f t="shared" si="7"/>
        <v>6.3882884812652554</v>
      </c>
      <c r="Z24" s="5">
        <f t="shared" si="8"/>
        <v>6.4476068000331388</v>
      </c>
      <c r="AA24" s="5">
        <f t="shared" si="9"/>
        <v>6.6854996437797825</v>
      </c>
      <c r="AB24" s="5">
        <f t="shared" si="10"/>
        <v>6.4646407283716147</v>
      </c>
      <c r="AC24" s="5">
        <f t="shared" si="11"/>
        <v>6.4135417860145481</v>
      </c>
      <c r="AD24" s="5">
        <f t="shared" si="12"/>
        <v>6.4693684372848237</v>
      </c>
      <c r="AE24" s="5">
        <f t="shared" si="13"/>
        <v>6.5952296989646522</v>
      </c>
      <c r="AF24" s="5">
        <f t="shared" si="14"/>
        <v>6.4071276467356197</v>
      </c>
      <c r="AG24" s="5">
        <f t="shared" si="15"/>
        <v>6.288746993734585</v>
      </c>
      <c r="AH24" s="5">
        <f t="shared" si="16"/>
        <v>6.6457742583516728</v>
      </c>
      <c r="AI24">
        <f t="shared" si="18"/>
        <v>3.8838153846153856</v>
      </c>
      <c r="AJ24">
        <f t="shared" si="5"/>
        <v>66.861238387502326</v>
      </c>
      <c r="AK24">
        <f t="shared" si="17"/>
        <v>2.5967670628381829</v>
      </c>
      <c r="AL24">
        <f t="shared" si="6"/>
        <v>1.6686123838750231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3.5864703127310769</v>
      </c>
      <c r="H25" s="5">
        <f t="shared" si="1"/>
        <v>6.7142586138226018E-2</v>
      </c>
      <c r="I25">
        <v>3.53855756273015</v>
      </c>
      <c r="J25">
        <v>3.5709587398135199</v>
      </c>
      <c r="K25">
        <v>3.6982019654727298</v>
      </c>
      <c r="L25">
        <v>3.5739307561029001</v>
      </c>
      <c r="M25">
        <v>3.5606188858633399</v>
      </c>
      <c r="N25">
        <v>3.5680668048281001</v>
      </c>
      <c r="O25">
        <v>3.64173058679145</v>
      </c>
      <c r="P25">
        <v>3.5476194229090199</v>
      </c>
      <c r="Q25">
        <v>3.4830249239014299</v>
      </c>
      <c r="R25">
        <v>3.6819934788981299</v>
      </c>
      <c r="T25" s="14">
        <v>22</v>
      </c>
      <c r="U25" s="14">
        <v>160000</v>
      </c>
      <c r="V25" s="5">
        <f t="shared" si="2"/>
        <v>26.083420456226015</v>
      </c>
      <c r="W25" s="5">
        <f t="shared" si="3"/>
        <v>0.48830971736891793</v>
      </c>
      <c r="X25" s="5">
        <f t="shared" si="4"/>
        <v>0.15441709104788642</v>
      </c>
      <c r="Y25" s="5">
        <f t="shared" si="7"/>
        <v>25.734964092582906</v>
      </c>
      <c r="Z25" s="5">
        <f t="shared" si="8"/>
        <v>25.970609016825602</v>
      </c>
      <c r="AA25" s="5">
        <f t="shared" si="9"/>
        <v>26.896014294347129</v>
      </c>
      <c r="AB25" s="5">
        <f t="shared" si="10"/>
        <v>25.992223680748364</v>
      </c>
      <c r="AC25" s="5">
        <f t="shared" si="11"/>
        <v>25.895410079006108</v>
      </c>
      <c r="AD25" s="5">
        <f t="shared" si="12"/>
        <v>25.949576762386183</v>
      </c>
      <c r="AE25" s="5">
        <f t="shared" si="13"/>
        <v>26.485313358483271</v>
      </c>
      <c r="AF25" s="5">
        <f t="shared" si="14"/>
        <v>25.800868530247413</v>
      </c>
      <c r="AG25" s="5">
        <f t="shared" si="15"/>
        <v>25.331090355646761</v>
      </c>
      <c r="AH25" s="5">
        <f t="shared" si="16"/>
        <v>26.778134391986402</v>
      </c>
      <c r="AI25">
        <f t="shared" si="18"/>
        <v>15.639272727272729</v>
      </c>
      <c r="AJ25">
        <f t="shared" si="5"/>
        <v>66.78154356078295</v>
      </c>
      <c r="AK25">
        <f t="shared" si="17"/>
        <v>10.444147728953286</v>
      </c>
      <c r="AL25">
        <f t="shared" si="6"/>
        <v>1.6678154356078296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6.4695268529354664</v>
      </c>
      <c r="H26" s="5">
        <f t="shared" si="1"/>
        <v>0.11938949062716581</v>
      </c>
      <c r="I26">
        <v>6.38737012814574</v>
      </c>
      <c r="J26">
        <v>6.4447263515906101</v>
      </c>
      <c r="K26">
        <v>6.6730357454734399</v>
      </c>
      <c r="L26">
        <v>6.4405141908395098</v>
      </c>
      <c r="M26">
        <v>6.4077322353239801</v>
      </c>
      <c r="N26">
        <v>6.4358766071708402</v>
      </c>
      <c r="O26">
        <v>6.5768486676348399</v>
      </c>
      <c r="P26">
        <v>6.3982067949222996</v>
      </c>
      <c r="Q26">
        <v>6.2965498511479199</v>
      </c>
      <c r="R26">
        <v>6.6344079571054797</v>
      </c>
      <c r="T26" s="14">
        <v>400</v>
      </c>
      <c r="U26" s="14">
        <v>53000</v>
      </c>
      <c r="V26" s="5">
        <f t="shared" si="2"/>
        <v>0.85721230801394932</v>
      </c>
      <c r="W26" s="5">
        <f t="shared" si="3"/>
        <v>1.5819107508099457E-2</v>
      </c>
      <c r="X26" s="5">
        <f t="shared" si="4"/>
        <v>5.0024410276664792E-3</v>
      </c>
      <c r="Y26" s="5">
        <f t="shared" si="7"/>
        <v>0.84632654197931056</v>
      </c>
      <c r="Z26" s="5">
        <f t="shared" si="8"/>
        <v>0.85392624158575581</v>
      </c>
      <c r="AA26" s="5">
        <f t="shared" si="9"/>
        <v>0.8841772362752307</v>
      </c>
      <c r="AB26" s="5">
        <f t="shared" si="10"/>
        <v>0.85336813028623504</v>
      </c>
      <c r="AC26" s="5">
        <f t="shared" si="11"/>
        <v>0.84902452118042748</v>
      </c>
      <c r="AD26" s="5">
        <f t="shared" si="12"/>
        <v>0.85275365045013629</v>
      </c>
      <c r="AE26" s="5">
        <f t="shared" si="13"/>
        <v>0.87143244846161627</v>
      </c>
      <c r="AF26" s="5">
        <f t="shared" si="14"/>
        <v>0.84776240032720462</v>
      </c>
      <c r="AG26" s="5">
        <f t="shared" si="15"/>
        <v>0.8342928552770994</v>
      </c>
      <c r="AH26" s="5">
        <f t="shared" si="16"/>
        <v>0.87905905431647613</v>
      </c>
      <c r="AI26">
        <f t="shared" si="18"/>
        <v>0.51346400000000003</v>
      </c>
      <c r="AJ26">
        <f t="shared" si="5"/>
        <v>66.946915073685645</v>
      </c>
      <c r="AK26">
        <f t="shared" si="17"/>
        <v>0.34374830801394929</v>
      </c>
      <c r="AL26">
        <f t="shared" si="6"/>
        <v>1.6694691507368564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3.1192486196550933</v>
      </c>
      <c r="H27" s="5">
        <f t="shared" si="1"/>
        <v>5.9753031933244147E-2</v>
      </c>
      <c r="I27">
        <v>3.0788852024724198</v>
      </c>
      <c r="J27">
        <v>3.10717759982274</v>
      </c>
      <c r="K27">
        <v>3.2157334090866301</v>
      </c>
      <c r="L27">
        <v>3.1058365676798201</v>
      </c>
      <c r="M27">
        <v>3.0852886811582598</v>
      </c>
      <c r="N27">
        <v>3.10571743586129</v>
      </c>
      <c r="O27">
        <v>3.17190954004433</v>
      </c>
      <c r="P27">
        <v>3.0892449639174702</v>
      </c>
      <c r="Q27">
        <v>3.0273433008329098</v>
      </c>
      <c r="R27">
        <v>3.2053494956750601</v>
      </c>
      <c r="T27" s="14">
        <v>640</v>
      </c>
      <c r="U27" s="14">
        <v>480000</v>
      </c>
      <c r="V27" s="5">
        <f t="shared" si="2"/>
        <v>2.3394364647413197</v>
      </c>
      <c r="W27" s="5">
        <f t="shared" si="3"/>
        <v>4.4814773949933141E-2</v>
      </c>
      <c r="X27" s="5">
        <f t="shared" si="4"/>
        <v>1.4171675850736941E-2</v>
      </c>
      <c r="Y27" s="5">
        <f t="shared" si="7"/>
        <v>2.3091639018543151</v>
      </c>
      <c r="Z27" s="5">
        <f t="shared" si="8"/>
        <v>2.3303831998670552</v>
      </c>
      <c r="AA27" s="5">
        <f t="shared" si="9"/>
        <v>2.4118000568149727</v>
      </c>
      <c r="AB27" s="5">
        <f t="shared" si="10"/>
        <v>2.3293774257598647</v>
      </c>
      <c r="AC27" s="5">
        <f t="shared" si="11"/>
        <v>2.3139665108686951</v>
      </c>
      <c r="AD27" s="5">
        <f t="shared" si="12"/>
        <v>2.3292880768959674</v>
      </c>
      <c r="AE27" s="5">
        <f t="shared" si="13"/>
        <v>2.3789321550332474</v>
      </c>
      <c r="AF27" s="5">
        <f t="shared" si="14"/>
        <v>2.3169337229381024</v>
      </c>
      <c r="AG27" s="5">
        <f t="shared" si="15"/>
        <v>2.2705074756246821</v>
      </c>
      <c r="AH27" s="5">
        <f t="shared" si="16"/>
        <v>2.4040121217562951</v>
      </c>
      <c r="AI27">
        <f t="shared" si="18"/>
        <v>1.4028000000000003</v>
      </c>
      <c r="AJ27">
        <f t="shared" si="5"/>
        <v>66.769066491397155</v>
      </c>
      <c r="AK27">
        <f t="shared" si="17"/>
        <v>0.93663646474131945</v>
      </c>
      <c r="AL27">
        <f t="shared" si="6"/>
        <v>1.6676906649139716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31.10861774708361</v>
      </c>
      <c r="H28" s="5">
        <f t="shared" si="1"/>
        <v>0.57755314014699355</v>
      </c>
      <c r="I28">
        <v>30.601611042230399</v>
      </c>
      <c r="J28">
        <v>30.9793713047126</v>
      </c>
      <c r="K28">
        <v>32.051159621360398</v>
      </c>
      <c r="L28">
        <v>31.029944538514801</v>
      </c>
      <c r="M28">
        <v>30.776631599510399</v>
      </c>
      <c r="N28">
        <v>31.120784147062199</v>
      </c>
      <c r="O28">
        <v>31.572508502057499</v>
      </c>
      <c r="P28">
        <v>30.843178478492401</v>
      </c>
      <c r="Q28">
        <v>30.209292645413299</v>
      </c>
      <c r="R28">
        <v>31.901695591482099</v>
      </c>
      <c r="T28" s="14">
        <v>2500</v>
      </c>
      <c r="U28" s="14">
        <v>120000</v>
      </c>
      <c r="V28" s="5">
        <f t="shared" si="2"/>
        <v>1.4932136518600134</v>
      </c>
      <c r="W28" s="5">
        <f t="shared" si="3"/>
        <v>2.7722550727055723E-2</v>
      </c>
      <c r="X28" s="5">
        <f t="shared" si="4"/>
        <v>8.7666402847052967E-3</v>
      </c>
      <c r="Y28" s="5">
        <f t="shared" si="7"/>
        <v>1.468877330027059</v>
      </c>
      <c r="Z28" s="5">
        <f t="shared" si="8"/>
        <v>1.4870098226262047</v>
      </c>
      <c r="AA28" s="5">
        <f t="shared" si="9"/>
        <v>1.5384556618252991</v>
      </c>
      <c r="AB28" s="5">
        <f t="shared" si="10"/>
        <v>1.4894373378487105</v>
      </c>
      <c r="AC28" s="5">
        <f t="shared" si="11"/>
        <v>1.4772783167764991</v>
      </c>
      <c r="AD28" s="5">
        <f t="shared" si="12"/>
        <v>1.4937976390589853</v>
      </c>
      <c r="AE28" s="5">
        <f t="shared" si="13"/>
        <v>1.5154804080987598</v>
      </c>
      <c r="AF28" s="5">
        <f t="shared" si="14"/>
        <v>1.4804725669676353</v>
      </c>
      <c r="AG28" s="5">
        <f t="shared" si="15"/>
        <v>1.4500460469798384</v>
      </c>
      <c r="AH28" s="5">
        <f t="shared" si="16"/>
        <v>1.5312813883911409</v>
      </c>
      <c r="AI28">
        <f t="shared" si="18"/>
        <v>0.89510400000000001</v>
      </c>
      <c r="AJ28">
        <f t="shared" si="5"/>
        <v>66.820129488865362</v>
      </c>
      <c r="AK28">
        <f t="shared" si="17"/>
        <v>0.59810965186001341</v>
      </c>
      <c r="AL28">
        <f t="shared" si="6"/>
        <v>1.6682012948886535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0.9351739810892179</v>
      </c>
      <c r="H29" s="5">
        <f t="shared" si="1"/>
        <v>1.764694146123295E-2</v>
      </c>
      <c r="I29">
        <v>0.92220703870939003</v>
      </c>
      <c r="J29">
        <v>0.93180679318564197</v>
      </c>
      <c r="K29">
        <v>0.96253776586102602</v>
      </c>
      <c r="L29">
        <v>0.93397241000460196</v>
      </c>
      <c r="M29">
        <v>0.92393856189901902</v>
      </c>
      <c r="N29">
        <v>0.93558756213904504</v>
      </c>
      <c r="O29">
        <v>0.95035544598580202</v>
      </c>
      <c r="P29">
        <v>0.92579267735802395</v>
      </c>
      <c r="Q29">
        <v>0.90615697838930398</v>
      </c>
      <c r="R29">
        <v>0.95938457736032301</v>
      </c>
      <c r="T29" s="14">
        <v>1550</v>
      </c>
      <c r="U29" s="14">
        <v>390000</v>
      </c>
      <c r="V29" s="5">
        <f t="shared" si="2"/>
        <v>0.23530184040309346</v>
      </c>
      <c r="W29" s="5">
        <f t="shared" si="3"/>
        <v>4.4401981741166788E-3</v>
      </c>
      <c r="X29" s="5">
        <f t="shared" si="4"/>
        <v>1.40411394927296E-3</v>
      </c>
      <c r="Y29" s="5">
        <f t="shared" si="7"/>
        <v>0.23203919038494328</v>
      </c>
      <c r="Z29" s="5">
        <f t="shared" si="8"/>
        <v>0.23445461247896798</v>
      </c>
      <c r="AA29" s="5">
        <f t="shared" si="9"/>
        <v>0.24218692173277429</v>
      </c>
      <c r="AB29" s="5">
        <f t="shared" si="10"/>
        <v>0.2349995096140611</v>
      </c>
      <c r="AC29" s="5">
        <f t="shared" si="11"/>
        <v>0.23247486396168868</v>
      </c>
      <c r="AD29" s="5">
        <f t="shared" si="12"/>
        <v>0.23540590273175974</v>
      </c>
      <c r="AE29" s="5">
        <f t="shared" si="13"/>
        <v>0.23912169286094373</v>
      </c>
      <c r="AF29" s="5">
        <f t="shared" si="14"/>
        <v>0.23294138333524472</v>
      </c>
      <c r="AG29" s="5">
        <f t="shared" si="15"/>
        <v>0.22800078811085714</v>
      </c>
      <c r="AH29" s="5">
        <f t="shared" si="16"/>
        <v>0.24139353881969419</v>
      </c>
      <c r="AI29">
        <f t="shared" si="18"/>
        <v>0.14090322580645162</v>
      </c>
      <c r="AJ29">
        <f t="shared" si="5"/>
        <v>66.995353765931711</v>
      </c>
      <c r="AK29">
        <f t="shared" si="17"/>
        <v>9.4398614596641839E-2</v>
      </c>
      <c r="AL29">
        <f t="shared" si="6"/>
        <v>1.6699535376593171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5.6599774377051801</v>
      </c>
      <c r="H30" s="5">
        <f t="shared" si="1"/>
        <v>9.844905189761495E-2</v>
      </c>
      <c r="I30">
        <v>5.5748311178875003</v>
      </c>
      <c r="J30">
        <v>5.6399177323320302</v>
      </c>
      <c r="K30">
        <v>5.8289079678307401</v>
      </c>
      <c r="L30">
        <v>5.6471844133911899</v>
      </c>
      <c r="M30">
        <v>5.60147238285158</v>
      </c>
      <c r="N30">
        <v>5.6486356728195704</v>
      </c>
      <c r="O30">
        <v>5.7390611506110796</v>
      </c>
      <c r="P30">
        <v>5.6121614969606499</v>
      </c>
      <c r="Q30">
        <v>5.51468238146989</v>
      </c>
      <c r="R30">
        <v>5.7929200608975702</v>
      </c>
      <c r="T30" s="14">
        <v>9240</v>
      </c>
      <c r="U30" s="15">
        <v>66000</v>
      </c>
      <c r="V30" s="5">
        <f t="shared" si="2"/>
        <v>4.0428410269322715E-2</v>
      </c>
      <c r="W30" s="5">
        <f t="shared" si="3"/>
        <v>7.0320751355439179E-4</v>
      </c>
      <c r="X30" s="5">
        <f t="shared" si="4"/>
        <v>2.2237374105756058E-4</v>
      </c>
      <c r="Y30" s="5">
        <f t="shared" si="7"/>
        <v>3.9820222270625004E-2</v>
      </c>
      <c r="Z30" s="5">
        <f t="shared" si="8"/>
        <v>4.0285126659514503E-2</v>
      </c>
      <c r="AA30" s="5">
        <f t="shared" si="9"/>
        <v>4.1635056913076708E-2</v>
      </c>
      <c r="AB30" s="5">
        <f t="shared" si="10"/>
        <v>4.0337031524222786E-2</v>
      </c>
      <c r="AC30" s="5">
        <f t="shared" si="11"/>
        <v>4.0010517020368425E-2</v>
      </c>
      <c r="AD30" s="5">
        <f t="shared" si="12"/>
        <v>4.0347397662996935E-2</v>
      </c>
      <c r="AE30" s="5">
        <f t="shared" si="13"/>
        <v>4.0993293932936284E-2</v>
      </c>
      <c r="AF30" s="5">
        <f t="shared" si="14"/>
        <v>4.0086867835433221E-2</v>
      </c>
      <c r="AG30" s="5">
        <f t="shared" si="15"/>
        <v>3.9390588439070638E-2</v>
      </c>
      <c r="AH30" s="5">
        <f t="shared" si="16"/>
        <v>4.1378000434982645E-2</v>
      </c>
      <c r="AI30">
        <f t="shared" si="18"/>
        <v>2.4240000000000001E-2</v>
      </c>
      <c r="AJ30">
        <f t="shared" si="5"/>
        <v>66.783870748030992</v>
      </c>
      <c r="AK30">
        <f t="shared" si="17"/>
        <v>1.6188410269322714E-2</v>
      </c>
      <c r="AL30">
        <f t="shared" si="6"/>
        <v>1.66783870748031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t="s">
        <v>214</v>
      </c>
      <c r="B32" s="5" t="s">
        <v>8</v>
      </c>
      <c r="C32" t="s">
        <v>215</v>
      </c>
      <c r="D32" t="s">
        <v>216</v>
      </c>
      <c r="E32" t="s">
        <v>217</v>
      </c>
      <c r="F32" t="s">
        <v>218</v>
      </c>
      <c r="H32" t="s">
        <v>8</v>
      </c>
      <c r="I32" t="s">
        <v>219</v>
      </c>
      <c r="J32" t="s">
        <v>220</v>
      </c>
      <c r="K32" t="s">
        <v>221</v>
      </c>
      <c r="L32" t="s">
        <v>234</v>
      </c>
      <c r="U32" s="5"/>
      <c r="V32" s="5" t="s">
        <v>113</v>
      </c>
      <c r="W32" s="5">
        <f>SUM(V5:V30)</f>
        <v>10175.957757054079</v>
      </c>
      <c r="X32" s="5"/>
      <c r="Y32" s="5"/>
      <c r="AA32" s="5">
        <f t="shared" ref="AA32:AK32" si="19">SUM(Y5:Y30)</f>
        <v>10175.95775705407</v>
      </c>
      <c r="AB32" s="5">
        <f t="shared" si="19"/>
        <v>10175.957757054084</v>
      </c>
      <c r="AC32" s="5">
        <f t="shared" si="19"/>
        <v>10175.957757054081</v>
      </c>
      <c r="AD32" s="5">
        <f t="shared" si="19"/>
        <v>10175.957757054059</v>
      </c>
      <c r="AE32" s="5">
        <f t="shared" si="19"/>
        <v>10175.957757054095</v>
      </c>
      <c r="AF32" s="5">
        <f t="shared" si="19"/>
        <v>10175.957757054062</v>
      </c>
      <c r="AG32" s="5">
        <f t="shared" si="19"/>
        <v>10175.957757054084</v>
      </c>
      <c r="AH32" s="5">
        <f t="shared" si="19"/>
        <v>10175.957757054071</v>
      </c>
      <c r="AI32" s="5">
        <f t="shared" si="19"/>
        <v>10175.957757054084</v>
      </c>
      <c r="AJ32" s="5">
        <f t="shared" si="19"/>
        <v>10175.957757054097</v>
      </c>
      <c r="AK32" s="5">
        <f t="shared" si="19"/>
        <v>10175.957757054084</v>
      </c>
    </row>
    <row r="33" spans="1:12" x14ac:dyDescent="0.25">
      <c r="A33" s="5">
        <v>1</v>
      </c>
      <c r="B33" s="5" t="s">
        <v>34</v>
      </c>
      <c r="C33">
        <v>5.207481240054924</v>
      </c>
      <c r="D33">
        <v>333.45168774068497</v>
      </c>
      <c r="E33">
        <v>333.45168774068497</v>
      </c>
      <c r="F33">
        <v>1.0520748124005492</v>
      </c>
      <c r="H33" s="42" t="s">
        <v>34</v>
      </c>
      <c r="I33">
        <f>F5</f>
        <v>158.4</v>
      </c>
      <c r="J33" s="42">
        <f>I33*1.25</f>
        <v>198</v>
      </c>
      <c r="K33" s="5">
        <f>I33*2</f>
        <v>316.8</v>
      </c>
      <c r="L33">
        <f>J33/T5*U5/1000*1.1</f>
        <v>8004.1500000000005</v>
      </c>
    </row>
    <row r="34" spans="1:12" x14ac:dyDescent="0.25">
      <c r="A34">
        <v>2</v>
      </c>
      <c r="B34" s="5" t="s">
        <v>192</v>
      </c>
      <c r="C34">
        <v>52.826684170477321</v>
      </c>
      <c r="D34">
        <v>61.199220562445731</v>
      </c>
      <c r="E34">
        <v>61.199220562445731</v>
      </c>
      <c r="F34">
        <v>1.5282668417047733</v>
      </c>
      <c r="H34" s="5" t="s">
        <v>192</v>
      </c>
      <c r="I34" s="42">
        <f t="shared" ref="I34:I58" si="20">F6</f>
        <v>1390.1888000000001</v>
      </c>
      <c r="J34" s="5">
        <f t="shared" ref="J34:J58" si="21">I34*1.25</f>
        <v>1737.7360000000001</v>
      </c>
      <c r="K34" s="5">
        <f t="shared" ref="K34:K58" si="22">I34*2</f>
        <v>2780.3776000000003</v>
      </c>
      <c r="L34">
        <f>I34/T6*U6/1000</f>
        <v>115.84906666666669</v>
      </c>
    </row>
    <row r="35" spans="1:12" x14ac:dyDescent="0.25">
      <c r="A35" s="5">
        <v>3</v>
      </c>
      <c r="B35" s="5" t="s">
        <v>193</v>
      </c>
      <c r="C35">
        <v>-47.059203316822085</v>
      </c>
      <c r="D35">
        <v>-315.63699438109523</v>
      </c>
      <c r="E35">
        <v>315.63699438109501</v>
      </c>
      <c r="F35">
        <v>0.52940796683177915</v>
      </c>
      <c r="H35" s="5" t="s">
        <v>193</v>
      </c>
      <c r="I35" s="42">
        <f t="shared" si="20"/>
        <v>186.31200000000001</v>
      </c>
      <c r="J35" s="5">
        <f t="shared" si="21"/>
        <v>232.89000000000001</v>
      </c>
      <c r="K35" s="5">
        <f t="shared" si="22"/>
        <v>372.62400000000002</v>
      </c>
      <c r="L35">
        <f>I35/T7*U7/1000</f>
        <v>670.72320000000002</v>
      </c>
    </row>
    <row r="36" spans="1:12" x14ac:dyDescent="0.25">
      <c r="A36">
        <v>4</v>
      </c>
      <c r="B36" s="6" t="s">
        <v>194</v>
      </c>
      <c r="C36">
        <v>1081.7122175688203</v>
      </c>
      <c r="D36">
        <v>654.96509852942404</v>
      </c>
      <c r="E36">
        <v>654.96509852942404</v>
      </c>
      <c r="F36">
        <v>11.817122175688203</v>
      </c>
      <c r="H36" s="43" t="s">
        <v>194</v>
      </c>
      <c r="I36">
        <f t="shared" si="20"/>
        <v>56.224000000000011</v>
      </c>
      <c r="J36" s="5">
        <f t="shared" si="21"/>
        <v>70.280000000000015</v>
      </c>
      <c r="K36" s="42">
        <f t="shared" si="22"/>
        <v>112.44800000000002</v>
      </c>
      <c r="L36">
        <f>K36/T8*U8/1000</f>
        <v>121.09784615384619</v>
      </c>
    </row>
    <row r="37" spans="1:12" x14ac:dyDescent="0.25">
      <c r="A37" s="5">
        <v>5</v>
      </c>
      <c r="B37" s="6" t="s">
        <v>195</v>
      </c>
      <c r="C37">
        <v>117.03619004452099</v>
      </c>
      <c r="D37">
        <v>285.13590818468492</v>
      </c>
      <c r="E37">
        <v>285.13590818468492</v>
      </c>
      <c r="F37">
        <v>2.1703619004452097</v>
      </c>
      <c r="H37" s="43" t="s">
        <v>195</v>
      </c>
      <c r="I37">
        <f t="shared" si="20"/>
        <v>33.499200000000002</v>
      </c>
      <c r="J37" s="5">
        <f t="shared" si="21"/>
        <v>41.874000000000002</v>
      </c>
      <c r="K37" s="42">
        <f t="shared" si="22"/>
        <v>66.998400000000004</v>
      </c>
      <c r="L37">
        <f>K37/T9*U9/1000</f>
        <v>487.26109090909091</v>
      </c>
    </row>
    <row r="38" spans="1:12" x14ac:dyDescent="0.25">
      <c r="A38">
        <v>6</v>
      </c>
      <c r="B38" s="6" t="s">
        <v>197</v>
      </c>
      <c r="C38">
        <v>107.08313195342608</v>
      </c>
      <c r="D38">
        <v>357.5883825938576</v>
      </c>
      <c r="E38">
        <v>357.5883825938576</v>
      </c>
      <c r="F38">
        <v>2.0708313195342605</v>
      </c>
      <c r="H38" s="43" t="s">
        <v>197</v>
      </c>
      <c r="I38">
        <f t="shared" si="20"/>
        <v>144.00960000000003</v>
      </c>
      <c r="J38" s="5">
        <f t="shared" si="21"/>
        <v>180.01200000000006</v>
      </c>
      <c r="K38" s="42">
        <f t="shared" si="22"/>
        <v>288.01920000000007</v>
      </c>
      <c r="L38">
        <f>K38/T10*U10/1000</f>
        <v>667.87060869565232</v>
      </c>
    </row>
    <row r="39" spans="1:12" x14ac:dyDescent="0.25">
      <c r="A39" s="5">
        <v>7</v>
      </c>
      <c r="B39" s="6" t="s">
        <v>196</v>
      </c>
      <c r="C39">
        <v>916.07270346021062</v>
      </c>
      <c r="D39">
        <v>111.60615532111687</v>
      </c>
      <c r="E39">
        <v>111.60615532111687</v>
      </c>
      <c r="F39">
        <v>10.160727034602106</v>
      </c>
      <c r="H39" s="43" t="s">
        <v>194</v>
      </c>
      <c r="I39">
        <f t="shared" si="20"/>
        <v>56.224000000000011</v>
      </c>
      <c r="J39" s="5">
        <f t="shared" si="21"/>
        <v>70.280000000000015</v>
      </c>
      <c r="K39" s="42">
        <f t="shared" si="22"/>
        <v>112.44800000000002</v>
      </c>
      <c r="L39">
        <f>K39/T11*U11/1000</f>
        <v>121.09784615384619</v>
      </c>
    </row>
    <row r="40" spans="1:12" x14ac:dyDescent="0.25">
      <c r="A40">
        <v>8</v>
      </c>
      <c r="B40" s="6" t="s">
        <v>198</v>
      </c>
      <c r="C40">
        <v>446.46984852120994</v>
      </c>
      <c r="D40">
        <v>348.27805270958845</v>
      </c>
      <c r="E40">
        <v>348.27805270958845</v>
      </c>
      <c r="F40">
        <v>5.4646984852120992</v>
      </c>
      <c r="H40" s="43" t="s">
        <v>196</v>
      </c>
      <c r="I40">
        <f t="shared" si="20"/>
        <v>14.952000000000002</v>
      </c>
      <c r="J40" s="5">
        <f t="shared" si="21"/>
        <v>18.690000000000001</v>
      </c>
      <c r="K40" s="42">
        <f t="shared" si="22"/>
        <v>29.904000000000003</v>
      </c>
      <c r="L40">
        <f>K40/T12*U12/1000</f>
        <v>24.366222222222227</v>
      </c>
    </row>
    <row r="41" spans="1:12" x14ac:dyDescent="0.25">
      <c r="A41" s="5">
        <v>9</v>
      </c>
      <c r="B41" s="7" t="s">
        <v>199</v>
      </c>
      <c r="C41">
        <v>66.709484154060945</v>
      </c>
      <c r="D41">
        <v>2.3017850932419681</v>
      </c>
      <c r="E41">
        <v>2.3017850932419699</v>
      </c>
      <c r="F41">
        <v>1.6670948415406095</v>
      </c>
      <c r="H41" s="44" t="s">
        <v>197</v>
      </c>
      <c r="I41">
        <f t="shared" si="20"/>
        <v>143.9984</v>
      </c>
      <c r="J41" s="5">
        <f t="shared" si="21"/>
        <v>179.99799999999999</v>
      </c>
      <c r="K41" s="42">
        <f t="shared" si="22"/>
        <v>287.99680000000001</v>
      </c>
      <c r="L41">
        <f>K41/T13*U13/1000</f>
        <v>667.81866666666679</v>
      </c>
    </row>
    <row r="42" spans="1:12" x14ac:dyDescent="0.25">
      <c r="A42">
        <v>10</v>
      </c>
      <c r="B42" s="8" t="s">
        <v>200</v>
      </c>
      <c r="C42">
        <v>-94.007226596133421</v>
      </c>
      <c r="D42">
        <v>-567.04128866605811</v>
      </c>
      <c r="E42">
        <v>567.04128866605799</v>
      </c>
      <c r="F42">
        <v>5.9927734038665824E-2</v>
      </c>
      <c r="H42" s="43" t="s">
        <v>198</v>
      </c>
      <c r="I42">
        <f t="shared" si="20"/>
        <v>499.73280000000005</v>
      </c>
      <c r="J42" s="5">
        <f t="shared" si="21"/>
        <v>624.66600000000005</v>
      </c>
      <c r="K42" s="42">
        <f t="shared" si="22"/>
        <v>999.46560000000011</v>
      </c>
      <c r="L42">
        <f>K42/T14*U14/1000</f>
        <v>156.0141424390244</v>
      </c>
    </row>
    <row r="43" spans="1:12" x14ac:dyDescent="0.25">
      <c r="A43" s="5">
        <v>11</v>
      </c>
      <c r="B43" s="8" t="s">
        <v>201</v>
      </c>
      <c r="C43">
        <v>-10.812743377617847</v>
      </c>
      <c r="D43">
        <v>-4.8798888335190682</v>
      </c>
      <c r="E43">
        <v>4.87988883351907</v>
      </c>
      <c r="F43">
        <v>0.89187256622382149</v>
      </c>
      <c r="H43" s="7" t="s">
        <v>199</v>
      </c>
      <c r="I43" s="42">
        <f t="shared" si="20"/>
        <v>8.9712000000000014</v>
      </c>
      <c r="J43" s="5">
        <f t="shared" si="21"/>
        <v>11.214000000000002</v>
      </c>
      <c r="K43" s="5">
        <f t="shared" si="22"/>
        <v>17.942400000000003</v>
      </c>
      <c r="L43">
        <f t="shared" ref="L43:L58" si="23">I43/T15*U15/1000</f>
        <v>3.4504615384615396</v>
      </c>
    </row>
    <row r="44" spans="1:12" x14ac:dyDescent="0.25">
      <c r="A44">
        <v>12</v>
      </c>
      <c r="B44" s="8" t="s">
        <v>202</v>
      </c>
      <c r="C44">
        <v>-33.573312303395937</v>
      </c>
      <c r="D44">
        <v>-11.275470172872872</v>
      </c>
      <c r="E44">
        <v>11.2754701728729</v>
      </c>
      <c r="F44">
        <v>0.66426687696604059</v>
      </c>
      <c r="H44" s="9" t="s">
        <v>65</v>
      </c>
      <c r="I44" s="42">
        <f t="shared" si="20"/>
        <v>168.00000000000003</v>
      </c>
      <c r="J44" s="5">
        <f t="shared" si="21"/>
        <v>210.00000000000003</v>
      </c>
      <c r="K44" s="5">
        <f t="shared" si="22"/>
        <v>336.00000000000006</v>
      </c>
      <c r="L44">
        <f t="shared" si="23"/>
        <v>252.7777777777778</v>
      </c>
    </row>
    <row r="45" spans="1:12" x14ac:dyDescent="0.25">
      <c r="A45" s="5">
        <v>13</v>
      </c>
      <c r="B45" s="8" t="s">
        <v>203</v>
      </c>
      <c r="C45">
        <v>-72.829016148196018</v>
      </c>
      <c r="D45">
        <v>-87.580600942327067</v>
      </c>
      <c r="E45">
        <v>87.580600942327095</v>
      </c>
      <c r="F45">
        <v>0.27170983851803987</v>
      </c>
      <c r="H45" s="8" t="s">
        <v>200</v>
      </c>
      <c r="I45" s="42">
        <f t="shared" si="20"/>
        <v>1761.3120000000001</v>
      </c>
      <c r="J45" s="5">
        <f t="shared" si="21"/>
        <v>2201.6400000000003</v>
      </c>
      <c r="K45" s="5">
        <f t="shared" si="22"/>
        <v>3522.6240000000003</v>
      </c>
      <c r="L45">
        <f t="shared" si="23"/>
        <v>603.1890410958905</v>
      </c>
    </row>
    <row r="46" spans="1:12" x14ac:dyDescent="0.25">
      <c r="A46">
        <v>14</v>
      </c>
      <c r="B46" s="8" t="s">
        <v>204</v>
      </c>
      <c r="C46">
        <v>-12.149969300260352</v>
      </c>
      <c r="D46">
        <v>-2.2576441960863001</v>
      </c>
      <c r="E46">
        <v>2.2576441960863001</v>
      </c>
      <c r="F46">
        <v>0.87850030699739645</v>
      </c>
      <c r="H46" s="8" t="s">
        <v>201</v>
      </c>
      <c r="I46" s="42">
        <f t="shared" si="20"/>
        <v>192.04640000000001</v>
      </c>
      <c r="J46" s="5">
        <f t="shared" si="21"/>
        <v>240.05799999999999</v>
      </c>
      <c r="K46" s="5">
        <f t="shared" si="22"/>
        <v>384.09280000000001</v>
      </c>
      <c r="L46">
        <f t="shared" si="23"/>
        <v>45.130904000000001</v>
      </c>
    </row>
    <row r="47" spans="1:12" x14ac:dyDescent="0.25">
      <c r="A47" s="5">
        <v>15</v>
      </c>
      <c r="B47" s="8" t="s">
        <v>205</v>
      </c>
      <c r="C47">
        <v>-70.395953367482406</v>
      </c>
      <c r="D47">
        <v>-108.23894067241781</v>
      </c>
      <c r="E47">
        <v>108.238940672418</v>
      </c>
      <c r="F47">
        <v>0.29604046632517605</v>
      </c>
      <c r="H47" s="8" t="s">
        <v>202</v>
      </c>
      <c r="I47" s="42">
        <f t="shared" si="20"/>
        <v>48.921600000000005</v>
      </c>
      <c r="J47" s="5">
        <f t="shared" si="21"/>
        <v>61.152000000000008</v>
      </c>
      <c r="K47" s="5">
        <f t="shared" si="22"/>
        <v>97.84320000000001</v>
      </c>
      <c r="L47">
        <f t="shared" si="23"/>
        <v>33.584622425629298</v>
      </c>
    </row>
    <row r="48" spans="1:12" x14ac:dyDescent="0.25">
      <c r="A48">
        <v>16</v>
      </c>
      <c r="B48" s="8" t="s">
        <v>206</v>
      </c>
      <c r="C48">
        <v>-85.312592189682874</v>
      </c>
      <c r="D48">
        <v>-1072.6454591119455</v>
      </c>
      <c r="E48">
        <v>1072.64545911195</v>
      </c>
      <c r="F48">
        <v>0.1468740781031713</v>
      </c>
      <c r="H48" s="8" t="s">
        <v>203</v>
      </c>
      <c r="I48" s="42">
        <f t="shared" si="20"/>
        <v>111.09280000000001</v>
      </c>
      <c r="J48" s="5">
        <f t="shared" si="21"/>
        <v>138.86600000000001</v>
      </c>
      <c r="K48" s="5">
        <f t="shared" si="22"/>
        <v>222.18560000000002</v>
      </c>
      <c r="L48">
        <f t="shared" si="23"/>
        <v>120.25509278350515</v>
      </c>
    </row>
    <row r="49" spans="1:12" x14ac:dyDescent="0.25">
      <c r="A49" s="5">
        <v>17</v>
      </c>
      <c r="B49" s="7" t="s">
        <v>207</v>
      </c>
      <c r="C49">
        <v>66.861238387502326</v>
      </c>
      <c r="D49">
        <v>2.5967670628381829</v>
      </c>
      <c r="E49">
        <v>2.5967670628381829</v>
      </c>
      <c r="F49">
        <v>1.6686123838750231</v>
      </c>
      <c r="H49" s="8" t="s">
        <v>204</v>
      </c>
      <c r="I49" s="42">
        <f t="shared" si="20"/>
        <v>336.32480000000004</v>
      </c>
      <c r="J49" s="5">
        <f t="shared" si="21"/>
        <v>420.40600000000006</v>
      </c>
      <c r="K49" s="5">
        <f t="shared" si="22"/>
        <v>672.64960000000008</v>
      </c>
      <c r="L49">
        <f t="shared" si="23"/>
        <v>18.581480662983427</v>
      </c>
    </row>
    <row r="50" spans="1:12" x14ac:dyDescent="0.25">
      <c r="A50">
        <v>18</v>
      </c>
      <c r="B50" s="7" t="s">
        <v>208</v>
      </c>
      <c r="C50">
        <v>66.78154356078295</v>
      </c>
      <c r="D50">
        <v>10.444147728953286</v>
      </c>
      <c r="E50">
        <v>10.444147728953286</v>
      </c>
      <c r="F50">
        <v>1.6678154356078296</v>
      </c>
      <c r="H50" s="8" t="s">
        <v>205</v>
      </c>
      <c r="I50" s="42">
        <f t="shared" si="20"/>
        <v>92.254400000000018</v>
      </c>
      <c r="J50" s="5">
        <f t="shared" si="21"/>
        <v>115.31800000000003</v>
      </c>
      <c r="K50" s="5">
        <f t="shared" si="22"/>
        <v>184.50880000000004</v>
      </c>
      <c r="L50">
        <f t="shared" si="23"/>
        <v>153.75733333333335</v>
      </c>
    </row>
    <row r="51" spans="1:12" x14ac:dyDescent="0.25">
      <c r="A51" s="5">
        <v>19</v>
      </c>
      <c r="B51" s="7" t="s">
        <v>209</v>
      </c>
      <c r="C51">
        <v>66.946915073685645</v>
      </c>
      <c r="D51">
        <v>0.34374830801394929</v>
      </c>
      <c r="E51">
        <v>0.34374830801394929</v>
      </c>
      <c r="F51">
        <v>1.6694691507368564</v>
      </c>
      <c r="H51" s="8" t="s">
        <v>206</v>
      </c>
      <c r="I51" s="42">
        <f t="shared" si="20"/>
        <v>83.820800000000006</v>
      </c>
      <c r="J51" s="5">
        <f t="shared" si="21"/>
        <v>104.77600000000001</v>
      </c>
      <c r="K51" s="5">
        <f t="shared" si="22"/>
        <v>167.64160000000001</v>
      </c>
      <c r="L51">
        <f t="shared" si="23"/>
        <v>1257.3119999999999</v>
      </c>
    </row>
    <row r="52" spans="1:12" x14ac:dyDescent="0.25">
      <c r="A52">
        <v>20</v>
      </c>
      <c r="B52" s="7" t="s">
        <v>210</v>
      </c>
      <c r="C52">
        <v>66.769066491397155</v>
      </c>
      <c r="D52">
        <v>0.93663646474131945</v>
      </c>
      <c r="E52">
        <v>0.93663646474131945</v>
      </c>
      <c r="F52">
        <v>1.6676906649139716</v>
      </c>
      <c r="H52" s="7" t="s">
        <v>207</v>
      </c>
      <c r="I52" s="42">
        <f t="shared" si="20"/>
        <v>3.6064000000000007</v>
      </c>
      <c r="J52" s="5">
        <f t="shared" si="21"/>
        <v>4.5080000000000009</v>
      </c>
      <c r="K52" s="5">
        <f t="shared" si="22"/>
        <v>7.2128000000000014</v>
      </c>
      <c r="L52">
        <f t="shared" si="23"/>
        <v>3.8838153846153856</v>
      </c>
    </row>
    <row r="53" spans="1:12" x14ac:dyDescent="0.25">
      <c r="A53" s="5">
        <v>21</v>
      </c>
      <c r="B53" s="7" t="s">
        <v>211</v>
      </c>
      <c r="C53">
        <v>66.820129488865362</v>
      </c>
      <c r="D53">
        <v>0.59810965186001341</v>
      </c>
      <c r="E53">
        <v>0.59810965186001341</v>
      </c>
      <c r="F53">
        <v>1.6682012948886535</v>
      </c>
      <c r="H53" s="7" t="s">
        <v>208</v>
      </c>
      <c r="I53" s="42">
        <f t="shared" si="20"/>
        <v>2.1504000000000003</v>
      </c>
      <c r="J53" s="5">
        <f t="shared" si="21"/>
        <v>2.6880000000000006</v>
      </c>
      <c r="K53" s="5">
        <f t="shared" si="22"/>
        <v>4.3008000000000006</v>
      </c>
      <c r="L53">
        <f t="shared" si="23"/>
        <v>15.639272727272729</v>
      </c>
    </row>
    <row r="54" spans="1:12" x14ac:dyDescent="0.25">
      <c r="A54">
        <v>22</v>
      </c>
      <c r="B54" s="7" t="s">
        <v>212</v>
      </c>
      <c r="C54">
        <v>66.995353765931711</v>
      </c>
      <c r="D54">
        <v>9.4398614596641839E-2</v>
      </c>
      <c r="E54">
        <v>9.4398614596641839E-2</v>
      </c>
      <c r="F54">
        <v>1.6699535376593171</v>
      </c>
      <c r="H54" s="7" t="s">
        <v>209</v>
      </c>
      <c r="I54" s="42">
        <f t="shared" si="20"/>
        <v>3.8752000000000004</v>
      </c>
      <c r="J54" s="5">
        <f t="shared" si="21"/>
        <v>4.8440000000000003</v>
      </c>
      <c r="K54" s="5">
        <f t="shared" si="22"/>
        <v>7.7504000000000008</v>
      </c>
      <c r="L54">
        <f t="shared" si="23"/>
        <v>0.51346400000000003</v>
      </c>
    </row>
    <row r="55" spans="1:12" x14ac:dyDescent="0.25">
      <c r="A55" s="5">
        <v>23</v>
      </c>
      <c r="B55" s="7" t="s">
        <v>213</v>
      </c>
      <c r="C55">
        <v>66.783870748030992</v>
      </c>
      <c r="D55">
        <v>1.6188410269322714E-2</v>
      </c>
      <c r="E55">
        <v>1.6188410269322714E-2</v>
      </c>
      <c r="F55">
        <v>1.66783870748031</v>
      </c>
      <c r="H55" s="7" t="s">
        <v>210</v>
      </c>
      <c r="I55" s="42">
        <f t="shared" si="20"/>
        <v>1.8704000000000001</v>
      </c>
      <c r="J55" s="5">
        <f t="shared" si="21"/>
        <v>2.3380000000000001</v>
      </c>
      <c r="K55" s="5">
        <f t="shared" si="22"/>
        <v>3.7408000000000001</v>
      </c>
      <c r="L55">
        <f t="shared" si="23"/>
        <v>1.4028000000000003</v>
      </c>
    </row>
    <row r="56" spans="1:12" x14ac:dyDescent="0.25">
      <c r="H56" s="7" t="s">
        <v>211</v>
      </c>
      <c r="I56" s="42">
        <f t="shared" si="20"/>
        <v>18.648</v>
      </c>
      <c r="J56" s="5">
        <f t="shared" si="21"/>
        <v>23.31</v>
      </c>
      <c r="K56" s="5">
        <f t="shared" si="22"/>
        <v>37.295999999999999</v>
      </c>
      <c r="L56">
        <f t="shared" si="23"/>
        <v>0.89510400000000001</v>
      </c>
    </row>
    <row r="57" spans="1:12" x14ac:dyDescent="0.25">
      <c r="H57" s="7" t="s">
        <v>212</v>
      </c>
      <c r="I57" s="42">
        <f t="shared" si="20"/>
        <v>0.56000000000000005</v>
      </c>
      <c r="J57" s="5">
        <f t="shared" si="21"/>
        <v>0.70000000000000007</v>
      </c>
      <c r="K57" s="5">
        <f t="shared" si="22"/>
        <v>1.1200000000000001</v>
      </c>
      <c r="L57">
        <f t="shared" si="23"/>
        <v>0.14090322580645162</v>
      </c>
    </row>
    <row r="58" spans="1:12" x14ac:dyDescent="0.25">
      <c r="H58" s="7" t="s">
        <v>213</v>
      </c>
      <c r="I58" s="42">
        <f t="shared" si="20"/>
        <v>3.3936000000000002</v>
      </c>
      <c r="J58" s="5">
        <f t="shared" si="21"/>
        <v>4.242</v>
      </c>
      <c r="K58" s="5">
        <f t="shared" si="22"/>
        <v>6.7872000000000003</v>
      </c>
      <c r="L58">
        <f t="shared" si="23"/>
        <v>2.4240000000000001E-2</v>
      </c>
    </row>
    <row r="59" spans="1:12" x14ac:dyDescent="0.25">
      <c r="L59">
        <f>SUM(L33:L58)</f>
        <v>13546.787002862293</v>
      </c>
    </row>
  </sheetData>
  <autoFilter ref="A32:F55" xr:uid="{E6C5EADC-B1AF-4BD9-838C-AE9895DA4ADB}">
    <sortState xmlns:xlrd2="http://schemas.microsoft.com/office/spreadsheetml/2017/richdata2" ref="A33:F55">
      <sortCondition ref="A32:A55"/>
    </sortState>
  </autoFilter>
  <mergeCells count="2">
    <mergeCell ref="F2:Q2"/>
    <mergeCell ref="U2:AG2"/>
  </mergeCells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2:AM55 AJ1:AK2 AJ31:AK31 AJ59:AK1048576 AK56:AL58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64FF-ABAF-4B14-AA40-0356B4B21D91}">
  <dimension ref="A1:AL32"/>
  <sheetViews>
    <sheetView topLeftCell="L1" zoomScale="80" zoomScaleNormal="80" workbookViewId="0">
      <selection activeCell="AI5" sqref="AI5"/>
    </sheetView>
  </sheetViews>
  <sheetFormatPr defaultRowHeight="15" x14ac:dyDescent="0.25"/>
  <cols>
    <col min="9" max="10" width="12.5703125" customWidth="1"/>
    <col min="11" max="11" width="11.5703125" customWidth="1"/>
    <col min="12" max="18" width="12.5703125" customWidth="1"/>
    <col min="21" max="24" width="9.140625" customWidth="1"/>
  </cols>
  <sheetData>
    <row r="1" spans="1:38" x14ac:dyDescent="0.25">
      <c r="A1" t="s">
        <v>0</v>
      </c>
      <c r="B1">
        <v>370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41.34356722248809</v>
      </c>
      <c r="H4" s="5">
        <f>STDEV(I4:R4)</f>
        <v>1.7857374014487177E-3</v>
      </c>
      <c r="I4">
        <v>41.343666920295099</v>
      </c>
      <c r="J4">
        <v>41.342828081902802</v>
      </c>
      <c r="K4">
        <v>41.342282157262296</v>
      </c>
      <c r="L4">
        <v>41.346193213523897</v>
      </c>
      <c r="M4">
        <v>41.341358452511798</v>
      </c>
      <c r="N4">
        <v>41.345009981015401</v>
      </c>
      <c r="O4">
        <v>41.344147220550397</v>
      </c>
      <c r="P4">
        <v>41.343987902489097</v>
      </c>
      <c r="Q4">
        <v>41.345516218011397</v>
      </c>
      <c r="R4">
        <v>41.340682077318696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165.28674920891987</v>
      </c>
      <c r="H5" s="5">
        <f t="shared" ref="H5:H30" si="1">STDEV(I5:R5)</f>
        <v>0.18796392188203392</v>
      </c>
      <c r="I5">
        <v>165.45541008325799</v>
      </c>
      <c r="J5">
        <v>165.19830615454299</v>
      </c>
      <c r="K5">
        <v>165.49324535288</v>
      </c>
      <c r="L5">
        <v>165.04465492397401</v>
      </c>
      <c r="M5">
        <v>165.27329133411399</v>
      </c>
      <c r="N5">
        <v>165.47370438888399</v>
      </c>
      <c r="O5">
        <v>164.92032359204299</v>
      </c>
      <c r="P5">
        <v>165.34531770935899</v>
      </c>
      <c r="Q5">
        <v>165.37402774922299</v>
      </c>
      <c r="R5">
        <v>165.28921080092101</v>
      </c>
      <c r="T5" s="12">
        <v>16</v>
      </c>
      <c r="U5" s="12">
        <v>588000</v>
      </c>
      <c r="V5" s="5">
        <f>AVERAGE(Y5:AH5)</f>
        <v>6681.7168367705872</v>
      </c>
      <c r="W5" s="5">
        <f>STDEV(Y5:AH5)</f>
        <v>7.5984415420812397</v>
      </c>
      <c r="X5" s="5">
        <f>W5/SQRT(COUNT(Y5:AH5))</f>
        <v>2.4028381940618875</v>
      </c>
      <c r="Y5" s="5">
        <f>I5/T5*U5/1000*1.1</f>
        <v>6688.5349526157042</v>
      </c>
      <c r="Z5" s="5">
        <f>J5/T5*U5/1000*1.1</f>
        <v>6678.1415262974006</v>
      </c>
      <c r="AA5" s="5">
        <f>K5/T5*U5/1000*1.1</f>
        <v>6690.0644433901743</v>
      </c>
      <c r="AB5" s="5">
        <f>L5/T5*U5/1000*1.1</f>
        <v>6671.9301753016489</v>
      </c>
      <c r="AC5" s="5">
        <f>M5/T5*U5/1000*1.1</f>
        <v>6681.1728021815579</v>
      </c>
      <c r="AD5" s="5">
        <f>N5/T5*U5/1000*1.1</f>
        <v>6689.2744999206352</v>
      </c>
      <c r="AE5" s="5">
        <f>O5/T5*U5/1000*1.1</f>
        <v>6666.9040812083385</v>
      </c>
      <c r="AF5" s="5">
        <f>P5/T5*U5/1000*1.1</f>
        <v>6684.084468400838</v>
      </c>
      <c r="AG5" s="5">
        <f>Q5/T5*U5/1000*1.1</f>
        <v>6685.2450717623396</v>
      </c>
      <c r="AH5" s="5">
        <f>R5/T5*U5/1000*1.1</f>
        <v>6681.8163466272317</v>
      </c>
      <c r="AI5">
        <f>F5/T5*U5/1000*1.1</f>
        <v>6403.3200000000006</v>
      </c>
      <c r="AJ5">
        <f>((V5-AI5)/AI5)*100</f>
        <v>4.3476952076514452</v>
      </c>
      <c r="AK5">
        <f>V5-AI5</f>
        <v>278.39683677058656</v>
      </c>
      <c r="AL5">
        <f>V5/AI5</f>
        <v>1.0434769520765144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2195.8889976402988</v>
      </c>
      <c r="H6" s="5">
        <f t="shared" si="1"/>
        <v>62.017371874282723</v>
      </c>
      <c r="I6">
        <v>2205.6088685062</v>
      </c>
      <c r="J6">
        <v>2050.7525748305602</v>
      </c>
      <c r="K6">
        <v>2165.3594321430401</v>
      </c>
      <c r="L6">
        <v>2239.4458085685701</v>
      </c>
      <c r="M6">
        <v>2190.1608804247298</v>
      </c>
      <c r="N6">
        <v>2269.8736955304998</v>
      </c>
      <c r="O6">
        <v>2207.8856058625502</v>
      </c>
      <c r="P6">
        <v>2197.4744567080102</v>
      </c>
      <c r="Q6">
        <v>2170.60159339234</v>
      </c>
      <c r="R6">
        <v>2261.7270604364899</v>
      </c>
      <c r="T6" s="13">
        <v>540</v>
      </c>
      <c r="U6" s="13">
        <v>45000</v>
      </c>
      <c r="V6" s="5">
        <f t="shared" ref="V6:V30" si="2">AVERAGE(Y6:AH6)</f>
        <v>182.99074980335826</v>
      </c>
      <c r="W6" s="5">
        <f t="shared" ref="W6:W30" si="3">STDEV(Y6:AH6)</f>
        <v>5.1681143228568986</v>
      </c>
      <c r="X6" s="5">
        <f t="shared" ref="X6:X30" si="4">W6/SQRT(COUNT(Y6:AH6))</f>
        <v>1.63430124683666</v>
      </c>
      <c r="Y6" s="5">
        <f>I6/T6*U6/1000</f>
        <v>183.80073904218332</v>
      </c>
      <c r="Z6" s="5">
        <f>J6/T6*U6/1000</f>
        <v>170.89604790254668</v>
      </c>
      <c r="AA6" s="5">
        <f>K6/T6*U6/1000</f>
        <v>180.44661934525334</v>
      </c>
      <c r="AB6" s="5">
        <f>L6/T6*U6/1000</f>
        <v>186.62048404738087</v>
      </c>
      <c r="AC6" s="5">
        <f>M6/T6*U6/1000</f>
        <v>182.51340670206085</v>
      </c>
      <c r="AD6" s="5">
        <f>N6/T6*U6/1000</f>
        <v>189.15614129420834</v>
      </c>
      <c r="AE6" s="5">
        <f>O6/T6*U6/1000</f>
        <v>183.99046715521251</v>
      </c>
      <c r="AF6" s="5">
        <f>P6/T6*U6/1000</f>
        <v>183.12287139233419</v>
      </c>
      <c r="AG6" s="5">
        <f>Q6/T6*U6/1000</f>
        <v>180.8834661160283</v>
      </c>
      <c r="AH6" s="5">
        <f>R6/T6*U6/1000</f>
        <v>188.47725503637415</v>
      </c>
      <c r="AI6">
        <f>F6/T6*U6/1000</f>
        <v>115.84906666666669</v>
      </c>
      <c r="AJ6">
        <f t="shared" ref="AJ6:AJ30" si="5">((V6-AI6)/AI6)*100</f>
        <v>57.956170963274822</v>
      </c>
      <c r="AK6">
        <f>V6-AI6</f>
        <v>67.141683136691569</v>
      </c>
      <c r="AL6">
        <f t="shared" ref="AL6:AL30" si="6">V6/AI6</f>
        <v>1.5795617096327481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98.687060266935873</v>
      </c>
      <c r="H7" s="5">
        <f t="shared" si="1"/>
        <v>1.0237232842780581</v>
      </c>
      <c r="I7">
        <v>97.222984544313803</v>
      </c>
      <c r="J7">
        <v>99.854567530587104</v>
      </c>
      <c r="K7">
        <v>97.116147927087198</v>
      </c>
      <c r="L7">
        <v>99.173139015337895</v>
      </c>
      <c r="M7">
        <v>99.9505553382496</v>
      </c>
      <c r="N7">
        <v>99.309430988934295</v>
      </c>
      <c r="O7">
        <v>98.424485387206303</v>
      </c>
      <c r="P7">
        <v>97.973410786428005</v>
      </c>
      <c r="Q7">
        <v>98.399409342439796</v>
      </c>
      <c r="R7">
        <v>99.446471808774902</v>
      </c>
      <c r="T7" s="13">
        <v>50</v>
      </c>
      <c r="U7" s="13">
        <v>180000</v>
      </c>
      <c r="V7" s="5">
        <f t="shared" si="2"/>
        <v>355.27341696096926</v>
      </c>
      <c r="W7" s="5">
        <f t="shared" si="3"/>
        <v>3.6854038234010114</v>
      </c>
      <c r="X7" s="5">
        <f t="shared" si="4"/>
        <v>1.1654270179440149</v>
      </c>
      <c r="Y7" s="5">
        <f t="shared" ref="Y7:Y30" si="7">I7/T7*U7/1000</f>
        <v>350.00274435952969</v>
      </c>
      <c r="Z7" s="5">
        <f t="shared" ref="Z7:Z30" si="8">J7/T7*U7/1000</f>
        <v>359.47644311011356</v>
      </c>
      <c r="AA7" s="5">
        <f t="shared" ref="AA7:AA30" si="9">K7/T7*U7/1000</f>
        <v>349.61813253751393</v>
      </c>
      <c r="AB7" s="5">
        <f t="shared" ref="AB7:AB30" si="10">L7/T7*U7/1000</f>
        <v>357.02330045521643</v>
      </c>
      <c r="AC7" s="5">
        <f t="shared" ref="AC7:AC30" si="11">M7/T7*U7/1000</f>
        <v>359.82199921769859</v>
      </c>
      <c r="AD7" s="5">
        <f t="shared" ref="AD7:AD30" si="12">N7/T7*U7/1000</f>
        <v>357.51395156016349</v>
      </c>
      <c r="AE7" s="5">
        <f t="shared" ref="AE7:AE30" si="13">O7/T7*U7/1000</f>
        <v>354.32814739394269</v>
      </c>
      <c r="AF7" s="5">
        <f t="shared" ref="AF7:AF30" si="14">P7/T7*U7/1000</f>
        <v>352.70427883114081</v>
      </c>
      <c r="AG7" s="5">
        <f t="shared" ref="AG7:AG30" si="15">Q7/T7*U7/1000</f>
        <v>354.23787363278325</v>
      </c>
      <c r="AH7" s="5">
        <f t="shared" ref="AH7:AH30" si="16">R7/T7*U7/1000</f>
        <v>358.00729851158962</v>
      </c>
      <c r="AI7">
        <f t="shared" ref="AI7:AI30" si="17">F7/T7*U7/1000</f>
        <v>670.72320000000002</v>
      </c>
      <c r="AJ7">
        <f t="shared" si="5"/>
        <v>-47.031291453617641</v>
      </c>
      <c r="AK7">
        <f t="shared" ref="AK7:AK30" si="18">V7-AI7</f>
        <v>-315.44978303903076</v>
      </c>
      <c r="AL7">
        <f t="shared" si="6"/>
        <v>0.52968708546382359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678.78362997204533</v>
      </c>
      <c r="H8" s="5">
        <f t="shared" si="1"/>
        <v>18.726589345540155</v>
      </c>
      <c r="I8">
        <v>669.197888414619</v>
      </c>
      <c r="J8">
        <v>695.618737547367</v>
      </c>
      <c r="K8">
        <v>668.21546108080202</v>
      </c>
      <c r="L8">
        <v>684.235737380405</v>
      </c>
      <c r="M8">
        <v>653.56380332926699</v>
      </c>
      <c r="N8">
        <v>661.73968229468903</v>
      </c>
      <c r="O8">
        <v>709.70857538745997</v>
      </c>
      <c r="P8">
        <v>682.97883357912599</v>
      </c>
      <c r="Q8">
        <v>700.34670120187798</v>
      </c>
      <c r="R8">
        <v>662.23087950483898</v>
      </c>
      <c r="T8" s="14">
        <v>65</v>
      </c>
      <c r="U8" s="14">
        <v>70000</v>
      </c>
      <c r="V8" s="5">
        <f t="shared" si="2"/>
        <v>730.99775535451022</v>
      </c>
      <c r="W8" s="5">
        <f t="shared" si="3"/>
        <v>20.167096218274018</v>
      </c>
      <c r="X8" s="5">
        <f t="shared" si="4"/>
        <v>6.3773957841514131</v>
      </c>
      <c r="Y8" s="5">
        <f t="shared" si="7"/>
        <v>720.67464906189741</v>
      </c>
      <c r="Z8" s="5">
        <f t="shared" si="8"/>
        <v>749.12787120485677</v>
      </c>
      <c r="AA8" s="5">
        <f t="shared" si="9"/>
        <v>719.61665039470995</v>
      </c>
      <c r="AB8" s="5">
        <f t="shared" si="10"/>
        <v>736.86925564043622</v>
      </c>
      <c r="AC8" s="5">
        <f t="shared" si="11"/>
        <v>703.83794204690287</v>
      </c>
      <c r="AD8" s="5">
        <f t="shared" si="12"/>
        <v>712.64273477889583</v>
      </c>
      <c r="AE8" s="5">
        <f t="shared" si="13"/>
        <v>764.3015427249569</v>
      </c>
      <c r="AF8" s="5">
        <f t="shared" si="14"/>
        <v>735.51566693136658</v>
      </c>
      <c r="AG8" s="5">
        <f t="shared" si="15"/>
        <v>754.21952437125321</v>
      </c>
      <c r="AH8" s="5">
        <f t="shared" si="16"/>
        <v>713.17171638982666</v>
      </c>
      <c r="AI8">
        <f t="shared" si="17"/>
        <v>60.548923076923096</v>
      </c>
      <c r="AJ8">
        <f t="shared" si="5"/>
        <v>1107.284487002072</v>
      </c>
      <c r="AK8">
        <f t="shared" si="18"/>
        <v>670.44883227758714</v>
      </c>
      <c r="AL8">
        <f t="shared" si="6"/>
        <v>12.07284487002072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73.836434451093652</v>
      </c>
      <c r="H9" s="5">
        <f t="shared" si="1"/>
        <v>1.9273290208403817</v>
      </c>
      <c r="I9">
        <v>72.984901056119696</v>
      </c>
      <c r="J9">
        <v>73.393897518163499</v>
      </c>
      <c r="K9">
        <v>72.2512205687608</v>
      </c>
      <c r="L9">
        <v>73.760999772960005</v>
      </c>
      <c r="M9">
        <v>77.389401745257302</v>
      </c>
      <c r="N9">
        <v>73.632807433144293</v>
      </c>
      <c r="O9">
        <v>75.065109602147103</v>
      </c>
      <c r="P9">
        <v>73.764801011708499</v>
      </c>
      <c r="Q9">
        <v>70.357994053528799</v>
      </c>
      <c r="R9">
        <v>75.763211749146507</v>
      </c>
      <c r="T9" s="14">
        <v>22</v>
      </c>
      <c r="U9" s="14">
        <v>160000</v>
      </c>
      <c r="V9" s="5">
        <f t="shared" si="2"/>
        <v>536.99225055340844</v>
      </c>
      <c r="W9" s="5">
        <f t="shared" si="3"/>
        <v>14.016938333384585</v>
      </c>
      <c r="X9" s="5">
        <f t="shared" si="4"/>
        <v>4.4325450955619869</v>
      </c>
      <c r="Y9" s="5">
        <f t="shared" si="7"/>
        <v>530.7992804081432</v>
      </c>
      <c r="Z9" s="5">
        <f t="shared" si="8"/>
        <v>533.77380013209813</v>
      </c>
      <c r="AA9" s="5">
        <f t="shared" si="9"/>
        <v>525.46342231826043</v>
      </c>
      <c r="AB9" s="5">
        <f t="shared" si="10"/>
        <v>536.44363471243651</v>
      </c>
      <c r="AC9" s="5">
        <f t="shared" si="11"/>
        <v>562.83201269278038</v>
      </c>
      <c r="AD9" s="5">
        <f t="shared" si="12"/>
        <v>535.51132678650401</v>
      </c>
      <c r="AE9" s="5">
        <f t="shared" si="13"/>
        <v>545.92806983379705</v>
      </c>
      <c r="AF9" s="5">
        <f t="shared" si="14"/>
        <v>536.47128008515267</v>
      </c>
      <c r="AG9" s="5">
        <f t="shared" si="15"/>
        <v>511.69450220748217</v>
      </c>
      <c r="AH9" s="5">
        <f t="shared" si="16"/>
        <v>551.00517635742915</v>
      </c>
      <c r="AI9">
        <f t="shared" si="17"/>
        <v>243.63054545454546</v>
      </c>
      <c r="AJ9">
        <f t="shared" si="5"/>
        <v>120.41253060101036</v>
      </c>
      <c r="AK9">
        <f t="shared" si="18"/>
        <v>293.36170509886301</v>
      </c>
      <c r="AL9">
        <f t="shared" si="6"/>
        <v>2.2041253060101034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303.32112412907748</v>
      </c>
      <c r="H10" s="5">
        <f t="shared" si="1"/>
        <v>4.3718277041646685</v>
      </c>
      <c r="I10">
        <v>304.94424099852603</v>
      </c>
      <c r="J10">
        <v>305.49191693492901</v>
      </c>
      <c r="K10">
        <v>309.91505720682898</v>
      </c>
      <c r="L10">
        <v>307.59598082936901</v>
      </c>
      <c r="M10">
        <v>299.34614674851201</v>
      </c>
      <c r="N10">
        <v>299.49296622844798</v>
      </c>
      <c r="O10">
        <v>296.26406417496599</v>
      </c>
      <c r="P10">
        <v>307.25057345238503</v>
      </c>
      <c r="Q10">
        <v>301.81085114563399</v>
      </c>
      <c r="R10">
        <v>301.09944357117701</v>
      </c>
      <c r="T10" s="14">
        <v>69</v>
      </c>
      <c r="U10" s="14">
        <v>160000</v>
      </c>
      <c r="V10" s="5">
        <f t="shared" si="2"/>
        <v>703.35333131380298</v>
      </c>
      <c r="W10" s="5">
        <f t="shared" si="3"/>
        <v>10.137571487918096</v>
      </c>
      <c r="X10" s="5">
        <f t="shared" si="4"/>
        <v>3.2057815844603312</v>
      </c>
      <c r="Y10" s="5">
        <f t="shared" si="7"/>
        <v>707.11708057629221</v>
      </c>
      <c r="Z10" s="5">
        <f t="shared" si="8"/>
        <v>708.38705376215421</v>
      </c>
      <c r="AA10" s="5">
        <f t="shared" si="9"/>
        <v>718.64361091438616</v>
      </c>
      <c r="AB10" s="5">
        <f t="shared" si="10"/>
        <v>713.2660425028846</v>
      </c>
      <c r="AC10" s="5">
        <f t="shared" si="11"/>
        <v>694.13599246031765</v>
      </c>
      <c r="AD10" s="5">
        <f t="shared" si="12"/>
        <v>694.47644342828505</v>
      </c>
      <c r="AE10" s="5">
        <f t="shared" si="13"/>
        <v>686.98913431876178</v>
      </c>
      <c r="AF10" s="5">
        <f t="shared" si="14"/>
        <v>712.46509786060301</v>
      </c>
      <c r="AG10" s="5">
        <f t="shared" si="15"/>
        <v>699.85124903335418</v>
      </c>
      <c r="AH10" s="5">
        <f t="shared" si="16"/>
        <v>698.20160828099017</v>
      </c>
      <c r="AI10">
        <f t="shared" si="17"/>
        <v>333.93530434782616</v>
      </c>
      <c r="AJ10">
        <f t="shared" si="5"/>
        <v>110.62562782555987</v>
      </c>
      <c r="AK10">
        <f t="shared" si="18"/>
        <v>369.41802696597682</v>
      </c>
      <c r="AL10">
        <f t="shared" si="6"/>
        <v>2.1062562782555987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156.514820003235</v>
      </c>
      <c r="H12" s="5">
        <f t="shared" si="1"/>
        <v>13.815438520998143</v>
      </c>
      <c r="I12">
        <v>151.906454487281</v>
      </c>
      <c r="J12">
        <v>159.63940442015101</v>
      </c>
      <c r="K12">
        <v>148.29660796036401</v>
      </c>
      <c r="L12">
        <v>168.22014207083399</v>
      </c>
      <c r="M12">
        <v>145.084672991356</v>
      </c>
      <c r="N12">
        <v>163.50511616724401</v>
      </c>
      <c r="O12">
        <v>151.72328624910801</v>
      </c>
      <c r="P12">
        <v>142.59867453496199</v>
      </c>
      <c r="Q12">
        <v>187.85437608584701</v>
      </c>
      <c r="R12">
        <v>146.31946506520299</v>
      </c>
      <c r="T12" s="14">
        <v>81</v>
      </c>
      <c r="U12" s="14">
        <v>66000</v>
      </c>
      <c r="V12" s="5">
        <f t="shared" si="2"/>
        <v>127.53059407670999</v>
      </c>
      <c r="W12" s="5">
        <f t="shared" si="3"/>
        <v>11.257023980072557</v>
      </c>
      <c r="X12" s="5">
        <f t="shared" si="4"/>
        <v>3.5597835452163178</v>
      </c>
      <c r="Y12" s="5">
        <f t="shared" si="7"/>
        <v>123.77562958222896</v>
      </c>
      <c r="Z12" s="5">
        <f t="shared" si="8"/>
        <v>130.07655174975267</v>
      </c>
      <c r="AA12" s="5">
        <f t="shared" si="9"/>
        <v>120.83427315288921</v>
      </c>
      <c r="AB12" s="5">
        <f t="shared" si="10"/>
        <v>137.06826390956843</v>
      </c>
      <c r="AC12" s="5">
        <f t="shared" si="11"/>
        <v>118.2171409559197</v>
      </c>
      <c r="AD12" s="5">
        <f t="shared" si="12"/>
        <v>133.22639095108769</v>
      </c>
      <c r="AE12" s="5">
        <f t="shared" si="13"/>
        <v>123.62638138816209</v>
      </c>
      <c r="AF12" s="5">
        <f t="shared" si="14"/>
        <v>116.1915125840431</v>
      </c>
      <c r="AG12" s="5">
        <f t="shared" si="15"/>
        <v>153.066528662542</v>
      </c>
      <c r="AH12" s="5">
        <f t="shared" si="16"/>
        <v>119.22326783090614</v>
      </c>
      <c r="AI12">
        <f t="shared" si="17"/>
        <v>12.183111111111113</v>
      </c>
      <c r="AJ12">
        <f t="shared" si="5"/>
        <v>946.78183522762799</v>
      </c>
      <c r="AK12">
        <f t="shared" si="18"/>
        <v>115.34748296559887</v>
      </c>
      <c r="AL12">
        <f t="shared" si="6"/>
        <v>10.46781835227628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2812.8799572537073</v>
      </c>
      <c r="H14" s="5">
        <f t="shared" si="1"/>
        <v>77.468555217034208</v>
      </c>
      <c r="I14">
        <v>2900.7764408006701</v>
      </c>
      <c r="J14">
        <v>2711.3188445804399</v>
      </c>
      <c r="K14">
        <v>2904.3948662492598</v>
      </c>
      <c r="L14">
        <v>2702.6143699240401</v>
      </c>
      <c r="M14">
        <v>2857.9833848984299</v>
      </c>
      <c r="N14">
        <v>2896.7350215004199</v>
      </c>
      <c r="O14">
        <v>2793.7668832479198</v>
      </c>
      <c r="P14">
        <v>2827.7498252834598</v>
      </c>
      <c r="Q14">
        <v>2739.1038290264701</v>
      </c>
      <c r="R14">
        <v>2794.3561070259598</v>
      </c>
      <c r="T14" s="14">
        <v>615</v>
      </c>
      <c r="U14" s="14">
        <v>96000</v>
      </c>
      <c r="V14" s="5">
        <f t="shared" si="2"/>
        <v>439.0837006444811</v>
      </c>
      <c r="W14" s="5">
        <f t="shared" si="3"/>
        <v>12.092652521683382</v>
      </c>
      <c r="X14" s="5">
        <f t="shared" si="4"/>
        <v>3.8240324921498177</v>
      </c>
      <c r="Y14" s="5">
        <f t="shared" si="7"/>
        <v>452.80412734449482</v>
      </c>
      <c r="Z14" s="5">
        <f t="shared" si="8"/>
        <v>423.23025866621498</v>
      </c>
      <c r="AA14" s="5">
        <f t="shared" si="9"/>
        <v>453.36895473159177</v>
      </c>
      <c r="AB14" s="5">
        <f t="shared" si="10"/>
        <v>421.871511402777</v>
      </c>
      <c r="AC14" s="5">
        <f t="shared" si="11"/>
        <v>446.12423569146222</v>
      </c>
      <c r="AD14" s="5">
        <f t="shared" si="12"/>
        <v>452.17327164884603</v>
      </c>
      <c r="AE14" s="5">
        <f t="shared" si="13"/>
        <v>436.10019640943142</v>
      </c>
      <c r="AF14" s="5">
        <f t="shared" si="14"/>
        <v>441.40485077595474</v>
      </c>
      <c r="AG14" s="5">
        <f t="shared" si="15"/>
        <v>427.5674269699856</v>
      </c>
      <c r="AH14" s="5">
        <f t="shared" si="16"/>
        <v>436.19217280405229</v>
      </c>
      <c r="AI14">
        <f t="shared" si="17"/>
        <v>78.007071219512198</v>
      </c>
      <c r="AJ14">
        <f t="shared" si="5"/>
        <v>462.87679280881849</v>
      </c>
      <c r="AK14">
        <f t="shared" si="18"/>
        <v>361.07662942496893</v>
      </c>
      <c r="AL14">
        <f t="shared" si="6"/>
        <v>5.6287679280881839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14.888615464008717</v>
      </c>
      <c r="H15" s="5">
        <f t="shared" si="1"/>
        <v>0.22284628705982365</v>
      </c>
      <c r="I15">
        <v>14.944934736842299</v>
      </c>
      <c r="J15">
        <v>14.871509558426499</v>
      </c>
      <c r="K15">
        <v>14.622307998948701</v>
      </c>
      <c r="L15">
        <v>15.076643077775399</v>
      </c>
      <c r="M15">
        <v>15.2552775758703</v>
      </c>
      <c r="N15">
        <v>14.767243969008099</v>
      </c>
      <c r="O15">
        <v>14.7546682527716</v>
      </c>
      <c r="P15">
        <v>14.778977320940999</v>
      </c>
      <c r="Q15">
        <v>14.6267847250696</v>
      </c>
      <c r="R15">
        <v>15.1878074244337</v>
      </c>
      <c r="T15" s="14">
        <v>546</v>
      </c>
      <c r="U15" s="14">
        <v>210000</v>
      </c>
      <c r="V15" s="5">
        <f t="shared" si="2"/>
        <v>5.7263905630802769</v>
      </c>
      <c r="W15" s="5">
        <f t="shared" si="3"/>
        <v>8.5710110407624635E-2</v>
      </c>
      <c r="X15" s="5">
        <f t="shared" si="4"/>
        <v>2.7103916739259666E-2</v>
      </c>
      <c r="Y15" s="5">
        <f t="shared" si="7"/>
        <v>5.7480518218624219</v>
      </c>
      <c r="Z15" s="5">
        <f t="shared" si="8"/>
        <v>5.7198113686255763</v>
      </c>
      <c r="AA15" s="5">
        <f t="shared" si="9"/>
        <v>5.6239646149802693</v>
      </c>
      <c r="AB15" s="5">
        <f t="shared" si="10"/>
        <v>5.7987088760674617</v>
      </c>
      <c r="AC15" s="5">
        <f t="shared" si="11"/>
        <v>5.8674144522578082</v>
      </c>
      <c r="AD15" s="5">
        <f t="shared" si="12"/>
        <v>5.6797092188492693</v>
      </c>
      <c r="AE15" s="5">
        <f t="shared" si="13"/>
        <v>5.6748724049121542</v>
      </c>
      <c r="AF15" s="5">
        <f t="shared" si="14"/>
        <v>5.6842220465157691</v>
      </c>
      <c r="AG15" s="5">
        <f t="shared" si="15"/>
        <v>5.6256864327190765</v>
      </c>
      <c r="AH15" s="5">
        <f t="shared" si="16"/>
        <v>5.841464394012962</v>
      </c>
      <c r="AI15">
        <f t="shared" si="17"/>
        <v>3.4504615384615396</v>
      </c>
      <c r="AJ15">
        <f t="shared" si="5"/>
        <v>65.960133137247141</v>
      </c>
      <c r="AK15">
        <f t="shared" si="18"/>
        <v>2.2759290246187374</v>
      </c>
      <c r="AL15">
        <f t="shared" si="6"/>
        <v>1.6596013313724713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100.49524069144621</v>
      </c>
      <c r="H17" s="5">
        <f t="shared" si="1"/>
        <v>10.601600888238663</v>
      </c>
      <c r="I17">
        <v>95.764079709929504</v>
      </c>
      <c r="J17">
        <v>92.480191985207995</v>
      </c>
      <c r="K17">
        <v>114.28309817100001</v>
      </c>
      <c r="L17">
        <v>110.016400506753</v>
      </c>
      <c r="M17">
        <v>116.764043415194</v>
      </c>
      <c r="N17">
        <v>84.149065206657994</v>
      </c>
      <c r="O17">
        <v>105.516940655482</v>
      </c>
      <c r="P17">
        <v>93.180804688216995</v>
      </c>
      <c r="Q17">
        <v>96.317996442313301</v>
      </c>
      <c r="R17">
        <v>96.479786133707293</v>
      </c>
      <c r="T17" s="14">
        <v>292</v>
      </c>
      <c r="U17" s="14">
        <v>100000</v>
      </c>
      <c r="V17" s="5">
        <f t="shared" si="2"/>
        <v>34.416178318988429</v>
      </c>
      <c r="W17" s="5">
        <f t="shared" si="3"/>
        <v>3.6306852356981714</v>
      </c>
      <c r="X17" s="5">
        <f t="shared" si="4"/>
        <v>1.1481234811951493</v>
      </c>
      <c r="Y17" s="5">
        <f t="shared" si="7"/>
        <v>32.795917708879969</v>
      </c>
      <c r="Z17" s="5">
        <f t="shared" si="8"/>
        <v>31.671298625071231</v>
      </c>
      <c r="AA17" s="5">
        <f t="shared" si="9"/>
        <v>39.138047318835618</v>
      </c>
      <c r="AB17" s="5">
        <f t="shared" si="10"/>
        <v>37.676849488614039</v>
      </c>
      <c r="AC17" s="5">
        <f t="shared" si="11"/>
        <v>39.987686101093828</v>
      </c>
      <c r="AD17" s="5">
        <f t="shared" si="12"/>
        <v>28.818173015978765</v>
      </c>
      <c r="AE17" s="5">
        <f t="shared" si="13"/>
        <v>36.13593858064452</v>
      </c>
      <c r="AF17" s="5">
        <f t="shared" si="14"/>
        <v>31.911234482266092</v>
      </c>
      <c r="AG17" s="5">
        <f t="shared" si="15"/>
        <v>32.985615219970306</v>
      </c>
      <c r="AH17" s="5">
        <f t="shared" si="16"/>
        <v>33.041022648529889</v>
      </c>
      <c r="AI17">
        <f t="shared" si="17"/>
        <v>603.1890410958905</v>
      </c>
      <c r="AJ17">
        <f t="shared" si="5"/>
        <v>-94.294296485151634</v>
      </c>
      <c r="AK17">
        <f t="shared" si="18"/>
        <v>-568.77286277690212</v>
      </c>
      <c r="AL17">
        <f t="shared" si="6"/>
        <v>5.7057035148483745E-2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173.54748143983718</v>
      </c>
      <c r="H18" s="5">
        <f t="shared" si="1"/>
        <v>4.9113265191997089</v>
      </c>
      <c r="I18">
        <v>176.33104919095001</v>
      </c>
      <c r="J18">
        <v>162.502231990355</v>
      </c>
      <c r="K18">
        <v>173.718738379152</v>
      </c>
      <c r="L18">
        <v>176.89362207974699</v>
      </c>
      <c r="M18">
        <v>168.32638579305899</v>
      </c>
      <c r="N18">
        <v>180.01514511056899</v>
      </c>
      <c r="O18">
        <v>174.00237173102801</v>
      </c>
      <c r="P18">
        <v>174.79081038875901</v>
      </c>
      <c r="Q18">
        <v>173.09519750318699</v>
      </c>
      <c r="R18">
        <v>175.79926223156599</v>
      </c>
      <c r="T18" s="14">
        <v>200</v>
      </c>
      <c r="U18" s="14">
        <v>47000</v>
      </c>
      <c r="V18" s="5">
        <f t="shared" si="2"/>
        <v>40.783658138361737</v>
      </c>
      <c r="W18" s="5">
        <f t="shared" si="3"/>
        <v>1.1541617320119295</v>
      </c>
      <c r="X18" s="5">
        <f t="shared" si="4"/>
        <v>0.36497798613625682</v>
      </c>
      <c r="Y18" s="5">
        <f t="shared" si="7"/>
        <v>41.437796559873256</v>
      </c>
      <c r="Z18" s="5">
        <f t="shared" si="8"/>
        <v>38.188024517733432</v>
      </c>
      <c r="AA18" s="5">
        <f t="shared" si="9"/>
        <v>40.823903519100718</v>
      </c>
      <c r="AB18" s="5">
        <f t="shared" si="10"/>
        <v>41.570001188740541</v>
      </c>
      <c r="AC18" s="5">
        <f t="shared" si="11"/>
        <v>39.556700661368865</v>
      </c>
      <c r="AD18" s="5">
        <f t="shared" si="12"/>
        <v>42.303559100983712</v>
      </c>
      <c r="AE18" s="5">
        <f t="shared" si="13"/>
        <v>40.890557356791582</v>
      </c>
      <c r="AF18" s="5">
        <f t="shared" si="14"/>
        <v>41.075840441358373</v>
      </c>
      <c r="AG18" s="5">
        <f t="shared" si="15"/>
        <v>40.677371413248949</v>
      </c>
      <c r="AH18" s="5">
        <f t="shared" si="16"/>
        <v>41.312826624418008</v>
      </c>
      <c r="AI18">
        <f t="shared" si="17"/>
        <v>45.130904000000001</v>
      </c>
      <c r="AJ18">
        <f t="shared" si="5"/>
        <v>-9.6325255564086714</v>
      </c>
      <c r="AK18">
        <f t="shared" si="18"/>
        <v>-4.3472458616382639</v>
      </c>
      <c r="AL18">
        <f t="shared" si="6"/>
        <v>0.90367474443591322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30.590886693587464</v>
      </c>
      <c r="H19" s="5">
        <f t="shared" si="1"/>
        <v>3.03391159470829</v>
      </c>
      <c r="I19">
        <v>31.302827771991598</v>
      </c>
      <c r="J19">
        <v>33.048810651244303</v>
      </c>
      <c r="K19">
        <v>33.4017673013429</v>
      </c>
      <c r="L19">
        <v>25.763790413642798</v>
      </c>
      <c r="M19">
        <v>26.2875097595394</v>
      </c>
      <c r="N19">
        <v>30.032208288008299</v>
      </c>
      <c r="O19">
        <v>31.391653723271599</v>
      </c>
      <c r="P19">
        <v>32.941693246644398</v>
      </c>
      <c r="Q19">
        <v>27.711954914905899</v>
      </c>
      <c r="R19">
        <v>34.0266508652835</v>
      </c>
      <c r="T19" s="14">
        <v>437</v>
      </c>
      <c r="U19" s="14">
        <v>300000</v>
      </c>
      <c r="V19" s="5">
        <f t="shared" si="2"/>
        <v>21.000608714133275</v>
      </c>
      <c r="W19" s="5">
        <f t="shared" si="3"/>
        <v>2.0827768384725109</v>
      </c>
      <c r="X19" s="5">
        <f t="shared" si="4"/>
        <v>0.65863186674177465</v>
      </c>
      <c r="Y19" s="5">
        <f t="shared" si="7"/>
        <v>21.489355449879817</v>
      </c>
      <c r="Z19" s="5">
        <f t="shared" si="8"/>
        <v>22.687970698794715</v>
      </c>
      <c r="AA19" s="5">
        <f t="shared" si="9"/>
        <v>22.930275035246844</v>
      </c>
      <c r="AB19" s="5">
        <f t="shared" si="10"/>
        <v>17.686812640944712</v>
      </c>
      <c r="AC19" s="5">
        <f t="shared" si="11"/>
        <v>18.046345372681511</v>
      </c>
      <c r="AD19" s="5">
        <f t="shared" si="12"/>
        <v>20.617076627923318</v>
      </c>
      <c r="AE19" s="5">
        <f t="shared" si="13"/>
        <v>21.550334363802012</v>
      </c>
      <c r="AF19" s="5">
        <f t="shared" si="14"/>
        <v>22.614434723096842</v>
      </c>
      <c r="AG19" s="5">
        <f t="shared" si="15"/>
        <v>19.024225342040658</v>
      </c>
      <c r="AH19" s="5">
        <f t="shared" si="16"/>
        <v>23.35925688692231</v>
      </c>
      <c r="AI19">
        <f t="shared" si="17"/>
        <v>33.584622425629298</v>
      </c>
      <c r="AJ19">
        <f t="shared" si="5"/>
        <v>-37.469570305166918</v>
      </c>
      <c r="AK19">
        <f t="shared" si="18"/>
        <v>-12.584013711496024</v>
      </c>
      <c r="AL19">
        <f t="shared" si="6"/>
        <v>0.6253042969483309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30.176786782927188</v>
      </c>
      <c r="H20" s="5">
        <f t="shared" si="1"/>
        <v>3.2065574000265671</v>
      </c>
      <c r="I20">
        <v>30.136986184926599</v>
      </c>
      <c r="J20">
        <v>33.346545372149897</v>
      </c>
      <c r="K20">
        <v>29.6694097096745</v>
      </c>
      <c r="L20">
        <v>29.772106879348701</v>
      </c>
      <c r="M20">
        <v>33.142688743973302</v>
      </c>
      <c r="N20">
        <v>28.9623180871492</v>
      </c>
      <c r="O20">
        <v>27.041389453597802</v>
      </c>
      <c r="P20">
        <v>26.396861632755101</v>
      </c>
      <c r="Q20">
        <v>26.994758870517298</v>
      </c>
      <c r="R20">
        <v>36.304802895179499</v>
      </c>
      <c r="T20" s="14">
        <v>97</v>
      </c>
      <c r="U20" s="14">
        <v>105000</v>
      </c>
      <c r="V20" s="5">
        <f t="shared" si="2"/>
        <v>32.665593940282008</v>
      </c>
      <c r="W20" s="5">
        <f t="shared" si="3"/>
        <v>3.4710157422968511</v>
      </c>
      <c r="X20" s="5">
        <f t="shared" si="4"/>
        <v>1.0976315539958097</v>
      </c>
      <c r="Y20" s="5">
        <f t="shared" si="7"/>
        <v>32.62251081873498</v>
      </c>
      <c r="Z20" s="5">
        <f t="shared" si="8"/>
        <v>36.096775918306584</v>
      </c>
      <c r="AA20" s="5">
        <f t="shared" si="9"/>
        <v>32.116371335214666</v>
      </c>
      <c r="AB20" s="5">
        <f t="shared" si="10"/>
        <v>32.227538374552722</v>
      </c>
      <c r="AC20" s="5">
        <f t="shared" si="11"/>
        <v>35.876106372342235</v>
      </c>
      <c r="AD20" s="5">
        <f t="shared" si="12"/>
        <v>31.350962877841912</v>
      </c>
      <c r="AE20" s="5">
        <f t="shared" si="13"/>
        <v>29.271607140492463</v>
      </c>
      <c r="AF20" s="5">
        <f t="shared" si="14"/>
        <v>28.573922385972015</v>
      </c>
      <c r="AG20" s="5">
        <f t="shared" si="15"/>
        <v>29.221130736126973</v>
      </c>
      <c r="AH20" s="5">
        <f t="shared" si="16"/>
        <v>39.299013443235538</v>
      </c>
      <c r="AI20">
        <f t="shared" si="17"/>
        <v>120.25509278350515</v>
      </c>
      <c r="AJ20">
        <f t="shared" si="5"/>
        <v>-72.836415336613001</v>
      </c>
      <c r="AK20">
        <f t="shared" si="18"/>
        <v>-87.58949884322314</v>
      </c>
      <c r="AL20">
        <f t="shared" si="6"/>
        <v>0.27163584663386997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307.1502830860187</v>
      </c>
      <c r="H21" s="5">
        <f t="shared" si="1"/>
        <v>54.544376294732139</v>
      </c>
      <c r="I21">
        <v>342.480429156632</v>
      </c>
      <c r="J21">
        <v>377.31112720255697</v>
      </c>
      <c r="K21">
        <v>213.17976644894401</v>
      </c>
      <c r="L21">
        <v>253.234814126826</v>
      </c>
      <c r="M21">
        <v>338.07290172015701</v>
      </c>
      <c r="N21">
        <v>300.79027769523202</v>
      </c>
      <c r="O21">
        <v>243.59155973459599</v>
      </c>
      <c r="P21">
        <v>347.38704110915199</v>
      </c>
      <c r="Q21">
        <v>301.59801339351998</v>
      </c>
      <c r="R21">
        <v>353.85690027257101</v>
      </c>
      <c r="T21" s="14">
        <v>1629</v>
      </c>
      <c r="U21" s="14">
        <v>90000</v>
      </c>
      <c r="V21" s="5">
        <f t="shared" si="2"/>
        <v>16.969628899780041</v>
      </c>
      <c r="W21" s="5">
        <f t="shared" si="3"/>
        <v>3.0135014527476249</v>
      </c>
      <c r="X21" s="5">
        <f t="shared" si="4"/>
        <v>0.95295283229087713</v>
      </c>
      <c r="Y21" s="5">
        <f t="shared" si="7"/>
        <v>18.921570671637127</v>
      </c>
      <c r="Z21" s="5">
        <f t="shared" si="8"/>
        <v>20.845918629975525</v>
      </c>
      <c r="AA21" s="5">
        <f t="shared" si="9"/>
        <v>11.777887649112929</v>
      </c>
      <c r="AB21" s="5">
        <f t="shared" si="10"/>
        <v>13.99087370866442</v>
      </c>
      <c r="AC21" s="5">
        <f t="shared" si="11"/>
        <v>18.678060868516962</v>
      </c>
      <c r="AD21" s="5">
        <f t="shared" si="12"/>
        <v>16.618247386476906</v>
      </c>
      <c r="AE21" s="5">
        <f t="shared" si="13"/>
        <v>13.458097222905856</v>
      </c>
      <c r="AF21" s="5">
        <f t="shared" si="14"/>
        <v>19.192654204925521</v>
      </c>
      <c r="AG21" s="5">
        <f t="shared" si="15"/>
        <v>16.662873668150279</v>
      </c>
      <c r="AH21" s="5">
        <f t="shared" si="16"/>
        <v>19.55010498743486</v>
      </c>
      <c r="AI21">
        <f t="shared" si="17"/>
        <v>18.581480662983427</v>
      </c>
      <c r="AJ21">
        <f t="shared" si="5"/>
        <v>-8.6745065823219978</v>
      </c>
      <c r="AK21">
        <f t="shared" si="18"/>
        <v>-1.6118517632033864</v>
      </c>
      <c r="AL21">
        <f t="shared" si="6"/>
        <v>0.91325493417678005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27.348779540981059</v>
      </c>
      <c r="H22" s="5">
        <f t="shared" si="1"/>
        <v>0.50445998086155153</v>
      </c>
      <c r="I22">
        <v>26.854924046810599</v>
      </c>
      <c r="J22">
        <v>27.609808160201801</v>
      </c>
      <c r="K22">
        <v>26.731741005273701</v>
      </c>
      <c r="L22">
        <v>27.120659414416298</v>
      </c>
      <c r="M22">
        <v>27.8756530737002</v>
      </c>
      <c r="N22">
        <v>26.862227255174702</v>
      </c>
      <c r="O22">
        <v>28.125925961222801</v>
      </c>
      <c r="P22">
        <v>27.038827522523199</v>
      </c>
      <c r="Q22">
        <v>27.343807051370799</v>
      </c>
      <c r="R22">
        <v>27.924221919116501</v>
      </c>
      <c r="T22" s="14">
        <v>54</v>
      </c>
      <c r="U22" s="14">
        <v>90000</v>
      </c>
      <c r="V22" s="5">
        <f t="shared" si="2"/>
        <v>45.581299234968434</v>
      </c>
      <c r="W22" s="5">
        <f t="shared" si="3"/>
        <v>0.84076663476925273</v>
      </c>
      <c r="X22" s="5">
        <f t="shared" si="4"/>
        <v>0.26587375465457547</v>
      </c>
      <c r="Y22" s="5">
        <f t="shared" si="7"/>
        <v>44.75820674468433</v>
      </c>
      <c r="Z22" s="5">
        <f t="shared" si="8"/>
        <v>46.016346933669666</v>
      </c>
      <c r="AA22" s="5">
        <f t="shared" si="9"/>
        <v>44.55290167545617</v>
      </c>
      <c r="AB22" s="5">
        <f t="shared" si="10"/>
        <v>45.201099024027165</v>
      </c>
      <c r="AC22" s="5">
        <f t="shared" si="11"/>
        <v>46.459421789500333</v>
      </c>
      <c r="AD22" s="5">
        <f t="shared" si="12"/>
        <v>44.770378758624503</v>
      </c>
      <c r="AE22" s="5">
        <f t="shared" si="13"/>
        <v>46.876543268704673</v>
      </c>
      <c r="AF22" s="5">
        <f t="shared" si="14"/>
        <v>45.064712537538661</v>
      </c>
      <c r="AG22" s="5">
        <f t="shared" si="15"/>
        <v>45.573011752284664</v>
      </c>
      <c r="AH22" s="5">
        <f t="shared" si="16"/>
        <v>46.540369865194165</v>
      </c>
      <c r="AI22">
        <f t="shared" si="17"/>
        <v>153.75733333333335</v>
      </c>
      <c r="AJ22">
        <f t="shared" si="5"/>
        <v>-70.355040473970817</v>
      </c>
      <c r="AK22">
        <f t="shared" si="18"/>
        <v>-108.17603409836491</v>
      </c>
      <c r="AL22">
        <f t="shared" si="6"/>
        <v>0.29644959526029174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12.23686879445588</v>
      </c>
      <c r="H23" s="5">
        <f t="shared" si="1"/>
        <v>5.6714734888130121E-2</v>
      </c>
      <c r="I23">
        <v>12.216611716914199</v>
      </c>
      <c r="J23">
        <v>12.293377803080899</v>
      </c>
      <c r="K23">
        <v>12.2854096857406</v>
      </c>
      <c r="L23">
        <v>12.1911457431857</v>
      </c>
      <c r="M23">
        <v>12.3098694678354</v>
      </c>
      <c r="N23">
        <v>12.316464578557101</v>
      </c>
      <c r="O23">
        <v>12.1937089554827</v>
      </c>
      <c r="P23">
        <v>12.1898964052253</v>
      </c>
      <c r="Q23">
        <v>12.183834994369599</v>
      </c>
      <c r="R23">
        <v>12.188368594167301</v>
      </c>
      <c r="T23" s="14">
        <v>18</v>
      </c>
      <c r="U23" s="14">
        <v>270000</v>
      </c>
      <c r="V23" s="5">
        <f t="shared" si="2"/>
        <v>183.55303191683819</v>
      </c>
      <c r="W23" s="5">
        <f t="shared" si="3"/>
        <v>0.85072102332195831</v>
      </c>
      <c r="X23" s="5">
        <f t="shared" si="4"/>
        <v>0.26902160870866115</v>
      </c>
      <c r="Y23" s="5">
        <f t="shared" si="7"/>
        <v>183.24917575371299</v>
      </c>
      <c r="Z23" s="5">
        <f t="shared" si="8"/>
        <v>184.40066704621347</v>
      </c>
      <c r="AA23" s="5">
        <f t="shared" si="9"/>
        <v>184.28114528610899</v>
      </c>
      <c r="AB23" s="5">
        <f t="shared" si="10"/>
        <v>182.86718614778547</v>
      </c>
      <c r="AC23" s="5">
        <f t="shared" si="11"/>
        <v>184.648042017531</v>
      </c>
      <c r="AD23" s="5">
        <f t="shared" si="12"/>
        <v>184.74696867835652</v>
      </c>
      <c r="AE23" s="5">
        <f t="shared" si="13"/>
        <v>182.90563433224051</v>
      </c>
      <c r="AF23" s="5">
        <f t="shared" si="14"/>
        <v>182.84844607837948</v>
      </c>
      <c r="AG23" s="5">
        <f t="shared" si="15"/>
        <v>182.75752491554397</v>
      </c>
      <c r="AH23" s="5">
        <f t="shared" si="16"/>
        <v>182.8255289125095</v>
      </c>
      <c r="AI23">
        <f t="shared" si="17"/>
        <v>1257.3119999999999</v>
      </c>
      <c r="AJ23">
        <f t="shared" si="5"/>
        <v>-85.401154851235162</v>
      </c>
      <c r="AK23">
        <f t="shared" si="18"/>
        <v>-1073.7589680831618</v>
      </c>
      <c r="AL23">
        <f t="shared" si="6"/>
        <v>0.14598845148764841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5.9814177562084954</v>
      </c>
      <c r="H24" s="5">
        <f t="shared" si="1"/>
        <v>9.1342779864772836E-2</v>
      </c>
      <c r="I24">
        <v>6.0056827667495503</v>
      </c>
      <c r="J24">
        <v>5.9589401437152203</v>
      </c>
      <c r="K24">
        <v>5.8766159052709197</v>
      </c>
      <c r="L24">
        <v>6.0728898540443996</v>
      </c>
      <c r="M24">
        <v>6.1298519869271901</v>
      </c>
      <c r="N24">
        <v>5.9512036144960403</v>
      </c>
      <c r="O24">
        <v>5.9188396863879396</v>
      </c>
      <c r="P24">
        <v>5.9204925391299597</v>
      </c>
      <c r="Q24">
        <v>5.8804416330269298</v>
      </c>
      <c r="R24">
        <v>6.0992194323367999</v>
      </c>
      <c r="T24" s="14">
        <v>65</v>
      </c>
      <c r="U24" s="14">
        <v>70000</v>
      </c>
      <c r="V24" s="5">
        <f t="shared" si="2"/>
        <v>6.4415268143783795</v>
      </c>
      <c r="W24" s="5">
        <f t="shared" si="3"/>
        <v>9.8369147546678734E-2</v>
      </c>
      <c r="X24" s="5">
        <f t="shared" si="4"/>
        <v>3.1107055773666927E-2</v>
      </c>
      <c r="Y24" s="5">
        <f t="shared" si="7"/>
        <v>6.4676583641918235</v>
      </c>
      <c r="Z24" s="5">
        <f t="shared" si="8"/>
        <v>6.4173201547702377</v>
      </c>
      <c r="AA24" s="5">
        <f t="shared" si="9"/>
        <v>6.328663282599452</v>
      </c>
      <c r="AB24" s="5">
        <f t="shared" si="10"/>
        <v>6.5400352274324307</v>
      </c>
      <c r="AC24" s="5">
        <f t="shared" si="11"/>
        <v>6.6013790628446669</v>
      </c>
      <c r="AD24" s="5">
        <f t="shared" si="12"/>
        <v>6.4089885079188127</v>
      </c>
      <c r="AE24" s="5">
        <f t="shared" si="13"/>
        <v>6.374135046879319</v>
      </c>
      <c r="AF24" s="5">
        <f t="shared" si="14"/>
        <v>6.3759150421399564</v>
      </c>
      <c r="AG24" s="5">
        <f t="shared" si="15"/>
        <v>6.3327832971059239</v>
      </c>
      <c r="AH24" s="5">
        <f t="shared" si="16"/>
        <v>6.5683901579011694</v>
      </c>
      <c r="AI24">
        <f t="shared" si="17"/>
        <v>3.8838153846153856</v>
      </c>
      <c r="AJ24">
        <f t="shared" si="5"/>
        <v>65.855638759108643</v>
      </c>
      <c r="AK24">
        <f t="shared" si="18"/>
        <v>2.5577114297629939</v>
      </c>
      <c r="AL24">
        <f t="shared" si="6"/>
        <v>1.6585563875910863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3.5673315418469103</v>
      </c>
      <c r="H25" s="5">
        <f t="shared" si="1"/>
        <v>5.2420474285304178E-2</v>
      </c>
      <c r="I25">
        <v>3.5761858006588798</v>
      </c>
      <c r="J25">
        <v>3.5577583252635701</v>
      </c>
      <c r="K25">
        <v>3.5045210337111299</v>
      </c>
      <c r="L25">
        <v>3.61682691645253</v>
      </c>
      <c r="M25">
        <v>3.6476401184878098</v>
      </c>
      <c r="N25">
        <v>3.5426815954845399</v>
      </c>
      <c r="O25">
        <v>3.5415002845999299</v>
      </c>
      <c r="P25">
        <v>3.54247576118056</v>
      </c>
      <c r="Q25">
        <v>3.5019237348464398</v>
      </c>
      <c r="R25">
        <v>3.64180184778371</v>
      </c>
      <c r="T25" s="14">
        <v>22</v>
      </c>
      <c r="U25" s="14">
        <v>160000</v>
      </c>
      <c r="V25" s="5">
        <f t="shared" si="2"/>
        <v>25.944229395250254</v>
      </c>
      <c r="W25" s="5">
        <f t="shared" si="3"/>
        <v>0.38123981298402998</v>
      </c>
      <c r="X25" s="5">
        <f t="shared" si="4"/>
        <v>0.12055861437661687</v>
      </c>
      <c r="Y25" s="5">
        <f t="shared" si="7"/>
        <v>26.008624004791852</v>
      </c>
      <c r="Z25" s="5">
        <f t="shared" si="8"/>
        <v>25.874606001916874</v>
      </c>
      <c r="AA25" s="5">
        <f t="shared" si="9"/>
        <v>25.48742569971731</v>
      </c>
      <c r="AB25" s="5">
        <f t="shared" si="10"/>
        <v>26.304195756018398</v>
      </c>
      <c r="AC25" s="5">
        <f t="shared" si="11"/>
        <v>26.528291770820434</v>
      </c>
      <c r="AD25" s="5">
        <f t="shared" si="12"/>
        <v>25.764957058069385</v>
      </c>
      <c r="AE25" s="5">
        <f t="shared" si="13"/>
        <v>25.756365706181306</v>
      </c>
      <c r="AF25" s="5">
        <f t="shared" si="14"/>
        <v>25.763460081313166</v>
      </c>
      <c r="AG25" s="5">
        <f t="shared" si="15"/>
        <v>25.468536253428653</v>
      </c>
      <c r="AH25" s="5">
        <f t="shared" si="16"/>
        <v>26.485831620245165</v>
      </c>
      <c r="AI25">
        <f t="shared" si="17"/>
        <v>15.639272727272729</v>
      </c>
      <c r="AJ25">
        <f t="shared" si="5"/>
        <v>65.891533754041546</v>
      </c>
      <c r="AK25">
        <f t="shared" si="18"/>
        <v>10.304956667977525</v>
      </c>
      <c r="AL25">
        <f t="shared" si="6"/>
        <v>1.6589153375404155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6.4321361024052708</v>
      </c>
      <c r="H26" s="5">
        <f t="shared" si="1"/>
        <v>9.235854356472295E-2</v>
      </c>
      <c r="I26">
        <v>6.4447388734224003</v>
      </c>
      <c r="J26">
        <v>6.4215076944160199</v>
      </c>
      <c r="K26">
        <v>6.3143986425536696</v>
      </c>
      <c r="L26">
        <v>6.5385115694118703</v>
      </c>
      <c r="M26">
        <v>6.5792819075585296</v>
      </c>
      <c r="N26">
        <v>6.3577338483877597</v>
      </c>
      <c r="O26">
        <v>6.3941883227482101</v>
      </c>
      <c r="P26">
        <v>6.37686646319509</v>
      </c>
      <c r="Q26">
        <v>6.34910497618894</v>
      </c>
      <c r="R26">
        <v>6.5450287261702096</v>
      </c>
      <c r="T26" s="14">
        <v>400</v>
      </c>
      <c r="U26" s="14">
        <v>53000</v>
      </c>
      <c r="V26" s="5">
        <f t="shared" si="2"/>
        <v>0.85225803356869834</v>
      </c>
      <c r="W26" s="5">
        <f t="shared" si="3"/>
        <v>1.2237507022325751E-2</v>
      </c>
      <c r="X26" s="5">
        <f t="shared" si="4"/>
        <v>3.8698395072854384E-3</v>
      </c>
      <c r="Y26" s="5">
        <f t="shared" si="7"/>
        <v>0.85392790072846814</v>
      </c>
      <c r="Z26" s="5">
        <f t="shared" si="8"/>
        <v>0.8508497695101227</v>
      </c>
      <c r="AA26" s="5">
        <f t="shared" si="9"/>
        <v>0.83665782013836132</v>
      </c>
      <c r="AB26" s="5">
        <f t="shared" si="10"/>
        <v>0.86635278294707274</v>
      </c>
      <c r="AC26" s="5">
        <f t="shared" si="11"/>
        <v>0.8717548527515051</v>
      </c>
      <c r="AD26" s="5">
        <f t="shared" si="12"/>
        <v>0.84239973491137821</v>
      </c>
      <c r="AE26" s="5">
        <f t="shared" si="13"/>
        <v>0.84722995276413793</v>
      </c>
      <c r="AF26" s="5">
        <f t="shared" si="14"/>
        <v>0.84493480637334939</v>
      </c>
      <c r="AG26" s="5">
        <f t="shared" si="15"/>
        <v>0.84125640934503465</v>
      </c>
      <c r="AH26" s="5">
        <f t="shared" si="16"/>
        <v>0.86721630621755286</v>
      </c>
      <c r="AI26">
        <f t="shared" si="17"/>
        <v>0.51346400000000003</v>
      </c>
      <c r="AJ26">
        <f t="shared" si="5"/>
        <v>65.982042279244169</v>
      </c>
      <c r="AK26">
        <f t="shared" si="18"/>
        <v>0.33879403356869831</v>
      </c>
      <c r="AL26">
        <f t="shared" si="6"/>
        <v>1.6598204227924418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3.1014393160232165</v>
      </c>
      <c r="H27" s="5">
        <f t="shared" si="1"/>
        <v>4.7066150102614841E-2</v>
      </c>
      <c r="I27">
        <v>3.1126043703769901</v>
      </c>
      <c r="J27">
        <v>3.0982331815778599</v>
      </c>
      <c r="K27">
        <v>3.0384507866712398</v>
      </c>
      <c r="L27">
        <v>3.13861462738606</v>
      </c>
      <c r="M27">
        <v>3.1728958739640198</v>
      </c>
      <c r="N27">
        <v>3.0866553933235998</v>
      </c>
      <c r="O27">
        <v>3.07365748207335</v>
      </c>
      <c r="P27">
        <v>3.0702996249042598</v>
      </c>
      <c r="Q27">
        <v>3.0515562695684202</v>
      </c>
      <c r="R27">
        <v>3.17142555038637</v>
      </c>
      <c r="T27" s="14">
        <v>640</v>
      </c>
      <c r="U27" s="14">
        <v>480000</v>
      </c>
      <c r="V27" s="5">
        <f t="shared" si="2"/>
        <v>2.3260794870174126</v>
      </c>
      <c r="W27" s="5">
        <f t="shared" si="3"/>
        <v>3.5299612576961174E-2</v>
      </c>
      <c r="X27" s="5">
        <f t="shared" si="4"/>
        <v>1.1162717626472307E-2</v>
      </c>
      <c r="Y27" s="5">
        <f t="shared" si="7"/>
        <v>2.3344532777827425</v>
      </c>
      <c r="Z27" s="5">
        <f t="shared" si="8"/>
        <v>2.3236748861833947</v>
      </c>
      <c r="AA27" s="5">
        <f t="shared" si="9"/>
        <v>2.27883809000343</v>
      </c>
      <c r="AB27" s="5">
        <f t="shared" si="10"/>
        <v>2.353960970539545</v>
      </c>
      <c r="AC27" s="5">
        <f t="shared" si="11"/>
        <v>2.3796719054730153</v>
      </c>
      <c r="AD27" s="5">
        <f t="shared" si="12"/>
        <v>2.3149915449926999</v>
      </c>
      <c r="AE27" s="5">
        <f t="shared" si="13"/>
        <v>2.3052431115550127</v>
      </c>
      <c r="AF27" s="5">
        <f t="shared" si="14"/>
        <v>2.3027247186781947</v>
      </c>
      <c r="AG27" s="5">
        <f t="shared" si="15"/>
        <v>2.288667202176315</v>
      </c>
      <c r="AH27" s="5">
        <f t="shared" si="16"/>
        <v>2.3785691627897774</v>
      </c>
      <c r="AI27">
        <f t="shared" si="17"/>
        <v>1.4028000000000003</v>
      </c>
      <c r="AJ27">
        <f t="shared" si="5"/>
        <v>65.816900984988038</v>
      </c>
      <c r="AK27">
        <f t="shared" si="18"/>
        <v>0.92327948701741236</v>
      </c>
      <c r="AL27">
        <f t="shared" si="6"/>
        <v>1.6581690098498805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30.930261808494766</v>
      </c>
      <c r="H28" s="5">
        <f t="shared" si="1"/>
        <v>0.44625482424366009</v>
      </c>
      <c r="I28">
        <v>30.958630350729798</v>
      </c>
      <c r="J28">
        <v>30.8703446077573</v>
      </c>
      <c r="K28">
        <v>30.3529757905245</v>
      </c>
      <c r="L28">
        <v>31.320376500158201</v>
      </c>
      <c r="M28">
        <v>31.686591733927099</v>
      </c>
      <c r="N28">
        <v>30.716458523265199</v>
      </c>
      <c r="O28">
        <v>30.6603939069288</v>
      </c>
      <c r="P28">
        <v>30.706228858227799</v>
      </c>
      <c r="Q28">
        <v>30.492234063452699</v>
      </c>
      <c r="R28">
        <v>31.538383749976301</v>
      </c>
      <c r="T28" s="14">
        <v>2500</v>
      </c>
      <c r="U28" s="14">
        <v>120000</v>
      </c>
      <c r="V28" s="5">
        <f t="shared" si="2"/>
        <v>1.484652566807749</v>
      </c>
      <c r="W28" s="5">
        <f t="shared" si="3"/>
        <v>2.1420231563695713E-2</v>
      </c>
      <c r="X28" s="5">
        <f t="shared" si="4"/>
        <v>6.7736719749508538E-3</v>
      </c>
      <c r="Y28" s="5">
        <f t="shared" si="7"/>
        <v>1.4860142568350305</v>
      </c>
      <c r="Z28" s="5">
        <f t="shared" si="8"/>
        <v>1.4817765411723502</v>
      </c>
      <c r="AA28" s="5">
        <f t="shared" si="9"/>
        <v>1.4569428379451759</v>
      </c>
      <c r="AB28" s="5">
        <f t="shared" si="10"/>
        <v>1.5033780720075935</v>
      </c>
      <c r="AC28" s="5">
        <f t="shared" si="11"/>
        <v>1.5209564032285008</v>
      </c>
      <c r="AD28" s="5">
        <f t="shared" si="12"/>
        <v>1.4743900091167297</v>
      </c>
      <c r="AE28" s="5">
        <f t="shared" si="13"/>
        <v>1.4716989075325824</v>
      </c>
      <c r="AF28" s="5">
        <f t="shared" si="14"/>
        <v>1.4738989851949342</v>
      </c>
      <c r="AG28" s="5">
        <f t="shared" si="15"/>
        <v>1.4636272350457296</v>
      </c>
      <c r="AH28" s="5">
        <f t="shared" si="16"/>
        <v>1.5138424199988625</v>
      </c>
      <c r="AI28">
        <f t="shared" si="17"/>
        <v>0.89510400000000001</v>
      </c>
      <c r="AJ28">
        <f t="shared" si="5"/>
        <v>65.863694811748019</v>
      </c>
      <c r="AK28">
        <f t="shared" si="18"/>
        <v>0.58954856680774903</v>
      </c>
      <c r="AL28">
        <f t="shared" si="6"/>
        <v>1.6586369481174803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0.92911474156042428</v>
      </c>
      <c r="H29" s="5">
        <f t="shared" si="1"/>
        <v>1.4163867750585897E-2</v>
      </c>
      <c r="I29">
        <v>0.93385015958573803</v>
      </c>
      <c r="J29">
        <v>0.92614995715186998</v>
      </c>
      <c r="K29">
        <v>0.91058733702032701</v>
      </c>
      <c r="L29">
        <v>0.942885406938612</v>
      </c>
      <c r="M29">
        <v>0.95084189429868804</v>
      </c>
      <c r="N29">
        <v>0.92314596275536798</v>
      </c>
      <c r="O29">
        <v>0.920518551214772</v>
      </c>
      <c r="P29">
        <v>0.91994995617727204</v>
      </c>
      <c r="Q29">
        <v>0.91482518320303396</v>
      </c>
      <c r="R29">
        <v>0.94839300725856102</v>
      </c>
      <c r="T29" s="14">
        <v>1550</v>
      </c>
      <c r="U29" s="14">
        <v>390000</v>
      </c>
      <c r="V29" s="5">
        <f t="shared" si="2"/>
        <v>0.23377725755391321</v>
      </c>
      <c r="W29" s="5">
        <f t="shared" si="3"/>
        <v>3.5638118856312871E-3</v>
      </c>
      <c r="X29" s="5">
        <f t="shared" si="4"/>
        <v>1.1269762710974366E-3</v>
      </c>
      <c r="Y29" s="5">
        <f t="shared" si="7"/>
        <v>0.23496874983125021</v>
      </c>
      <c r="Z29" s="5">
        <f t="shared" si="8"/>
        <v>0.23303127954143826</v>
      </c>
      <c r="AA29" s="5">
        <f t="shared" si="9"/>
        <v>0.22911552350834039</v>
      </c>
      <c r="AB29" s="5">
        <f t="shared" si="10"/>
        <v>0.2372421346490701</v>
      </c>
      <c r="AC29" s="5">
        <f t="shared" si="11"/>
        <v>0.2392440895332183</v>
      </c>
      <c r="AD29" s="5">
        <f t="shared" si="12"/>
        <v>0.23227543579006035</v>
      </c>
      <c r="AE29" s="5">
        <f t="shared" si="13"/>
        <v>0.23161434514436197</v>
      </c>
      <c r="AF29" s="5">
        <f t="shared" si="14"/>
        <v>0.23147127929621683</v>
      </c>
      <c r="AG29" s="5">
        <f t="shared" si="15"/>
        <v>0.23018182028979564</v>
      </c>
      <c r="AH29" s="5">
        <f t="shared" si="16"/>
        <v>0.23862791795537988</v>
      </c>
      <c r="AI29">
        <f t="shared" si="17"/>
        <v>0.14090322580645162</v>
      </c>
      <c r="AJ29">
        <f t="shared" si="5"/>
        <v>65.913346707218608</v>
      </c>
      <c r="AK29">
        <f t="shared" si="18"/>
        <v>9.2874031747461588E-2</v>
      </c>
      <c r="AL29">
        <f t="shared" si="6"/>
        <v>1.6591334670721862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5.6291613346312106</v>
      </c>
      <c r="H30" s="5">
        <f t="shared" si="1"/>
        <v>7.9304828752109841E-2</v>
      </c>
      <c r="I30">
        <v>5.6450772233717199</v>
      </c>
      <c r="J30">
        <v>5.6184600437680103</v>
      </c>
      <c r="K30">
        <v>5.53148138781141</v>
      </c>
      <c r="L30">
        <v>5.7196564237786198</v>
      </c>
      <c r="M30">
        <v>5.7609139640102098</v>
      </c>
      <c r="N30">
        <v>5.5886221496486996</v>
      </c>
      <c r="O30">
        <v>5.5810833292072699</v>
      </c>
      <c r="P30">
        <v>5.5801731440426598</v>
      </c>
      <c r="Q30">
        <v>5.5471641143079697</v>
      </c>
      <c r="R30">
        <v>5.7189815663655397</v>
      </c>
      <c r="T30" s="14">
        <v>9240</v>
      </c>
      <c r="U30" s="15">
        <v>66000</v>
      </c>
      <c r="V30" s="5">
        <f t="shared" si="2"/>
        <v>4.0208295247365786E-2</v>
      </c>
      <c r="W30" s="5">
        <f t="shared" si="3"/>
        <v>5.6646306251506985E-4</v>
      </c>
      <c r="X30" s="5">
        <f t="shared" si="4"/>
        <v>1.7913134879019694E-4</v>
      </c>
      <c r="Y30" s="5">
        <f t="shared" si="7"/>
        <v>4.0321980166940857E-2</v>
      </c>
      <c r="Z30" s="5">
        <f t="shared" si="8"/>
        <v>4.0131857455485788E-2</v>
      </c>
      <c r="AA30" s="5">
        <f t="shared" si="9"/>
        <v>3.9510581341510066E-2</v>
      </c>
      <c r="AB30" s="5">
        <f t="shared" si="10"/>
        <v>4.085468874127586E-2</v>
      </c>
      <c r="AC30" s="5">
        <f t="shared" si="11"/>
        <v>4.1149385457215783E-2</v>
      </c>
      <c r="AD30" s="5">
        <f t="shared" si="12"/>
        <v>3.9918729640347858E-2</v>
      </c>
      <c r="AE30" s="5">
        <f t="shared" si="13"/>
        <v>3.9864880922909074E-2</v>
      </c>
      <c r="AF30" s="5">
        <f t="shared" si="14"/>
        <v>3.9858379600304715E-2</v>
      </c>
      <c r="AG30" s="5">
        <f t="shared" si="15"/>
        <v>3.9622600816485505E-2</v>
      </c>
      <c r="AH30" s="5">
        <f t="shared" si="16"/>
        <v>4.0849868331182426E-2</v>
      </c>
      <c r="AI30">
        <f t="shared" si="17"/>
        <v>2.4240000000000001E-2</v>
      </c>
      <c r="AJ30">
        <f t="shared" si="5"/>
        <v>65.875805475931443</v>
      </c>
      <c r="AK30">
        <f t="shared" si="18"/>
        <v>1.5968295247365785E-2</v>
      </c>
      <c r="AL30">
        <f t="shared" si="6"/>
        <v>1.6587580547593146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10175.957757054086</v>
      </c>
      <c r="V32" s="5"/>
      <c r="W32" s="5"/>
      <c r="Y32" s="5">
        <f t="shared" ref="Y32:AI32" si="19">SUM(Y5:Y30)</f>
        <v>10175.957757054066</v>
      </c>
      <c r="Z32" s="5">
        <f t="shared" si="19"/>
        <v>10175.957757054077</v>
      </c>
      <c r="AA32" s="5">
        <f t="shared" si="19"/>
        <v>10175.957757054095</v>
      </c>
      <c r="AB32" s="5">
        <f t="shared" si="19"/>
        <v>10175.957757054081</v>
      </c>
      <c r="AC32" s="5">
        <f t="shared" si="19"/>
        <v>10175.957757054101</v>
      </c>
      <c r="AD32" s="5">
        <f t="shared" si="19"/>
        <v>10175.957757054099</v>
      </c>
      <c r="AE32" s="5">
        <f t="shared" si="19"/>
        <v>10175.957757054075</v>
      </c>
      <c r="AF32" s="5">
        <f t="shared" si="19"/>
        <v>10175.957757054079</v>
      </c>
      <c r="AG32" s="5">
        <f t="shared" si="19"/>
        <v>10175.95775705406</v>
      </c>
      <c r="AH32" s="5">
        <f t="shared" si="19"/>
        <v>10175.957757054095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BF95-6D46-47EA-BEE8-448057334371}">
  <dimension ref="A1:AL32"/>
  <sheetViews>
    <sheetView zoomScale="80" zoomScaleNormal="80" workbookViewId="0">
      <selection activeCell="C9" sqref="C9"/>
    </sheetView>
  </sheetViews>
  <sheetFormatPr defaultRowHeight="15" x14ac:dyDescent="0.25"/>
  <cols>
    <col min="3" max="3" width="39.140625" customWidth="1"/>
    <col min="9" max="18" width="12.5703125" customWidth="1"/>
    <col min="21" max="24" width="9.140625" customWidth="1"/>
  </cols>
  <sheetData>
    <row r="1" spans="1:38" x14ac:dyDescent="0.25">
      <c r="A1" t="s">
        <v>0</v>
      </c>
      <c r="B1">
        <v>380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41.800524720661436</v>
      </c>
      <c r="H4" s="5">
        <f>STDEV(I4:R4)</f>
        <v>1.7959426533045852E-3</v>
      </c>
      <c r="I4">
        <v>41.800436695874403</v>
      </c>
      <c r="J4">
        <v>41.800671552577903</v>
      </c>
      <c r="K4">
        <v>41.802069435819597</v>
      </c>
      <c r="L4">
        <v>41.801244570559703</v>
      </c>
      <c r="M4">
        <v>41.8010049885726</v>
      </c>
      <c r="N4">
        <v>41.797537758458098</v>
      </c>
      <c r="O4">
        <v>41.797840257387797</v>
      </c>
      <c r="P4">
        <v>41.802441330119002</v>
      </c>
      <c r="Q4">
        <v>41.802675174316697</v>
      </c>
      <c r="R4">
        <v>41.799325442928598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163.8976048361651</v>
      </c>
      <c r="H5" s="5">
        <f t="shared" ref="H5:H30" si="1">STDEV(I5:R5)</f>
        <v>8.681300405318515E-2</v>
      </c>
      <c r="I5">
        <v>163.98318181004399</v>
      </c>
      <c r="J5">
        <v>163.95468823868799</v>
      </c>
      <c r="K5">
        <v>163.93736390582001</v>
      </c>
      <c r="L5">
        <v>163.951333363293</v>
      </c>
      <c r="M5">
        <v>163.87510360900899</v>
      </c>
      <c r="N5">
        <v>163.935686550247</v>
      </c>
      <c r="O5">
        <v>163.88804261745301</v>
      </c>
      <c r="P5">
        <v>163.74755044462799</v>
      </c>
      <c r="Q5">
        <v>163.74206733185699</v>
      </c>
      <c r="R5">
        <v>163.96103049061199</v>
      </c>
      <c r="T5" s="12">
        <v>16</v>
      </c>
      <c r="U5" s="12">
        <v>588000</v>
      </c>
      <c r="V5" s="5">
        <f>AVERAGE(Y5:AH5)</f>
        <v>6625.5606755019744</v>
      </c>
      <c r="W5" s="5">
        <f>STDEV(Y5:AH5)</f>
        <v>3.5094156888498187</v>
      </c>
      <c r="X5" s="5">
        <f>W5/SQRT(COUNT(Y5:AH5))</f>
        <v>1.1097746833094204</v>
      </c>
      <c r="Y5" s="5">
        <f>I5/T5*U5/1000*1.1</f>
        <v>6629.0201246710276</v>
      </c>
      <c r="Z5" s="5">
        <f>J5/T5*U5/1000*1.1</f>
        <v>6627.8682720489624</v>
      </c>
      <c r="AA5" s="5">
        <f>K5/T5*U5/1000*1.1</f>
        <v>6627.167935892774</v>
      </c>
      <c r="AB5" s="5">
        <f>L5/T5*U5/1000*1.1</f>
        <v>6627.7326512111204</v>
      </c>
      <c r="AC5" s="5">
        <f>M5/T5*U5/1000*1.1</f>
        <v>6624.6510633941889</v>
      </c>
      <c r="AD5" s="5">
        <f>N5/T5*U5/1000*1.1</f>
        <v>6627.1001287937352</v>
      </c>
      <c r="AE5" s="5">
        <f>O5/T5*U5/1000*1.1</f>
        <v>6625.1741228105393</v>
      </c>
      <c r="AF5" s="5">
        <f>P5/T5*U5/1000*1.1</f>
        <v>6619.4947267240868</v>
      </c>
      <c r="AG5" s="5">
        <f>Q5/T5*U5/1000*1.1</f>
        <v>6619.2730718903194</v>
      </c>
      <c r="AH5" s="5">
        <f>R5/T5*U5/1000*1.1</f>
        <v>6628.12465758299</v>
      </c>
      <c r="AI5">
        <f>F5/T5*U5/1000*1.1</f>
        <v>6403.3200000000006</v>
      </c>
      <c r="AJ5">
        <f>((V5-AI5)/AI5)*100</f>
        <v>3.4707101238415969</v>
      </c>
      <c r="AK5">
        <f>V5-AI5</f>
        <v>222.24067550197378</v>
      </c>
      <c r="AL5">
        <f>V5/AI5</f>
        <v>1.0347071012384159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2201.3120225548123</v>
      </c>
      <c r="H6" s="5">
        <f t="shared" si="1"/>
        <v>41.213477489584719</v>
      </c>
      <c r="I6">
        <v>2171.7881652668498</v>
      </c>
      <c r="J6">
        <v>2227.93582170431</v>
      </c>
      <c r="K6">
        <v>2206.3139961677098</v>
      </c>
      <c r="L6">
        <v>2177.17462996829</v>
      </c>
      <c r="M6">
        <v>2197.6516122551602</v>
      </c>
      <c r="N6">
        <v>2217.17837560212</v>
      </c>
      <c r="O6">
        <v>2268.01639111748</v>
      </c>
      <c r="P6">
        <v>2194.7000731633402</v>
      </c>
      <c r="Q6">
        <v>2235.6672552670202</v>
      </c>
      <c r="R6">
        <v>2116.6939050358401</v>
      </c>
      <c r="T6" s="13">
        <v>540</v>
      </c>
      <c r="U6" s="13">
        <v>45000</v>
      </c>
      <c r="V6" s="5">
        <f t="shared" ref="V6:V30" si="2">AVERAGE(Y6:AH6)</f>
        <v>183.4426685462343</v>
      </c>
      <c r="W6" s="5">
        <f t="shared" ref="W6:W30" si="3">STDEV(Y6:AH6)</f>
        <v>3.4344564574653949</v>
      </c>
      <c r="X6" s="5">
        <f t="shared" ref="X6:X30" si="4">W6/SQRT(COUNT(Y6:AH6))</f>
        <v>1.0860704930263849</v>
      </c>
      <c r="Y6" s="5">
        <f>I6/T6*U6/1000</f>
        <v>180.9823471055708</v>
      </c>
      <c r="Z6" s="5">
        <f>J6/T6*U6/1000</f>
        <v>185.66131847535914</v>
      </c>
      <c r="AA6" s="5">
        <f>K6/T6*U6/1000</f>
        <v>183.85949968064247</v>
      </c>
      <c r="AB6" s="5">
        <f>L6/T6*U6/1000</f>
        <v>181.43121916402416</v>
      </c>
      <c r="AC6" s="5">
        <f>M6/T6*U6/1000</f>
        <v>183.13763435459668</v>
      </c>
      <c r="AD6" s="5">
        <f>N6/T6*U6/1000</f>
        <v>184.76486463350997</v>
      </c>
      <c r="AE6" s="5">
        <f>O6/T6*U6/1000</f>
        <v>189.00136592645666</v>
      </c>
      <c r="AF6" s="5">
        <f>P6/T6*U6/1000</f>
        <v>182.89167276361169</v>
      </c>
      <c r="AG6" s="5">
        <f>Q6/T6*U6/1000</f>
        <v>186.30560460558502</v>
      </c>
      <c r="AH6" s="5">
        <f>R6/T6*U6/1000</f>
        <v>176.39115875298666</v>
      </c>
      <c r="AI6">
        <f>F6/T6*U6/1000</f>
        <v>115.84906666666669</v>
      </c>
      <c r="AJ6">
        <f t="shared" ref="AJ6:AJ30" si="5">((V6-AI6)/AI6)*100</f>
        <v>58.346263655325906</v>
      </c>
      <c r="AK6">
        <f>V6-AI6</f>
        <v>67.593601879567615</v>
      </c>
      <c r="AL6">
        <f t="shared" ref="AL6:AL30" si="6">V6/AI6</f>
        <v>1.5834626365532589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98.028516557190301</v>
      </c>
      <c r="H7" s="5">
        <f t="shared" si="1"/>
        <v>0.60709935742140519</v>
      </c>
      <c r="I7">
        <v>97.943138706549803</v>
      </c>
      <c r="J7">
        <v>96.913347125395404</v>
      </c>
      <c r="K7">
        <v>98.629630736230098</v>
      </c>
      <c r="L7">
        <v>97.476224595501606</v>
      </c>
      <c r="M7">
        <v>98.1563103659782</v>
      </c>
      <c r="N7">
        <v>97.865090854151703</v>
      </c>
      <c r="O7">
        <v>98.363964843639906</v>
      </c>
      <c r="P7">
        <v>98.244200595064399</v>
      </c>
      <c r="Q7">
        <v>97.641152264983305</v>
      </c>
      <c r="R7">
        <v>99.052105484408699</v>
      </c>
      <c r="T7" s="13">
        <v>50</v>
      </c>
      <c r="U7" s="13">
        <v>180000</v>
      </c>
      <c r="V7" s="5">
        <f t="shared" si="2"/>
        <v>352.90265960588511</v>
      </c>
      <c r="W7" s="5">
        <f t="shared" si="3"/>
        <v>2.1855576867170794</v>
      </c>
      <c r="X7" s="5">
        <f t="shared" si="4"/>
        <v>0.69113402477147012</v>
      </c>
      <c r="Y7" s="5">
        <f t="shared" ref="Y7:Y30" si="7">I7/T7*U7/1000</f>
        <v>352.59529934357926</v>
      </c>
      <c r="Z7" s="5">
        <f t="shared" ref="Z7:Z30" si="8">J7/T7*U7/1000</f>
        <v>348.88804965142339</v>
      </c>
      <c r="AA7" s="5">
        <f t="shared" ref="AA7:AA30" si="9">K7/T7*U7/1000</f>
        <v>355.06667065042836</v>
      </c>
      <c r="AB7" s="5">
        <f t="shared" ref="AB7:AB30" si="10">L7/T7*U7/1000</f>
        <v>350.91440854380579</v>
      </c>
      <c r="AC7" s="5">
        <f t="shared" ref="AC7:AC30" si="11">M7/T7*U7/1000</f>
        <v>353.36271731752151</v>
      </c>
      <c r="AD7" s="5">
        <f t="shared" ref="AD7:AD30" si="12">N7/T7*U7/1000</f>
        <v>352.31432707494616</v>
      </c>
      <c r="AE7" s="5">
        <f t="shared" ref="AE7:AE30" si="13">O7/T7*U7/1000</f>
        <v>354.11027343710367</v>
      </c>
      <c r="AF7" s="5">
        <f t="shared" ref="AF7:AF30" si="14">P7/T7*U7/1000</f>
        <v>353.67912214223185</v>
      </c>
      <c r="AG7" s="5">
        <f t="shared" ref="AG7:AG30" si="15">Q7/T7*U7/1000</f>
        <v>351.50814815393989</v>
      </c>
      <c r="AH7" s="5">
        <f t="shared" ref="AH7:AH30" si="16">R7/T7*U7/1000</f>
        <v>356.58757974387134</v>
      </c>
      <c r="AI7">
        <f t="shared" ref="AI7:AI30" si="17">F7/T7*U7/1000</f>
        <v>670.72320000000002</v>
      </c>
      <c r="AJ7">
        <f t="shared" si="5"/>
        <v>-47.384754306115383</v>
      </c>
      <c r="AK7">
        <f t="shared" ref="AK7:AK30" si="18">V7-AI7</f>
        <v>-317.82054039411491</v>
      </c>
      <c r="AL7">
        <f t="shared" si="6"/>
        <v>0.52615245693884616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695.21011850921036</v>
      </c>
      <c r="H8" s="5">
        <f t="shared" si="1"/>
        <v>12.351395677717903</v>
      </c>
      <c r="I8">
        <v>711.27640366793798</v>
      </c>
      <c r="J8">
        <v>699.77531661174396</v>
      </c>
      <c r="K8">
        <v>683.90451624649495</v>
      </c>
      <c r="L8">
        <v>689.29498439358395</v>
      </c>
      <c r="M8">
        <v>693.20515422045798</v>
      </c>
      <c r="N8">
        <v>691.23721990976901</v>
      </c>
      <c r="O8">
        <v>684.87843746336705</v>
      </c>
      <c r="P8">
        <v>686.83326928398401</v>
      </c>
      <c r="Q8">
        <v>689.90750303126197</v>
      </c>
      <c r="R8">
        <v>721.78838026350195</v>
      </c>
      <c r="T8" s="14">
        <v>65</v>
      </c>
      <c r="U8" s="14">
        <v>70000</v>
      </c>
      <c r="V8" s="5">
        <f t="shared" si="2"/>
        <v>748.68781993299569</v>
      </c>
      <c r="W8" s="5">
        <f t="shared" si="3"/>
        <v>13.301503037542359</v>
      </c>
      <c r="X8" s="5">
        <f t="shared" si="4"/>
        <v>4.2063045902282035</v>
      </c>
      <c r="Y8" s="5">
        <f t="shared" si="7"/>
        <v>765.98997318085617</v>
      </c>
      <c r="Z8" s="5">
        <f t="shared" si="8"/>
        <v>753.6041871203397</v>
      </c>
      <c r="AA8" s="5">
        <f t="shared" si="9"/>
        <v>736.51255595776377</v>
      </c>
      <c r="AB8" s="5">
        <f t="shared" si="10"/>
        <v>742.3176755007828</v>
      </c>
      <c r="AC8" s="5">
        <f t="shared" si="11"/>
        <v>746.52862762203176</v>
      </c>
      <c r="AD8" s="5">
        <f t="shared" si="12"/>
        <v>744.40931374898207</v>
      </c>
      <c r="AE8" s="5">
        <f t="shared" si="13"/>
        <v>737.5613941913183</v>
      </c>
      <c r="AF8" s="5">
        <f t="shared" si="14"/>
        <v>739.66659769044429</v>
      </c>
      <c r="AG8" s="5">
        <f t="shared" si="15"/>
        <v>742.97731095674362</v>
      </c>
      <c r="AH8" s="5">
        <f t="shared" si="16"/>
        <v>777.31056336069446</v>
      </c>
      <c r="AI8">
        <f t="shared" si="17"/>
        <v>60.548923076923096</v>
      </c>
      <c r="AJ8">
        <f t="shared" si="5"/>
        <v>1136.5006376444403</v>
      </c>
      <c r="AK8">
        <f t="shared" si="18"/>
        <v>688.13889685607262</v>
      </c>
      <c r="AL8">
        <f t="shared" si="6"/>
        <v>12.365006376444402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75.45125073892639</v>
      </c>
      <c r="H9" s="5">
        <f t="shared" si="1"/>
        <v>1.4711587819819505</v>
      </c>
      <c r="I9">
        <v>73.8012029414637</v>
      </c>
      <c r="J9">
        <v>75.372959635845206</v>
      </c>
      <c r="K9">
        <v>73.968222879409694</v>
      </c>
      <c r="L9">
        <v>74.978149306552297</v>
      </c>
      <c r="M9">
        <v>75.950127625738304</v>
      </c>
      <c r="N9">
        <v>75.606665016548902</v>
      </c>
      <c r="O9">
        <v>76.802507800320498</v>
      </c>
      <c r="P9">
        <v>78.619701823544105</v>
      </c>
      <c r="Q9">
        <v>75.441137643621701</v>
      </c>
      <c r="R9">
        <v>73.971832716219495</v>
      </c>
      <c r="T9" s="14">
        <v>22</v>
      </c>
      <c r="U9" s="14">
        <v>160000</v>
      </c>
      <c r="V9" s="5">
        <f t="shared" si="2"/>
        <v>548.73636901037366</v>
      </c>
      <c r="W9" s="5">
        <f t="shared" si="3"/>
        <v>10.699336596232367</v>
      </c>
      <c r="X9" s="5">
        <f t="shared" si="4"/>
        <v>3.3834273096887602</v>
      </c>
      <c r="Y9" s="5">
        <f t="shared" si="7"/>
        <v>536.73602139246327</v>
      </c>
      <c r="Z9" s="5">
        <f t="shared" si="8"/>
        <v>548.1669791697833</v>
      </c>
      <c r="AA9" s="5">
        <f t="shared" si="9"/>
        <v>537.95071185025222</v>
      </c>
      <c r="AB9" s="5">
        <f t="shared" si="10"/>
        <v>545.29563132038038</v>
      </c>
      <c r="AC9" s="5">
        <f t="shared" si="11"/>
        <v>552.36456455082396</v>
      </c>
      <c r="AD9" s="5">
        <f t="shared" si="12"/>
        <v>549.86665466581019</v>
      </c>
      <c r="AE9" s="5">
        <f t="shared" si="13"/>
        <v>558.56369309323998</v>
      </c>
      <c r="AF9" s="5">
        <f t="shared" si="14"/>
        <v>571.77964962577528</v>
      </c>
      <c r="AG9" s="5">
        <f t="shared" si="15"/>
        <v>548.66281922633971</v>
      </c>
      <c r="AH9" s="5">
        <f t="shared" si="16"/>
        <v>537.97696520886905</v>
      </c>
      <c r="AI9">
        <f t="shared" si="17"/>
        <v>243.63054545454546</v>
      </c>
      <c r="AJ9">
        <f t="shared" si="5"/>
        <v>125.23299284438549</v>
      </c>
      <c r="AK9">
        <f t="shared" si="18"/>
        <v>305.10582355582824</v>
      </c>
      <c r="AL9">
        <f t="shared" si="6"/>
        <v>2.2523299284438547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308.32880381012376</v>
      </c>
      <c r="H10" s="5">
        <f t="shared" si="1"/>
        <v>8.2818753411605037</v>
      </c>
      <c r="I10">
        <v>307.46663724181701</v>
      </c>
      <c r="J10">
        <v>310.98243320478502</v>
      </c>
      <c r="K10">
        <v>312.86707842540102</v>
      </c>
      <c r="L10">
        <v>322.09886220844697</v>
      </c>
      <c r="M10">
        <v>306.68076602076798</v>
      </c>
      <c r="N10">
        <v>312.63933316696301</v>
      </c>
      <c r="O10">
        <v>291.16699863169202</v>
      </c>
      <c r="P10">
        <v>301.14780306761298</v>
      </c>
      <c r="Q10">
        <v>305.20309781916097</v>
      </c>
      <c r="R10">
        <v>313.03502831459002</v>
      </c>
      <c r="T10" s="14">
        <v>69</v>
      </c>
      <c r="U10" s="14">
        <v>160000</v>
      </c>
      <c r="V10" s="5">
        <f t="shared" si="2"/>
        <v>714.96534216840269</v>
      </c>
      <c r="W10" s="5">
        <f t="shared" si="3"/>
        <v>19.204348617183786</v>
      </c>
      <c r="X10" s="5">
        <f t="shared" si="4"/>
        <v>6.0729482610205787</v>
      </c>
      <c r="Y10" s="5">
        <f t="shared" si="7"/>
        <v>712.96611534334374</v>
      </c>
      <c r="Z10" s="5">
        <f t="shared" si="8"/>
        <v>721.11868569225499</v>
      </c>
      <c r="AA10" s="5">
        <f t="shared" si="9"/>
        <v>725.4888775081763</v>
      </c>
      <c r="AB10" s="5">
        <f t="shared" si="10"/>
        <v>746.89591236741319</v>
      </c>
      <c r="AC10" s="5">
        <f t="shared" si="11"/>
        <v>711.14380526554896</v>
      </c>
      <c r="AD10" s="5">
        <f t="shared" si="12"/>
        <v>724.96077256107367</v>
      </c>
      <c r="AE10" s="5">
        <f t="shared" si="13"/>
        <v>675.16985189957563</v>
      </c>
      <c r="AF10" s="5">
        <f t="shared" si="14"/>
        <v>698.31374624374018</v>
      </c>
      <c r="AG10" s="5">
        <f t="shared" si="15"/>
        <v>707.71732827631524</v>
      </c>
      <c r="AH10" s="5">
        <f t="shared" si="16"/>
        <v>725.87832652658562</v>
      </c>
      <c r="AI10">
        <f t="shared" si="17"/>
        <v>333.93530434782616</v>
      </c>
      <c r="AJ10">
        <f t="shared" si="5"/>
        <v>114.10295133805218</v>
      </c>
      <c r="AK10">
        <f t="shared" si="18"/>
        <v>381.03003782057652</v>
      </c>
      <c r="AL10">
        <f t="shared" si="6"/>
        <v>2.1410295133805217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163.16904254336856</v>
      </c>
      <c r="H12" s="5">
        <f t="shared" si="1"/>
        <v>5.4820023170163861</v>
      </c>
      <c r="I12">
        <v>151.497289179641</v>
      </c>
      <c r="J12">
        <v>159.38037793070001</v>
      </c>
      <c r="K12">
        <v>171.960480300048</v>
      </c>
      <c r="L12">
        <v>162.805274643405</v>
      </c>
      <c r="M12">
        <v>162.682215190119</v>
      </c>
      <c r="N12">
        <v>162.76320085577601</v>
      </c>
      <c r="O12">
        <v>168.827141371327</v>
      </c>
      <c r="P12">
        <v>164.15003309195399</v>
      </c>
      <c r="Q12">
        <v>165.84446882661501</v>
      </c>
      <c r="R12">
        <v>161.779944044101</v>
      </c>
      <c r="T12" s="14">
        <v>81</v>
      </c>
      <c r="U12" s="14">
        <v>66000</v>
      </c>
      <c r="V12" s="5">
        <f t="shared" si="2"/>
        <v>132.95255318348552</v>
      </c>
      <c r="W12" s="5">
        <f t="shared" si="3"/>
        <v>4.4668167027540973</v>
      </c>
      <c r="X12" s="5">
        <f t="shared" si="4"/>
        <v>1.4125314671186262</v>
      </c>
      <c r="Y12" s="5">
        <f t="shared" si="7"/>
        <v>123.44223562785562</v>
      </c>
      <c r="Z12" s="5">
        <f t="shared" si="8"/>
        <v>129.86549312871853</v>
      </c>
      <c r="AA12" s="5">
        <f t="shared" si="9"/>
        <v>140.11594691115025</v>
      </c>
      <c r="AB12" s="5">
        <f t="shared" si="10"/>
        <v>132.65614970944111</v>
      </c>
      <c r="AC12" s="5">
        <f t="shared" si="11"/>
        <v>132.55587904380067</v>
      </c>
      <c r="AD12" s="5">
        <f t="shared" si="12"/>
        <v>132.62186736396563</v>
      </c>
      <c r="AE12" s="5">
        <f t="shared" si="13"/>
        <v>137.56285593219238</v>
      </c>
      <c r="AF12" s="5">
        <f t="shared" si="14"/>
        <v>133.75187881566623</v>
      </c>
      <c r="AG12" s="5">
        <f t="shared" si="15"/>
        <v>135.13253015501962</v>
      </c>
      <c r="AH12" s="5">
        <f t="shared" si="16"/>
        <v>131.82069514704526</v>
      </c>
      <c r="AI12">
        <f t="shared" si="17"/>
        <v>12.183111111111113</v>
      </c>
      <c r="AJ12">
        <f t="shared" si="5"/>
        <v>991.28573129593747</v>
      </c>
      <c r="AK12">
        <f t="shared" si="18"/>
        <v>120.7694420723744</v>
      </c>
      <c r="AL12">
        <f t="shared" si="6"/>
        <v>10.912857312959375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2863.1844461722471</v>
      </c>
      <c r="H14" s="5">
        <f t="shared" si="1"/>
        <v>104.1077741397831</v>
      </c>
      <c r="I14">
        <v>2938.43891755185</v>
      </c>
      <c r="J14">
        <v>2834.04600442022</v>
      </c>
      <c r="K14">
        <v>2877.6327276627198</v>
      </c>
      <c r="L14">
        <v>2778.0602851569001</v>
      </c>
      <c r="M14">
        <v>2876.8157492898999</v>
      </c>
      <c r="N14">
        <v>2733.7278805295</v>
      </c>
      <c r="O14">
        <v>2988.84596183441</v>
      </c>
      <c r="P14">
        <v>2929.39730987351</v>
      </c>
      <c r="Q14">
        <v>2987.6618997833398</v>
      </c>
      <c r="R14">
        <v>2687.2177256201198</v>
      </c>
      <c r="T14" s="14">
        <v>615</v>
      </c>
      <c r="U14" s="14">
        <v>96000</v>
      </c>
      <c r="V14" s="5">
        <f t="shared" si="2"/>
        <v>446.93610867078979</v>
      </c>
      <c r="W14" s="5">
        <f t="shared" si="3"/>
        <v>16.250969621819788</v>
      </c>
      <c r="X14" s="5">
        <f t="shared" si="4"/>
        <v>5.1390078191155686</v>
      </c>
      <c r="Y14" s="5">
        <f t="shared" si="7"/>
        <v>458.6831481056546</v>
      </c>
      <c r="Z14" s="5">
        <f t="shared" si="8"/>
        <v>442.38766898266852</v>
      </c>
      <c r="AA14" s="5">
        <f t="shared" si="9"/>
        <v>449.19145017174162</v>
      </c>
      <c r="AB14" s="5">
        <f t="shared" si="10"/>
        <v>433.64843475619904</v>
      </c>
      <c r="AC14" s="5">
        <f t="shared" si="11"/>
        <v>449.06392184037463</v>
      </c>
      <c r="AD14" s="5">
        <f t="shared" si="12"/>
        <v>426.72825452167802</v>
      </c>
      <c r="AE14" s="5">
        <f t="shared" si="13"/>
        <v>466.55156477415176</v>
      </c>
      <c r="AF14" s="5">
        <f t="shared" si="14"/>
        <v>457.27177519976738</v>
      </c>
      <c r="AG14" s="5">
        <f t="shared" si="15"/>
        <v>466.36673557593593</v>
      </c>
      <c r="AH14" s="5">
        <f t="shared" si="16"/>
        <v>419.46813277972603</v>
      </c>
      <c r="AI14">
        <f t="shared" si="17"/>
        <v>78.007071219512198</v>
      </c>
      <c r="AJ14">
        <f t="shared" si="5"/>
        <v>472.94307001106336</v>
      </c>
      <c r="AK14">
        <f t="shared" si="18"/>
        <v>368.92903745127762</v>
      </c>
      <c r="AL14">
        <f t="shared" si="6"/>
        <v>5.7294307001106333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14.944407499788131</v>
      </c>
      <c r="H15" s="5">
        <f t="shared" si="1"/>
        <v>0.23760312671365955</v>
      </c>
      <c r="I15">
        <v>14.6450890914385</v>
      </c>
      <c r="J15">
        <v>14.735279735884401</v>
      </c>
      <c r="K15">
        <v>15.0408339316586</v>
      </c>
      <c r="L15">
        <v>14.7019158012403</v>
      </c>
      <c r="M15">
        <v>14.852510201424099</v>
      </c>
      <c r="N15">
        <v>15.149677363416</v>
      </c>
      <c r="O15">
        <v>14.995963028038499</v>
      </c>
      <c r="P15">
        <v>15.4105799172202</v>
      </c>
      <c r="Q15">
        <v>15.0899812557209</v>
      </c>
      <c r="R15">
        <v>14.822244671839799</v>
      </c>
      <c r="T15" s="14">
        <v>546</v>
      </c>
      <c r="U15" s="14">
        <v>210000</v>
      </c>
      <c r="V15" s="5">
        <f t="shared" si="2"/>
        <v>5.7478490383800498</v>
      </c>
      <c r="W15" s="5">
        <f t="shared" si="3"/>
        <v>9.1385817966792279E-2</v>
      </c>
      <c r="X15" s="5">
        <f t="shared" si="4"/>
        <v>2.8898733061260132E-2</v>
      </c>
      <c r="Y15" s="5">
        <f t="shared" si="7"/>
        <v>5.6327265736301921</v>
      </c>
      <c r="Z15" s="5">
        <f t="shared" si="8"/>
        <v>5.6674152830324616</v>
      </c>
      <c r="AA15" s="5">
        <f t="shared" si="9"/>
        <v>5.7849361275610001</v>
      </c>
      <c r="AB15" s="5">
        <f t="shared" si="10"/>
        <v>5.6545830004770385</v>
      </c>
      <c r="AC15" s="5">
        <f t="shared" si="11"/>
        <v>5.7125039236246531</v>
      </c>
      <c r="AD15" s="5">
        <f t="shared" si="12"/>
        <v>5.82679898592923</v>
      </c>
      <c r="AE15" s="5">
        <f t="shared" si="13"/>
        <v>5.7676780877071154</v>
      </c>
      <c r="AF15" s="5">
        <f t="shared" si="14"/>
        <v>5.9271461220077697</v>
      </c>
      <c r="AG15" s="5">
        <f t="shared" si="15"/>
        <v>5.8038389445080396</v>
      </c>
      <c r="AH15" s="5">
        <f t="shared" si="16"/>
        <v>5.7008633353229996</v>
      </c>
      <c r="AI15">
        <f t="shared" si="17"/>
        <v>3.4504615384615396</v>
      </c>
      <c r="AJ15">
        <f t="shared" si="5"/>
        <v>66.582034731007283</v>
      </c>
      <c r="AK15">
        <f t="shared" si="18"/>
        <v>2.2973874999185102</v>
      </c>
      <c r="AL15">
        <f t="shared" si="6"/>
        <v>1.6658203473100728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110.79501398446982</v>
      </c>
      <c r="H17" s="5">
        <f t="shared" si="1"/>
        <v>11.318964794797347</v>
      </c>
      <c r="I17">
        <v>105.937508568399</v>
      </c>
      <c r="J17">
        <v>101.089409569593</v>
      </c>
      <c r="K17">
        <v>104.819582157292</v>
      </c>
      <c r="L17">
        <v>108.60120886726</v>
      </c>
      <c r="M17">
        <v>122.825493901648</v>
      </c>
      <c r="N17">
        <v>131.63132072908101</v>
      </c>
      <c r="O17">
        <v>124.14805432760799</v>
      </c>
      <c r="P17">
        <v>107.64738255675</v>
      </c>
      <c r="Q17">
        <v>103.850602988331</v>
      </c>
      <c r="R17">
        <v>97.399576178736098</v>
      </c>
      <c r="T17" s="14">
        <v>292</v>
      </c>
      <c r="U17" s="14">
        <v>100000</v>
      </c>
      <c r="V17" s="5">
        <f t="shared" si="2"/>
        <v>37.943497939886925</v>
      </c>
      <c r="W17" s="5">
        <f t="shared" si="3"/>
        <v>3.8763578064374462</v>
      </c>
      <c r="X17" s="5">
        <f t="shared" si="4"/>
        <v>1.2258119694116438</v>
      </c>
      <c r="Y17" s="5">
        <f t="shared" si="7"/>
        <v>36.279968687807873</v>
      </c>
      <c r="Z17" s="5">
        <f t="shared" si="8"/>
        <v>34.61966081150446</v>
      </c>
      <c r="AA17" s="5">
        <f t="shared" si="9"/>
        <v>35.897117177154797</v>
      </c>
      <c r="AB17" s="5">
        <f t="shared" si="10"/>
        <v>37.192194817554793</v>
      </c>
      <c r="AC17" s="5">
        <f t="shared" si="11"/>
        <v>42.063525308783561</v>
      </c>
      <c r="AD17" s="5">
        <f t="shared" si="12"/>
        <v>45.07921942776747</v>
      </c>
      <c r="AE17" s="5">
        <f t="shared" si="13"/>
        <v>42.516456961509583</v>
      </c>
      <c r="AF17" s="5">
        <f t="shared" si="14"/>
        <v>36.865541971489726</v>
      </c>
      <c r="AG17" s="5">
        <f t="shared" si="15"/>
        <v>35.565274996003772</v>
      </c>
      <c r="AH17" s="5">
        <f t="shared" si="16"/>
        <v>33.356019239293182</v>
      </c>
      <c r="AI17">
        <f t="shared" si="17"/>
        <v>603.1890410958905</v>
      </c>
      <c r="AJ17">
        <f t="shared" si="5"/>
        <v>-93.709518019268032</v>
      </c>
      <c r="AK17">
        <f t="shared" si="18"/>
        <v>-565.24554315600358</v>
      </c>
      <c r="AL17">
        <f t="shared" si="6"/>
        <v>6.2904819807319656E-2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171.1857206298958</v>
      </c>
      <c r="H18" s="5">
        <f t="shared" si="1"/>
        <v>5.1113832537816064</v>
      </c>
      <c r="I18">
        <v>170.11097429475799</v>
      </c>
      <c r="J18">
        <v>175.266430455299</v>
      </c>
      <c r="K18">
        <v>169.89104421114101</v>
      </c>
      <c r="L18">
        <v>169.83183886601799</v>
      </c>
      <c r="M18">
        <v>175.10868510131999</v>
      </c>
      <c r="N18">
        <v>168.61370130949399</v>
      </c>
      <c r="O18">
        <v>181.81452378625599</v>
      </c>
      <c r="P18">
        <v>167.22905027323401</v>
      </c>
      <c r="Q18">
        <v>170.74193154820901</v>
      </c>
      <c r="R18">
        <v>163.24902645322899</v>
      </c>
      <c r="T18" s="14">
        <v>200</v>
      </c>
      <c r="U18" s="14">
        <v>47000</v>
      </c>
      <c r="V18" s="5">
        <f t="shared" si="2"/>
        <v>40.228644348025504</v>
      </c>
      <c r="W18" s="5">
        <f t="shared" si="3"/>
        <v>1.2011750646386794</v>
      </c>
      <c r="X18" s="5">
        <f t="shared" si="4"/>
        <v>0.37984490728582049</v>
      </c>
      <c r="Y18" s="5">
        <f t="shared" si="7"/>
        <v>39.976078959268122</v>
      </c>
      <c r="Z18" s="5">
        <f t="shared" si="8"/>
        <v>41.18761115699526</v>
      </c>
      <c r="AA18" s="5">
        <f t="shared" si="9"/>
        <v>39.924395389618134</v>
      </c>
      <c r="AB18" s="5">
        <f t="shared" si="10"/>
        <v>39.910482133514229</v>
      </c>
      <c r="AC18" s="5">
        <f t="shared" si="11"/>
        <v>41.150540998810193</v>
      </c>
      <c r="AD18" s="5">
        <f t="shared" si="12"/>
        <v>39.62421980773108</v>
      </c>
      <c r="AE18" s="5">
        <f t="shared" si="13"/>
        <v>42.726413089770162</v>
      </c>
      <c r="AF18" s="5">
        <f t="shared" si="14"/>
        <v>39.298826814209988</v>
      </c>
      <c r="AG18" s="5">
        <f t="shared" si="15"/>
        <v>40.124353913829118</v>
      </c>
      <c r="AH18" s="5">
        <f t="shared" si="16"/>
        <v>38.363521216508808</v>
      </c>
      <c r="AI18">
        <f t="shared" si="17"/>
        <v>45.130904000000001</v>
      </c>
      <c r="AJ18">
        <f t="shared" si="5"/>
        <v>-10.86231211316861</v>
      </c>
      <c r="AK18">
        <f t="shared" si="18"/>
        <v>-4.9022596519744965</v>
      </c>
      <c r="AL18">
        <f t="shared" si="6"/>
        <v>0.89137687886831396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34.179044446570138</v>
      </c>
      <c r="H19" s="5">
        <f t="shared" si="1"/>
        <v>5.3629321534164163</v>
      </c>
      <c r="I19">
        <v>35.532725281227599</v>
      </c>
      <c r="J19">
        <v>29.014375292181199</v>
      </c>
      <c r="K19">
        <v>27.8678583505543</v>
      </c>
      <c r="L19">
        <v>35.5665758185296</v>
      </c>
      <c r="M19">
        <v>30.9128675834333</v>
      </c>
      <c r="N19">
        <v>40.343106982518798</v>
      </c>
      <c r="O19">
        <v>45.2511243498816</v>
      </c>
      <c r="P19">
        <v>34.5576186314116</v>
      </c>
      <c r="Q19">
        <v>30.526214656126001</v>
      </c>
      <c r="R19">
        <v>32.217977519837397</v>
      </c>
      <c r="T19" s="14">
        <v>437</v>
      </c>
      <c r="U19" s="14">
        <v>300000</v>
      </c>
      <c r="V19" s="5">
        <f t="shared" si="2"/>
        <v>23.463874906112228</v>
      </c>
      <c r="W19" s="5">
        <f t="shared" si="3"/>
        <v>3.6816467872423924</v>
      </c>
      <c r="X19" s="5">
        <f t="shared" si="4"/>
        <v>1.1642389387927303</v>
      </c>
      <c r="Y19" s="5">
        <f t="shared" si="7"/>
        <v>24.393175250270666</v>
      </c>
      <c r="Z19" s="5">
        <f t="shared" si="8"/>
        <v>19.918335440856659</v>
      </c>
      <c r="AA19" s="5">
        <f t="shared" si="9"/>
        <v>19.131252872234075</v>
      </c>
      <c r="AB19" s="5">
        <f t="shared" si="10"/>
        <v>24.416413605397899</v>
      </c>
      <c r="AC19" s="5">
        <f t="shared" si="11"/>
        <v>21.221648226613251</v>
      </c>
      <c r="AD19" s="5">
        <f t="shared" si="12"/>
        <v>27.695496784337848</v>
      </c>
      <c r="AE19" s="5">
        <f t="shared" si="13"/>
        <v>31.064845091451897</v>
      </c>
      <c r="AF19" s="5">
        <f t="shared" si="14"/>
        <v>23.723765650854645</v>
      </c>
      <c r="AG19" s="5">
        <f t="shared" si="15"/>
        <v>20.95621143441144</v>
      </c>
      <c r="AH19" s="5">
        <f t="shared" si="16"/>
        <v>22.117604704693864</v>
      </c>
      <c r="AI19">
        <f t="shared" si="17"/>
        <v>33.584622425629298</v>
      </c>
      <c r="AJ19">
        <f t="shared" si="5"/>
        <v>-30.135064170897646</v>
      </c>
      <c r="AK19">
        <f t="shared" si="18"/>
        <v>-10.120747519517071</v>
      </c>
      <c r="AL19">
        <f t="shared" si="6"/>
        <v>0.69864935829102348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29.559742051429975</v>
      </c>
      <c r="H20" s="5">
        <f t="shared" si="1"/>
        <v>2.7719228913460383</v>
      </c>
      <c r="I20">
        <v>29.460194096572799</v>
      </c>
      <c r="J20">
        <v>35.883402809666798</v>
      </c>
      <c r="K20">
        <v>29.507731872194601</v>
      </c>
      <c r="L20">
        <v>26.430445379810099</v>
      </c>
      <c r="M20">
        <v>29.105562450182401</v>
      </c>
      <c r="N20">
        <v>27.790498397684001</v>
      </c>
      <c r="O20">
        <v>27.805672256401099</v>
      </c>
      <c r="P20">
        <v>29.599123597848099</v>
      </c>
      <c r="Q20">
        <v>27.503137376313202</v>
      </c>
      <c r="R20">
        <v>32.511652277626702</v>
      </c>
      <c r="T20" s="14">
        <v>97</v>
      </c>
      <c r="U20" s="14">
        <v>105000</v>
      </c>
      <c r="V20" s="5">
        <f t="shared" si="2"/>
        <v>31.997658921651016</v>
      </c>
      <c r="W20" s="5">
        <f t="shared" si="3"/>
        <v>3.0005350885704529</v>
      </c>
      <c r="X20" s="5">
        <f t="shared" si="4"/>
        <v>0.94885250791376918</v>
      </c>
      <c r="Y20" s="5">
        <f t="shared" si="7"/>
        <v>31.889900826187052</v>
      </c>
      <c r="Z20" s="5">
        <f t="shared" si="8"/>
        <v>38.842858711494991</v>
      </c>
      <c r="AA20" s="5">
        <f t="shared" si="9"/>
        <v>31.941359243097249</v>
      </c>
      <c r="AB20" s="5">
        <f t="shared" si="10"/>
        <v>28.610275926598558</v>
      </c>
      <c r="AC20" s="5">
        <f t="shared" si="11"/>
        <v>31.50602120896033</v>
      </c>
      <c r="AD20" s="5">
        <f t="shared" si="12"/>
        <v>30.082498265534227</v>
      </c>
      <c r="AE20" s="5">
        <f t="shared" si="13"/>
        <v>30.098923576516658</v>
      </c>
      <c r="AF20" s="5">
        <f t="shared" si="14"/>
        <v>32.040288430660318</v>
      </c>
      <c r="AG20" s="5">
        <f t="shared" si="15"/>
        <v>29.771437366112231</v>
      </c>
      <c r="AH20" s="5">
        <f t="shared" si="16"/>
        <v>35.193025661348486</v>
      </c>
      <c r="AI20">
        <f t="shared" si="17"/>
        <v>120.25509278350515</v>
      </c>
      <c r="AJ20">
        <f t="shared" si="5"/>
        <v>-73.391847130120055</v>
      </c>
      <c r="AK20">
        <f t="shared" si="18"/>
        <v>-88.257433861854139</v>
      </c>
      <c r="AL20">
        <f t="shared" si="6"/>
        <v>0.26608152869879947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270.61557773363381</v>
      </c>
      <c r="H21" s="5">
        <f t="shared" si="1"/>
        <v>51.638101512912272</v>
      </c>
      <c r="I21">
        <v>224.253170050774</v>
      </c>
      <c r="J21">
        <v>247.789366093133</v>
      </c>
      <c r="K21">
        <v>285.25547200900201</v>
      </c>
      <c r="L21">
        <v>226.31939180917399</v>
      </c>
      <c r="M21">
        <v>241.41897998855401</v>
      </c>
      <c r="N21">
        <v>294.02451480320798</v>
      </c>
      <c r="O21">
        <v>220.11373314359099</v>
      </c>
      <c r="P21">
        <v>253.26112978755501</v>
      </c>
      <c r="Q21">
        <v>353.45285441526602</v>
      </c>
      <c r="R21">
        <v>360.26716523608098</v>
      </c>
      <c r="T21" s="14">
        <v>1629</v>
      </c>
      <c r="U21" s="14">
        <v>90000</v>
      </c>
      <c r="V21" s="5">
        <f t="shared" si="2"/>
        <v>14.951136891360983</v>
      </c>
      <c r="W21" s="5">
        <f t="shared" si="3"/>
        <v>2.8529337852437604</v>
      </c>
      <c r="X21" s="5">
        <f t="shared" si="4"/>
        <v>0.90217687750159559</v>
      </c>
      <c r="Y21" s="5">
        <f t="shared" si="7"/>
        <v>12.389677903357679</v>
      </c>
      <c r="Z21" s="5">
        <f t="shared" si="8"/>
        <v>13.690020226139946</v>
      </c>
      <c r="AA21" s="5">
        <f t="shared" si="9"/>
        <v>15.75997082922663</v>
      </c>
      <c r="AB21" s="5">
        <f t="shared" si="10"/>
        <v>12.503833801611822</v>
      </c>
      <c r="AC21" s="5">
        <f t="shared" si="11"/>
        <v>13.33806519273779</v>
      </c>
      <c r="AD21" s="5">
        <f t="shared" si="12"/>
        <v>16.244448331668949</v>
      </c>
      <c r="AE21" s="5">
        <f t="shared" si="13"/>
        <v>12.160979731690109</v>
      </c>
      <c r="AF21" s="5">
        <f t="shared" si="14"/>
        <v>13.992327612572099</v>
      </c>
      <c r="AG21" s="5">
        <f t="shared" si="15"/>
        <v>19.527782011893152</v>
      </c>
      <c r="AH21" s="5">
        <f t="shared" si="16"/>
        <v>19.904263272711653</v>
      </c>
      <c r="AI21">
        <f t="shared" si="17"/>
        <v>18.581480662983427</v>
      </c>
      <c r="AJ21">
        <f t="shared" si="5"/>
        <v>-19.537429968401447</v>
      </c>
      <c r="AK21">
        <f t="shared" si="18"/>
        <v>-3.630343771622444</v>
      </c>
      <c r="AL21">
        <f t="shared" si="6"/>
        <v>0.80462570031598557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27.388485325404719</v>
      </c>
      <c r="H22" s="5">
        <f t="shared" si="1"/>
        <v>0.64793057463494752</v>
      </c>
      <c r="I22">
        <v>26.7931535694586</v>
      </c>
      <c r="J22">
        <v>26.734129482758799</v>
      </c>
      <c r="K22">
        <v>27.099308809850601</v>
      </c>
      <c r="L22">
        <v>27.346992741665201</v>
      </c>
      <c r="M22">
        <v>27.525784134492898</v>
      </c>
      <c r="N22">
        <v>28.774691449829</v>
      </c>
      <c r="O22">
        <v>28.051887389746899</v>
      </c>
      <c r="P22">
        <v>26.7645775491313</v>
      </c>
      <c r="Q22">
        <v>27.132166072813</v>
      </c>
      <c r="R22">
        <v>27.6621620543009</v>
      </c>
      <c r="T22" s="14">
        <v>54</v>
      </c>
      <c r="U22" s="14">
        <v>90000</v>
      </c>
      <c r="V22" s="5">
        <f t="shared" si="2"/>
        <v>45.647475542341198</v>
      </c>
      <c r="W22" s="5">
        <f t="shared" si="3"/>
        <v>1.0798842910582449</v>
      </c>
      <c r="X22" s="5">
        <f t="shared" si="4"/>
        <v>0.34148939691802555</v>
      </c>
      <c r="Y22" s="5">
        <f t="shared" si="7"/>
        <v>44.655255949097665</v>
      </c>
      <c r="Z22" s="5">
        <f t="shared" si="8"/>
        <v>44.556882471264665</v>
      </c>
      <c r="AA22" s="5">
        <f t="shared" si="9"/>
        <v>45.165514683084339</v>
      </c>
      <c r="AB22" s="5">
        <f t="shared" si="10"/>
        <v>45.578321236108664</v>
      </c>
      <c r="AC22" s="5">
        <f t="shared" si="11"/>
        <v>45.876306890821496</v>
      </c>
      <c r="AD22" s="5">
        <f t="shared" si="12"/>
        <v>47.957819083048335</v>
      </c>
      <c r="AE22" s="5">
        <f t="shared" si="13"/>
        <v>46.753145649578158</v>
      </c>
      <c r="AF22" s="5">
        <f t="shared" si="14"/>
        <v>44.607629248552172</v>
      </c>
      <c r="AG22" s="5">
        <f t="shared" si="15"/>
        <v>45.220276788021664</v>
      </c>
      <c r="AH22" s="5">
        <f t="shared" si="16"/>
        <v>46.103603423834826</v>
      </c>
      <c r="AI22">
        <f t="shared" si="17"/>
        <v>153.75733333333335</v>
      </c>
      <c r="AJ22">
        <f t="shared" si="5"/>
        <v>-70.312001026070618</v>
      </c>
      <c r="AK22">
        <f t="shared" si="18"/>
        <v>-108.10985779099215</v>
      </c>
      <c r="AL22">
        <f t="shared" si="6"/>
        <v>0.29687998973929391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12.28731780782763</v>
      </c>
      <c r="H23" s="5">
        <f t="shared" si="1"/>
        <v>0.12535804386634439</v>
      </c>
      <c r="I23">
        <v>12.2396978631952</v>
      </c>
      <c r="J23">
        <v>12.195274633526999</v>
      </c>
      <c r="K23">
        <v>12.616647529559</v>
      </c>
      <c r="L23">
        <v>12.285819135697</v>
      </c>
      <c r="M23">
        <v>12.337193021268201</v>
      </c>
      <c r="N23">
        <v>12.180583512830401</v>
      </c>
      <c r="O23">
        <v>12.2360315744933</v>
      </c>
      <c r="P23">
        <v>12.2672268977622</v>
      </c>
      <c r="Q23">
        <v>12.215386123358</v>
      </c>
      <c r="R23">
        <v>12.299317786586</v>
      </c>
      <c r="T23" s="14">
        <v>18</v>
      </c>
      <c r="U23" s="14">
        <v>270000</v>
      </c>
      <c r="V23" s="5">
        <f t="shared" si="2"/>
        <v>184.30976711741445</v>
      </c>
      <c r="W23" s="5">
        <f t="shared" si="3"/>
        <v>1.8803706579951616</v>
      </c>
      <c r="X23" s="5">
        <f t="shared" si="4"/>
        <v>0.59462541246142153</v>
      </c>
      <c r="Y23" s="5">
        <f t="shared" si="7"/>
        <v>183.595467947928</v>
      </c>
      <c r="Z23" s="5">
        <f t="shared" si="8"/>
        <v>182.929119502905</v>
      </c>
      <c r="AA23" s="5">
        <f t="shared" si="9"/>
        <v>189.24971294338499</v>
      </c>
      <c r="AB23" s="5">
        <f t="shared" si="10"/>
        <v>184.28728703545499</v>
      </c>
      <c r="AC23" s="5">
        <f t="shared" si="11"/>
        <v>185.057895319023</v>
      </c>
      <c r="AD23" s="5">
        <f t="shared" si="12"/>
        <v>182.70875269245602</v>
      </c>
      <c r="AE23" s="5">
        <f t="shared" si="13"/>
        <v>183.54047361739953</v>
      </c>
      <c r="AF23" s="5">
        <f t="shared" si="14"/>
        <v>184.00840346643301</v>
      </c>
      <c r="AG23" s="5">
        <f t="shared" si="15"/>
        <v>183.23079185037</v>
      </c>
      <c r="AH23" s="5">
        <f t="shared" si="16"/>
        <v>184.48976679878999</v>
      </c>
      <c r="AI23">
        <f t="shared" si="17"/>
        <v>1257.3119999999999</v>
      </c>
      <c r="AJ23">
        <f t="shared" si="5"/>
        <v>-85.340968103588096</v>
      </c>
      <c r="AK23">
        <f t="shared" si="18"/>
        <v>-1073.0022328825855</v>
      </c>
      <c r="AL23">
        <f t="shared" si="6"/>
        <v>0.14659031896411906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6.0064113053820583</v>
      </c>
      <c r="H24" s="5">
        <f t="shared" si="1"/>
        <v>0.1005685542798844</v>
      </c>
      <c r="I24">
        <v>5.87507477132778</v>
      </c>
      <c r="J24">
        <v>5.9225490983289202</v>
      </c>
      <c r="K24">
        <v>6.0393186269000401</v>
      </c>
      <c r="L24">
        <v>5.9064978287154997</v>
      </c>
      <c r="M24">
        <v>5.9684123492413299</v>
      </c>
      <c r="N24">
        <v>6.0895180961119202</v>
      </c>
      <c r="O24">
        <v>6.0352632121914898</v>
      </c>
      <c r="P24">
        <v>6.21044215921148</v>
      </c>
      <c r="Q24">
        <v>6.0578033220850402</v>
      </c>
      <c r="R24">
        <v>5.9592335897070798</v>
      </c>
      <c r="T24" s="14">
        <v>65</v>
      </c>
      <c r="U24" s="14">
        <v>70000</v>
      </c>
      <c r="V24" s="5">
        <f t="shared" si="2"/>
        <v>6.4684429442576006</v>
      </c>
      <c r="W24" s="5">
        <f t="shared" si="3"/>
        <v>0.10830459691679861</v>
      </c>
      <c r="X24" s="5">
        <f t="shared" si="4"/>
        <v>3.424892073235334E-2</v>
      </c>
      <c r="Y24" s="5">
        <f t="shared" si="7"/>
        <v>6.3270035998914551</v>
      </c>
      <c r="Z24" s="5">
        <f t="shared" si="8"/>
        <v>6.3781297982003755</v>
      </c>
      <c r="AA24" s="5">
        <f t="shared" si="9"/>
        <v>6.5038815982000431</v>
      </c>
      <c r="AB24" s="5">
        <f t="shared" si="10"/>
        <v>6.3608438155397691</v>
      </c>
      <c r="AC24" s="5">
        <f t="shared" si="11"/>
        <v>6.4275209914906624</v>
      </c>
      <c r="AD24" s="5">
        <f t="shared" si="12"/>
        <v>6.5579425650436072</v>
      </c>
      <c r="AE24" s="5">
        <f t="shared" si="13"/>
        <v>6.4995142285139114</v>
      </c>
      <c r="AF24" s="5">
        <f t="shared" si="14"/>
        <v>6.688168479150824</v>
      </c>
      <c r="AG24" s="5">
        <f t="shared" si="15"/>
        <v>6.5237881930146591</v>
      </c>
      <c r="AH24" s="5">
        <f t="shared" si="16"/>
        <v>6.4176361735307008</v>
      </c>
      <c r="AI24">
        <f t="shared" si="17"/>
        <v>3.8838153846153856</v>
      </c>
      <c r="AJ24">
        <f t="shared" si="5"/>
        <v>66.548671954915051</v>
      </c>
      <c r="AK24">
        <f t="shared" si="18"/>
        <v>2.584627559642215</v>
      </c>
      <c r="AL24">
        <f t="shared" si="6"/>
        <v>1.6654867195491505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3.5827132069247853</v>
      </c>
      <c r="H25" s="5">
        <f t="shared" si="1"/>
        <v>5.5083622902124277E-2</v>
      </c>
      <c r="I25">
        <v>3.5120556975977899</v>
      </c>
      <c r="J25">
        <v>3.5358207874462599</v>
      </c>
      <c r="K25">
        <v>3.6099860954294298</v>
      </c>
      <c r="L25">
        <v>3.5295450852503798</v>
      </c>
      <c r="M25">
        <v>3.5571562496503701</v>
      </c>
      <c r="N25">
        <v>3.6295206891765601</v>
      </c>
      <c r="O25">
        <v>3.5955232286609702</v>
      </c>
      <c r="P25">
        <v>3.6905689617306798</v>
      </c>
      <c r="Q25">
        <v>3.6143287287131498</v>
      </c>
      <c r="R25">
        <v>3.5526265455922701</v>
      </c>
      <c r="T25" s="14">
        <v>22</v>
      </c>
      <c r="U25" s="14">
        <v>160000</v>
      </c>
      <c r="V25" s="5">
        <f t="shared" si="2"/>
        <v>26.056096050362079</v>
      </c>
      <c r="W25" s="5">
        <f t="shared" si="3"/>
        <v>0.40060816656090409</v>
      </c>
      <c r="X25" s="5">
        <f t="shared" si="4"/>
        <v>0.126683425559656</v>
      </c>
      <c r="Y25" s="5">
        <f t="shared" si="7"/>
        <v>25.542223255256651</v>
      </c>
      <c r="Z25" s="5">
        <f t="shared" si="8"/>
        <v>25.715060272336437</v>
      </c>
      <c r="AA25" s="5">
        <f t="shared" si="9"/>
        <v>26.254444330395856</v>
      </c>
      <c r="AB25" s="5">
        <f t="shared" si="10"/>
        <v>25.669418801820942</v>
      </c>
      <c r="AC25" s="5">
        <f t="shared" si="11"/>
        <v>25.870227270184511</v>
      </c>
      <c r="AD25" s="5">
        <f t="shared" si="12"/>
        <v>26.396514103102255</v>
      </c>
      <c r="AE25" s="5">
        <f t="shared" si="13"/>
        <v>26.149259844807055</v>
      </c>
      <c r="AF25" s="5">
        <f t="shared" si="14"/>
        <v>26.840501539859488</v>
      </c>
      <c r="AG25" s="5">
        <f t="shared" si="15"/>
        <v>26.286027117913818</v>
      </c>
      <c r="AH25" s="5">
        <f t="shared" si="16"/>
        <v>25.837283967943783</v>
      </c>
      <c r="AI25">
        <f t="shared" si="17"/>
        <v>15.639272727272729</v>
      </c>
      <c r="AJ25">
        <f t="shared" si="5"/>
        <v>66.606826958927883</v>
      </c>
      <c r="AK25">
        <f t="shared" si="18"/>
        <v>10.41682332308935</v>
      </c>
      <c r="AL25">
        <f t="shared" si="6"/>
        <v>1.666068269589279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6.4577019486610281</v>
      </c>
      <c r="H26" s="5">
        <f t="shared" si="1"/>
        <v>0.10518149573839904</v>
      </c>
      <c r="I26">
        <v>6.3164562380151299</v>
      </c>
      <c r="J26">
        <v>6.36032076541278</v>
      </c>
      <c r="K26">
        <v>6.5054210819443199</v>
      </c>
      <c r="L26">
        <v>6.3614371145862396</v>
      </c>
      <c r="M26">
        <v>6.4257418526652401</v>
      </c>
      <c r="N26">
        <v>6.52737169971269</v>
      </c>
      <c r="O26">
        <v>6.4870014490297399</v>
      </c>
      <c r="P26">
        <v>6.6753749801348103</v>
      </c>
      <c r="Q26">
        <v>6.5062356895296896</v>
      </c>
      <c r="R26">
        <v>6.4116586155796398</v>
      </c>
      <c r="T26" s="14">
        <v>400</v>
      </c>
      <c r="U26" s="14">
        <v>53000</v>
      </c>
      <c r="V26" s="5">
        <f t="shared" si="2"/>
        <v>0.855645508197586</v>
      </c>
      <c r="W26" s="5">
        <f t="shared" si="3"/>
        <v>1.3936548185337872E-2</v>
      </c>
      <c r="X26" s="5">
        <f t="shared" si="4"/>
        <v>4.4071234986354114E-3</v>
      </c>
      <c r="Y26" s="5">
        <f t="shared" si="7"/>
        <v>0.83693045153700463</v>
      </c>
      <c r="Z26" s="5">
        <f t="shared" si="8"/>
        <v>0.84274250141719331</v>
      </c>
      <c r="AA26" s="5">
        <f t="shared" si="9"/>
        <v>0.86196829335762226</v>
      </c>
      <c r="AB26" s="5">
        <f t="shared" si="10"/>
        <v>0.8428904176826767</v>
      </c>
      <c r="AC26" s="5">
        <f t="shared" si="11"/>
        <v>0.85141079547814436</v>
      </c>
      <c r="AD26" s="5">
        <f t="shared" si="12"/>
        <v>0.86487675021193144</v>
      </c>
      <c r="AE26" s="5">
        <f t="shared" si="13"/>
        <v>0.85952769199644063</v>
      </c>
      <c r="AF26" s="5">
        <f t="shared" si="14"/>
        <v>0.88448718486786226</v>
      </c>
      <c r="AG26" s="5">
        <f t="shared" si="15"/>
        <v>0.86207622886268387</v>
      </c>
      <c r="AH26" s="5">
        <f t="shared" si="16"/>
        <v>0.84954476656430222</v>
      </c>
      <c r="AI26">
        <f t="shared" si="17"/>
        <v>0.51346400000000003</v>
      </c>
      <c r="AJ26">
        <f t="shared" si="5"/>
        <v>66.641772003019867</v>
      </c>
      <c r="AK26">
        <f t="shared" si="18"/>
        <v>0.34218150819758597</v>
      </c>
      <c r="AL26">
        <f t="shared" si="6"/>
        <v>1.6664177200301986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3.1160987500530921</v>
      </c>
      <c r="H27" s="5">
        <f t="shared" si="1"/>
        <v>4.7930964682711484E-2</v>
      </c>
      <c r="I27">
        <v>3.0578078051815001</v>
      </c>
      <c r="J27">
        <v>3.0752869914789298</v>
      </c>
      <c r="K27">
        <v>3.1379829250771998</v>
      </c>
      <c r="L27">
        <v>3.0676588753579801</v>
      </c>
      <c r="M27">
        <v>3.0913642448434602</v>
      </c>
      <c r="N27">
        <v>3.1500817118902802</v>
      </c>
      <c r="O27">
        <v>3.1318932947274498</v>
      </c>
      <c r="P27">
        <v>3.2117147999008</v>
      </c>
      <c r="Q27">
        <v>3.1470289824561801</v>
      </c>
      <c r="R27">
        <v>3.0901678696171402</v>
      </c>
      <c r="T27" s="14">
        <v>640</v>
      </c>
      <c r="U27" s="14">
        <v>480000</v>
      </c>
      <c r="V27" s="5">
        <f t="shared" si="2"/>
        <v>2.337074062539819</v>
      </c>
      <c r="W27" s="5">
        <f t="shared" si="3"/>
        <v>3.5948223512033577E-2</v>
      </c>
      <c r="X27" s="5">
        <f t="shared" si="4"/>
        <v>1.1367826413484345E-2</v>
      </c>
      <c r="Y27" s="5">
        <f t="shared" si="7"/>
        <v>2.293355853886125</v>
      </c>
      <c r="Z27" s="5">
        <f t="shared" si="8"/>
        <v>2.3064652436091975</v>
      </c>
      <c r="AA27" s="5">
        <f t="shared" si="9"/>
        <v>2.3534871938078994</v>
      </c>
      <c r="AB27" s="5">
        <f t="shared" si="10"/>
        <v>2.3007441565184852</v>
      </c>
      <c r="AC27" s="5">
        <f t="shared" si="11"/>
        <v>2.3185231836325952</v>
      </c>
      <c r="AD27" s="5">
        <f t="shared" si="12"/>
        <v>2.3625612839177101</v>
      </c>
      <c r="AE27" s="5">
        <f t="shared" si="13"/>
        <v>2.3489199710455875</v>
      </c>
      <c r="AF27" s="5">
        <f t="shared" si="14"/>
        <v>2.4087860999255999</v>
      </c>
      <c r="AG27" s="5">
        <f t="shared" si="15"/>
        <v>2.3602717368421353</v>
      </c>
      <c r="AH27" s="5">
        <f t="shared" si="16"/>
        <v>2.3176259022128551</v>
      </c>
      <c r="AI27">
        <f t="shared" si="17"/>
        <v>1.4028000000000003</v>
      </c>
      <c r="AJ27">
        <f t="shared" si="5"/>
        <v>66.600660289408225</v>
      </c>
      <c r="AK27">
        <f t="shared" si="18"/>
        <v>0.93427406253981871</v>
      </c>
      <c r="AL27">
        <f t="shared" si="6"/>
        <v>1.6660066028940823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31.063820158097229</v>
      </c>
      <c r="H28" s="5">
        <f t="shared" si="1"/>
        <v>0.50362356268123432</v>
      </c>
      <c r="I28">
        <v>30.441679345249</v>
      </c>
      <c r="J28">
        <v>30.642974221907401</v>
      </c>
      <c r="K28">
        <v>31.248948773197899</v>
      </c>
      <c r="L28">
        <v>30.563172308788999</v>
      </c>
      <c r="M28">
        <v>30.867202339183301</v>
      </c>
      <c r="N28">
        <v>31.4855933737418</v>
      </c>
      <c r="O28">
        <v>31.248010035744201</v>
      </c>
      <c r="P28">
        <v>32.069563834977401</v>
      </c>
      <c r="Q28">
        <v>31.327111069760399</v>
      </c>
      <c r="R28">
        <v>30.743946278421902</v>
      </c>
      <c r="T28" s="14">
        <v>2500</v>
      </c>
      <c r="U28" s="14">
        <v>120000</v>
      </c>
      <c r="V28" s="5">
        <f t="shared" si="2"/>
        <v>1.4910633675886669</v>
      </c>
      <c r="W28" s="5">
        <f t="shared" si="3"/>
        <v>2.4173931008699221E-2</v>
      </c>
      <c r="X28" s="5">
        <f t="shared" si="4"/>
        <v>7.6444681987261195E-3</v>
      </c>
      <c r="Y28" s="5">
        <f t="shared" si="7"/>
        <v>1.461200608571952</v>
      </c>
      <c r="Z28" s="5">
        <f t="shared" si="8"/>
        <v>1.4708627626515551</v>
      </c>
      <c r="AA28" s="5">
        <f t="shared" si="9"/>
        <v>1.4999495411134989</v>
      </c>
      <c r="AB28" s="5">
        <f t="shared" si="10"/>
        <v>1.4670322708218722</v>
      </c>
      <c r="AC28" s="5">
        <f t="shared" si="11"/>
        <v>1.4816257122807985</v>
      </c>
      <c r="AD28" s="5">
        <f t="shared" si="12"/>
        <v>1.5113084819396063</v>
      </c>
      <c r="AE28" s="5">
        <f t="shared" si="13"/>
        <v>1.4999044817157217</v>
      </c>
      <c r="AF28" s="5">
        <f t="shared" si="14"/>
        <v>1.5393390640789153</v>
      </c>
      <c r="AG28" s="5">
        <f t="shared" si="15"/>
        <v>1.503701331348499</v>
      </c>
      <c r="AH28" s="5">
        <f t="shared" si="16"/>
        <v>1.4757094213642512</v>
      </c>
      <c r="AI28">
        <f t="shared" si="17"/>
        <v>0.89510400000000001</v>
      </c>
      <c r="AJ28">
        <f t="shared" si="5"/>
        <v>66.579902177698543</v>
      </c>
      <c r="AK28">
        <f t="shared" si="18"/>
        <v>0.59595936758866686</v>
      </c>
      <c r="AL28">
        <f t="shared" si="6"/>
        <v>1.6657990217769856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0.93378594627616818</v>
      </c>
      <c r="H29" s="5">
        <f t="shared" si="1"/>
        <v>1.4257940707216962E-2</v>
      </c>
      <c r="I29">
        <v>0.91394044816754405</v>
      </c>
      <c r="J29">
        <v>0.92225237722688302</v>
      </c>
      <c r="K29">
        <v>0.93622102350103698</v>
      </c>
      <c r="L29">
        <v>0.920211950068203</v>
      </c>
      <c r="M29">
        <v>0.92849754757030201</v>
      </c>
      <c r="N29">
        <v>0.94693696529804205</v>
      </c>
      <c r="O29">
        <v>0.93804233079862998</v>
      </c>
      <c r="P29">
        <v>0.960948890810713</v>
      </c>
      <c r="Q29">
        <v>0.94407734578859603</v>
      </c>
      <c r="R29">
        <v>0.92673058353173299</v>
      </c>
      <c r="T29" s="14">
        <v>1550</v>
      </c>
      <c r="U29" s="14">
        <v>390000</v>
      </c>
      <c r="V29" s="5">
        <f t="shared" si="2"/>
        <v>0.23495259293400364</v>
      </c>
      <c r="W29" s="5">
        <f t="shared" si="3"/>
        <v>3.5874818553642569E-3</v>
      </c>
      <c r="X29" s="5">
        <f t="shared" si="4"/>
        <v>1.1344613727477797E-3</v>
      </c>
      <c r="Y29" s="5">
        <f t="shared" si="7"/>
        <v>0.22995920953893043</v>
      </c>
      <c r="Z29" s="5">
        <f t="shared" si="8"/>
        <v>0.23205059814095769</v>
      </c>
      <c r="AA29" s="5">
        <f t="shared" si="9"/>
        <v>0.23556528978413185</v>
      </c>
      <c r="AB29" s="5">
        <f t="shared" si="10"/>
        <v>0.23153720033974143</v>
      </c>
      <c r="AC29" s="5">
        <f t="shared" si="11"/>
        <v>0.23362196358220502</v>
      </c>
      <c r="AD29" s="5">
        <f t="shared" si="12"/>
        <v>0.23826155901047508</v>
      </c>
      <c r="AE29" s="5">
        <f t="shared" si="13"/>
        <v>0.23602355420094562</v>
      </c>
      <c r="AF29" s="5">
        <f t="shared" si="14"/>
        <v>0.24178714026850195</v>
      </c>
      <c r="AG29" s="5">
        <f t="shared" si="15"/>
        <v>0.23754204184358224</v>
      </c>
      <c r="AH29" s="5">
        <f t="shared" si="16"/>
        <v>0.23317737263056509</v>
      </c>
      <c r="AI29">
        <f t="shared" si="17"/>
        <v>0.14090322580645162</v>
      </c>
      <c r="AJ29">
        <f t="shared" si="5"/>
        <v>66.747490406458624</v>
      </c>
      <c r="AK29">
        <f t="shared" si="18"/>
        <v>9.4049367127552019E-2</v>
      </c>
      <c r="AL29">
        <f t="shared" si="6"/>
        <v>1.6674749040645862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5.6533684045137402</v>
      </c>
      <c r="H30" s="5">
        <f t="shared" si="1"/>
        <v>8.574277037760894E-2</v>
      </c>
      <c r="I30">
        <v>5.5394090490323897</v>
      </c>
      <c r="J30">
        <v>5.5843205635916799</v>
      </c>
      <c r="K30">
        <v>5.6774086782488</v>
      </c>
      <c r="L30">
        <v>5.5742766047176504</v>
      </c>
      <c r="M30">
        <v>5.6149350819668999</v>
      </c>
      <c r="N30">
        <v>5.7197796169062096</v>
      </c>
      <c r="O30">
        <v>5.6797176238189104</v>
      </c>
      <c r="P30">
        <v>5.8224633397878502</v>
      </c>
      <c r="Q30">
        <v>5.7167962497489899</v>
      </c>
      <c r="R30">
        <v>5.6045772373180203</v>
      </c>
      <c r="T30" s="14">
        <v>9240</v>
      </c>
      <c r="U30" s="15">
        <v>66000</v>
      </c>
      <c r="V30" s="5">
        <f t="shared" si="2"/>
        <v>4.0381202889383863E-2</v>
      </c>
      <c r="W30" s="5">
        <f t="shared" si="3"/>
        <v>6.1244835984006413E-4</v>
      </c>
      <c r="X30" s="5">
        <f t="shared" si="4"/>
        <v>1.9367317663289996E-4</v>
      </c>
      <c r="Y30" s="5">
        <f t="shared" si="7"/>
        <v>3.9567207493088501E-2</v>
      </c>
      <c r="Z30" s="5">
        <f t="shared" si="8"/>
        <v>3.9888004025654858E-2</v>
      </c>
      <c r="AA30" s="5">
        <f t="shared" si="9"/>
        <v>4.0552919130348572E-2</v>
      </c>
      <c r="AB30" s="5">
        <f t="shared" si="10"/>
        <v>3.981626146226893E-2</v>
      </c>
      <c r="AC30" s="5">
        <f t="shared" si="11"/>
        <v>4.0106679156906425E-2</v>
      </c>
      <c r="AD30" s="5">
        <f t="shared" si="12"/>
        <v>4.0855568692187212E-2</v>
      </c>
      <c r="AE30" s="5">
        <f t="shared" si="13"/>
        <v>4.0569411598706501E-2</v>
      </c>
      <c r="AF30" s="5">
        <f t="shared" si="14"/>
        <v>4.1589023855627502E-2</v>
      </c>
      <c r="AG30" s="5">
        <f t="shared" si="15"/>
        <v>4.0834258926778506E-2</v>
      </c>
      <c r="AH30" s="5">
        <f t="shared" si="16"/>
        <v>4.0032694552271576E-2</v>
      </c>
      <c r="AI30">
        <f t="shared" si="17"/>
        <v>2.4240000000000001E-2</v>
      </c>
      <c r="AJ30">
        <f t="shared" si="5"/>
        <v>66.589120830791501</v>
      </c>
      <c r="AK30">
        <f t="shared" si="18"/>
        <v>1.6141202889383862E-2</v>
      </c>
      <c r="AL30">
        <f t="shared" si="6"/>
        <v>1.6658912083079152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10175.957757054084</v>
      </c>
      <c r="V32" s="5"/>
      <c r="W32" s="5"/>
      <c r="Y32" s="5">
        <f t="shared" ref="Y32:AI32" si="19">SUM(Y5:Y30)</f>
        <v>10175.957757054075</v>
      </c>
      <c r="Z32" s="5">
        <f t="shared" si="19"/>
        <v>10175.957757054082</v>
      </c>
      <c r="AA32" s="5">
        <f t="shared" si="19"/>
        <v>10175.957757054079</v>
      </c>
      <c r="AB32" s="5">
        <f t="shared" si="19"/>
        <v>10175.957757054073</v>
      </c>
      <c r="AC32" s="5">
        <f t="shared" si="19"/>
        <v>10175.957757054066</v>
      </c>
      <c r="AD32" s="5">
        <f t="shared" si="19"/>
        <v>10175.957757054088</v>
      </c>
      <c r="AE32" s="5">
        <f t="shared" si="19"/>
        <v>10175.957757054079</v>
      </c>
      <c r="AF32" s="5">
        <f t="shared" si="19"/>
        <v>10175.957757054115</v>
      </c>
      <c r="AG32" s="5">
        <f t="shared" si="19"/>
        <v>10175.957757054102</v>
      </c>
      <c r="AH32" s="5">
        <f t="shared" si="19"/>
        <v>10175.95775705407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7EB3-31F2-42B0-B470-B2A651D84F3A}">
  <dimension ref="A1:AL32"/>
  <sheetViews>
    <sheetView topLeftCell="L1" zoomScale="80" zoomScaleNormal="80" workbookViewId="0">
      <selection activeCell="AI5" sqref="AI5"/>
    </sheetView>
  </sheetViews>
  <sheetFormatPr defaultRowHeight="15" x14ac:dyDescent="0.25"/>
  <cols>
    <col min="3" max="3" width="37.5703125" customWidth="1"/>
    <col min="9" max="18" width="12.5703125" customWidth="1"/>
    <col min="26" max="26" width="9" customWidth="1"/>
  </cols>
  <sheetData>
    <row r="1" spans="1:38" x14ac:dyDescent="0.25">
      <c r="A1" t="s">
        <v>0</v>
      </c>
      <c r="B1">
        <v>400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47" t="s">
        <v>6</v>
      </c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42.658829989483337</v>
      </c>
      <c r="H4" s="5">
        <f>STDEV(I4:R4)</f>
        <v>2.9621042718806431E-3</v>
      </c>
      <c r="I4">
        <v>42.661791012226097</v>
      </c>
      <c r="J4">
        <v>42.656206843571901</v>
      </c>
      <c r="K4">
        <v>42.654439319833202</v>
      </c>
      <c r="L4">
        <v>42.658480285590997</v>
      </c>
      <c r="M4">
        <v>42.657350906048698</v>
      </c>
      <c r="N4">
        <v>42.660832958453703</v>
      </c>
      <c r="O4">
        <v>42.659324821540601</v>
      </c>
      <c r="P4">
        <v>42.655588887350603</v>
      </c>
      <c r="Q4">
        <v>42.663727364242398</v>
      </c>
      <c r="R4">
        <v>42.660557495975198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>AVERAGE(I5:R5)</f>
        <v>161.14023211631709</v>
      </c>
      <c r="H5" s="5">
        <f>STDEV(I5:R5)</f>
        <v>0.1376418432412895</v>
      </c>
      <c r="I5">
        <v>160.95289367697001</v>
      </c>
      <c r="J5">
        <v>161.06690567495301</v>
      </c>
      <c r="K5">
        <v>161.187470254998</v>
      </c>
      <c r="L5">
        <v>161.227169419267</v>
      </c>
      <c r="M5">
        <v>161.29339365632899</v>
      </c>
      <c r="N5">
        <v>161.30655071161399</v>
      </c>
      <c r="O5">
        <v>161.02202230383699</v>
      </c>
      <c r="P5">
        <v>160.93317460885899</v>
      </c>
      <c r="Q5">
        <v>161.16435708138999</v>
      </c>
      <c r="R5">
        <v>161.24838377495399</v>
      </c>
      <c r="T5" s="12">
        <v>16</v>
      </c>
      <c r="U5" s="12">
        <v>588000</v>
      </c>
      <c r="V5" s="5">
        <f>AVERAGE(Y5:AH5)</f>
        <v>6514.0938833021191</v>
      </c>
      <c r="W5" s="5">
        <f>STDEV(Y5:AH5)</f>
        <v>5.5641715130289606</v>
      </c>
      <c r="X5" s="5">
        <f>W5/SQRT(COUNT(Y5:AH5))</f>
        <v>1.7595455272996772</v>
      </c>
      <c r="Y5" s="5">
        <f>I5/T5*U5/1000*1.1</f>
        <v>6506.5207268915128</v>
      </c>
      <c r="Z5" s="5">
        <f>J5/T5*U5/1000*1.1</f>
        <v>6511.1296619099767</v>
      </c>
      <c r="AA5" s="5">
        <f>K5/T5*U5/1000*1.1</f>
        <v>6516.0034850582952</v>
      </c>
      <c r="AB5" s="5">
        <f>L5/T5*U5/1000*1.1</f>
        <v>6517.6083237738685</v>
      </c>
      <c r="AC5" s="5">
        <f>M5/T5*U5/1000*1.1</f>
        <v>6520.285438557099</v>
      </c>
      <c r="AD5" s="5">
        <f>N5/T5*U5/1000*1.1</f>
        <v>6520.817312516996</v>
      </c>
      <c r="AE5" s="5">
        <f>O5/T5*U5/1000*1.1</f>
        <v>6509.3152516326109</v>
      </c>
      <c r="AF5" s="5">
        <f>P5/T5*U5/1000*1.1</f>
        <v>6505.7235835631254</v>
      </c>
      <c r="AG5" s="5">
        <f>Q5/T5*U5/1000*1.1</f>
        <v>6515.0691350151919</v>
      </c>
      <c r="AH5" s="5">
        <f>R5/T5*U5/1000*1.1</f>
        <v>6518.4659141025159</v>
      </c>
      <c r="AI5">
        <f>F5/T5*U5/1000*1.1</f>
        <v>6403.3200000000006</v>
      </c>
      <c r="AJ5">
        <f>((V5-AI5)/AI5)*100</f>
        <v>1.729944517876953</v>
      </c>
      <c r="AK5">
        <f>V5-AI5</f>
        <v>110.77388330211852</v>
      </c>
      <c r="AL5">
        <f>V5/AI5</f>
        <v>1.0172994451787696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ref="G6:G30" si="0">AVERAGE(I6:R6)</f>
        <v>2263.9031561397819</v>
      </c>
      <c r="H6" s="5">
        <f t="shared" ref="H6:H30" si="1">STDEV(I6:R6)</f>
        <v>45.093841115236401</v>
      </c>
      <c r="I6">
        <v>2354.2334096713798</v>
      </c>
      <c r="J6">
        <v>2226.4609833935501</v>
      </c>
      <c r="K6">
        <v>2304.7396699959199</v>
      </c>
      <c r="L6">
        <v>2295.1518288623201</v>
      </c>
      <c r="M6">
        <v>2230.2321798824801</v>
      </c>
      <c r="N6">
        <v>2248.3385832522999</v>
      </c>
      <c r="O6">
        <v>2245.7546318025502</v>
      </c>
      <c r="P6">
        <v>2291.4909905842901</v>
      </c>
      <c r="Q6">
        <v>2222.1829596993498</v>
      </c>
      <c r="R6">
        <v>2220.4463242536799</v>
      </c>
      <c r="T6" s="13">
        <v>540</v>
      </c>
      <c r="U6" s="13">
        <v>45000</v>
      </c>
      <c r="V6" s="5">
        <f t="shared" ref="V6:V30" si="2">AVERAGE(Y6:AH6)</f>
        <v>188.65859634498185</v>
      </c>
      <c r="W6" s="5">
        <f>STDEV(Y6:AH6)</f>
        <v>3.7578200929363663</v>
      </c>
      <c r="X6" s="5">
        <f t="shared" ref="X6:X30" si="3">W6/SQRT(COUNT(Y6:AH6))</f>
        <v>1.1883270530824535</v>
      </c>
      <c r="Y6" s="5">
        <f>I6/T6*U6/1000</f>
        <v>196.186117472615</v>
      </c>
      <c r="Z6" s="5">
        <f>J6/T6*U6/1000</f>
        <v>185.53841528279588</v>
      </c>
      <c r="AA6" s="5">
        <f>K6/T6*U6/1000</f>
        <v>192.06163916632667</v>
      </c>
      <c r="AB6" s="5">
        <f>L6/T6*U6/1000</f>
        <v>191.26265240519334</v>
      </c>
      <c r="AC6" s="5">
        <f>M6/T6*U6/1000</f>
        <v>185.85268165687336</v>
      </c>
      <c r="AD6" s="5">
        <f>N6/T6*U6/1000</f>
        <v>187.36154860435835</v>
      </c>
      <c r="AE6" s="5">
        <f>O6/T6*U6/1000</f>
        <v>187.14621931687921</v>
      </c>
      <c r="AF6" s="5">
        <f>P6/T6*U6/1000</f>
        <v>190.95758254869085</v>
      </c>
      <c r="AG6" s="5">
        <f>Q6/T6*U6/1000</f>
        <v>185.18191330827912</v>
      </c>
      <c r="AH6" s="5">
        <f>R6/T6*U6/1000</f>
        <v>185.03719368780665</v>
      </c>
      <c r="AI6">
        <f>F6/T6*U6/1000</f>
        <v>115.84906666666669</v>
      </c>
      <c r="AJ6">
        <f t="shared" ref="AJ6:AJ30" si="4">((V6-AI6)/AI6)*100</f>
        <v>62.848611364138584</v>
      </c>
      <c r="AK6">
        <f>V6-AI6</f>
        <v>72.809529678315158</v>
      </c>
      <c r="AL6">
        <f t="shared" ref="AL6:AL30" si="5">V6/AI6</f>
        <v>1.6284861136413857</v>
      </c>
    </row>
    <row r="7" spans="1:38" x14ac:dyDescent="0.25">
      <c r="A7">
        <v>3</v>
      </c>
      <c r="B7" t="s">
        <v>39</v>
      </c>
      <c r="C7" s="5" t="s">
        <v>223</v>
      </c>
      <c r="D7" t="s">
        <v>41</v>
      </c>
      <c r="E7">
        <v>166.35</v>
      </c>
      <c r="F7" s="17">
        <f>E7*H1</f>
        <v>186.31200000000001</v>
      </c>
      <c r="G7" s="5">
        <f t="shared" si="0"/>
        <v>99.562874791067983</v>
      </c>
      <c r="H7" s="5">
        <f t="shared" si="1"/>
        <v>0.87220577074831585</v>
      </c>
      <c r="I7">
        <v>99.759184680056094</v>
      </c>
      <c r="J7">
        <v>100.102741128326</v>
      </c>
      <c r="K7">
        <v>98.289624036509807</v>
      </c>
      <c r="L7">
        <v>100.855614109142</v>
      </c>
      <c r="M7">
        <v>100.570906936209</v>
      </c>
      <c r="N7">
        <v>99.0063485350977</v>
      </c>
      <c r="O7">
        <v>98.737296533731097</v>
      </c>
      <c r="P7">
        <v>100.318155338598</v>
      </c>
      <c r="Q7">
        <v>98.983668487735798</v>
      </c>
      <c r="R7">
        <v>99.005208125274393</v>
      </c>
      <c r="T7" s="13">
        <v>50</v>
      </c>
      <c r="U7" s="13">
        <v>180000</v>
      </c>
      <c r="V7" s="5">
        <f t="shared" si="2"/>
        <v>358.42634924784477</v>
      </c>
      <c r="W7" s="5">
        <f t="shared" ref="W7:W30" si="6">STDEV(Y7:AH7)</f>
        <v>3.1399407746939345</v>
      </c>
      <c r="X7" s="5">
        <f t="shared" si="3"/>
        <v>0.99293645660664231</v>
      </c>
      <c r="Y7" s="5">
        <f t="shared" ref="Y7:Y30" si="7">I7/T7*U7/1000</f>
        <v>359.13306484820191</v>
      </c>
      <c r="Z7" s="5">
        <f t="shared" ref="Z7:Z30" si="8">J7/T7*U7/1000</f>
        <v>360.36986806197359</v>
      </c>
      <c r="AA7" s="5">
        <f t="shared" ref="AA7:AA30" si="9">K7/T7*U7/1000</f>
        <v>353.84264653143532</v>
      </c>
      <c r="AB7" s="5">
        <f t="shared" ref="AB7:AB30" si="10">L7/T7*U7/1000</f>
        <v>363.0802107929112</v>
      </c>
      <c r="AC7" s="5">
        <f t="shared" ref="AC7:AC30" si="11">M7/T7*U7/1000</f>
        <v>362.05526497035243</v>
      </c>
      <c r="AD7" s="5">
        <f t="shared" ref="AD7:AD30" si="12">N7/T7*U7/1000</f>
        <v>356.42285472635172</v>
      </c>
      <c r="AE7" s="5">
        <f t="shared" ref="AE7:AE30" si="13">O7/T7*U7/1000</f>
        <v>355.45426752143197</v>
      </c>
      <c r="AF7" s="5">
        <f t="shared" ref="AF7:AF30" si="14">P7/T7*U7/1000</f>
        <v>361.14535921895282</v>
      </c>
      <c r="AG7" s="5">
        <f t="shared" ref="AG7:AG30" si="15">Q7/T7*U7/1000</f>
        <v>356.34120655584888</v>
      </c>
      <c r="AH7" s="5">
        <f t="shared" ref="AH7:AH30" si="16">R7/T7*U7/1000</f>
        <v>356.41874925098784</v>
      </c>
      <c r="AI7">
        <f t="shared" ref="AI7:AI30" si="17">F7/T7*U7/1000</f>
        <v>670.72320000000002</v>
      </c>
      <c r="AJ7">
        <f t="shared" si="4"/>
        <v>-46.561211950347811</v>
      </c>
      <c r="AK7">
        <f t="shared" ref="AK7:AK30" si="18">V7-AI7</f>
        <v>-312.29685075215525</v>
      </c>
      <c r="AL7">
        <f t="shared" si="5"/>
        <v>0.53438788049652186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729.09118558276373</v>
      </c>
      <c r="H8" s="5">
        <f t="shared" si="1"/>
        <v>15.437436100154656</v>
      </c>
      <c r="I8">
        <v>721.89859995019594</v>
      </c>
      <c r="J8">
        <v>715.553563974197</v>
      </c>
      <c r="K8">
        <v>732.76146396972899</v>
      </c>
      <c r="L8">
        <v>741.08425800030705</v>
      </c>
      <c r="M8">
        <v>730.36364860455399</v>
      </c>
      <c r="N8">
        <v>729.87844470401797</v>
      </c>
      <c r="O8">
        <v>761.12920526516496</v>
      </c>
      <c r="P8">
        <v>720.73152896007696</v>
      </c>
      <c r="Q8">
        <v>703.917826571006</v>
      </c>
      <c r="R8">
        <v>733.59331582839002</v>
      </c>
      <c r="T8" s="14">
        <v>65</v>
      </c>
      <c r="U8" s="14">
        <v>70000</v>
      </c>
      <c r="V8" s="5">
        <f t="shared" si="2"/>
        <v>785.17512293528421</v>
      </c>
      <c r="W8" s="5">
        <f t="shared" si="6"/>
        <v>16.624931184781953</v>
      </c>
      <c r="X8" s="5">
        <f t="shared" si="3"/>
        <v>5.2572648487472593</v>
      </c>
      <c r="Y8" s="5">
        <f t="shared" si="7"/>
        <v>777.4292614848265</v>
      </c>
      <c r="Z8" s="5">
        <f t="shared" si="8"/>
        <v>770.59614581836593</v>
      </c>
      <c r="AA8" s="5">
        <f t="shared" si="9"/>
        <v>789.12773042893889</v>
      </c>
      <c r="AB8" s="5">
        <f t="shared" si="10"/>
        <v>798.09073938494612</v>
      </c>
      <c r="AC8" s="5">
        <f t="shared" si="11"/>
        <v>786.5454677279813</v>
      </c>
      <c r="AD8" s="5">
        <f t="shared" si="12"/>
        <v>786.02294045048086</v>
      </c>
      <c r="AE8" s="5">
        <f t="shared" si="13"/>
        <v>819.67760567017774</v>
      </c>
      <c r="AF8" s="5">
        <f t="shared" si="14"/>
        <v>776.17241580315977</v>
      </c>
      <c r="AG8" s="5">
        <f t="shared" si="15"/>
        <v>758.0653516918527</v>
      </c>
      <c r="AH8" s="5">
        <f t="shared" si="16"/>
        <v>790.02357089211228</v>
      </c>
      <c r="AI8">
        <f t="shared" si="17"/>
        <v>60.548923076923096</v>
      </c>
      <c r="AJ8">
        <f t="shared" si="4"/>
        <v>1196.7614996847676</v>
      </c>
      <c r="AK8">
        <f t="shared" si="18"/>
        <v>724.62619985836113</v>
      </c>
      <c r="AL8">
        <f t="shared" si="5"/>
        <v>12.967614996847676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78.198493679420821</v>
      </c>
      <c r="H9" s="5">
        <f t="shared" si="1"/>
        <v>1.3769404771118297</v>
      </c>
      <c r="I9">
        <v>78.685553274495206</v>
      </c>
      <c r="J9">
        <v>77.668087638178406</v>
      </c>
      <c r="K9">
        <v>78.067038216128594</v>
      </c>
      <c r="L9">
        <v>76.859614310932002</v>
      </c>
      <c r="M9">
        <v>77.389493059233004</v>
      </c>
      <c r="N9">
        <v>79.333188773014498</v>
      </c>
      <c r="O9">
        <v>76.372690299105898</v>
      </c>
      <c r="P9">
        <v>80.377258360079594</v>
      </c>
      <c r="Q9">
        <v>80.093170488957696</v>
      </c>
      <c r="R9">
        <v>77.138842374083296</v>
      </c>
      <c r="T9" s="14">
        <v>22</v>
      </c>
      <c r="U9" s="14">
        <v>160000</v>
      </c>
      <c r="V9" s="5">
        <f t="shared" si="2"/>
        <v>568.7163176685151</v>
      </c>
      <c r="W9" s="5">
        <f t="shared" si="6"/>
        <v>10.014112560813301</v>
      </c>
      <c r="X9" s="5">
        <f t="shared" si="3"/>
        <v>3.166740443747146</v>
      </c>
      <c r="Y9" s="5">
        <f t="shared" si="7"/>
        <v>572.25856926905612</v>
      </c>
      <c r="Z9" s="5">
        <f t="shared" si="8"/>
        <v>564.85881918675204</v>
      </c>
      <c r="AA9" s="5">
        <f t="shared" si="9"/>
        <v>567.76027793548064</v>
      </c>
      <c r="AB9" s="5">
        <f t="shared" si="10"/>
        <v>558.97901317041465</v>
      </c>
      <c r="AC9" s="5">
        <f t="shared" si="11"/>
        <v>562.8326767944219</v>
      </c>
      <c r="AD9" s="5">
        <f t="shared" si="12"/>
        <v>576.96864562192366</v>
      </c>
      <c r="AE9" s="5">
        <f t="shared" si="13"/>
        <v>555.43774762986106</v>
      </c>
      <c r="AF9" s="5">
        <f t="shared" si="14"/>
        <v>584.56187898239705</v>
      </c>
      <c r="AG9" s="5">
        <f t="shared" si="15"/>
        <v>582.49578537423781</v>
      </c>
      <c r="AH9" s="5">
        <f t="shared" si="16"/>
        <v>561.00976272060586</v>
      </c>
      <c r="AI9">
        <f t="shared" si="17"/>
        <v>243.63054545454546</v>
      </c>
      <c r="AJ9">
        <f t="shared" si="4"/>
        <v>133.43391388278175</v>
      </c>
      <c r="AK9">
        <f t="shared" si="18"/>
        <v>325.08577221396968</v>
      </c>
      <c r="AL9">
        <f t="shared" si="5"/>
        <v>2.3343391388278176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317.33875471302281</v>
      </c>
      <c r="H10" s="5">
        <f t="shared" si="1"/>
        <v>6.6546239598950576</v>
      </c>
      <c r="I10">
        <v>313.26616740426101</v>
      </c>
      <c r="J10">
        <v>324.72714414019401</v>
      </c>
      <c r="K10">
        <v>305.48042532852401</v>
      </c>
      <c r="L10">
        <v>312.855186490959</v>
      </c>
      <c r="M10">
        <v>315.23923214174403</v>
      </c>
      <c r="N10">
        <v>326.83006826235197</v>
      </c>
      <c r="O10">
        <v>315.04584401130597</v>
      </c>
      <c r="P10">
        <v>314.61089974811603</v>
      </c>
      <c r="Q10">
        <v>323.82875153628498</v>
      </c>
      <c r="R10">
        <v>321.50382806648702</v>
      </c>
      <c r="T10" s="14">
        <v>69</v>
      </c>
      <c r="U10" s="14">
        <v>160000</v>
      </c>
      <c r="V10" s="5">
        <f t="shared" si="2"/>
        <v>735.85798194324138</v>
      </c>
      <c r="W10" s="5">
        <f t="shared" si="6"/>
        <v>15.431012080916098</v>
      </c>
      <c r="X10" s="5">
        <f t="shared" si="3"/>
        <v>4.8797144777269352</v>
      </c>
      <c r="Y10" s="5">
        <f t="shared" si="7"/>
        <v>726.41430122727195</v>
      </c>
      <c r="Z10" s="5">
        <f t="shared" si="8"/>
        <v>752.99047916566724</v>
      </c>
      <c r="AA10" s="5">
        <f t="shared" si="9"/>
        <v>708.36040655889622</v>
      </c>
      <c r="AB10" s="5">
        <f t="shared" si="10"/>
        <v>725.46130200802077</v>
      </c>
      <c r="AC10" s="5">
        <f t="shared" si="11"/>
        <v>730.98952380694277</v>
      </c>
      <c r="AD10" s="5">
        <f t="shared" si="12"/>
        <v>757.86682495617856</v>
      </c>
      <c r="AE10" s="5">
        <f t="shared" si="13"/>
        <v>730.54108756244852</v>
      </c>
      <c r="AF10" s="5">
        <f t="shared" si="14"/>
        <v>729.53252115505165</v>
      </c>
      <c r="AG10" s="5">
        <f t="shared" si="15"/>
        <v>750.90724993921151</v>
      </c>
      <c r="AH10" s="5">
        <f t="shared" si="16"/>
        <v>745.51612305272363</v>
      </c>
      <c r="AI10">
        <f t="shared" si="17"/>
        <v>333.93530434782616</v>
      </c>
      <c r="AJ10">
        <f t="shared" si="4"/>
        <v>120.35944458773776</v>
      </c>
      <c r="AK10">
        <f t="shared" si="18"/>
        <v>401.92267759541522</v>
      </c>
      <c r="AL10">
        <f t="shared" si="5"/>
        <v>2.2035944458773775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6"/>
        <v>0</v>
      </c>
      <c r="X11" s="5">
        <f t="shared" si="3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5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164.98262974993901</v>
      </c>
      <c r="H12" s="5">
        <f t="shared" si="1"/>
        <v>7.9121442450891628</v>
      </c>
      <c r="I12">
        <v>175.577539428167</v>
      </c>
      <c r="J12">
        <v>162.58554199825701</v>
      </c>
      <c r="K12">
        <v>166.01670962204901</v>
      </c>
      <c r="L12">
        <v>165.53328298911501</v>
      </c>
      <c r="M12">
        <v>161.234395317321</v>
      </c>
      <c r="N12">
        <v>163.88172573179401</v>
      </c>
      <c r="O12">
        <v>162.25044868459401</v>
      </c>
      <c r="P12">
        <v>152.473575441056</v>
      </c>
      <c r="Q12">
        <v>180.42535564191101</v>
      </c>
      <c r="R12">
        <v>159.847722645126</v>
      </c>
      <c r="T12" s="14">
        <v>81</v>
      </c>
      <c r="U12" s="14">
        <v>66000</v>
      </c>
      <c r="V12" s="5">
        <f t="shared" si="2"/>
        <v>134.43029090735769</v>
      </c>
      <c r="W12" s="5">
        <f t="shared" si="6"/>
        <v>6.4469323478504261</v>
      </c>
      <c r="X12" s="5">
        <f t="shared" si="3"/>
        <v>2.0386990140224279</v>
      </c>
      <c r="Y12" s="5">
        <f t="shared" si="7"/>
        <v>143.06318027480273</v>
      </c>
      <c r="Z12" s="5">
        <f t="shared" si="8"/>
        <v>132.47710829487607</v>
      </c>
      <c r="AA12" s="5">
        <f t="shared" si="9"/>
        <v>135.27287450685475</v>
      </c>
      <c r="AB12" s="5">
        <f t="shared" si="10"/>
        <v>134.87897132446406</v>
      </c>
      <c r="AC12" s="5">
        <f t="shared" si="11"/>
        <v>131.37617396226156</v>
      </c>
      <c r="AD12" s="5">
        <f t="shared" si="12"/>
        <v>133.53325800368398</v>
      </c>
      <c r="AE12" s="5">
        <f t="shared" si="13"/>
        <v>132.2040692985581</v>
      </c>
      <c r="AF12" s="5">
        <f t="shared" si="14"/>
        <v>124.23772813715674</v>
      </c>
      <c r="AG12" s="5">
        <f t="shared" si="15"/>
        <v>147.01325274526081</v>
      </c>
      <c r="AH12" s="5">
        <f t="shared" si="16"/>
        <v>130.24629252565822</v>
      </c>
      <c r="AI12">
        <f t="shared" si="17"/>
        <v>12.183111111111113</v>
      </c>
      <c r="AJ12">
        <f t="shared" si="4"/>
        <v>1003.4151267384894</v>
      </c>
      <c r="AK12">
        <f t="shared" si="18"/>
        <v>122.24717979624657</v>
      </c>
      <c r="AL12">
        <f t="shared" si="5"/>
        <v>11.034151267384894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6"/>
        <v>0</v>
      </c>
      <c r="X13" s="5">
        <f t="shared" si="3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5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2927.2855748612251</v>
      </c>
      <c r="H14" s="5">
        <f t="shared" si="1"/>
        <v>56.391956440775822</v>
      </c>
      <c r="I14">
        <v>3007.8288443556498</v>
      </c>
      <c r="J14">
        <v>2932.3123818878398</v>
      </c>
      <c r="K14">
        <v>2953.0929241885601</v>
      </c>
      <c r="L14">
        <v>2915.2992290745601</v>
      </c>
      <c r="M14">
        <v>2949.1235848958599</v>
      </c>
      <c r="N14">
        <v>2793.4067913823001</v>
      </c>
      <c r="O14">
        <v>2895.6727864879699</v>
      </c>
      <c r="P14">
        <v>2924.8059411566601</v>
      </c>
      <c r="Q14">
        <v>2970.6558694224</v>
      </c>
      <c r="R14">
        <v>2930.6573957604501</v>
      </c>
      <c r="T14" s="14">
        <v>615</v>
      </c>
      <c r="U14" s="14">
        <v>96000</v>
      </c>
      <c r="V14" s="5">
        <f t="shared" si="2"/>
        <v>456.94213851492293</v>
      </c>
      <c r="W14" s="5">
        <f t="shared" si="6"/>
        <v>8.802646859047913</v>
      </c>
      <c r="X14" s="5">
        <f t="shared" si="3"/>
        <v>2.7836413512718567</v>
      </c>
      <c r="Y14" s="5">
        <f t="shared" si="7"/>
        <v>469.51474643600386</v>
      </c>
      <c r="Z14" s="5">
        <f t="shared" si="8"/>
        <v>457.72681083127259</v>
      </c>
      <c r="AA14" s="5">
        <f t="shared" si="9"/>
        <v>460.97060280016547</v>
      </c>
      <c r="AB14" s="5">
        <f t="shared" si="10"/>
        <v>455.07109917261425</v>
      </c>
      <c r="AC14" s="5">
        <f t="shared" si="11"/>
        <v>460.3509986178903</v>
      </c>
      <c r="AD14" s="5">
        <f t="shared" si="12"/>
        <v>436.04398694748102</v>
      </c>
      <c r="AE14" s="5">
        <f t="shared" si="13"/>
        <v>452.00745935421975</v>
      </c>
      <c r="AF14" s="5">
        <f t="shared" si="14"/>
        <v>456.55507374152745</v>
      </c>
      <c r="AG14" s="5">
        <f t="shared" si="15"/>
        <v>463.71213571471606</v>
      </c>
      <c r="AH14" s="5">
        <f t="shared" si="16"/>
        <v>457.46847153333852</v>
      </c>
      <c r="AI14">
        <f t="shared" si="17"/>
        <v>78.007071219512198</v>
      </c>
      <c r="AJ14">
        <f t="shared" si="4"/>
        <v>485.77015054069392</v>
      </c>
      <c r="AK14">
        <f t="shared" si="18"/>
        <v>378.9350672954107</v>
      </c>
      <c r="AL14">
        <f t="shared" si="5"/>
        <v>5.857701505406939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14.898132394785453</v>
      </c>
      <c r="H15" s="5">
        <f t="shared" si="1"/>
        <v>0.19217529695352747</v>
      </c>
      <c r="I15">
        <v>15.153286518860501</v>
      </c>
      <c r="J15">
        <v>14.592146825475499</v>
      </c>
      <c r="K15">
        <v>14.970730881213701</v>
      </c>
      <c r="L15">
        <v>14.677496936610501</v>
      </c>
      <c r="M15">
        <v>14.657674250166499</v>
      </c>
      <c r="N15">
        <v>14.8693744317249</v>
      </c>
      <c r="O15">
        <v>15.039759833502099</v>
      </c>
      <c r="P15">
        <v>14.9522836068796</v>
      </c>
      <c r="Q15">
        <v>15.056507979505501</v>
      </c>
      <c r="R15">
        <v>15.012062683915699</v>
      </c>
      <c r="T15" s="14">
        <v>546</v>
      </c>
      <c r="U15" s="14">
        <v>210000</v>
      </c>
      <c r="V15" s="5">
        <f t="shared" si="2"/>
        <v>5.7300509210713271</v>
      </c>
      <c r="W15" s="5">
        <f t="shared" si="6"/>
        <v>7.3913575751356847E-2</v>
      </c>
      <c r="X15" s="5">
        <f t="shared" si="3"/>
        <v>2.3373524938167897E-2</v>
      </c>
      <c r="Y15" s="5">
        <f t="shared" si="7"/>
        <v>5.8281871226386546</v>
      </c>
      <c r="Z15" s="5">
        <f t="shared" si="8"/>
        <v>5.6123641636444228</v>
      </c>
      <c r="AA15" s="5">
        <f t="shared" si="9"/>
        <v>5.7579734158514242</v>
      </c>
      <c r="AB15" s="5">
        <f t="shared" si="10"/>
        <v>5.6451911294655774</v>
      </c>
      <c r="AC15" s="5">
        <f t="shared" si="11"/>
        <v>5.6375670192948073</v>
      </c>
      <c r="AD15" s="5">
        <f t="shared" si="12"/>
        <v>5.7189901660480382</v>
      </c>
      <c r="AE15" s="5">
        <f t="shared" si="13"/>
        <v>5.7845230128854226</v>
      </c>
      <c r="AF15" s="5">
        <f t="shared" si="14"/>
        <v>5.7508783103383081</v>
      </c>
      <c r="AG15" s="5">
        <f t="shared" si="15"/>
        <v>5.7909646075021159</v>
      </c>
      <c r="AH15" s="5">
        <f t="shared" si="16"/>
        <v>5.7738702630445005</v>
      </c>
      <c r="AI15">
        <f t="shared" si="17"/>
        <v>3.4504615384615396</v>
      </c>
      <c r="AJ15">
        <f t="shared" si="4"/>
        <v>66.066216278596457</v>
      </c>
      <c r="AK15">
        <f t="shared" si="18"/>
        <v>2.2795893826097875</v>
      </c>
      <c r="AL15">
        <f t="shared" si="5"/>
        <v>1.6606621627859646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6"/>
        <v>0</v>
      </c>
      <c r="X16" s="5">
        <f t="shared" si="3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K16">
        <f t="shared" si="18"/>
        <v>0</v>
      </c>
      <c r="AL16" t="e">
        <f t="shared" si="5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128.9036657768479</v>
      </c>
      <c r="H17" s="5">
        <f t="shared" si="1"/>
        <v>21.894818701147862</v>
      </c>
      <c r="I17">
        <v>132.17988474420901</v>
      </c>
      <c r="J17">
        <v>119.315064047305</v>
      </c>
      <c r="K17">
        <v>175.257038678783</v>
      </c>
      <c r="L17">
        <v>101.936217765099</v>
      </c>
      <c r="M17">
        <v>111.986804958709</v>
      </c>
      <c r="N17">
        <v>103.167929463504</v>
      </c>
      <c r="O17">
        <v>136.708182012658</v>
      </c>
      <c r="P17">
        <v>143.166454592479</v>
      </c>
      <c r="Q17">
        <v>125.773492088083</v>
      </c>
      <c r="R17">
        <v>139.54558941765001</v>
      </c>
      <c r="T17" s="14">
        <v>292</v>
      </c>
      <c r="U17" s="14">
        <v>100000</v>
      </c>
      <c r="V17" s="5">
        <f t="shared" si="2"/>
        <v>44.14509101946846</v>
      </c>
      <c r="W17" s="5">
        <f t="shared" si="6"/>
        <v>7.4982255825848814</v>
      </c>
      <c r="X17" s="5">
        <f t="shared" si="3"/>
        <v>2.3711471250711198</v>
      </c>
      <c r="Y17" s="5">
        <f t="shared" si="7"/>
        <v>45.267083816509931</v>
      </c>
      <c r="Z17" s="5">
        <f t="shared" si="8"/>
        <v>40.861323303871579</v>
      </c>
      <c r="AA17" s="5">
        <f t="shared" si="9"/>
        <v>60.019533794103765</v>
      </c>
      <c r="AB17" s="5">
        <f t="shared" si="10"/>
        <v>34.909663618184588</v>
      </c>
      <c r="AC17" s="5">
        <f t="shared" si="11"/>
        <v>38.351645533804451</v>
      </c>
      <c r="AD17" s="5">
        <f t="shared" si="12"/>
        <v>35.331482692980821</v>
      </c>
      <c r="AE17" s="5">
        <f t="shared" si="13"/>
        <v>46.817870552280141</v>
      </c>
      <c r="AF17" s="5">
        <f t="shared" si="14"/>
        <v>49.029607737150343</v>
      </c>
      <c r="AG17" s="5">
        <f t="shared" si="15"/>
        <v>43.073113728795548</v>
      </c>
      <c r="AH17" s="5">
        <f t="shared" si="16"/>
        <v>47.78958541700343</v>
      </c>
      <c r="AI17">
        <f t="shared" si="17"/>
        <v>603.1890410958905</v>
      </c>
      <c r="AJ17">
        <f t="shared" si="4"/>
        <v>-92.68138377659109</v>
      </c>
      <c r="AK17">
        <f t="shared" si="18"/>
        <v>-559.04395007642199</v>
      </c>
      <c r="AL17">
        <f t="shared" si="5"/>
        <v>7.3186162234089067E-2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172.85383440486629</v>
      </c>
      <c r="H18" s="5">
        <f t="shared" si="1"/>
        <v>4.7860220208922213</v>
      </c>
      <c r="I18">
        <v>182.53053983037699</v>
      </c>
      <c r="J18">
        <v>170.21362126150001</v>
      </c>
      <c r="K18">
        <v>172.878928450014</v>
      </c>
      <c r="L18">
        <v>179.04032800906401</v>
      </c>
      <c r="M18">
        <v>171.278335742661</v>
      </c>
      <c r="N18">
        <v>175.41049008872201</v>
      </c>
      <c r="O18">
        <v>167.59589619919399</v>
      </c>
      <c r="P18">
        <v>171.41777141953801</v>
      </c>
      <c r="Q18">
        <v>169.36425475082601</v>
      </c>
      <c r="R18">
        <v>168.80817829676701</v>
      </c>
      <c r="T18" s="14">
        <v>200</v>
      </c>
      <c r="U18" s="14">
        <v>47000</v>
      </c>
      <c r="V18" s="5">
        <f t="shared" si="2"/>
        <v>40.620651085143578</v>
      </c>
      <c r="W18" s="5">
        <f t="shared" si="6"/>
        <v>1.1247151749096711</v>
      </c>
      <c r="X18" s="5">
        <f t="shared" si="3"/>
        <v>0.3556661671669224</v>
      </c>
      <c r="Y18" s="5">
        <f t="shared" si="7"/>
        <v>42.894676860138595</v>
      </c>
      <c r="Z18" s="5">
        <f t="shared" si="8"/>
        <v>40.000200996452506</v>
      </c>
      <c r="AA18" s="5">
        <f t="shared" si="9"/>
        <v>40.626548185753293</v>
      </c>
      <c r="AB18" s="5">
        <f t="shared" si="10"/>
        <v>42.074477082130045</v>
      </c>
      <c r="AC18" s="5">
        <f t="shared" si="11"/>
        <v>40.250408899525333</v>
      </c>
      <c r="AD18" s="5">
        <f t="shared" si="12"/>
        <v>41.221465170849669</v>
      </c>
      <c r="AE18" s="5">
        <f t="shared" si="13"/>
        <v>39.38503560681059</v>
      </c>
      <c r="AF18" s="5">
        <f t="shared" si="14"/>
        <v>40.283176283591438</v>
      </c>
      <c r="AG18" s="5">
        <f t="shared" si="15"/>
        <v>39.800599866444117</v>
      </c>
      <c r="AH18" s="5">
        <f t="shared" si="16"/>
        <v>39.669921899740253</v>
      </c>
      <c r="AI18">
        <f t="shared" si="17"/>
        <v>45.130904000000001</v>
      </c>
      <c r="AJ18">
        <f t="shared" si="4"/>
        <v>-9.9937127668801473</v>
      </c>
      <c r="AK18">
        <f t="shared" si="18"/>
        <v>-4.510252914856423</v>
      </c>
      <c r="AL18">
        <f t="shared" si="5"/>
        <v>0.90006287233119853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35.094052339820223</v>
      </c>
      <c r="H19" s="5">
        <f t="shared" si="1"/>
        <v>6.6982561417709929</v>
      </c>
      <c r="I19">
        <v>29.7413562490791</v>
      </c>
      <c r="J19">
        <v>48.343737889756703</v>
      </c>
      <c r="K19">
        <v>34.0809682054037</v>
      </c>
      <c r="L19">
        <v>42.017194506947597</v>
      </c>
      <c r="M19">
        <v>30.356673944295</v>
      </c>
      <c r="N19">
        <v>31.168285032694001</v>
      </c>
      <c r="O19">
        <v>34.875853006358902</v>
      </c>
      <c r="P19">
        <v>36.347022199551802</v>
      </c>
      <c r="Q19">
        <v>25.219511126079801</v>
      </c>
      <c r="R19">
        <v>38.789921238035603</v>
      </c>
      <c r="T19" s="14">
        <v>437</v>
      </c>
      <c r="U19" s="14">
        <v>300000</v>
      </c>
      <c r="V19" s="5">
        <f t="shared" si="2"/>
        <v>24.092026777908618</v>
      </c>
      <c r="W19" s="5">
        <f t="shared" si="6"/>
        <v>4.59834517741717</v>
      </c>
      <c r="X19" s="5">
        <f t="shared" si="3"/>
        <v>1.4541244228289318</v>
      </c>
      <c r="Y19" s="5">
        <f t="shared" si="7"/>
        <v>20.417407035981075</v>
      </c>
      <c r="Z19" s="5">
        <f t="shared" si="8"/>
        <v>33.187920748116731</v>
      </c>
      <c r="AA19" s="5">
        <f t="shared" si="9"/>
        <v>23.396545678766842</v>
      </c>
      <c r="AB19" s="5">
        <f t="shared" si="10"/>
        <v>28.844755954426265</v>
      </c>
      <c r="AC19" s="5">
        <f t="shared" si="11"/>
        <v>20.839821929721964</v>
      </c>
      <c r="AD19" s="5">
        <f t="shared" si="12"/>
        <v>21.396992013291076</v>
      </c>
      <c r="AE19" s="5">
        <f t="shared" si="13"/>
        <v>23.942233185143412</v>
      </c>
      <c r="AF19" s="5">
        <f t="shared" si="14"/>
        <v>24.952189153010391</v>
      </c>
      <c r="AG19" s="5">
        <f t="shared" si="15"/>
        <v>17.313165532777898</v>
      </c>
      <c r="AH19" s="5">
        <f t="shared" si="16"/>
        <v>26.629236547850528</v>
      </c>
      <c r="AI19">
        <f t="shared" si="17"/>
        <v>33.584622425629298</v>
      </c>
      <c r="AJ19">
        <f t="shared" si="4"/>
        <v>-28.264708554462214</v>
      </c>
      <c r="AK19">
        <f t="shared" si="18"/>
        <v>-9.4925956477206803</v>
      </c>
      <c r="AL19">
        <f t="shared" si="5"/>
        <v>0.71735291445537785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30.260416463588296</v>
      </c>
      <c r="H20" s="5">
        <f t="shared" si="1"/>
        <v>3.0263077684540356</v>
      </c>
      <c r="I20">
        <v>29.105739269807898</v>
      </c>
      <c r="J20">
        <v>33.549017659672401</v>
      </c>
      <c r="K20">
        <v>30.743807592685201</v>
      </c>
      <c r="L20">
        <v>32.153467326092198</v>
      </c>
      <c r="M20">
        <v>36.528790604479603</v>
      </c>
      <c r="N20">
        <v>27.787731159854602</v>
      </c>
      <c r="O20">
        <v>27.226011818305199</v>
      </c>
      <c r="P20">
        <v>29.760891230130301</v>
      </c>
      <c r="Q20">
        <v>27.549584598280799</v>
      </c>
      <c r="R20">
        <v>28.1991233765748</v>
      </c>
      <c r="T20" s="14">
        <v>97</v>
      </c>
      <c r="U20" s="14">
        <v>105000</v>
      </c>
      <c r="V20" s="5">
        <f t="shared" si="2"/>
        <v>32.756120914193517</v>
      </c>
      <c r="W20" s="5">
        <f t="shared" si="6"/>
        <v>3.275900161728595</v>
      </c>
      <c r="X20" s="5">
        <f t="shared" si="3"/>
        <v>1.0359305898376316</v>
      </c>
      <c r="Y20" s="5">
        <f t="shared" si="7"/>
        <v>31.506212611647722</v>
      </c>
      <c r="Z20" s="5">
        <f t="shared" si="8"/>
        <v>36.315946951191776</v>
      </c>
      <c r="AA20" s="5">
        <f t="shared" si="9"/>
        <v>33.279379352906659</v>
      </c>
      <c r="AB20" s="5">
        <f t="shared" si="10"/>
        <v>34.805299682883316</v>
      </c>
      <c r="AC20" s="5">
        <f t="shared" si="11"/>
        <v>39.541474365673793</v>
      </c>
      <c r="AD20" s="5">
        <f t="shared" si="12"/>
        <v>30.079502801904464</v>
      </c>
      <c r="AE20" s="5">
        <f t="shared" si="13"/>
        <v>29.471456091979856</v>
      </c>
      <c r="AF20" s="5">
        <f t="shared" si="14"/>
        <v>32.215397723336928</v>
      </c>
      <c r="AG20" s="5">
        <f t="shared" si="15"/>
        <v>29.821715286798803</v>
      </c>
      <c r="AH20" s="5">
        <f t="shared" si="16"/>
        <v>30.524824273611895</v>
      </c>
      <c r="AI20">
        <f t="shared" si="17"/>
        <v>120.25509278350515</v>
      </c>
      <c r="AJ20">
        <f t="shared" si="4"/>
        <v>-72.76113621801926</v>
      </c>
      <c r="AK20">
        <f t="shared" si="18"/>
        <v>-87.498971869311632</v>
      </c>
      <c r="AL20">
        <f t="shared" si="5"/>
        <v>0.27238863781980738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339.58474489593902</v>
      </c>
      <c r="H21" s="5">
        <f t="shared" si="1"/>
        <v>81.833322494031449</v>
      </c>
      <c r="I21">
        <v>207.50774814100399</v>
      </c>
      <c r="J21">
        <v>288.610945434933</v>
      </c>
      <c r="K21">
        <v>373.08036909859902</v>
      </c>
      <c r="L21">
        <v>356.806486282116</v>
      </c>
      <c r="M21">
        <v>316.88781254503698</v>
      </c>
      <c r="N21">
        <v>373.37231589954001</v>
      </c>
      <c r="O21">
        <v>408.10977251737103</v>
      </c>
      <c r="P21">
        <v>502.015878163688</v>
      </c>
      <c r="Q21">
        <v>289.93443616328199</v>
      </c>
      <c r="R21">
        <v>279.521684713821</v>
      </c>
      <c r="T21" s="14">
        <v>1629</v>
      </c>
      <c r="U21" s="14">
        <v>90000</v>
      </c>
      <c r="V21" s="5">
        <f t="shared" si="2"/>
        <v>18.761588115797743</v>
      </c>
      <c r="W21" s="5">
        <f t="shared" si="6"/>
        <v>4.521178038344261</v>
      </c>
      <c r="X21" s="5">
        <f t="shared" si="3"/>
        <v>1.4297220308299952</v>
      </c>
      <c r="Y21" s="5">
        <f t="shared" si="7"/>
        <v>11.464516471878673</v>
      </c>
      <c r="Z21" s="5">
        <f t="shared" si="8"/>
        <v>15.945356101377513</v>
      </c>
      <c r="AA21" s="5">
        <f t="shared" si="9"/>
        <v>20.612175088320388</v>
      </c>
      <c r="AB21" s="5">
        <f t="shared" si="10"/>
        <v>19.713065540448397</v>
      </c>
      <c r="AC21" s="5">
        <f t="shared" si="11"/>
        <v>17.507613952764473</v>
      </c>
      <c r="AD21" s="5">
        <f t="shared" si="12"/>
        <v>20.628304745830938</v>
      </c>
      <c r="AE21" s="5">
        <f t="shared" si="13"/>
        <v>22.547501244053645</v>
      </c>
      <c r="AF21" s="5">
        <f t="shared" si="14"/>
        <v>27.735683876446849</v>
      </c>
      <c r="AG21" s="5">
        <f t="shared" si="15"/>
        <v>16.018477136092926</v>
      </c>
      <c r="AH21" s="5">
        <f t="shared" si="16"/>
        <v>15.44318700076359</v>
      </c>
      <c r="AI21">
        <f t="shared" si="17"/>
        <v>18.581480662983427</v>
      </c>
      <c r="AJ21">
        <f t="shared" si="4"/>
        <v>0.96928471999064847</v>
      </c>
      <c r="AK21">
        <f t="shared" si="18"/>
        <v>0.18010745281431539</v>
      </c>
      <c r="AL21">
        <f t="shared" si="5"/>
        <v>1.0096928471999065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27.688157239618032</v>
      </c>
      <c r="H22" s="5">
        <f t="shared" si="1"/>
        <v>1.5170370647951439</v>
      </c>
      <c r="I22">
        <v>27.385578131276699</v>
      </c>
      <c r="J22">
        <v>27.4946768923433</v>
      </c>
      <c r="K22">
        <v>26.9100016896063</v>
      </c>
      <c r="L22">
        <v>27.430388538873199</v>
      </c>
      <c r="M22">
        <v>31.943052789786002</v>
      </c>
      <c r="N22">
        <v>27.239118692817801</v>
      </c>
      <c r="O22">
        <v>27.240985196463701</v>
      </c>
      <c r="P22">
        <v>27.516729560107301</v>
      </c>
      <c r="Q22">
        <v>26.803221974262701</v>
      </c>
      <c r="R22">
        <v>26.9178189306433</v>
      </c>
      <c r="T22" s="14">
        <v>54</v>
      </c>
      <c r="U22" s="14">
        <v>90000</v>
      </c>
      <c r="V22" s="5">
        <f t="shared" si="2"/>
        <v>46.146928732696708</v>
      </c>
      <c r="W22" s="5">
        <f t="shared" si="6"/>
        <v>2.5283951079919063</v>
      </c>
      <c r="X22" s="5">
        <f t="shared" si="3"/>
        <v>0.79954873660818215</v>
      </c>
      <c r="Y22" s="5">
        <f t="shared" si="7"/>
        <v>45.642630218794494</v>
      </c>
      <c r="Z22" s="5">
        <f t="shared" si="8"/>
        <v>45.824461487238835</v>
      </c>
      <c r="AA22" s="5">
        <f t="shared" si="9"/>
        <v>44.850002816010502</v>
      </c>
      <c r="AB22" s="5">
        <f t="shared" si="10"/>
        <v>45.717314231455326</v>
      </c>
      <c r="AC22" s="5">
        <f t="shared" si="11"/>
        <v>53.238421316310003</v>
      </c>
      <c r="AD22" s="5">
        <f t="shared" si="12"/>
        <v>45.398531154696336</v>
      </c>
      <c r="AE22" s="5">
        <f t="shared" si="13"/>
        <v>45.401641994106171</v>
      </c>
      <c r="AF22" s="5">
        <f t="shared" si="14"/>
        <v>45.86121593351217</v>
      </c>
      <c r="AG22" s="5">
        <f t="shared" si="15"/>
        <v>44.67203662377117</v>
      </c>
      <c r="AH22" s="5">
        <f t="shared" si="16"/>
        <v>44.863031551072169</v>
      </c>
      <c r="AI22">
        <f t="shared" si="17"/>
        <v>153.75733333333335</v>
      </c>
      <c r="AJ22">
        <f t="shared" si="4"/>
        <v>-69.987168915934603</v>
      </c>
      <c r="AK22">
        <f t="shared" si="18"/>
        <v>-107.61040460063664</v>
      </c>
      <c r="AL22">
        <f t="shared" si="5"/>
        <v>0.30012831084065389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12.264900192246319</v>
      </c>
      <c r="H23" s="5">
        <f t="shared" si="1"/>
        <v>8.1115775621658504E-2</v>
      </c>
      <c r="I23">
        <v>12.2869100351956</v>
      </c>
      <c r="J23">
        <v>12.389202981015099</v>
      </c>
      <c r="K23">
        <v>12.4255578591175</v>
      </c>
      <c r="L23">
        <v>12.197334031865999</v>
      </c>
      <c r="M23">
        <v>12.232000871939199</v>
      </c>
      <c r="N23">
        <v>12.2561168898386</v>
      </c>
      <c r="O23">
        <v>12.203257137159801</v>
      </c>
      <c r="P23">
        <v>12.2493463432416</v>
      </c>
      <c r="Q23">
        <v>12.1897744760525</v>
      </c>
      <c r="R23">
        <v>12.219501297037301</v>
      </c>
      <c r="T23" s="14">
        <v>18</v>
      </c>
      <c r="U23" s="14">
        <v>270000</v>
      </c>
      <c r="V23" s="5">
        <f t="shared" si="2"/>
        <v>183.97350288369481</v>
      </c>
      <c r="W23" s="5">
        <f t="shared" si="6"/>
        <v>1.2167366343248791</v>
      </c>
      <c r="X23" s="5">
        <f t="shared" si="3"/>
        <v>0.38476590770340274</v>
      </c>
      <c r="Y23" s="5">
        <f t="shared" si="7"/>
        <v>184.30365052793402</v>
      </c>
      <c r="Z23" s="5">
        <f t="shared" si="8"/>
        <v>185.83804471522652</v>
      </c>
      <c r="AA23" s="5">
        <f t="shared" si="9"/>
        <v>186.3833678867625</v>
      </c>
      <c r="AB23" s="5">
        <f t="shared" si="10"/>
        <v>182.96001047799001</v>
      </c>
      <c r="AC23" s="5">
        <f t="shared" si="11"/>
        <v>183.48001307908797</v>
      </c>
      <c r="AD23" s="5">
        <f t="shared" si="12"/>
        <v>183.84175334757902</v>
      </c>
      <c r="AE23" s="5">
        <f t="shared" si="13"/>
        <v>183.04885705739702</v>
      </c>
      <c r="AF23" s="5">
        <f t="shared" si="14"/>
        <v>183.74019514862403</v>
      </c>
      <c r="AG23" s="5">
        <f t="shared" si="15"/>
        <v>182.84661714078752</v>
      </c>
      <c r="AH23" s="5">
        <f t="shared" si="16"/>
        <v>183.2925194555595</v>
      </c>
      <c r="AI23">
        <f t="shared" si="17"/>
        <v>1257.3119999999999</v>
      </c>
      <c r="AJ23">
        <f t="shared" si="4"/>
        <v>-85.36771279652983</v>
      </c>
      <c r="AK23">
        <f t="shared" si="18"/>
        <v>-1073.338497116305</v>
      </c>
      <c r="AL23">
        <f t="shared" si="5"/>
        <v>0.14632287203470168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5.9989753307401106</v>
      </c>
      <c r="H24" s="5">
        <f t="shared" si="1"/>
        <v>7.6947756981927684E-2</v>
      </c>
      <c r="I24">
        <v>6.1118406377729704</v>
      </c>
      <c r="J24">
        <v>5.8898244536878304</v>
      </c>
      <c r="K24">
        <v>6.0341021525946701</v>
      </c>
      <c r="L24">
        <v>5.91793848182395</v>
      </c>
      <c r="M24">
        <v>5.8965971286387102</v>
      </c>
      <c r="N24">
        <v>5.9720928178225501</v>
      </c>
      <c r="O24">
        <v>6.0481830267744598</v>
      </c>
      <c r="P24">
        <v>6.0026032214714498</v>
      </c>
      <c r="Q24">
        <v>6.0672661390064198</v>
      </c>
      <c r="R24">
        <v>6.0493052478080998</v>
      </c>
      <c r="T24" s="14">
        <v>65</v>
      </c>
      <c r="U24" s="14">
        <v>70000</v>
      </c>
      <c r="V24" s="5">
        <f t="shared" si="2"/>
        <v>6.4604349715662739</v>
      </c>
      <c r="W24" s="5">
        <f t="shared" si="6"/>
        <v>8.2866815211306927E-2</v>
      </c>
      <c r="X24" s="5">
        <f t="shared" si="3"/>
        <v>2.620478785120171E-2</v>
      </c>
      <c r="Y24" s="5">
        <f t="shared" si="7"/>
        <v>6.5819822252939684</v>
      </c>
      <c r="Z24" s="5">
        <f t="shared" si="8"/>
        <v>6.3428878732022786</v>
      </c>
      <c r="AA24" s="5">
        <f t="shared" si="9"/>
        <v>6.4982638566404143</v>
      </c>
      <c r="AB24" s="5">
        <f t="shared" si="10"/>
        <v>6.3731645188873305</v>
      </c>
      <c r="AC24" s="5">
        <f t="shared" si="11"/>
        <v>6.3501815231493799</v>
      </c>
      <c r="AD24" s="5">
        <f t="shared" si="12"/>
        <v>6.4314845730396693</v>
      </c>
      <c r="AE24" s="5">
        <f t="shared" si="13"/>
        <v>6.5134278749878796</v>
      </c>
      <c r="AF24" s="5">
        <f t="shared" si="14"/>
        <v>6.4643419308154071</v>
      </c>
      <c r="AG24" s="5">
        <f t="shared" si="15"/>
        <v>6.5339789189299911</v>
      </c>
      <c r="AH24" s="5">
        <f t="shared" si="16"/>
        <v>6.5146364207164149</v>
      </c>
      <c r="AI24">
        <f t="shared" si="17"/>
        <v>3.8838153846153856</v>
      </c>
      <c r="AJ24">
        <f t="shared" si="4"/>
        <v>66.342483660717335</v>
      </c>
      <c r="AK24">
        <f t="shared" si="18"/>
        <v>2.5766195869508883</v>
      </c>
      <c r="AL24">
        <f t="shared" si="5"/>
        <v>1.6634248366071733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3.5775603607088406</v>
      </c>
      <c r="H25" s="5">
        <f t="shared" si="1"/>
        <v>4.7951187869752387E-2</v>
      </c>
      <c r="I25">
        <v>3.64224631776748</v>
      </c>
      <c r="J25">
        <v>3.5045826242869</v>
      </c>
      <c r="K25">
        <v>3.5968703465603298</v>
      </c>
      <c r="L25">
        <v>3.5201137083275298</v>
      </c>
      <c r="M25">
        <v>3.51978869149616</v>
      </c>
      <c r="N25">
        <v>3.5653212274026802</v>
      </c>
      <c r="O25">
        <v>3.6125751456414501</v>
      </c>
      <c r="P25">
        <v>3.5850333583806799</v>
      </c>
      <c r="Q25">
        <v>3.6164306427002701</v>
      </c>
      <c r="R25">
        <v>3.6126415445249198</v>
      </c>
      <c r="T25" s="14">
        <v>22</v>
      </c>
      <c r="U25" s="14">
        <v>160000</v>
      </c>
      <c r="V25" s="5">
        <f t="shared" si="2"/>
        <v>26.018620805155201</v>
      </c>
      <c r="W25" s="5">
        <f t="shared" si="6"/>
        <v>0.34873591178001678</v>
      </c>
      <c r="X25" s="5">
        <f t="shared" si="3"/>
        <v>0.11027997831203977</v>
      </c>
      <c r="Y25" s="5">
        <f t="shared" si="7"/>
        <v>26.489064129218036</v>
      </c>
      <c r="Z25" s="5">
        <f t="shared" si="8"/>
        <v>25.487873631177454</v>
      </c>
      <c r="AA25" s="5">
        <f t="shared" si="9"/>
        <v>26.159057065893307</v>
      </c>
      <c r="AB25" s="5">
        <f t="shared" si="10"/>
        <v>25.600826969654765</v>
      </c>
      <c r="AC25" s="5">
        <f t="shared" si="11"/>
        <v>25.598463210881164</v>
      </c>
      <c r="AD25" s="5">
        <f t="shared" si="12"/>
        <v>25.929608926564946</v>
      </c>
      <c r="AE25" s="5">
        <f t="shared" si="13"/>
        <v>26.273273786483273</v>
      </c>
      <c r="AF25" s="5">
        <f t="shared" si="14"/>
        <v>26.07296987913222</v>
      </c>
      <c r="AG25" s="5">
        <f t="shared" si="15"/>
        <v>26.301313765092871</v>
      </c>
      <c r="AH25" s="5">
        <f t="shared" si="16"/>
        <v>26.273756687453961</v>
      </c>
      <c r="AI25">
        <f t="shared" si="17"/>
        <v>15.639272727272729</v>
      </c>
      <c r="AJ25">
        <f t="shared" si="4"/>
        <v>66.367204274034592</v>
      </c>
      <c r="AK25">
        <f t="shared" si="18"/>
        <v>10.379348077882472</v>
      </c>
      <c r="AL25">
        <f t="shared" si="5"/>
        <v>1.663672042740346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6.4471979669877708</v>
      </c>
      <c r="H26" s="5">
        <f t="shared" si="1"/>
        <v>8.3904787699585842E-2</v>
      </c>
      <c r="I26">
        <v>6.5510121356069799</v>
      </c>
      <c r="J26">
        <v>6.3228788724878697</v>
      </c>
      <c r="K26">
        <v>6.4883617390301502</v>
      </c>
      <c r="L26">
        <v>6.3523398710865298</v>
      </c>
      <c r="M26">
        <v>6.3284643369082199</v>
      </c>
      <c r="N26">
        <v>6.4345729763353097</v>
      </c>
      <c r="O26">
        <v>6.5119707862322596</v>
      </c>
      <c r="P26">
        <v>6.46540541901813</v>
      </c>
      <c r="Q26">
        <v>6.5168011698869703</v>
      </c>
      <c r="R26">
        <v>6.5001723632852997</v>
      </c>
      <c r="T26" s="14">
        <v>400</v>
      </c>
      <c r="U26" s="14">
        <v>53000</v>
      </c>
      <c r="V26" s="5">
        <f t="shared" si="2"/>
        <v>0.85425373062587995</v>
      </c>
      <c r="W26" s="5">
        <f t="shared" si="6"/>
        <v>1.1117384370195186E-2</v>
      </c>
      <c r="X26" s="5">
        <f t="shared" si="3"/>
        <v>3.5156256233373341E-3</v>
      </c>
      <c r="Y26" s="5">
        <f t="shared" si="7"/>
        <v>0.86800910796792496</v>
      </c>
      <c r="Z26" s="5">
        <f t="shared" si="8"/>
        <v>0.83778145060464271</v>
      </c>
      <c r="AA26" s="5">
        <f t="shared" si="9"/>
        <v>0.85970793042149485</v>
      </c>
      <c r="AB26" s="5">
        <f t="shared" si="10"/>
        <v>0.84168503291896513</v>
      </c>
      <c r="AC26" s="5">
        <f t="shared" si="11"/>
        <v>0.83852152464033902</v>
      </c>
      <c r="AD26" s="5">
        <f t="shared" si="12"/>
        <v>0.85258091936442848</v>
      </c>
      <c r="AE26" s="5">
        <f t="shared" si="13"/>
        <v>0.86283612917577446</v>
      </c>
      <c r="AF26" s="5">
        <f t="shared" si="14"/>
        <v>0.85666621801990228</v>
      </c>
      <c r="AG26" s="5">
        <f t="shared" si="15"/>
        <v>0.86347615501002362</v>
      </c>
      <c r="AH26" s="5">
        <f t="shared" si="16"/>
        <v>0.86127283813530231</v>
      </c>
      <c r="AI26">
        <f t="shared" si="17"/>
        <v>0.51346400000000003</v>
      </c>
      <c r="AJ26">
        <f t="shared" si="4"/>
        <v>66.370715498239392</v>
      </c>
      <c r="AK26">
        <f t="shared" si="18"/>
        <v>0.34078973062587992</v>
      </c>
      <c r="AL26">
        <f t="shared" si="5"/>
        <v>1.6637071549823939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3.1115923086014563</v>
      </c>
      <c r="H27" s="5">
        <f t="shared" si="1"/>
        <v>4.0736720186745325E-2</v>
      </c>
      <c r="I27">
        <v>3.17211846623354</v>
      </c>
      <c r="J27">
        <v>3.0438193850345798</v>
      </c>
      <c r="K27">
        <v>3.1256613213512301</v>
      </c>
      <c r="L27">
        <v>3.0683696533971299</v>
      </c>
      <c r="M27">
        <v>3.0644072831495501</v>
      </c>
      <c r="N27">
        <v>3.1042756320474099</v>
      </c>
      <c r="O27">
        <v>3.13262925208462</v>
      </c>
      <c r="P27">
        <v>3.1221685553321801</v>
      </c>
      <c r="Q27">
        <v>3.13802390562843</v>
      </c>
      <c r="R27">
        <v>3.1444496317558901</v>
      </c>
      <c r="T27" s="14">
        <v>640</v>
      </c>
      <c r="U27" s="14">
        <v>480000</v>
      </c>
      <c r="V27" s="5">
        <f t="shared" si="2"/>
        <v>2.333694231451092</v>
      </c>
      <c r="W27" s="5">
        <f t="shared" si="6"/>
        <v>3.0552540140058988E-2</v>
      </c>
      <c r="X27" s="5">
        <f t="shared" si="3"/>
        <v>9.6615615146306219E-3</v>
      </c>
      <c r="Y27" s="5">
        <f t="shared" si="7"/>
        <v>2.379088849675155</v>
      </c>
      <c r="Z27" s="5">
        <f t="shared" si="8"/>
        <v>2.282864538775935</v>
      </c>
      <c r="AA27" s="5">
        <f t="shared" si="9"/>
        <v>2.3442459910134223</v>
      </c>
      <c r="AB27" s="5">
        <f t="shared" si="10"/>
        <v>2.3012772400478476</v>
      </c>
      <c r="AC27" s="5">
        <f t="shared" si="11"/>
        <v>2.2983054623621624</v>
      </c>
      <c r="AD27" s="5">
        <f t="shared" si="12"/>
        <v>2.3282067240355571</v>
      </c>
      <c r="AE27" s="5">
        <f t="shared" si="13"/>
        <v>2.3494719390634651</v>
      </c>
      <c r="AF27" s="5">
        <f t="shared" si="14"/>
        <v>2.3416264164991349</v>
      </c>
      <c r="AG27" s="5">
        <f t="shared" si="15"/>
        <v>2.3535179292213226</v>
      </c>
      <c r="AH27" s="5">
        <f t="shared" si="16"/>
        <v>2.3583372238169176</v>
      </c>
      <c r="AI27">
        <f t="shared" si="17"/>
        <v>1.4028000000000003</v>
      </c>
      <c r="AJ27">
        <f t="shared" si="4"/>
        <v>66.359725652344707</v>
      </c>
      <c r="AK27">
        <f t="shared" si="18"/>
        <v>0.93089423145109174</v>
      </c>
      <c r="AL27">
        <f t="shared" si="5"/>
        <v>1.6635972565234471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31.029125617359853</v>
      </c>
      <c r="H28" s="5">
        <f t="shared" si="1"/>
        <v>0.36947606380922626</v>
      </c>
      <c r="I28">
        <v>31.578172797069801</v>
      </c>
      <c r="J28">
        <v>30.509993364698602</v>
      </c>
      <c r="K28">
        <v>31.1555918602918</v>
      </c>
      <c r="L28">
        <v>30.575195006287299</v>
      </c>
      <c r="M28">
        <v>30.5558243423975</v>
      </c>
      <c r="N28">
        <v>30.978851742622801</v>
      </c>
      <c r="O28">
        <v>31.236335345422301</v>
      </c>
      <c r="P28">
        <v>31.080590401510399</v>
      </c>
      <c r="Q28">
        <v>31.3618974497656</v>
      </c>
      <c r="R28">
        <v>31.2588038635324</v>
      </c>
      <c r="T28" s="14">
        <v>2500</v>
      </c>
      <c r="U28" s="14">
        <v>120000</v>
      </c>
      <c r="V28" s="5">
        <f t="shared" si="2"/>
        <v>1.4893980296332725</v>
      </c>
      <c r="W28" s="5">
        <f t="shared" si="6"/>
        <v>1.7734851062842821E-2</v>
      </c>
      <c r="X28" s="5">
        <f t="shared" si="3"/>
        <v>5.6082523322441282E-3</v>
      </c>
      <c r="Y28" s="5">
        <f t="shared" si="7"/>
        <v>1.5157522942593504</v>
      </c>
      <c r="Z28" s="5">
        <f t="shared" si="8"/>
        <v>1.464479681505533</v>
      </c>
      <c r="AA28" s="5">
        <f t="shared" si="9"/>
        <v>1.4954684092940063</v>
      </c>
      <c r="AB28" s="5">
        <f t="shared" si="10"/>
        <v>1.4676093603017903</v>
      </c>
      <c r="AC28" s="5">
        <f t="shared" si="11"/>
        <v>1.46667956843508</v>
      </c>
      <c r="AD28" s="5">
        <f t="shared" si="12"/>
        <v>1.4869848836458945</v>
      </c>
      <c r="AE28" s="5">
        <f t="shared" si="13"/>
        <v>1.4993440965802705</v>
      </c>
      <c r="AF28" s="5">
        <f t="shared" si="14"/>
        <v>1.491868339272499</v>
      </c>
      <c r="AG28" s="5">
        <f t="shared" si="15"/>
        <v>1.5053710775887488</v>
      </c>
      <c r="AH28" s="5">
        <f t="shared" si="16"/>
        <v>1.500422585449555</v>
      </c>
      <c r="AI28">
        <f t="shared" si="17"/>
        <v>0.89510400000000001</v>
      </c>
      <c r="AJ28">
        <f t="shared" si="4"/>
        <v>66.393852516944676</v>
      </c>
      <c r="AK28">
        <f t="shared" si="18"/>
        <v>0.59429402963327249</v>
      </c>
      <c r="AL28">
        <f t="shared" si="5"/>
        <v>1.6639385251694467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0.93162604089964718</v>
      </c>
      <c r="H29" s="5">
        <f t="shared" si="1"/>
        <v>1.1750173264276796E-2</v>
      </c>
      <c r="I29">
        <v>0.94837309574142403</v>
      </c>
      <c r="J29">
        <v>0.91161514090233797</v>
      </c>
      <c r="K29">
        <v>0.93491644179018596</v>
      </c>
      <c r="L29">
        <v>0.91940860165078198</v>
      </c>
      <c r="M29">
        <v>0.91731004372325597</v>
      </c>
      <c r="N29">
        <v>0.93117634037167696</v>
      </c>
      <c r="O29">
        <v>0.93776399313014003</v>
      </c>
      <c r="P29">
        <v>0.93550921573684298</v>
      </c>
      <c r="Q29">
        <v>0.94047997226479396</v>
      </c>
      <c r="R29">
        <v>0.93970756368503205</v>
      </c>
      <c r="T29" s="14">
        <v>1550</v>
      </c>
      <c r="U29" s="14">
        <v>390000</v>
      </c>
      <c r="V29" s="5">
        <f t="shared" si="2"/>
        <v>0.23440913287152415</v>
      </c>
      <c r="W29" s="5">
        <f t="shared" si="6"/>
        <v>2.956495208430927E-3</v>
      </c>
      <c r="X29" s="5">
        <f t="shared" si="3"/>
        <v>9.3492587500159762E-4</v>
      </c>
      <c r="Y29" s="5">
        <f t="shared" si="7"/>
        <v>0.23862290796074537</v>
      </c>
      <c r="Z29" s="5">
        <f t="shared" si="8"/>
        <v>0.22937413222703987</v>
      </c>
      <c r="AA29" s="5">
        <f t="shared" si="9"/>
        <v>0.23523704019236938</v>
      </c>
      <c r="AB29" s="5">
        <f t="shared" si="10"/>
        <v>0.23133506751213223</v>
      </c>
      <c r="AC29" s="5">
        <f t="shared" si="11"/>
        <v>0.23080704325939991</v>
      </c>
      <c r="AD29" s="5">
        <f t="shared" si="12"/>
        <v>0.23429598241609939</v>
      </c>
      <c r="AE29" s="5">
        <f t="shared" si="13"/>
        <v>0.23595352085209972</v>
      </c>
      <c r="AF29" s="5">
        <f t="shared" si="14"/>
        <v>0.23538618976604436</v>
      </c>
      <c r="AG29" s="5">
        <f t="shared" si="15"/>
        <v>0.23663689624727074</v>
      </c>
      <c r="AH29" s="5">
        <f t="shared" si="16"/>
        <v>0.23644254828204028</v>
      </c>
      <c r="AI29">
        <f t="shared" si="17"/>
        <v>0.14090322580645162</v>
      </c>
      <c r="AJ29">
        <f t="shared" si="4"/>
        <v>66.361793017794142</v>
      </c>
      <c r="AK29">
        <f t="shared" si="18"/>
        <v>9.350590706507253E-2</v>
      </c>
      <c r="AL29">
        <f t="shared" si="5"/>
        <v>1.6636179301779415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5.6426773950065368</v>
      </c>
      <c r="H30" s="5">
        <f t="shared" si="1"/>
        <v>6.8896851308892726E-2</v>
      </c>
      <c r="I30">
        <v>5.7266957824249403</v>
      </c>
      <c r="J30">
        <v>5.5396218912009596</v>
      </c>
      <c r="K30">
        <v>5.6822578063373497</v>
      </c>
      <c r="L30">
        <v>5.5676761455132997</v>
      </c>
      <c r="M30">
        <v>5.5449143890218702</v>
      </c>
      <c r="N30">
        <v>5.6281574127175604</v>
      </c>
      <c r="O30">
        <v>5.6872166562159903</v>
      </c>
      <c r="P30">
        <v>5.6575070294520398</v>
      </c>
      <c r="Q30">
        <v>5.7038862198836799</v>
      </c>
      <c r="R30">
        <v>5.6888406172976804</v>
      </c>
      <c r="T30" s="14">
        <v>9240</v>
      </c>
      <c r="U30" s="15">
        <v>66000</v>
      </c>
      <c r="V30" s="5">
        <f t="shared" si="2"/>
        <v>4.030483853576098E-2</v>
      </c>
      <c r="W30" s="5">
        <f t="shared" si="6"/>
        <v>4.9212036649209055E-4</v>
      </c>
      <c r="X30" s="5">
        <f t="shared" si="3"/>
        <v>1.5562212410718133E-4</v>
      </c>
      <c r="Y30" s="5">
        <f t="shared" si="7"/>
        <v>4.0904969874463862E-2</v>
      </c>
      <c r="Z30" s="5">
        <f t="shared" si="8"/>
        <v>3.9568727794292567E-2</v>
      </c>
      <c r="AA30" s="5">
        <f t="shared" si="9"/>
        <v>4.0587555759552502E-2</v>
      </c>
      <c r="AB30" s="5">
        <f t="shared" si="10"/>
        <v>3.9769115325095E-2</v>
      </c>
      <c r="AC30" s="5">
        <f t="shared" si="11"/>
        <v>3.9606531350156217E-2</v>
      </c>
      <c r="AD30" s="5">
        <f t="shared" si="12"/>
        <v>4.0201124376554008E-2</v>
      </c>
      <c r="AE30" s="5">
        <f t="shared" si="13"/>
        <v>4.0622976115828498E-2</v>
      </c>
      <c r="AF30" s="5">
        <f t="shared" si="14"/>
        <v>4.0410764496085994E-2</v>
      </c>
      <c r="AG30" s="5">
        <f t="shared" si="15"/>
        <v>4.074204442774057E-2</v>
      </c>
      <c r="AH30" s="5">
        <f t="shared" si="16"/>
        <v>4.0634575837840574E-2</v>
      </c>
      <c r="AI30">
        <f t="shared" si="17"/>
        <v>2.4240000000000001E-2</v>
      </c>
      <c r="AJ30">
        <f t="shared" si="4"/>
        <v>66.274086368650899</v>
      </c>
      <c r="AK30">
        <f t="shared" si="18"/>
        <v>1.6064838535760979E-2</v>
      </c>
      <c r="AL30">
        <f t="shared" si="5"/>
        <v>1.6627408636865091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10175.957757054082</v>
      </c>
      <c r="V32" s="5"/>
      <c r="W32" s="5"/>
      <c r="Y32" s="5">
        <f t="shared" ref="Y32:AI32" si="19">SUM(Y5:Y30)</f>
        <v>10175.957757054062</v>
      </c>
      <c r="Z32" s="5">
        <f t="shared" si="19"/>
        <v>10175.957757054086</v>
      </c>
      <c r="AA32" s="5">
        <f t="shared" si="19"/>
        <v>10175.957757054086</v>
      </c>
      <c r="AB32" s="5">
        <f t="shared" si="19"/>
        <v>10175.957757054059</v>
      </c>
      <c r="AC32" s="5">
        <f t="shared" si="19"/>
        <v>10175.957757054084</v>
      </c>
      <c r="AD32" s="5">
        <f t="shared" si="19"/>
        <v>10175.957757054079</v>
      </c>
      <c r="AE32" s="5">
        <f t="shared" si="19"/>
        <v>10175.957757054101</v>
      </c>
      <c r="AF32" s="5">
        <f t="shared" si="19"/>
        <v>10175.957757054073</v>
      </c>
      <c r="AG32" s="5">
        <f t="shared" si="19"/>
        <v>10175.957757054082</v>
      </c>
      <c r="AH32" s="5">
        <f t="shared" si="19"/>
        <v>10175.95775705409</v>
      </c>
      <c r="AI32" s="5">
        <f t="shared" si="19"/>
        <v>10175.957757054084</v>
      </c>
    </row>
  </sheetData>
  <mergeCells count="2">
    <mergeCell ref="F2:Q2"/>
    <mergeCell ref="T2:AG2"/>
  </mergeCells>
  <conditionalFormatting sqref="F35:F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:G6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17E1-D897-4380-ADCF-53FE1F48F65F}">
  <dimension ref="A1:AL32"/>
  <sheetViews>
    <sheetView topLeftCell="P1" zoomScale="80" zoomScaleNormal="80" workbookViewId="0">
      <selection activeCell="AI4" sqref="AI4"/>
    </sheetView>
  </sheetViews>
  <sheetFormatPr defaultRowHeight="15" x14ac:dyDescent="0.25"/>
  <cols>
    <col min="3" max="3" width="37.5703125" customWidth="1"/>
    <col min="9" max="9" width="11.5703125" customWidth="1"/>
    <col min="10" max="11" width="12.5703125" customWidth="1"/>
    <col min="12" max="12" width="11.5703125" customWidth="1"/>
    <col min="13" max="16" width="12.5703125" customWidth="1"/>
    <col min="17" max="17" width="11.5703125" customWidth="1"/>
    <col min="18" max="18" width="12.5703125" customWidth="1"/>
    <col min="26" max="26" width="9" customWidth="1"/>
  </cols>
  <sheetData>
    <row r="1" spans="1:38" x14ac:dyDescent="0.25">
      <c r="A1" t="s">
        <v>0</v>
      </c>
      <c r="B1">
        <v>420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47" t="s">
        <v>6</v>
      </c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43.456672220114271</v>
      </c>
      <c r="H4" s="5">
        <f>STDEV(I4:R4)</f>
        <v>2.9170173256045074E-3</v>
      </c>
      <c r="I4">
        <v>43.456600147676603</v>
      </c>
      <c r="J4">
        <v>43.458507007365597</v>
      </c>
      <c r="K4">
        <v>43.458626308683101</v>
      </c>
      <c r="L4">
        <v>43.4534390858745</v>
      </c>
      <c r="M4">
        <v>43.452602344397</v>
      </c>
      <c r="N4">
        <v>43.455345214597699</v>
      </c>
      <c r="O4">
        <v>43.460888887782197</v>
      </c>
      <c r="P4">
        <v>43.454492779224402</v>
      </c>
      <c r="Q4">
        <v>43.4554694812159</v>
      </c>
      <c r="R4">
        <v>43.460750944325703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>AVERAGE(I5:R5)</f>
        <v>158.65108079862392</v>
      </c>
      <c r="H5" s="5">
        <f>STDEV(I5:R5)</f>
        <v>0.13889108538060357</v>
      </c>
      <c r="I5">
        <v>158.62983859911699</v>
      </c>
      <c r="J5">
        <v>158.60717357259699</v>
      </c>
      <c r="K5">
        <v>158.56113420927699</v>
      </c>
      <c r="L5">
        <v>158.61445867725999</v>
      </c>
      <c r="M5">
        <v>158.33027972146601</v>
      </c>
      <c r="N5">
        <v>158.74739518824001</v>
      </c>
      <c r="O5">
        <v>158.80575138761699</v>
      </c>
      <c r="P5">
        <v>158.78047879661901</v>
      </c>
      <c r="Q5">
        <v>158.70667657575601</v>
      </c>
      <c r="R5">
        <v>158.72762125828999</v>
      </c>
      <c r="T5" s="12">
        <v>16</v>
      </c>
      <c r="U5" s="12">
        <v>588000</v>
      </c>
      <c r="V5" s="5">
        <f>AVERAGE(Y5:AH5)</f>
        <v>6413.4699412843711</v>
      </c>
      <c r="W5" s="5">
        <f>STDEV(Y5:AH5)</f>
        <v>5.6146721265112092</v>
      </c>
      <c r="X5" s="5">
        <f>W5/SQRT(COUNT(Y5:AH5))</f>
        <v>1.7755152234836484</v>
      </c>
      <c r="Y5" s="5">
        <f>I5/T5*U5/1000*1.1</f>
        <v>6412.6112253693054</v>
      </c>
      <c r="Z5" s="5">
        <f>J5/T5*U5/1000*1.1</f>
        <v>6411.6949916722342</v>
      </c>
      <c r="AA5" s="5">
        <f>K5/T5*U5/1000*1.1</f>
        <v>6409.8338504100229</v>
      </c>
      <c r="AB5" s="5">
        <f>L5/T5*U5/1000*1.1</f>
        <v>6411.989492028235</v>
      </c>
      <c r="AC5" s="5">
        <f>M5/T5*U5/1000*1.1</f>
        <v>6400.5015577402628</v>
      </c>
      <c r="AD5" s="5">
        <f>N5/T5*U5/1000*1.1</f>
        <v>6417.3634504846032</v>
      </c>
      <c r="AE5" s="5">
        <f>O5/T5*U5/1000*1.1</f>
        <v>6419.7224998444171</v>
      </c>
      <c r="AF5" s="5">
        <f>P5/T5*U5/1000*1.1</f>
        <v>6418.7008553533233</v>
      </c>
      <c r="AG5" s="5">
        <f>Q5/T5*U5/1000*1.1</f>
        <v>6415.7174005749375</v>
      </c>
      <c r="AH5" s="5">
        <f>R5/T5*U5/1000*1.1</f>
        <v>6416.564089366374</v>
      </c>
      <c r="AI5">
        <f>F5/T5*U5/1000*1.1</f>
        <v>6403.3200000000006</v>
      </c>
      <c r="AJ5">
        <f>((V5-AI5)/AI5)*100</f>
        <v>0.15851060519184532</v>
      </c>
      <c r="AK5">
        <f>V5-AI5</f>
        <v>10.14994128437047</v>
      </c>
      <c r="AL5">
        <f>V5/AI5</f>
        <v>1.0015851060519185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ref="G6:G30" si="0">AVERAGE(I6:R6)</f>
        <v>2315.001605246222</v>
      </c>
      <c r="H6" s="5">
        <f t="shared" ref="H6:H30" si="1">STDEV(I6:R6)</f>
        <v>81.422057635986548</v>
      </c>
      <c r="I6">
        <v>2276.8977252595901</v>
      </c>
      <c r="J6">
        <v>2266.2708800662699</v>
      </c>
      <c r="K6">
        <v>2399.4218515115599</v>
      </c>
      <c r="L6">
        <v>2224.8104000479202</v>
      </c>
      <c r="M6">
        <v>2444.5894959708999</v>
      </c>
      <c r="N6">
        <v>2305.5678167219899</v>
      </c>
      <c r="O6">
        <v>2399.90447316874</v>
      </c>
      <c r="P6">
        <v>2202.6961502256599</v>
      </c>
      <c r="Q6">
        <v>2270.91100908104</v>
      </c>
      <c r="R6">
        <v>2358.94625040855</v>
      </c>
      <c r="T6" s="13">
        <v>540</v>
      </c>
      <c r="U6" s="13">
        <v>45000</v>
      </c>
      <c r="V6" s="5">
        <f t="shared" ref="V6:V30" si="2">AVERAGE(Y6:AH6)</f>
        <v>192.91680043718515</v>
      </c>
      <c r="W6" s="5">
        <f>STDEV(Y6:AH6)</f>
        <v>6.7851714696655518</v>
      </c>
      <c r="X6" s="5">
        <f t="shared" ref="X6:X30" si="3">W6/SQRT(COUNT(Y6:AH6))</f>
        <v>2.1456596158935222</v>
      </c>
      <c r="Y6" s="5">
        <f>I6/T6*U6/1000</f>
        <v>189.74147710496584</v>
      </c>
      <c r="Z6" s="5">
        <f>J6/T6*U6/1000</f>
        <v>188.85590667218915</v>
      </c>
      <c r="AA6" s="5">
        <f>K6/T6*U6/1000</f>
        <v>199.95182095929667</v>
      </c>
      <c r="AB6" s="5">
        <f>L6/T6*U6/1000</f>
        <v>185.40086667066001</v>
      </c>
      <c r="AC6" s="5">
        <f>M6/T6*U6/1000</f>
        <v>203.71579133090833</v>
      </c>
      <c r="AD6" s="5">
        <f>N6/T6*U6/1000</f>
        <v>192.13065139349914</v>
      </c>
      <c r="AE6" s="5">
        <f>O6/T6*U6/1000</f>
        <v>199.99203943072834</v>
      </c>
      <c r="AF6" s="5">
        <f>P6/T6*U6/1000</f>
        <v>183.55801251880499</v>
      </c>
      <c r="AG6" s="5">
        <f>Q6/T6*U6/1000</f>
        <v>189.24258409008667</v>
      </c>
      <c r="AH6" s="5">
        <f>R6/T6*U6/1000</f>
        <v>196.5788542007125</v>
      </c>
      <c r="AI6">
        <f>F6/T6*U6/1000</f>
        <v>115.84906666666669</v>
      </c>
      <c r="AJ6">
        <f t="shared" ref="AJ6:AJ30" si="4">((V6-AI6)/AI6)*100</f>
        <v>66.524259528361995</v>
      </c>
      <c r="AK6">
        <f>V6-AI6</f>
        <v>77.067733770518458</v>
      </c>
      <c r="AL6">
        <f t="shared" ref="AL6:AL30" si="5">V6/AI6</f>
        <v>1.6652425952836201</v>
      </c>
    </row>
    <row r="7" spans="1:38" x14ac:dyDescent="0.25">
      <c r="A7">
        <v>3</v>
      </c>
      <c r="B7" t="s">
        <v>39</v>
      </c>
      <c r="C7" s="5" t="s">
        <v>223</v>
      </c>
      <c r="D7" t="s">
        <v>41</v>
      </c>
      <c r="E7">
        <v>166.35</v>
      </c>
      <c r="F7" s="17">
        <f>E7*H1</f>
        <v>186.31200000000001</v>
      </c>
      <c r="G7" s="5">
        <f t="shared" si="0"/>
        <v>99.785450720140133</v>
      </c>
      <c r="H7" s="5">
        <f t="shared" si="1"/>
        <v>1.1747111538142627</v>
      </c>
      <c r="I7">
        <v>98.221415543977002</v>
      </c>
      <c r="J7">
        <v>99.689087432762193</v>
      </c>
      <c r="K7">
        <v>101.301671394493</v>
      </c>
      <c r="L7">
        <v>100.11745025783701</v>
      </c>
      <c r="M7">
        <v>101.739200000106</v>
      </c>
      <c r="N7">
        <v>100.06018172042801</v>
      </c>
      <c r="O7">
        <v>100.206359439623</v>
      </c>
      <c r="P7">
        <v>98.108578896974194</v>
      </c>
      <c r="Q7">
        <v>99.203539306572196</v>
      </c>
      <c r="R7">
        <v>99.207023208628698</v>
      </c>
      <c r="T7" s="13">
        <v>50</v>
      </c>
      <c r="U7" s="13">
        <v>180000</v>
      </c>
      <c r="V7" s="5">
        <f t="shared" si="2"/>
        <v>359.22762259250447</v>
      </c>
      <c r="W7" s="5">
        <f t="shared" ref="W7:W30" si="6">STDEV(Y7:AH7)</f>
        <v>4.228960153731335</v>
      </c>
      <c r="X7" s="5">
        <f t="shared" si="3"/>
        <v>1.3373146219886836</v>
      </c>
      <c r="Y7" s="5">
        <f t="shared" ref="Y7:Y30" si="7">I7/T7*U7/1000</f>
        <v>353.59709595831714</v>
      </c>
      <c r="Z7" s="5">
        <f t="shared" ref="Z7:Z30" si="8">J7/T7*U7/1000</f>
        <v>358.88071475794385</v>
      </c>
      <c r="AA7" s="5">
        <f t="shared" ref="AA7:AA30" si="9">K7/T7*U7/1000</f>
        <v>364.68601702017475</v>
      </c>
      <c r="AB7" s="5">
        <f t="shared" ref="AB7:AB30" si="10">L7/T7*U7/1000</f>
        <v>360.42282092821318</v>
      </c>
      <c r="AC7" s="5">
        <f t="shared" ref="AC7:AC30" si="11">M7/T7*U7/1000</f>
        <v>366.26112000038154</v>
      </c>
      <c r="AD7" s="5">
        <f t="shared" ref="AD7:AD30" si="12">N7/T7*U7/1000</f>
        <v>360.21665419354088</v>
      </c>
      <c r="AE7" s="5">
        <f t="shared" ref="AE7:AE30" si="13">O7/T7*U7/1000</f>
        <v>360.74289398264278</v>
      </c>
      <c r="AF7" s="5">
        <f t="shared" ref="AF7:AF30" si="14">P7/T7*U7/1000</f>
        <v>353.19088402910711</v>
      </c>
      <c r="AG7" s="5">
        <f t="shared" ref="AG7:AG30" si="15">Q7/T7*U7/1000</f>
        <v>357.13274150365993</v>
      </c>
      <c r="AH7" s="5">
        <f t="shared" ref="AH7:AH30" si="16">R7/T7*U7/1000</f>
        <v>357.14528355106336</v>
      </c>
      <c r="AI7">
        <f t="shared" ref="AI7:AI30" si="17">F7/T7*U7/1000</f>
        <v>670.72320000000002</v>
      </c>
      <c r="AJ7">
        <f t="shared" si="4"/>
        <v>-46.441747863723151</v>
      </c>
      <c r="AK7">
        <f t="shared" ref="AK7:AK30" si="18">V7-AI7</f>
        <v>-311.49557740749555</v>
      </c>
      <c r="AL7">
        <f t="shared" si="5"/>
        <v>0.53558252136276852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758.70903428919792</v>
      </c>
      <c r="H8" s="5">
        <f t="shared" si="1"/>
        <v>16.627543455495612</v>
      </c>
      <c r="I8">
        <v>787.99807626078598</v>
      </c>
      <c r="J8">
        <v>766.06018521200303</v>
      </c>
      <c r="K8">
        <v>745.36781583359198</v>
      </c>
      <c r="L8">
        <v>758.85160769029005</v>
      </c>
      <c r="M8">
        <v>732.84273323095704</v>
      </c>
      <c r="N8">
        <v>768.90429308543003</v>
      </c>
      <c r="O8">
        <v>761.43479348294397</v>
      </c>
      <c r="P8">
        <v>761.81250752270705</v>
      </c>
      <c r="Q8">
        <v>767.968965988484</v>
      </c>
      <c r="R8">
        <v>735.84936458478603</v>
      </c>
      <c r="T8" s="14">
        <v>65</v>
      </c>
      <c r="U8" s="14">
        <v>70000</v>
      </c>
      <c r="V8" s="5">
        <f t="shared" si="2"/>
        <v>817.07126769605941</v>
      </c>
      <c r="W8" s="5">
        <f t="shared" si="6"/>
        <v>17.906585259764498</v>
      </c>
      <c r="X8" s="5">
        <f t="shared" si="3"/>
        <v>5.6625594536853665</v>
      </c>
      <c r="Y8" s="5">
        <f t="shared" si="7"/>
        <v>848.61331289623104</v>
      </c>
      <c r="Z8" s="5">
        <f t="shared" si="8"/>
        <v>824.98789176677246</v>
      </c>
      <c r="AA8" s="5">
        <f t="shared" si="9"/>
        <v>802.7038016669452</v>
      </c>
      <c r="AB8" s="5">
        <f t="shared" si="10"/>
        <v>817.22480828185087</v>
      </c>
      <c r="AC8" s="5">
        <f t="shared" si="11"/>
        <v>789.21525117179988</v>
      </c>
      <c r="AD8" s="5">
        <f t="shared" si="12"/>
        <v>828.05077716892458</v>
      </c>
      <c r="AE8" s="5">
        <f t="shared" si="13"/>
        <v>820.00670067393969</v>
      </c>
      <c r="AF8" s="5">
        <f t="shared" si="14"/>
        <v>820.41346963983835</v>
      </c>
      <c r="AG8" s="5">
        <f t="shared" si="15"/>
        <v>827.04350183375186</v>
      </c>
      <c r="AH8" s="5">
        <f t="shared" si="16"/>
        <v>792.45316186053878</v>
      </c>
      <c r="AI8">
        <f t="shared" si="17"/>
        <v>60.548923076923096</v>
      </c>
      <c r="AJ8">
        <f t="shared" si="4"/>
        <v>1249.4398020226199</v>
      </c>
      <c r="AK8">
        <f t="shared" si="18"/>
        <v>756.52234461913633</v>
      </c>
      <c r="AL8">
        <f t="shared" si="5"/>
        <v>13.494398020226198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79.540456235199514</v>
      </c>
      <c r="H9" s="5">
        <f t="shared" si="1"/>
        <v>1.3084335113726444</v>
      </c>
      <c r="I9">
        <v>78.905742538783699</v>
      </c>
      <c r="J9">
        <v>78.853742075894402</v>
      </c>
      <c r="K9">
        <v>80.083761534059093</v>
      </c>
      <c r="L9">
        <v>79.898678598411706</v>
      </c>
      <c r="M9">
        <v>78.049975994155304</v>
      </c>
      <c r="N9">
        <v>77.876006469168999</v>
      </c>
      <c r="O9">
        <v>80.347575476973603</v>
      </c>
      <c r="P9">
        <v>81.196419760331096</v>
      </c>
      <c r="Q9">
        <v>78.498445359440396</v>
      </c>
      <c r="R9">
        <v>81.694214544776898</v>
      </c>
      <c r="T9" s="14">
        <v>22</v>
      </c>
      <c r="U9" s="14">
        <v>160000</v>
      </c>
      <c r="V9" s="5">
        <f t="shared" si="2"/>
        <v>578.47604534690549</v>
      </c>
      <c r="W9" s="5">
        <f t="shared" si="6"/>
        <v>9.5158800827101189</v>
      </c>
      <c r="X9" s="5">
        <f t="shared" si="3"/>
        <v>3.0091855002395436</v>
      </c>
      <c r="Y9" s="5">
        <f t="shared" si="7"/>
        <v>573.85994573660867</v>
      </c>
      <c r="Z9" s="5">
        <f t="shared" si="8"/>
        <v>573.48176055195927</v>
      </c>
      <c r="AA9" s="5">
        <f t="shared" si="9"/>
        <v>582.42735661133884</v>
      </c>
      <c r="AB9" s="5">
        <f t="shared" si="10"/>
        <v>581.08129889753968</v>
      </c>
      <c r="AC9" s="5">
        <f t="shared" si="11"/>
        <v>567.63618904840223</v>
      </c>
      <c r="AD9" s="5">
        <f t="shared" si="12"/>
        <v>566.37095613941096</v>
      </c>
      <c r="AE9" s="5">
        <f t="shared" si="13"/>
        <v>584.34600346889897</v>
      </c>
      <c r="AF9" s="5">
        <f t="shared" si="14"/>
        <v>590.5194164387716</v>
      </c>
      <c r="AG9" s="5">
        <f t="shared" si="15"/>
        <v>570.89778443229375</v>
      </c>
      <c r="AH9" s="5">
        <f t="shared" si="16"/>
        <v>594.13974214383188</v>
      </c>
      <c r="AI9">
        <f t="shared" si="17"/>
        <v>243.63054545454546</v>
      </c>
      <c r="AJ9">
        <f t="shared" si="4"/>
        <v>137.43986792281459</v>
      </c>
      <c r="AK9">
        <f t="shared" si="18"/>
        <v>334.84549989236007</v>
      </c>
      <c r="AL9">
        <f t="shared" si="5"/>
        <v>2.374398679228146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332.26946149037241</v>
      </c>
      <c r="H10" s="5">
        <f t="shared" si="1"/>
        <v>5.1112642081577029</v>
      </c>
      <c r="I10">
        <v>332.32445043068702</v>
      </c>
      <c r="J10">
        <v>332.52046012064898</v>
      </c>
      <c r="K10">
        <v>327.22534542116898</v>
      </c>
      <c r="L10">
        <v>332.69606573050299</v>
      </c>
      <c r="M10">
        <v>334.30238008513999</v>
      </c>
      <c r="N10">
        <v>326.03233430706001</v>
      </c>
      <c r="O10">
        <v>325.58026035128199</v>
      </c>
      <c r="P10">
        <v>337.05330054611198</v>
      </c>
      <c r="Q10">
        <v>332.76463925749198</v>
      </c>
      <c r="R10">
        <v>342.19537865362997</v>
      </c>
      <c r="T10" s="14">
        <v>69</v>
      </c>
      <c r="U10" s="14">
        <v>160000</v>
      </c>
      <c r="V10" s="5">
        <f t="shared" si="2"/>
        <v>770.47991070231285</v>
      </c>
      <c r="W10" s="5">
        <f t="shared" si="6"/>
        <v>11.8522068594961</v>
      </c>
      <c r="X10" s="5">
        <f t="shared" si="3"/>
        <v>3.7479968975478939</v>
      </c>
      <c r="Y10" s="5">
        <f t="shared" si="7"/>
        <v>770.60742128854963</v>
      </c>
      <c r="Z10" s="5">
        <f t="shared" si="8"/>
        <v>771.06193651164983</v>
      </c>
      <c r="AA10" s="5">
        <f t="shared" si="9"/>
        <v>758.78340967227587</v>
      </c>
      <c r="AB10" s="5">
        <f t="shared" si="10"/>
        <v>771.46913792580403</v>
      </c>
      <c r="AC10" s="5">
        <f t="shared" si="11"/>
        <v>775.19392483510728</v>
      </c>
      <c r="AD10" s="5">
        <f t="shared" si="12"/>
        <v>756.01700708883493</v>
      </c>
      <c r="AE10" s="5">
        <f t="shared" si="13"/>
        <v>754.96871965514674</v>
      </c>
      <c r="AF10" s="5">
        <f t="shared" si="14"/>
        <v>781.57287083156405</v>
      </c>
      <c r="AG10" s="5">
        <f t="shared" si="15"/>
        <v>771.62814900287992</v>
      </c>
      <c r="AH10" s="5">
        <f t="shared" si="16"/>
        <v>793.49653021131587</v>
      </c>
      <c r="AI10">
        <f t="shared" si="17"/>
        <v>333.93530434782616</v>
      </c>
      <c r="AJ10">
        <f t="shared" si="4"/>
        <v>130.72729977055164</v>
      </c>
      <c r="AK10">
        <f t="shared" si="18"/>
        <v>436.54460635448669</v>
      </c>
      <c r="AL10">
        <f t="shared" si="5"/>
        <v>2.3072729977055166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6"/>
        <v>0</v>
      </c>
      <c r="X11" s="5">
        <f t="shared" si="3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5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171.02480801608559</v>
      </c>
      <c r="H12" s="5">
        <f t="shared" si="1"/>
        <v>7.5781619317851998</v>
      </c>
      <c r="I12">
        <v>171.18165649124899</v>
      </c>
      <c r="J12">
        <v>162.11356147326299</v>
      </c>
      <c r="K12">
        <v>176.84858037739099</v>
      </c>
      <c r="L12">
        <v>182.59032774999201</v>
      </c>
      <c r="M12">
        <v>175.938643909083</v>
      </c>
      <c r="N12">
        <v>165.15876919804401</v>
      </c>
      <c r="O12">
        <v>169.20777357277399</v>
      </c>
      <c r="P12">
        <v>157.89826917690201</v>
      </c>
      <c r="Q12">
        <v>172.50812066584399</v>
      </c>
      <c r="R12">
        <v>176.80237754631401</v>
      </c>
      <c r="T12" s="14">
        <v>81</v>
      </c>
      <c r="U12" s="14">
        <v>66000</v>
      </c>
      <c r="V12" s="5">
        <f t="shared" si="2"/>
        <v>139.35354727236603</v>
      </c>
      <c r="W12" s="5">
        <f t="shared" si="6"/>
        <v>6.174798611084233</v>
      </c>
      <c r="X12" s="5">
        <f t="shared" si="3"/>
        <v>1.9526427703870406</v>
      </c>
      <c r="Y12" s="5">
        <f t="shared" si="7"/>
        <v>139.4813497336103</v>
      </c>
      <c r="Z12" s="5">
        <f t="shared" si="8"/>
        <v>132.09253157080687</v>
      </c>
      <c r="AA12" s="5">
        <f t="shared" si="9"/>
        <v>144.09884327046672</v>
      </c>
      <c r="AB12" s="5">
        <f t="shared" si="10"/>
        <v>148.77730409258606</v>
      </c>
      <c r="AC12" s="5">
        <f t="shared" si="11"/>
        <v>143.3574135555491</v>
      </c>
      <c r="AD12" s="5">
        <f t="shared" si="12"/>
        <v>134.57381193914699</v>
      </c>
      <c r="AE12" s="5">
        <f t="shared" si="13"/>
        <v>137.87300068892696</v>
      </c>
      <c r="AF12" s="5">
        <f t="shared" si="14"/>
        <v>128.65784895895717</v>
      </c>
      <c r="AG12" s="5">
        <f t="shared" si="15"/>
        <v>140.56217239439141</v>
      </c>
      <c r="AH12" s="5">
        <f t="shared" si="16"/>
        <v>144.06119651921881</v>
      </c>
      <c r="AI12">
        <f t="shared" si="17"/>
        <v>12.183111111111113</v>
      </c>
      <c r="AJ12">
        <f t="shared" si="4"/>
        <v>1043.8256287860188</v>
      </c>
      <c r="AK12">
        <f t="shared" si="18"/>
        <v>127.17043616125491</v>
      </c>
      <c r="AL12">
        <f t="shared" si="5"/>
        <v>11.43825628786019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6"/>
        <v>0</v>
      </c>
      <c r="X13" s="5">
        <f t="shared" si="3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5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3038.1048457608122</v>
      </c>
      <c r="H14" s="5">
        <f t="shared" si="1"/>
        <v>86.180616152761743</v>
      </c>
      <c r="I14">
        <v>2928.3097182009701</v>
      </c>
      <c r="J14">
        <v>3183.3994414676699</v>
      </c>
      <c r="K14">
        <v>3111.5218228027602</v>
      </c>
      <c r="L14">
        <v>2920.69267148573</v>
      </c>
      <c r="M14">
        <v>3068.4181538982202</v>
      </c>
      <c r="N14">
        <v>3108.2480995588799</v>
      </c>
      <c r="O14">
        <v>3083.5872679428498</v>
      </c>
      <c r="P14">
        <v>2987.4427558419002</v>
      </c>
      <c r="Q14">
        <v>3006.18096598904</v>
      </c>
      <c r="R14">
        <v>2983.2475604200999</v>
      </c>
      <c r="T14" s="14">
        <v>615</v>
      </c>
      <c r="U14" s="14">
        <v>96000</v>
      </c>
      <c r="V14" s="5">
        <f t="shared" si="2"/>
        <v>474.2407564114439</v>
      </c>
      <c r="W14" s="5">
        <f t="shared" si="6"/>
        <v>13.452583984821354</v>
      </c>
      <c r="X14" s="5">
        <f t="shared" si="3"/>
        <v>4.2540805806739481</v>
      </c>
      <c r="Y14" s="5">
        <f t="shared" si="7"/>
        <v>457.10200479234658</v>
      </c>
      <c r="Z14" s="5">
        <f t="shared" si="8"/>
        <v>496.92088842422169</v>
      </c>
      <c r="AA14" s="5">
        <f t="shared" si="9"/>
        <v>485.70096746189427</v>
      </c>
      <c r="AB14" s="5">
        <f t="shared" si="10"/>
        <v>455.91300237826033</v>
      </c>
      <c r="AC14" s="5">
        <f t="shared" si="11"/>
        <v>478.97258987679533</v>
      </c>
      <c r="AD14" s="5">
        <f t="shared" si="12"/>
        <v>485.18994724821545</v>
      </c>
      <c r="AE14" s="5">
        <f t="shared" si="13"/>
        <v>481.34045158132295</v>
      </c>
      <c r="AF14" s="5">
        <f t="shared" si="14"/>
        <v>466.3325277411746</v>
      </c>
      <c r="AG14" s="5">
        <f t="shared" si="15"/>
        <v>469.2575166421916</v>
      </c>
      <c r="AH14" s="5">
        <f t="shared" si="16"/>
        <v>465.67766796801561</v>
      </c>
      <c r="AI14">
        <f t="shared" si="17"/>
        <v>78.007071219512198</v>
      </c>
      <c r="AJ14">
        <f t="shared" si="4"/>
        <v>507.94585541729748</v>
      </c>
      <c r="AK14">
        <f t="shared" si="18"/>
        <v>396.23368519193173</v>
      </c>
      <c r="AL14">
        <f t="shared" si="5"/>
        <v>6.0794585541729749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15.042846136647778</v>
      </c>
      <c r="H15" s="5">
        <f t="shared" si="1"/>
        <v>0.19423063200214188</v>
      </c>
      <c r="I15">
        <v>14.926226827575301</v>
      </c>
      <c r="J15">
        <v>14.9882799102484</v>
      </c>
      <c r="K15">
        <v>15.5206464527959</v>
      </c>
      <c r="L15">
        <v>15.008219944035501</v>
      </c>
      <c r="M15">
        <v>15.0120771116726</v>
      </c>
      <c r="N15">
        <v>15.149780325367599</v>
      </c>
      <c r="O15">
        <v>14.921549074342099</v>
      </c>
      <c r="P15">
        <v>14.8753142822403</v>
      </c>
      <c r="Q15">
        <v>14.8780191475148</v>
      </c>
      <c r="R15">
        <v>15.1483482906853</v>
      </c>
      <c r="T15" s="14">
        <v>546</v>
      </c>
      <c r="U15" s="14">
        <v>210000</v>
      </c>
      <c r="V15" s="5">
        <f t="shared" si="2"/>
        <v>5.7857100525568388</v>
      </c>
      <c r="W15" s="5">
        <f t="shared" si="6"/>
        <v>7.4704089231593079E-2</v>
      </c>
      <c r="X15" s="5">
        <f t="shared" si="3"/>
        <v>2.3623507250029197E-2</v>
      </c>
      <c r="Y15" s="5">
        <f t="shared" si="7"/>
        <v>5.7408564721443467</v>
      </c>
      <c r="Z15" s="5">
        <f t="shared" si="8"/>
        <v>5.7647230424032303</v>
      </c>
      <c r="AA15" s="5">
        <f t="shared" si="9"/>
        <v>5.9694794049214996</v>
      </c>
      <c r="AB15" s="5">
        <f t="shared" si="10"/>
        <v>5.7723922861675003</v>
      </c>
      <c r="AC15" s="5">
        <f t="shared" si="11"/>
        <v>5.7738758121817693</v>
      </c>
      <c r="AD15" s="5">
        <f t="shared" si="12"/>
        <v>5.8268385866798464</v>
      </c>
      <c r="AE15" s="5">
        <f t="shared" si="13"/>
        <v>5.7390573362854234</v>
      </c>
      <c r="AF15" s="5">
        <f t="shared" si="14"/>
        <v>5.7212747239385759</v>
      </c>
      <c r="AG15" s="5">
        <f t="shared" si="15"/>
        <v>5.7223150567364618</v>
      </c>
      <c r="AH15" s="5">
        <f t="shared" si="16"/>
        <v>5.8262878041097315</v>
      </c>
      <c r="AI15">
        <f t="shared" si="17"/>
        <v>3.4504615384615396</v>
      </c>
      <c r="AJ15">
        <f t="shared" si="4"/>
        <v>67.679308639287669</v>
      </c>
      <c r="AK15">
        <f t="shared" si="18"/>
        <v>2.3352485140952992</v>
      </c>
      <c r="AL15">
        <f t="shared" si="5"/>
        <v>1.6767930863928768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6"/>
        <v>0</v>
      </c>
      <c r="X16" s="5">
        <f t="shared" si="3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J16">
        <v>0</v>
      </c>
      <c r="AK16">
        <f t="shared" si="18"/>
        <v>0</v>
      </c>
      <c r="AL16" t="e">
        <f t="shared" si="5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128.79950752822859</v>
      </c>
      <c r="H17" s="5">
        <f t="shared" si="1"/>
        <v>16.966542072104808</v>
      </c>
      <c r="I17">
        <v>161.04099341521501</v>
      </c>
      <c r="J17">
        <v>108.471558991229</v>
      </c>
      <c r="K17">
        <v>112.50559613158001</v>
      </c>
      <c r="L17">
        <v>149.78843082331599</v>
      </c>
      <c r="M17">
        <v>131.861842919179</v>
      </c>
      <c r="N17">
        <v>125.890591554482</v>
      </c>
      <c r="O17">
        <v>127.568217979761</v>
      </c>
      <c r="P17">
        <v>116.063465431431</v>
      </c>
      <c r="Q17">
        <v>138.504870335584</v>
      </c>
      <c r="R17">
        <v>116.299507700509</v>
      </c>
      <c r="T17" s="14">
        <v>292</v>
      </c>
      <c r="U17" s="14">
        <v>100000</v>
      </c>
      <c r="V17" s="5">
        <f t="shared" si="2"/>
        <v>44.109420386379654</v>
      </c>
      <c r="W17" s="5">
        <f t="shared" si="6"/>
        <v>5.8104596137344959</v>
      </c>
      <c r="X17" s="5">
        <f t="shared" si="3"/>
        <v>1.8374286631823187</v>
      </c>
      <c r="Y17" s="5">
        <f t="shared" si="7"/>
        <v>55.151025142196922</v>
      </c>
      <c r="Z17" s="5">
        <f t="shared" si="8"/>
        <v>37.147794175078424</v>
      </c>
      <c r="AA17" s="5">
        <f t="shared" si="9"/>
        <v>38.52931374369178</v>
      </c>
      <c r="AB17" s="5">
        <f t="shared" si="10"/>
        <v>51.297407816204114</v>
      </c>
      <c r="AC17" s="5">
        <f t="shared" si="11"/>
        <v>45.158165383280483</v>
      </c>
      <c r="AD17" s="5">
        <f t="shared" si="12"/>
        <v>43.113216285781505</v>
      </c>
      <c r="AE17" s="5">
        <f t="shared" si="13"/>
        <v>43.687745883479792</v>
      </c>
      <c r="AF17" s="5">
        <f t="shared" si="14"/>
        <v>39.747762134051712</v>
      </c>
      <c r="AG17" s="5">
        <f t="shared" si="15"/>
        <v>47.433174772460276</v>
      </c>
      <c r="AH17" s="5">
        <f t="shared" si="16"/>
        <v>39.828598527571572</v>
      </c>
      <c r="AI17">
        <f t="shared" si="17"/>
        <v>603.1890410958905</v>
      </c>
      <c r="AJ17">
        <f t="shared" si="4"/>
        <v>-92.6872974505239</v>
      </c>
      <c r="AK17">
        <f t="shared" si="18"/>
        <v>-559.07962070951089</v>
      </c>
      <c r="AL17">
        <f t="shared" si="5"/>
        <v>7.312702549476105E-2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172.65837411053062</v>
      </c>
      <c r="H18" s="5">
        <f t="shared" si="1"/>
        <v>8.0721846810738551</v>
      </c>
      <c r="I18">
        <v>165.034892373959</v>
      </c>
      <c r="J18">
        <v>169.35950597924901</v>
      </c>
      <c r="K18">
        <v>187.08539933364199</v>
      </c>
      <c r="L18">
        <v>162.64348677935899</v>
      </c>
      <c r="M18">
        <v>179.10874112957001</v>
      </c>
      <c r="N18">
        <v>174.18085968958701</v>
      </c>
      <c r="O18">
        <v>178.67384475441301</v>
      </c>
      <c r="P18">
        <v>162.26243013977</v>
      </c>
      <c r="Q18">
        <v>171.23971761646399</v>
      </c>
      <c r="R18">
        <v>176.99486330929301</v>
      </c>
      <c r="T18" s="14">
        <v>200</v>
      </c>
      <c r="U18" s="14">
        <v>47000</v>
      </c>
      <c r="V18" s="5">
        <f t="shared" si="2"/>
        <v>40.574717915974688</v>
      </c>
      <c r="W18" s="5">
        <f t="shared" si="6"/>
        <v>1.8969634000523561</v>
      </c>
      <c r="X18" s="5">
        <f t="shared" si="3"/>
        <v>0.59987249821426181</v>
      </c>
      <c r="Y18" s="5">
        <f t="shared" si="7"/>
        <v>38.783199707880364</v>
      </c>
      <c r="Z18" s="5">
        <f t="shared" si="8"/>
        <v>39.799483905123516</v>
      </c>
      <c r="AA18" s="5">
        <f t="shared" si="9"/>
        <v>43.965068843405867</v>
      </c>
      <c r="AB18" s="5">
        <f t="shared" si="10"/>
        <v>38.221219393149369</v>
      </c>
      <c r="AC18" s="5">
        <f t="shared" si="11"/>
        <v>42.09055416544895</v>
      </c>
      <c r="AD18" s="5">
        <f t="shared" si="12"/>
        <v>40.932502027052948</v>
      </c>
      <c r="AE18" s="5">
        <f t="shared" si="13"/>
        <v>41.988353517287059</v>
      </c>
      <c r="AF18" s="5">
        <f t="shared" si="14"/>
        <v>38.131671082845948</v>
      </c>
      <c r="AG18" s="5">
        <f t="shared" si="15"/>
        <v>40.24133363986904</v>
      </c>
      <c r="AH18" s="5">
        <f t="shared" si="16"/>
        <v>41.59379287768386</v>
      </c>
      <c r="AI18">
        <f t="shared" si="17"/>
        <v>45.130904000000001</v>
      </c>
      <c r="AJ18">
        <f t="shared" si="4"/>
        <v>-10.095490407250237</v>
      </c>
      <c r="AK18">
        <f t="shared" si="18"/>
        <v>-4.5561860840253132</v>
      </c>
      <c r="AL18">
        <f t="shared" si="5"/>
        <v>0.8990450959274976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33.357994503428685</v>
      </c>
      <c r="H19" s="5">
        <f t="shared" si="1"/>
        <v>6.8146498820494497</v>
      </c>
      <c r="I19">
        <v>24.639293770733801</v>
      </c>
      <c r="J19">
        <v>32.992862099374399</v>
      </c>
      <c r="K19">
        <v>32.383492445969999</v>
      </c>
      <c r="L19">
        <v>36.473930732383899</v>
      </c>
      <c r="M19">
        <v>34.049783440375798</v>
      </c>
      <c r="N19">
        <v>48.0266042851663</v>
      </c>
      <c r="O19">
        <v>27.0331945570891</v>
      </c>
      <c r="P19">
        <v>36.1313574102223</v>
      </c>
      <c r="Q19">
        <v>36.214527074796202</v>
      </c>
      <c r="R19">
        <v>25.634899218175001</v>
      </c>
      <c r="T19" s="14">
        <v>437</v>
      </c>
      <c r="U19" s="14">
        <v>300000</v>
      </c>
      <c r="V19" s="5">
        <f t="shared" si="2"/>
        <v>22.900225059562025</v>
      </c>
      <c r="W19" s="5">
        <f t="shared" si="6"/>
        <v>4.6782493469447077</v>
      </c>
      <c r="X19" s="5">
        <f t="shared" si="3"/>
        <v>1.4793923398540558</v>
      </c>
      <c r="Y19" s="5">
        <f t="shared" si="7"/>
        <v>16.914846982197115</v>
      </c>
      <c r="Z19" s="5">
        <f t="shared" si="8"/>
        <v>22.649562081950389</v>
      </c>
      <c r="AA19" s="5">
        <f t="shared" si="9"/>
        <v>22.231230512107551</v>
      </c>
      <c r="AB19" s="5">
        <f t="shared" si="10"/>
        <v>25.03931171559535</v>
      </c>
      <c r="AC19" s="5">
        <f t="shared" si="11"/>
        <v>23.375137373255694</v>
      </c>
      <c r="AD19" s="5">
        <f t="shared" si="12"/>
        <v>32.970208891418515</v>
      </c>
      <c r="AE19" s="5">
        <f t="shared" si="13"/>
        <v>18.558257133013115</v>
      </c>
      <c r="AF19" s="5">
        <f t="shared" si="14"/>
        <v>24.804135521891737</v>
      </c>
      <c r="AG19" s="5">
        <f t="shared" si="15"/>
        <v>24.861231401461925</v>
      </c>
      <c r="AH19" s="5">
        <f t="shared" si="16"/>
        <v>17.59832898272883</v>
      </c>
      <c r="AI19">
        <f t="shared" si="17"/>
        <v>33.584622425629298</v>
      </c>
      <c r="AJ19">
        <f t="shared" si="4"/>
        <v>-31.813361575605303</v>
      </c>
      <c r="AK19">
        <f t="shared" si="18"/>
        <v>-10.684397366067273</v>
      </c>
      <c r="AL19">
        <f t="shared" si="5"/>
        <v>0.68186638424394697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33.215873270963769</v>
      </c>
      <c r="H20" s="5">
        <f t="shared" si="1"/>
        <v>5.8409154918136386</v>
      </c>
      <c r="I20">
        <v>32.550779111003003</v>
      </c>
      <c r="J20">
        <v>31.133844354088801</v>
      </c>
      <c r="K20">
        <v>27.459713931320199</v>
      </c>
      <c r="L20">
        <v>36.076176226512402</v>
      </c>
      <c r="M20">
        <v>46.554986455820902</v>
      </c>
      <c r="N20">
        <v>30.326975913632801</v>
      </c>
      <c r="O20">
        <v>27.617130934420601</v>
      </c>
      <c r="P20">
        <v>35.7647817264208</v>
      </c>
      <c r="Q20">
        <v>36.537766970381497</v>
      </c>
      <c r="R20">
        <v>28.136577086036699</v>
      </c>
      <c r="T20" s="14">
        <v>97</v>
      </c>
      <c r="U20" s="14">
        <v>105000</v>
      </c>
      <c r="V20" s="5">
        <f t="shared" si="2"/>
        <v>35.955326736610267</v>
      </c>
      <c r="W20" s="5">
        <f t="shared" si="6"/>
        <v>6.3226404808291559</v>
      </c>
      <c r="X20" s="5">
        <f t="shared" si="3"/>
        <v>1.9993944745802299</v>
      </c>
      <c r="Y20" s="5">
        <f t="shared" si="7"/>
        <v>35.235379450054793</v>
      </c>
      <c r="Z20" s="5">
        <f t="shared" si="8"/>
        <v>33.701584094632203</v>
      </c>
      <c r="AA20" s="5">
        <f t="shared" si="9"/>
        <v>29.724432606068259</v>
      </c>
      <c r="AB20" s="5">
        <f t="shared" si="10"/>
        <v>39.051530966843323</v>
      </c>
      <c r="AC20" s="5">
        <f t="shared" si="11"/>
        <v>50.394572967641182</v>
      </c>
      <c r="AD20" s="5">
        <f t="shared" si="12"/>
        <v>32.828169803416948</v>
      </c>
      <c r="AE20" s="5">
        <f t="shared" si="13"/>
        <v>29.894832454785188</v>
      </c>
      <c r="AF20" s="5">
        <f t="shared" si="14"/>
        <v>38.714454446125607</v>
      </c>
      <c r="AG20" s="5">
        <f t="shared" si="15"/>
        <v>39.55119105041296</v>
      </c>
      <c r="AH20" s="5">
        <f t="shared" si="16"/>
        <v>30.457119526122202</v>
      </c>
      <c r="AI20">
        <f t="shared" si="17"/>
        <v>120.25509278350515</v>
      </c>
      <c r="AJ20">
        <f t="shared" si="4"/>
        <v>-70.100786665775132</v>
      </c>
      <c r="AK20">
        <f t="shared" si="18"/>
        <v>-84.299766046894888</v>
      </c>
      <c r="AL20">
        <f t="shared" si="5"/>
        <v>0.29899213334224878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266.5115694731453</v>
      </c>
      <c r="H21" s="5">
        <f t="shared" si="1"/>
        <v>56.517160574092678</v>
      </c>
      <c r="I21">
        <v>232.62004601601399</v>
      </c>
      <c r="J21">
        <v>220.24139777233</v>
      </c>
      <c r="K21">
        <v>341.84034515117702</v>
      </c>
      <c r="L21">
        <v>316.64145413234598</v>
      </c>
      <c r="M21">
        <v>323.32637940223799</v>
      </c>
      <c r="N21">
        <v>249.10656847426301</v>
      </c>
      <c r="O21">
        <v>210.58816075683399</v>
      </c>
      <c r="P21">
        <v>338.69290927198801</v>
      </c>
      <c r="Q21">
        <v>203.67314489325199</v>
      </c>
      <c r="R21">
        <v>228.38528886101099</v>
      </c>
      <c r="T21" s="14">
        <v>1629</v>
      </c>
      <c r="U21" s="14">
        <v>90000</v>
      </c>
      <c r="V21" s="5">
        <f t="shared" si="2"/>
        <v>14.724396103488687</v>
      </c>
      <c r="W21" s="5">
        <f t="shared" si="6"/>
        <v>3.1224950593421479</v>
      </c>
      <c r="X21" s="5">
        <f t="shared" si="3"/>
        <v>0.98741963701438118</v>
      </c>
      <c r="Y21" s="5">
        <f t="shared" si="7"/>
        <v>12.851936243978672</v>
      </c>
      <c r="Z21" s="5">
        <f t="shared" si="8"/>
        <v>12.16803302609558</v>
      </c>
      <c r="AA21" s="5">
        <f t="shared" si="9"/>
        <v>18.886206914429668</v>
      </c>
      <c r="AB21" s="5">
        <f t="shared" si="10"/>
        <v>17.494002990737346</v>
      </c>
      <c r="AC21" s="5">
        <f t="shared" si="11"/>
        <v>17.863335878576684</v>
      </c>
      <c r="AD21" s="5">
        <f t="shared" si="12"/>
        <v>13.762793838357071</v>
      </c>
      <c r="AE21" s="5">
        <f t="shared" si="13"/>
        <v>11.634705014189723</v>
      </c>
      <c r="AF21" s="5">
        <f t="shared" si="14"/>
        <v>18.712315429391602</v>
      </c>
      <c r="AG21" s="5">
        <f t="shared" si="15"/>
        <v>11.2526599388537</v>
      </c>
      <c r="AH21" s="5">
        <f t="shared" si="16"/>
        <v>12.617971760276848</v>
      </c>
      <c r="AI21">
        <f t="shared" si="17"/>
        <v>18.581480662983427</v>
      </c>
      <c r="AJ21">
        <f t="shared" si="4"/>
        <v>-20.757681421903705</v>
      </c>
      <c r="AK21">
        <f t="shared" si="18"/>
        <v>-3.8570845594947407</v>
      </c>
      <c r="AL21">
        <f t="shared" si="5"/>
        <v>0.79242318578096294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27.162297541730076</v>
      </c>
      <c r="H22" s="5">
        <f t="shared" si="1"/>
        <v>0.44489112235317901</v>
      </c>
      <c r="I22">
        <v>27.038128387959599</v>
      </c>
      <c r="J22">
        <v>27.0468011822684</v>
      </c>
      <c r="K22">
        <v>27.6944293751727</v>
      </c>
      <c r="L22">
        <v>27.002608622285202</v>
      </c>
      <c r="M22">
        <v>26.6733767050493</v>
      </c>
      <c r="N22">
        <v>27.3598629508156</v>
      </c>
      <c r="O22">
        <v>26.9767033823715</v>
      </c>
      <c r="P22">
        <v>26.7313789183765</v>
      </c>
      <c r="Q22">
        <v>26.981804144605501</v>
      </c>
      <c r="R22">
        <v>28.117881748396499</v>
      </c>
      <c r="T22" s="14">
        <v>54</v>
      </c>
      <c r="U22" s="14">
        <v>90000</v>
      </c>
      <c r="V22" s="5">
        <f t="shared" si="2"/>
        <v>45.270495902883461</v>
      </c>
      <c r="W22" s="5">
        <f t="shared" si="6"/>
        <v>0.74148520392196382</v>
      </c>
      <c r="X22" s="5">
        <f t="shared" si="3"/>
        <v>0.23447820957078211</v>
      </c>
      <c r="Y22" s="5">
        <f t="shared" si="7"/>
        <v>45.063547313266007</v>
      </c>
      <c r="Z22" s="5">
        <f t="shared" si="8"/>
        <v>45.078001970447339</v>
      </c>
      <c r="AA22" s="5">
        <f t="shared" si="9"/>
        <v>46.157382291954498</v>
      </c>
      <c r="AB22" s="5">
        <f t="shared" si="10"/>
        <v>45.004347703808669</v>
      </c>
      <c r="AC22" s="5">
        <f t="shared" si="11"/>
        <v>44.455627841748836</v>
      </c>
      <c r="AD22" s="5">
        <f t="shared" si="12"/>
        <v>45.599771584692668</v>
      </c>
      <c r="AE22" s="5">
        <f t="shared" si="13"/>
        <v>44.961172303952502</v>
      </c>
      <c r="AF22" s="5">
        <f t="shared" si="14"/>
        <v>44.552298197294164</v>
      </c>
      <c r="AG22" s="5">
        <f t="shared" si="15"/>
        <v>44.969673574342501</v>
      </c>
      <c r="AH22" s="5">
        <f t="shared" si="16"/>
        <v>46.863136247327496</v>
      </c>
      <c r="AI22">
        <f t="shared" si="17"/>
        <v>153.75733333333335</v>
      </c>
      <c r="AJ22">
        <f t="shared" si="4"/>
        <v>-70.557179341332159</v>
      </c>
      <c r="AK22">
        <f t="shared" si="18"/>
        <v>-108.4868374304499</v>
      </c>
      <c r="AL22">
        <f t="shared" si="5"/>
        <v>0.29442820658667851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12.24634441735085</v>
      </c>
      <c r="H23" s="5">
        <f t="shared" si="1"/>
        <v>5.0897772491996278E-2</v>
      </c>
      <c r="I23">
        <v>12.2054319826872</v>
      </c>
      <c r="J23">
        <v>12.277753799488</v>
      </c>
      <c r="K23">
        <v>12.2292403302627</v>
      </c>
      <c r="L23">
        <v>12.276883858805</v>
      </c>
      <c r="M23">
        <v>12.284371426524499</v>
      </c>
      <c r="N23">
        <v>12.209136453498701</v>
      </c>
      <c r="O23">
        <v>12.204287661916799</v>
      </c>
      <c r="P23">
        <v>12.3566072332617</v>
      </c>
      <c r="Q23">
        <v>12.207506856767701</v>
      </c>
      <c r="R23">
        <v>12.2122245702962</v>
      </c>
      <c r="T23" s="14">
        <v>18</v>
      </c>
      <c r="U23" s="14">
        <v>270000</v>
      </c>
      <c r="V23" s="5">
        <f t="shared" si="2"/>
        <v>183.69516626026274</v>
      </c>
      <c r="W23" s="5">
        <f t="shared" si="6"/>
        <v>0.76346658737994244</v>
      </c>
      <c r="X23" s="5">
        <f t="shared" si="3"/>
        <v>0.24142933335565817</v>
      </c>
      <c r="Y23" s="5">
        <f t="shared" si="7"/>
        <v>183.08147974030803</v>
      </c>
      <c r="Z23" s="5">
        <f t="shared" si="8"/>
        <v>184.16630699231999</v>
      </c>
      <c r="AA23" s="5">
        <f t="shared" si="9"/>
        <v>183.43860495394048</v>
      </c>
      <c r="AB23" s="5">
        <f t="shared" si="10"/>
        <v>184.153257882075</v>
      </c>
      <c r="AC23" s="5">
        <f t="shared" si="11"/>
        <v>184.26557139786749</v>
      </c>
      <c r="AD23" s="5">
        <f t="shared" si="12"/>
        <v>183.13704680248051</v>
      </c>
      <c r="AE23" s="5">
        <f t="shared" si="13"/>
        <v>183.064314928752</v>
      </c>
      <c r="AF23" s="5">
        <f t="shared" si="14"/>
        <v>185.34910849892552</v>
      </c>
      <c r="AG23" s="5">
        <f t="shared" si="15"/>
        <v>183.11260285151553</v>
      </c>
      <c r="AH23" s="5">
        <f t="shared" si="16"/>
        <v>183.18336855444301</v>
      </c>
      <c r="AI23">
        <f t="shared" si="17"/>
        <v>1257.3119999999999</v>
      </c>
      <c r="AJ23">
        <f t="shared" si="4"/>
        <v>-85.389850231266166</v>
      </c>
      <c r="AK23">
        <f t="shared" si="18"/>
        <v>-1073.6168337397371</v>
      </c>
      <c r="AL23">
        <f t="shared" si="5"/>
        <v>0.14610149768733835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6.0470375998551003</v>
      </c>
      <c r="H24" s="5">
        <f t="shared" si="1"/>
        <v>7.3308880467877577E-2</v>
      </c>
      <c r="I24">
        <v>6.00666412833196</v>
      </c>
      <c r="J24">
        <v>6.0386053445956396</v>
      </c>
      <c r="K24">
        <v>6.2248356313170303</v>
      </c>
      <c r="L24">
        <v>6.0343520879225299</v>
      </c>
      <c r="M24">
        <v>6.0369126194309004</v>
      </c>
      <c r="N24">
        <v>6.0863069113158099</v>
      </c>
      <c r="O24">
        <v>5.9967496046924103</v>
      </c>
      <c r="P24">
        <v>5.98173684314522</v>
      </c>
      <c r="Q24">
        <v>5.9772885368013897</v>
      </c>
      <c r="R24">
        <v>6.0869242909981098</v>
      </c>
      <c r="T24" s="14">
        <v>65</v>
      </c>
      <c r="U24" s="14">
        <v>70000</v>
      </c>
      <c r="V24" s="5">
        <f t="shared" si="2"/>
        <v>6.512194338305493</v>
      </c>
      <c r="W24" s="5">
        <f t="shared" si="6"/>
        <v>7.8948025119252876E-2</v>
      </c>
      <c r="X24" s="5">
        <f t="shared" si="3"/>
        <v>2.4965557614902541E-2</v>
      </c>
      <c r="Y24" s="5">
        <f t="shared" si="7"/>
        <v>6.4687152151267266</v>
      </c>
      <c r="Z24" s="5">
        <f t="shared" si="8"/>
        <v>6.5031134480260731</v>
      </c>
      <c r="AA24" s="5">
        <f t="shared" si="9"/>
        <v>6.7036691414183407</v>
      </c>
      <c r="AB24" s="5">
        <f t="shared" si="10"/>
        <v>6.4985330177627239</v>
      </c>
      <c r="AC24" s="5">
        <f t="shared" si="11"/>
        <v>6.5012905132332772</v>
      </c>
      <c r="AD24" s="5">
        <f t="shared" si="12"/>
        <v>6.5544843660324101</v>
      </c>
      <c r="AE24" s="5">
        <f t="shared" si="13"/>
        <v>6.4580380358225957</v>
      </c>
      <c r="AF24" s="5">
        <f t="shared" si="14"/>
        <v>6.4418704464640832</v>
      </c>
      <c r="AG24" s="5">
        <f t="shared" si="15"/>
        <v>6.4370799627091886</v>
      </c>
      <c r="AH24" s="5">
        <f t="shared" si="16"/>
        <v>6.5551492364595036</v>
      </c>
      <c r="AI24">
        <f t="shared" si="17"/>
        <v>3.8838153846153856</v>
      </c>
      <c r="AJ24">
        <f t="shared" si="4"/>
        <v>67.675177458271378</v>
      </c>
      <c r="AK24">
        <f t="shared" si="18"/>
        <v>2.6283789536901074</v>
      </c>
      <c r="AL24">
        <f t="shared" si="5"/>
        <v>1.6767517745827138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3.6031250413810292</v>
      </c>
      <c r="H25" s="5">
        <f t="shared" si="1"/>
        <v>4.3977204518028008E-2</v>
      </c>
      <c r="I25">
        <v>3.5876320048836901</v>
      </c>
      <c r="J25">
        <v>3.5809128740405298</v>
      </c>
      <c r="K25">
        <v>3.71607056760711</v>
      </c>
      <c r="L25">
        <v>3.5994133944609001</v>
      </c>
      <c r="M25">
        <v>3.60773745747229</v>
      </c>
      <c r="N25">
        <v>3.61624470089893</v>
      </c>
      <c r="O25">
        <v>3.5777970903584499</v>
      </c>
      <c r="P25">
        <v>3.56123909133983</v>
      </c>
      <c r="Q25">
        <v>3.5689748102816901</v>
      </c>
      <c r="R25">
        <v>3.61522842246687</v>
      </c>
      <c r="T25" s="14">
        <v>22</v>
      </c>
      <c r="U25" s="14">
        <v>160000</v>
      </c>
      <c r="V25" s="5">
        <f t="shared" si="2"/>
        <v>26.204545755498394</v>
      </c>
      <c r="W25" s="5">
        <f t="shared" si="6"/>
        <v>0.31983421467656742</v>
      </c>
      <c r="X25" s="5">
        <f t="shared" si="3"/>
        <v>0.10114045920292067</v>
      </c>
      <c r="Y25" s="5">
        <f t="shared" si="7"/>
        <v>26.09186912642684</v>
      </c>
      <c r="Z25" s="5">
        <f t="shared" si="8"/>
        <v>26.043002720294762</v>
      </c>
      <c r="AA25" s="5">
        <f t="shared" si="9"/>
        <v>27.025967764415345</v>
      </c>
      <c r="AB25" s="5">
        <f t="shared" si="10"/>
        <v>26.17755195971564</v>
      </c>
      <c r="AC25" s="5">
        <f t="shared" si="11"/>
        <v>26.238090599798475</v>
      </c>
      <c r="AD25" s="5">
        <f t="shared" si="12"/>
        <v>26.299961461083125</v>
      </c>
      <c r="AE25" s="5">
        <f t="shared" si="13"/>
        <v>26.020342475334179</v>
      </c>
      <c r="AF25" s="5">
        <f t="shared" si="14"/>
        <v>25.89992066428967</v>
      </c>
      <c r="AG25" s="5">
        <f t="shared" si="15"/>
        <v>25.956180438412293</v>
      </c>
      <c r="AH25" s="5">
        <f t="shared" si="16"/>
        <v>26.292570345213601</v>
      </c>
      <c r="AI25">
        <f t="shared" si="17"/>
        <v>15.639272727272729</v>
      </c>
      <c r="AJ25">
        <f t="shared" si="4"/>
        <v>67.556038010650525</v>
      </c>
      <c r="AK25">
        <f t="shared" si="18"/>
        <v>10.565273028225665</v>
      </c>
      <c r="AL25">
        <f t="shared" si="5"/>
        <v>1.6755603801065051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6.4945967462129586</v>
      </c>
      <c r="H26" s="5">
        <f t="shared" si="1"/>
        <v>7.8289403073577069E-2</v>
      </c>
      <c r="I26">
        <v>6.4536552450695401</v>
      </c>
      <c r="J26">
        <v>6.4481267921199699</v>
      </c>
      <c r="K26">
        <v>6.6852075141287699</v>
      </c>
      <c r="L26">
        <v>6.4734488041460301</v>
      </c>
      <c r="M26">
        <v>6.4891249500047801</v>
      </c>
      <c r="N26">
        <v>6.5393510087705504</v>
      </c>
      <c r="O26">
        <v>6.4610405755240103</v>
      </c>
      <c r="P26">
        <v>6.42225059539133</v>
      </c>
      <c r="Q26">
        <v>6.43194566415605</v>
      </c>
      <c r="R26">
        <v>6.5418163128185496</v>
      </c>
      <c r="T26" s="14">
        <v>400</v>
      </c>
      <c r="U26" s="14">
        <v>53000</v>
      </c>
      <c r="V26" s="5">
        <f t="shared" si="2"/>
        <v>0.86053406887321704</v>
      </c>
      <c r="W26" s="5">
        <f t="shared" si="6"/>
        <v>1.0373345907248985E-2</v>
      </c>
      <c r="X26" s="5">
        <f t="shared" si="3"/>
        <v>3.2803400023692555E-3</v>
      </c>
      <c r="Y26" s="5">
        <f t="shared" si="7"/>
        <v>0.85510931997171391</v>
      </c>
      <c r="Z26" s="5">
        <f t="shared" si="8"/>
        <v>0.85437679995589599</v>
      </c>
      <c r="AA26" s="5">
        <f t="shared" si="9"/>
        <v>0.88578999562206207</v>
      </c>
      <c r="AB26" s="5">
        <f t="shared" si="10"/>
        <v>0.85773196654934891</v>
      </c>
      <c r="AC26" s="5">
        <f t="shared" si="11"/>
        <v>0.8598090558756335</v>
      </c>
      <c r="AD26" s="5">
        <f t="shared" si="12"/>
        <v>0.86646400866209783</v>
      </c>
      <c r="AE26" s="5">
        <f t="shared" si="13"/>
        <v>0.85608787625693139</v>
      </c>
      <c r="AF26" s="5">
        <f t="shared" si="14"/>
        <v>0.85094820388935111</v>
      </c>
      <c r="AG26" s="5">
        <f t="shared" si="15"/>
        <v>0.85223280050067662</v>
      </c>
      <c r="AH26" s="5">
        <f t="shared" si="16"/>
        <v>0.86679066144845773</v>
      </c>
      <c r="AI26">
        <f t="shared" si="17"/>
        <v>0.51346400000000003</v>
      </c>
      <c r="AJ26">
        <f t="shared" si="4"/>
        <v>67.593846671473941</v>
      </c>
      <c r="AK26">
        <f t="shared" si="18"/>
        <v>0.34707006887321701</v>
      </c>
      <c r="AL26">
        <f t="shared" si="5"/>
        <v>1.6759384667147394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3.1346549052967654</v>
      </c>
      <c r="H27" s="5">
        <f t="shared" si="1"/>
        <v>3.8545559587523308E-2</v>
      </c>
      <c r="I27">
        <v>3.1121825536089802</v>
      </c>
      <c r="J27">
        <v>3.1210223122966299</v>
      </c>
      <c r="K27">
        <v>3.23072165346511</v>
      </c>
      <c r="L27">
        <v>3.123312097626</v>
      </c>
      <c r="M27">
        <v>3.1313086416782001</v>
      </c>
      <c r="N27">
        <v>3.1552480535665302</v>
      </c>
      <c r="O27">
        <v>3.1144098858326101</v>
      </c>
      <c r="P27">
        <v>3.1032031444412098</v>
      </c>
      <c r="Q27">
        <v>3.1012191038881101</v>
      </c>
      <c r="R27">
        <v>3.1539216065642699</v>
      </c>
      <c r="T27" s="14">
        <v>640</v>
      </c>
      <c r="U27" s="14">
        <v>480000</v>
      </c>
      <c r="V27" s="5">
        <f t="shared" si="2"/>
        <v>2.3509911789725733</v>
      </c>
      <c r="W27" s="5">
        <f t="shared" si="6"/>
        <v>2.8909169690642434E-2</v>
      </c>
      <c r="X27" s="5">
        <f t="shared" si="3"/>
        <v>9.1418821486735375E-3</v>
      </c>
      <c r="Y27" s="5">
        <f t="shared" si="7"/>
        <v>2.3341369152067353</v>
      </c>
      <c r="Z27" s="5">
        <f t="shared" si="8"/>
        <v>2.3407667342224721</v>
      </c>
      <c r="AA27" s="5">
        <f t="shared" si="9"/>
        <v>2.4230412400988324</v>
      </c>
      <c r="AB27" s="5">
        <f t="shared" si="10"/>
        <v>2.3424840732194996</v>
      </c>
      <c r="AC27" s="5">
        <f t="shared" si="11"/>
        <v>2.3484814812586503</v>
      </c>
      <c r="AD27" s="5">
        <f t="shared" si="12"/>
        <v>2.3664360401748978</v>
      </c>
      <c r="AE27" s="5">
        <f t="shared" si="13"/>
        <v>2.3358074143744574</v>
      </c>
      <c r="AF27" s="5">
        <f t="shared" si="14"/>
        <v>2.3274023583309078</v>
      </c>
      <c r="AG27" s="5">
        <f t="shared" si="15"/>
        <v>2.3259143279160828</v>
      </c>
      <c r="AH27" s="5">
        <f t="shared" si="16"/>
        <v>2.3654412049232025</v>
      </c>
      <c r="AI27">
        <f t="shared" si="17"/>
        <v>1.4028000000000003</v>
      </c>
      <c r="AJ27">
        <f t="shared" si="4"/>
        <v>67.592755843496775</v>
      </c>
      <c r="AK27">
        <f t="shared" si="18"/>
        <v>0.94819117897257299</v>
      </c>
      <c r="AL27">
        <f t="shared" si="5"/>
        <v>1.6759275584349678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31.274686446620251</v>
      </c>
      <c r="H28" s="5">
        <f t="shared" si="1"/>
        <v>0.38621026953948151</v>
      </c>
      <c r="I28">
        <v>31.1779396212014</v>
      </c>
      <c r="J28">
        <v>31.023898512090099</v>
      </c>
      <c r="K28">
        <v>32.217456553290702</v>
      </c>
      <c r="L28">
        <v>31.112402265048999</v>
      </c>
      <c r="M28">
        <v>31.297813977827701</v>
      </c>
      <c r="N28">
        <v>31.412491436238</v>
      </c>
      <c r="O28">
        <v>31.075239830566801</v>
      </c>
      <c r="P28">
        <v>30.927340461048399</v>
      </c>
      <c r="Q28">
        <v>30.956219630711299</v>
      </c>
      <c r="R28">
        <v>31.546062178179099</v>
      </c>
      <c r="T28" s="14">
        <v>2500</v>
      </c>
      <c r="U28" s="14">
        <v>120000</v>
      </c>
      <c r="V28" s="5">
        <f t="shared" si="2"/>
        <v>1.501184949437772</v>
      </c>
      <c r="W28" s="5">
        <f t="shared" si="6"/>
        <v>1.8538092937895129E-2</v>
      </c>
      <c r="X28" s="5">
        <f t="shared" si="3"/>
        <v>5.862259715963096E-3</v>
      </c>
      <c r="Y28" s="5">
        <f t="shared" si="7"/>
        <v>1.4965411018176671</v>
      </c>
      <c r="Z28" s="5">
        <f t="shared" si="8"/>
        <v>1.4891471285803248</v>
      </c>
      <c r="AA28" s="5">
        <f t="shared" si="9"/>
        <v>1.5464379145579537</v>
      </c>
      <c r="AB28" s="5">
        <f t="shared" si="10"/>
        <v>1.4933953087223519</v>
      </c>
      <c r="AC28" s="5">
        <f t="shared" si="11"/>
        <v>1.5022950709357297</v>
      </c>
      <c r="AD28" s="5">
        <f t="shared" si="12"/>
        <v>1.507799588939424</v>
      </c>
      <c r="AE28" s="5">
        <f t="shared" si="13"/>
        <v>1.4916115118672064</v>
      </c>
      <c r="AF28" s="5">
        <f t="shared" si="14"/>
        <v>1.484512342130323</v>
      </c>
      <c r="AG28" s="5">
        <f t="shared" si="15"/>
        <v>1.4858985422741422</v>
      </c>
      <c r="AH28" s="5">
        <f t="shared" si="16"/>
        <v>1.5142109845525968</v>
      </c>
      <c r="AI28">
        <f t="shared" si="17"/>
        <v>0.89510400000000001</v>
      </c>
      <c r="AJ28">
        <f t="shared" si="4"/>
        <v>67.710673780674867</v>
      </c>
      <c r="AK28">
        <f t="shared" si="18"/>
        <v>0.60608094943777202</v>
      </c>
      <c r="AL28">
        <f t="shared" si="5"/>
        <v>1.6771067378067488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0.9392536991725764</v>
      </c>
      <c r="H29" s="5">
        <f t="shared" si="1"/>
        <v>1.0880833030340365E-2</v>
      </c>
      <c r="I29">
        <v>0.93372113302756499</v>
      </c>
      <c r="J29">
        <v>0.933344979451325</v>
      </c>
      <c r="K29">
        <v>0.96621076171131304</v>
      </c>
      <c r="L29">
        <v>0.93573637103017404</v>
      </c>
      <c r="M29">
        <v>0.93984310290758399</v>
      </c>
      <c r="N29">
        <v>0.945826312576596</v>
      </c>
      <c r="O29">
        <v>0.93319584920579701</v>
      </c>
      <c r="P29">
        <v>0.92980897850977495</v>
      </c>
      <c r="Q29">
        <v>0.93091250796744196</v>
      </c>
      <c r="R29">
        <v>0.94393699533819297</v>
      </c>
      <c r="T29" s="14">
        <v>1550</v>
      </c>
      <c r="U29" s="14">
        <v>390000</v>
      </c>
      <c r="V29" s="5">
        <f t="shared" si="2"/>
        <v>0.23632835011439016</v>
      </c>
      <c r="W29" s="5">
        <f t="shared" si="6"/>
        <v>2.7377579882791954E-3</v>
      </c>
      <c r="X29" s="5">
        <f t="shared" si="3"/>
        <v>8.657550925282823E-4</v>
      </c>
      <c r="Y29" s="5">
        <f t="shared" si="7"/>
        <v>0.23493628508435507</v>
      </c>
      <c r="Z29" s="5">
        <f t="shared" si="8"/>
        <v>0.23484163999097854</v>
      </c>
      <c r="AA29" s="5">
        <f t="shared" si="9"/>
        <v>0.24311109488220137</v>
      </c>
      <c r="AB29" s="5">
        <f t="shared" si="10"/>
        <v>0.23544334496888247</v>
      </c>
      <c r="AC29" s="5">
        <f t="shared" si="11"/>
        <v>0.23647665169932761</v>
      </c>
      <c r="AD29" s="5">
        <f t="shared" si="12"/>
        <v>0.2379821044547564</v>
      </c>
      <c r="AE29" s="5">
        <f t="shared" si="13"/>
        <v>0.23480411689694244</v>
      </c>
      <c r="AF29" s="5">
        <f t="shared" si="14"/>
        <v>0.23395193652826596</v>
      </c>
      <c r="AG29" s="5">
        <f t="shared" si="15"/>
        <v>0.23422959877890476</v>
      </c>
      <c r="AH29" s="5">
        <f t="shared" si="16"/>
        <v>0.23750672785928725</v>
      </c>
      <c r="AI29">
        <f t="shared" si="17"/>
        <v>0.14090322580645162</v>
      </c>
      <c r="AJ29">
        <f t="shared" si="4"/>
        <v>67.723874852245743</v>
      </c>
      <c r="AK29">
        <f t="shared" si="18"/>
        <v>9.5425124307938536E-2</v>
      </c>
      <c r="AL29">
        <f t="shared" si="5"/>
        <v>1.6772387485224576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5.6879552813310879</v>
      </c>
      <c r="H30" s="5">
        <f t="shared" si="1"/>
        <v>7.4067752686314381E-2</v>
      </c>
      <c r="I30">
        <v>5.6483221865433002</v>
      </c>
      <c r="J30">
        <v>5.6556314034512303</v>
      </c>
      <c r="K30">
        <v>5.8734984205920702</v>
      </c>
      <c r="L30">
        <v>5.6581595598649397</v>
      </c>
      <c r="M30">
        <v>5.6889422906529497</v>
      </c>
      <c r="N30">
        <v>5.7156412149433802</v>
      </c>
      <c r="O30">
        <v>5.64448160684407</v>
      </c>
      <c r="P30">
        <v>5.6343779012280502</v>
      </c>
      <c r="Q30">
        <v>5.6264073096812304</v>
      </c>
      <c r="R30">
        <v>5.7340909195096703</v>
      </c>
      <c r="T30" s="14">
        <v>9240</v>
      </c>
      <c r="U30" s="15">
        <v>66000</v>
      </c>
      <c r="V30" s="5">
        <f t="shared" si="2"/>
        <v>4.062825200950778E-2</v>
      </c>
      <c r="W30" s="5">
        <f t="shared" si="6"/>
        <v>5.2905537633081738E-4</v>
      </c>
      <c r="X30" s="5">
        <f t="shared" si="3"/>
        <v>1.6730199975629185E-4</v>
      </c>
      <c r="Y30" s="5">
        <f t="shared" si="7"/>
        <v>4.0345158475309284E-2</v>
      </c>
      <c r="Z30" s="5">
        <f t="shared" si="8"/>
        <v>4.0397367167508788E-2</v>
      </c>
      <c r="AA30" s="5">
        <f t="shared" si="9"/>
        <v>4.1953560147086212E-2</v>
      </c>
      <c r="AB30" s="5">
        <f t="shared" si="10"/>
        <v>4.0415425427606705E-2</v>
      </c>
      <c r="AC30" s="5">
        <f t="shared" si="11"/>
        <v>4.0635302076092499E-2</v>
      </c>
      <c r="AD30" s="5">
        <f t="shared" si="12"/>
        <v>4.0826008678166999E-2</v>
      </c>
      <c r="AE30" s="5">
        <f t="shared" si="13"/>
        <v>4.0317725763171927E-2</v>
      </c>
      <c r="AF30" s="5">
        <f t="shared" si="14"/>
        <v>4.0245556437343212E-2</v>
      </c>
      <c r="AG30" s="5">
        <f t="shared" si="15"/>
        <v>4.0188623640580214E-2</v>
      </c>
      <c r="AH30" s="5">
        <f t="shared" si="16"/>
        <v>4.0957792282211934E-2</v>
      </c>
      <c r="AI30">
        <f t="shared" si="17"/>
        <v>2.4240000000000001E-2</v>
      </c>
      <c r="AJ30">
        <f t="shared" si="4"/>
        <v>67.608300369256511</v>
      </c>
      <c r="AK30">
        <f t="shared" si="18"/>
        <v>1.6388252009507779E-2</v>
      </c>
      <c r="AL30">
        <f t="shared" si="5"/>
        <v>1.6760830036925651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10175.957757054079</v>
      </c>
      <c r="V32" s="5"/>
      <c r="W32" s="5"/>
      <c r="Y32" s="5">
        <f t="shared" ref="Y32:AI32" si="19">SUM(Y5:Y30)</f>
        <v>10175.957757054073</v>
      </c>
      <c r="Z32" s="5">
        <f t="shared" si="19"/>
        <v>10175.957757054064</v>
      </c>
      <c r="AA32" s="5">
        <f t="shared" si="19"/>
        <v>10175.957757054075</v>
      </c>
      <c r="AB32" s="5">
        <f t="shared" si="19"/>
        <v>10175.957757054095</v>
      </c>
      <c r="AC32" s="5">
        <f t="shared" si="19"/>
        <v>10175.957757054084</v>
      </c>
      <c r="AD32" s="5">
        <f t="shared" si="19"/>
        <v>10175.957757054079</v>
      </c>
      <c r="AE32" s="5">
        <f t="shared" si="19"/>
        <v>10175.957757054084</v>
      </c>
      <c r="AF32" s="5">
        <f t="shared" si="19"/>
        <v>10175.957757054079</v>
      </c>
      <c r="AG32" s="5">
        <f t="shared" si="19"/>
        <v>10175.957757054079</v>
      </c>
      <c r="AH32" s="5">
        <f t="shared" si="19"/>
        <v>10175.957757054071</v>
      </c>
      <c r="AI32" s="5">
        <f t="shared" si="19"/>
        <v>10175.957757054084</v>
      </c>
    </row>
  </sheetData>
  <mergeCells count="2">
    <mergeCell ref="F2:Q2"/>
    <mergeCell ref="T2:AG2"/>
  </mergeCells>
  <conditionalFormatting sqref="F35:F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:G6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24F0-9E9F-4FBA-8B3C-D374DF2D2C45}">
  <dimension ref="A1:AL62"/>
  <sheetViews>
    <sheetView zoomScale="80" zoomScaleNormal="80" workbookViewId="0">
      <selection activeCell="C17" sqref="C17"/>
    </sheetView>
  </sheetViews>
  <sheetFormatPr defaultRowHeight="15" x14ac:dyDescent="0.25"/>
  <cols>
    <col min="3" max="3" width="14.42578125" customWidth="1"/>
    <col min="4" max="4" width="48.7109375" customWidth="1"/>
    <col min="5" max="5" width="14.140625" customWidth="1"/>
    <col min="6" max="6" width="12.140625" customWidth="1"/>
    <col min="9" max="18" width="11.5703125" customWidth="1"/>
    <col min="36" max="38" width="9.140625" customWidth="1"/>
  </cols>
  <sheetData>
    <row r="1" spans="1:38" x14ac:dyDescent="0.25">
      <c r="A1" t="s">
        <v>0</v>
      </c>
      <c r="B1">
        <v>140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G2" s="48" t="s">
        <v>5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T2" s="5"/>
      <c r="U2" s="5"/>
      <c r="V2" s="47" t="s">
        <v>6</v>
      </c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21.138375122126298</v>
      </c>
      <c r="H4" s="5">
        <f>STDEV(I4:R4)</f>
        <v>2.8379423423436669E-3</v>
      </c>
      <c r="I4">
        <v>21.142327556692099</v>
      </c>
      <c r="J4">
        <v>21.138251437016802</v>
      </c>
      <c r="K4">
        <v>21.139096423784501</v>
      </c>
      <c r="L4">
        <v>21.135320059419598</v>
      </c>
      <c r="M4">
        <v>21.141750779220398</v>
      </c>
      <c r="N4">
        <v>21.139149365018501</v>
      </c>
      <c r="O4">
        <v>21.135982842723699</v>
      </c>
      <c r="P4">
        <v>21.135205812026701</v>
      </c>
      <c r="Q4">
        <v>21.135232745350699</v>
      </c>
      <c r="R4">
        <v>21.14143420001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213.44075960628896</v>
      </c>
      <c r="H5" s="5">
        <f t="shared" ref="H5:H30" si="1">STDEV(I5:R5)</f>
        <v>0.41917331201713981</v>
      </c>
      <c r="I5">
        <v>213.434079649137</v>
      </c>
      <c r="J5">
        <v>213.54799076129299</v>
      </c>
      <c r="K5">
        <v>213.56107010279399</v>
      </c>
      <c r="L5">
        <v>213.00889081058699</v>
      </c>
      <c r="M5">
        <v>213.401552964795</v>
      </c>
      <c r="N5">
        <v>214.471589976253</v>
      </c>
      <c r="O5">
        <v>213.39888843983701</v>
      </c>
      <c r="P5">
        <v>212.93260043251701</v>
      </c>
      <c r="Q5">
        <v>213.42063894879399</v>
      </c>
      <c r="R5">
        <v>213.23029397688299</v>
      </c>
      <c r="T5" s="12">
        <v>16</v>
      </c>
      <c r="U5" s="12">
        <v>588000</v>
      </c>
      <c r="V5" s="5">
        <f>AVERAGE(Y5:AH5)</f>
        <v>8628.3427070842336</v>
      </c>
      <c r="W5" s="5">
        <f>STDEV(Y5:AH5)</f>
        <v>16.945081138293052</v>
      </c>
      <c r="X5" s="5">
        <f>W5/SQRT(COUNT(Y5:AH5))</f>
        <v>5.3585051533364689</v>
      </c>
      <c r="Y5" s="5">
        <f>I5/T5*U5/1000*1.1</f>
        <v>8628.0726698163653</v>
      </c>
      <c r="Z5" s="5">
        <f>J5/T5*U5/1000*1.1</f>
        <v>8632.6775265252691</v>
      </c>
      <c r="AA5" s="5">
        <f>K5/T5*U5/1000*1.1</f>
        <v>8633.2062589054476</v>
      </c>
      <c r="AB5" s="5">
        <f>L5/T5*U5/1000*1.1</f>
        <v>8610.8844110179798</v>
      </c>
      <c r="AC5" s="5">
        <f>M5/T5*U5/1000*1.1</f>
        <v>8626.7577786018392</v>
      </c>
      <c r="AD5" s="5">
        <f>N5/T5*U5/1000*1.1</f>
        <v>8670.014024790029</v>
      </c>
      <c r="AE5" s="5">
        <f>O5/T5*U5/1000*1.1</f>
        <v>8626.6500651804108</v>
      </c>
      <c r="AF5" s="5">
        <f>P5/T5*U5/1000*1.1</f>
        <v>8607.8003724845003</v>
      </c>
      <c r="AG5" s="5">
        <f>Q5/T5*U5/1000*1.1</f>
        <v>8627.5293295049978</v>
      </c>
      <c r="AH5" s="5">
        <f>R5/T5*U5/1000*1.1</f>
        <v>8619.8346340154967</v>
      </c>
      <c r="AI5">
        <f>F5/T5*U5/1000*1.1</f>
        <v>6403.3200000000006</v>
      </c>
      <c r="AJ5">
        <f>((V5-AI5)/AI5)*100</f>
        <v>34.747954296899621</v>
      </c>
      <c r="AK5">
        <f>V5-AI5</f>
        <v>2225.0227070842329</v>
      </c>
      <c r="AL5">
        <f t="shared" ref="AL5:AL28" si="2">V5/AI5</f>
        <v>1.3474795429689963</v>
      </c>
    </row>
    <row r="6" spans="1:38" x14ac:dyDescent="0.25">
      <c r="A6">
        <v>2</v>
      </c>
      <c r="B6" t="s">
        <v>36</v>
      </c>
      <c r="C6" s="5" t="s">
        <v>192</v>
      </c>
      <c r="D6" t="s">
        <v>38</v>
      </c>
      <c r="E6">
        <v>1241.24</v>
      </c>
      <c r="F6" s="17">
        <f>E6*H1</f>
        <v>1390.1888000000001</v>
      </c>
      <c r="G6" s="5">
        <f t="shared" si="0"/>
        <v>803.92115896661528</v>
      </c>
      <c r="H6" s="5">
        <f t="shared" si="1"/>
        <v>36.053163294728975</v>
      </c>
      <c r="I6">
        <v>815.82840691098397</v>
      </c>
      <c r="J6">
        <v>764.11844335971603</v>
      </c>
      <c r="K6">
        <v>793.14937471334702</v>
      </c>
      <c r="L6">
        <v>785.58619635006596</v>
      </c>
      <c r="M6">
        <v>805.09787021820898</v>
      </c>
      <c r="N6">
        <v>843.275773845294</v>
      </c>
      <c r="O6">
        <v>788.33363370736504</v>
      </c>
      <c r="P6">
        <v>831.89753027446</v>
      </c>
      <c r="Q6">
        <v>747.07209546521506</v>
      </c>
      <c r="R6">
        <v>864.85226482149699</v>
      </c>
      <c r="T6" s="13">
        <v>540</v>
      </c>
      <c r="U6" s="13">
        <v>45000</v>
      </c>
      <c r="V6" s="5">
        <f t="shared" ref="V6:V30" si="3">AVERAGE(Y6:AH6)</f>
        <v>66.993429913884611</v>
      </c>
      <c r="W6" s="5">
        <f t="shared" ref="W6:W30" si="4">STDEV(Y6:AH6)</f>
        <v>3.0044302745607498</v>
      </c>
      <c r="X6" s="5">
        <f t="shared" ref="X6:X30" si="5">W6/SQRT(COUNT(Y6:AH6))</f>
        <v>0.95008427387770089</v>
      </c>
      <c r="Y6" s="5">
        <f>I6/T6*U6/1000</f>
        <v>67.985700575915331</v>
      </c>
      <c r="Z6" s="5">
        <f>J6/T6*U6/1000</f>
        <v>63.676536946643004</v>
      </c>
      <c r="AA6" s="5">
        <f>K6/T6*U6/1000</f>
        <v>66.095781226112251</v>
      </c>
      <c r="AB6" s="5">
        <f>L6/T6*U6/1000</f>
        <v>65.465516362505497</v>
      </c>
      <c r="AC6" s="5">
        <f>M6/T6*U6/1000</f>
        <v>67.091489184850744</v>
      </c>
      <c r="AD6" s="5">
        <f>N6/T6*U6/1000</f>
        <v>70.272981153774495</v>
      </c>
      <c r="AE6" s="5">
        <f>O6/T6*U6/1000</f>
        <v>65.694469475613744</v>
      </c>
      <c r="AF6" s="5">
        <f>P6/T6*U6/1000</f>
        <v>69.324794189538324</v>
      </c>
      <c r="AG6" s="5">
        <f>Q6/T6*U6/1000</f>
        <v>62.256007955434583</v>
      </c>
      <c r="AH6" s="5">
        <f>R6/T6*U6/1000</f>
        <v>72.071022068458092</v>
      </c>
      <c r="AI6">
        <f>F6/T6*U6/1000</f>
        <v>115.84906666666669</v>
      </c>
      <c r="AJ6">
        <f t="shared" ref="AJ6:AJ30" si="6">((V6-AI6)/AI6)*100</f>
        <v>-42.171800048553465</v>
      </c>
      <c r="AK6">
        <f>V6-AI6</f>
        <v>-48.855636752782075</v>
      </c>
      <c r="AL6">
        <f t="shared" si="2"/>
        <v>0.57828199951446535</v>
      </c>
    </row>
    <row r="7" spans="1:38" x14ac:dyDescent="0.25">
      <c r="A7">
        <v>3</v>
      </c>
      <c r="B7" t="s">
        <v>39</v>
      </c>
      <c r="C7" s="5" t="s">
        <v>193</v>
      </c>
      <c r="D7" t="s">
        <v>41</v>
      </c>
      <c r="E7">
        <v>166.35</v>
      </c>
      <c r="F7" s="17">
        <f>E7*H1</f>
        <v>186.31200000000001</v>
      </c>
      <c r="G7" s="5">
        <f t="shared" si="0"/>
        <v>91.165566861367481</v>
      </c>
      <c r="H7" s="5">
        <f t="shared" si="1"/>
        <v>0.64392704774068721</v>
      </c>
      <c r="I7">
        <v>92.268931067424305</v>
      </c>
      <c r="J7">
        <v>90.062660825011903</v>
      </c>
      <c r="K7">
        <v>91.239468317623107</v>
      </c>
      <c r="L7">
        <v>90.512064610599893</v>
      </c>
      <c r="M7">
        <v>91.504522210692201</v>
      </c>
      <c r="N7">
        <v>90.579669428214004</v>
      </c>
      <c r="O7">
        <v>91.681338742091697</v>
      </c>
      <c r="P7">
        <v>91.472926418071296</v>
      </c>
      <c r="Q7">
        <v>91.014112057896199</v>
      </c>
      <c r="R7">
        <v>91.319974936050102</v>
      </c>
      <c r="T7" s="13">
        <v>50</v>
      </c>
      <c r="U7" s="13">
        <v>180000</v>
      </c>
      <c r="V7" s="5">
        <f t="shared" si="3"/>
        <v>328.19604070092294</v>
      </c>
      <c r="W7" s="5">
        <f t="shared" si="4"/>
        <v>2.3181373718664688</v>
      </c>
      <c r="X7" s="5">
        <f t="shared" si="5"/>
        <v>0.73305940242547729</v>
      </c>
      <c r="Y7" s="5">
        <f t="shared" ref="Y7:Y30" si="7">I7/T7*U7/1000</f>
        <v>332.16815184272753</v>
      </c>
      <c r="Z7" s="5">
        <f t="shared" ref="Z7:Z30" si="8">J7/T7*U7/1000</f>
        <v>324.22557897004287</v>
      </c>
      <c r="AA7" s="5">
        <f t="shared" ref="AA7:AA30" si="9">K7/T7*U7/1000</f>
        <v>328.46208594344318</v>
      </c>
      <c r="AB7" s="5">
        <f t="shared" ref="AB7:AB30" si="10">L7/T7*U7/1000</f>
        <v>325.84343259815967</v>
      </c>
      <c r="AC7" s="5">
        <f t="shared" ref="AC7:AC30" si="11">M7/T7*U7/1000</f>
        <v>329.41627995849188</v>
      </c>
      <c r="AD7" s="5">
        <f t="shared" ref="AD7:AD30" si="12">N7/T7*U7/1000</f>
        <v>326.08680994157038</v>
      </c>
      <c r="AE7" s="5">
        <f t="shared" ref="AE7:AE30" si="13">O7/T7*U7/1000</f>
        <v>330.05281947153009</v>
      </c>
      <c r="AF7" s="5">
        <f t="shared" ref="AF7:AF30" si="14">P7/T7*U7/1000</f>
        <v>329.30253510505668</v>
      </c>
      <c r="AG7" s="5">
        <f t="shared" ref="AG7:AG30" si="15">Q7/T7*U7/1000</f>
        <v>327.65080340842633</v>
      </c>
      <c r="AH7" s="5">
        <f t="shared" ref="AH7:AH30" si="16">R7/T7*U7/1000</f>
        <v>328.75190976978035</v>
      </c>
      <c r="AI7">
        <f t="shared" ref="AI7:AI30" si="17">F7/T7*U7/1000</f>
        <v>670.72320000000002</v>
      </c>
      <c r="AJ7">
        <f t="shared" si="6"/>
        <v>-51.068333300395317</v>
      </c>
      <c r="AK7">
        <f t="shared" ref="AK7:AK30" si="18">V7-AI7</f>
        <v>-342.52715929907708</v>
      </c>
      <c r="AL7">
        <f t="shared" si="2"/>
        <v>0.48931666699604687</v>
      </c>
    </row>
    <row r="8" spans="1:38" x14ac:dyDescent="0.25">
      <c r="A8">
        <v>4</v>
      </c>
      <c r="B8" t="s">
        <v>42</v>
      </c>
      <c r="C8" s="6" t="s">
        <v>194</v>
      </c>
      <c r="D8" t="s">
        <v>44</v>
      </c>
      <c r="E8">
        <v>50.2</v>
      </c>
      <c r="F8" s="17">
        <f>E8*H1</f>
        <v>56.224000000000011</v>
      </c>
      <c r="G8" s="5">
        <f t="shared" si="0"/>
        <v>134.04009550936979</v>
      </c>
      <c r="H8" s="5">
        <f t="shared" si="1"/>
        <v>7.1873121525491772</v>
      </c>
      <c r="I8">
        <v>125.249659547668</v>
      </c>
      <c r="J8">
        <v>139.11820963386501</v>
      </c>
      <c r="K8">
        <v>130.473614731053</v>
      </c>
      <c r="L8">
        <v>144.73022370630801</v>
      </c>
      <c r="M8">
        <v>132.292660168536</v>
      </c>
      <c r="N8">
        <v>124.104070620236</v>
      </c>
      <c r="O8">
        <v>132.836814932057</v>
      </c>
      <c r="P8">
        <v>144.405138361957</v>
      </c>
      <c r="Q8">
        <v>137.04518266036101</v>
      </c>
      <c r="R8">
        <v>130.14538073165701</v>
      </c>
      <c r="T8" s="14">
        <v>65</v>
      </c>
      <c r="U8" s="14">
        <v>70000</v>
      </c>
      <c r="V8" s="5">
        <f t="shared" si="3"/>
        <v>144.35087208701364</v>
      </c>
      <c r="W8" s="5">
        <f t="shared" si="4"/>
        <v>7.7401823181298832</v>
      </c>
      <c r="X8" s="5">
        <f t="shared" si="5"/>
        <v>2.4476605630252428</v>
      </c>
      <c r="Y8" s="5">
        <f t="shared" si="7"/>
        <v>134.88424874364247</v>
      </c>
      <c r="Z8" s="5">
        <f t="shared" si="8"/>
        <v>149.81961037493153</v>
      </c>
      <c r="AA8" s="5">
        <f t="shared" si="9"/>
        <v>140.51004663344168</v>
      </c>
      <c r="AB8" s="5">
        <f t="shared" si="10"/>
        <v>155.86331783756248</v>
      </c>
      <c r="AC8" s="5">
        <f t="shared" si="11"/>
        <v>142.46901864303877</v>
      </c>
      <c r="AD8" s="5">
        <f t="shared" si="12"/>
        <v>133.65053759102341</v>
      </c>
      <c r="AE8" s="5">
        <f t="shared" si="13"/>
        <v>143.05503146529216</v>
      </c>
      <c r="AF8" s="5">
        <f t="shared" si="14"/>
        <v>155.51322592826142</v>
      </c>
      <c r="AG8" s="5">
        <f t="shared" si="15"/>
        <v>147.58711978808108</v>
      </c>
      <c r="AH8" s="5">
        <f t="shared" si="16"/>
        <v>140.15656386486143</v>
      </c>
      <c r="AI8">
        <f t="shared" si="17"/>
        <v>60.548923076923096</v>
      </c>
      <c r="AJ8">
        <f t="shared" si="6"/>
        <v>138.40369861512835</v>
      </c>
      <c r="AK8">
        <f t="shared" si="18"/>
        <v>83.801949010090539</v>
      </c>
      <c r="AL8">
        <f t="shared" si="2"/>
        <v>2.3840369861512838</v>
      </c>
    </row>
    <row r="9" spans="1:38" x14ac:dyDescent="0.25">
      <c r="A9">
        <v>5</v>
      </c>
      <c r="B9" t="s">
        <v>45</v>
      </c>
      <c r="C9" s="6" t="s">
        <v>195</v>
      </c>
      <c r="D9" t="s">
        <v>47</v>
      </c>
      <c r="E9">
        <v>29.91</v>
      </c>
      <c r="F9" s="17">
        <f>E9*H1</f>
        <v>33.499200000000002</v>
      </c>
      <c r="G9" s="5">
        <f t="shared" si="0"/>
        <v>29.390265987020729</v>
      </c>
      <c r="H9" s="5">
        <f t="shared" si="1"/>
        <v>0.69466180745438777</v>
      </c>
      <c r="I9">
        <v>29.709600353076102</v>
      </c>
      <c r="J9">
        <v>28.8955801467276</v>
      </c>
      <c r="K9">
        <v>29.404507947034599</v>
      </c>
      <c r="L9">
        <v>29.912837561269001</v>
      </c>
      <c r="M9">
        <v>29.0606163074909</v>
      </c>
      <c r="N9">
        <v>28.0382998674527</v>
      </c>
      <c r="O9">
        <v>30.581451469810801</v>
      </c>
      <c r="P9">
        <v>28.942595473595599</v>
      </c>
      <c r="Q9">
        <v>29.656748922819201</v>
      </c>
      <c r="R9">
        <v>29.700421820930799</v>
      </c>
      <c r="T9" s="14">
        <v>22</v>
      </c>
      <c r="U9" s="14">
        <v>160000</v>
      </c>
      <c r="V9" s="5">
        <f t="shared" si="3"/>
        <v>213.74738899651439</v>
      </c>
      <c r="W9" s="5">
        <f t="shared" si="4"/>
        <v>5.0520858723955504</v>
      </c>
      <c r="X9" s="5">
        <f t="shared" si="5"/>
        <v>1.5976098291528726</v>
      </c>
      <c r="Y9" s="5">
        <f t="shared" si="7"/>
        <v>216.06982074964441</v>
      </c>
      <c r="Z9" s="5">
        <f t="shared" si="8"/>
        <v>210.14967379438255</v>
      </c>
      <c r="AA9" s="5">
        <f t="shared" si="9"/>
        <v>213.85096688752438</v>
      </c>
      <c r="AB9" s="5">
        <f t="shared" si="10"/>
        <v>217.54790953650183</v>
      </c>
      <c r="AC9" s="5">
        <f t="shared" si="11"/>
        <v>211.34993678175198</v>
      </c>
      <c r="AD9" s="5">
        <f t="shared" si="12"/>
        <v>203.91490812692874</v>
      </c>
      <c r="AE9" s="5">
        <f t="shared" si="13"/>
        <v>222.41055614407856</v>
      </c>
      <c r="AF9" s="5">
        <f t="shared" si="14"/>
        <v>210.49160344433162</v>
      </c>
      <c r="AG9" s="5">
        <f t="shared" si="15"/>
        <v>215.68544671141237</v>
      </c>
      <c r="AH9" s="5">
        <f t="shared" si="16"/>
        <v>216.00306778858763</v>
      </c>
      <c r="AI9">
        <f t="shared" si="17"/>
        <v>243.63054545454546</v>
      </c>
      <c r="AJ9">
        <f t="shared" si="6"/>
        <v>-12.265767579462409</v>
      </c>
      <c r="AK9">
        <f t="shared" si="18"/>
        <v>-29.883156458031067</v>
      </c>
      <c r="AL9">
        <f t="shared" si="2"/>
        <v>0.87734232420537595</v>
      </c>
    </row>
    <row r="10" spans="1:38" x14ac:dyDescent="0.25">
      <c r="A10">
        <v>6</v>
      </c>
      <c r="B10" t="s">
        <v>48</v>
      </c>
      <c r="C10" s="6" t="s">
        <v>197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91.46079354112841</v>
      </c>
      <c r="H10" s="5">
        <f t="shared" si="1"/>
        <v>4.7163780620937139</v>
      </c>
      <c r="I10">
        <v>89.904589782167307</v>
      </c>
      <c r="J10">
        <v>98.026687455740799</v>
      </c>
      <c r="K10">
        <v>89.043685638949995</v>
      </c>
      <c r="L10">
        <v>94.7594426178498</v>
      </c>
      <c r="M10">
        <v>97.115220136158499</v>
      </c>
      <c r="N10">
        <v>81.534033536036404</v>
      </c>
      <c r="O10">
        <v>93.0192899200607</v>
      </c>
      <c r="P10">
        <v>91.372341103366097</v>
      </c>
      <c r="Q10">
        <v>89.583795305965893</v>
      </c>
      <c r="R10">
        <v>90.248849914988696</v>
      </c>
      <c r="T10" s="14">
        <v>69</v>
      </c>
      <c r="U10" s="14">
        <v>160000</v>
      </c>
      <c r="V10" s="5">
        <f t="shared" si="3"/>
        <v>212.08299951566011</v>
      </c>
      <c r="W10" s="5">
        <f t="shared" si="4"/>
        <v>10.936528839637599</v>
      </c>
      <c r="X10" s="5">
        <f t="shared" si="5"/>
        <v>3.4584340829373188</v>
      </c>
      <c r="Y10" s="5">
        <f t="shared" si="7"/>
        <v>208.47441108908359</v>
      </c>
      <c r="Z10" s="5">
        <f t="shared" si="8"/>
        <v>227.30826076693518</v>
      </c>
      <c r="AA10" s="5">
        <f t="shared" si="9"/>
        <v>206.47811162655071</v>
      </c>
      <c r="AB10" s="5">
        <f t="shared" si="10"/>
        <v>219.73204085298505</v>
      </c>
      <c r="AC10" s="5">
        <f t="shared" si="11"/>
        <v>225.19471335920815</v>
      </c>
      <c r="AD10" s="5">
        <f t="shared" si="12"/>
        <v>189.06442559080907</v>
      </c>
      <c r="AE10" s="5">
        <f t="shared" si="13"/>
        <v>215.69690416245956</v>
      </c>
      <c r="AF10" s="5">
        <f t="shared" si="14"/>
        <v>211.87789241360252</v>
      </c>
      <c r="AG10" s="5">
        <f t="shared" si="15"/>
        <v>207.73053983992091</v>
      </c>
      <c r="AH10" s="5">
        <f t="shared" si="16"/>
        <v>209.27269545504626</v>
      </c>
      <c r="AI10">
        <f>F10/T10*U10/1000</f>
        <v>333.93530434782616</v>
      </c>
      <c r="AJ10">
        <f t="shared" si="6"/>
        <v>-36.489794054612744</v>
      </c>
      <c r="AK10">
        <f t="shared" si="18"/>
        <v>-121.85230483216606</v>
      </c>
      <c r="AL10">
        <f t="shared" si="2"/>
        <v>0.63510205945387255</v>
      </c>
    </row>
    <row r="11" spans="1:38" x14ac:dyDescent="0.25">
      <c r="A11">
        <v>7</v>
      </c>
      <c r="B11" s="3" t="s">
        <v>51</v>
      </c>
      <c r="C11" s="9" t="s">
        <v>194</v>
      </c>
      <c r="D11" s="3" t="s">
        <v>52</v>
      </c>
      <c r="E11" s="3">
        <v>50.2</v>
      </c>
      <c r="F11" s="17">
        <f>E11*H1</f>
        <v>56.224000000000011</v>
      </c>
      <c r="G11" s="5">
        <f t="shared" si="0"/>
        <v>0</v>
      </c>
      <c r="H11" s="5">
        <f t="shared" si="1"/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3"/>
        <v>0</v>
      </c>
      <c r="W11" s="5">
        <f t="shared" si="4"/>
        <v>0</v>
      </c>
      <c r="X11" s="5">
        <f t="shared" si="5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>R11/T11*U11/1000</f>
        <v>0</v>
      </c>
      <c r="AI11">
        <v>0</v>
      </c>
      <c r="AJ11" t="e">
        <f t="shared" si="6"/>
        <v>#DIV/0!</v>
      </c>
      <c r="AK11">
        <f t="shared" si="18"/>
        <v>0</v>
      </c>
      <c r="AL11" t="e">
        <f t="shared" si="2"/>
        <v>#DIV/0!</v>
      </c>
    </row>
    <row r="12" spans="1:38" x14ac:dyDescent="0.25">
      <c r="A12">
        <v>8</v>
      </c>
      <c r="B12" t="s">
        <v>53</v>
      </c>
      <c r="C12" s="6" t="s">
        <v>196</v>
      </c>
      <c r="D12" t="s">
        <v>55</v>
      </c>
      <c r="E12">
        <v>13.35</v>
      </c>
      <c r="F12" s="17">
        <f>E12*H1</f>
        <v>14.952000000000002</v>
      </c>
      <c r="G12" s="5">
        <f t="shared" si="0"/>
        <v>53.601380667567085</v>
      </c>
      <c r="H12" s="5">
        <f t="shared" si="1"/>
        <v>3.6008706144009879</v>
      </c>
      <c r="I12">
        <v>51.872859078014699</v>
      </c>
      <c r="J12">
        <v>47.332242457399403</v>
      </c>
      <c r="K12">
        <v>57.977965340142397</v>
      </c>
      <c r="L12">
        <v>53.723007460233902</v>
      </c>
      <c r="M12">
        <v>50.762101908275397</v>
      </c>
      <c r="N12">
        <v>56.656088838483498</v>
      </c>
      <c r="O12">
        <v>56.682333820455497</v>
      </c>
      <c r="P12">
        <v>56.361846240314001</v>
      </c>
      <c r="Q12">
        <v>49.367860965275902</v>
      </c>
      <c r="R12">
        <v>55.277500567076103</v>
      </c>
      <c r="T12" s="14">
        <v>81</v>
      </c>
      <c r="U12" s="14">
        <v>66000</v>
      </c>
      <c r="V12" s="5">
        <f>AVERAGE(Y12:AH12)</f>
        <v>43.67519906246207</v>
      </c>
      <c r="W12" s="5">
        <f t="shared" si="4"/>
        <v>2.9340427228452484</v>
      </c>
      <c r="X12" s="5">
        <f t="shared" si="5"/>
        <v>0.92782577564331326</v>
      </c>
      <c r="Y12" s="5">
        <f t="shared" si="7"/>
        <v>42.266774063567539</v>
      </c>
      <c r="Z12" s="5">
        <f t="shared" si="8"/>
        <v>38.567012372695814</v>
      </c>
      <c r="AA12" s="5">
        <f t="shared" si="9"/>
        <v>47.241305091967881</v>
      </c>
      <c r="AB12" s="5">
        <f t="shared" si="10"/>
        <v>43.774302375005398</v>
      </c>
      <c r="AC12" s="5">
        <f t="shared" si="11"/>
        <v>41.361712666002177</v>
      </c>
      <c r="AD12" s="5">
        <f t="shared" si="12"/>
        <v>46.164220535060629</v>
      </c>
      <c r="AE12" s="5">
        <f t="shared" si="13"/>
        <v>46.185605335185961</v>
      </c>
      <c r="AF12" s="5">
        <f t="shared" si="14"/>
        <v>45.924467306922516</v>
      </c>
      <c r="AG12" s="5">
        <f t="shared" si="15"/>
        <v>40.225664490224808</v>
      </c>
      <c r="AH12" s="5">
        <f t="shared" si="16"/>
        <v>45.040926387987938</v>
      </c>
      <c r="AI12">
        <f t="shared" si="17"/>
        <v>12.183111111111113</v>
      </c>
      <c r="AJ12">
        <f t="shared" si="6"/>
        <v>258.48970483926615</v>
      </c>
      <c r="AK12">
        <f>V12-AI12</f>
        <v>31.492087951350957</v>
      </c>
      <c r="AL12">
        <f t="shared" si="2"/>
        <v>3.5848970483926617</v>
      </c>
    </row>
    <row r="13" spans="1:38" x14ac:dyDescent="0.25">
      <c r="A13">
        <v>9</v>
      </c>
      <c r="B13" s="3" t="s">
        <v>56</v>
      </c>
      <c r="C13" s="9" t="s">
        <v>197</v>
      </c>
      <c r="D13" s="3" t="s">
        <v>57</v>
      </c>
      <c r="E13" s="3">
        <v>128.57</v>
      </c>
      <c r="F13" s="17">
        <f>E13*H1</f>
        <v>143.9984</v>
      </c>
      <c r="G13" s="5">
        <f t="shared" si="0"/>
        <v>0</v>
      </c>
      <c r="H13" s="5">
        <f t="shared" si="1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3"/>
        <v>0</v>
      </c>
      <c r="W13" s="5">
        <f t="shared" si="4"/>
        <v>0</v>
      </c>
      <c r="X13" s="5">
        <f t="shared" si="5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J13" t="e">
        <f t="shared" si="6"/>
        <v>#DIV/0!</v>
      </c>
      <c r="AK13">
        <f t="shared" si="18"/>
        <v>0</v>
      </c>
      <c r="AL13" t="e">
        <f t="shared" si="2"/>
        <v>#DIV/0!</v>
      </c>
    </row>
    <row r="14" spans="1:38" x14ac:dyDescent="0.25">
      <c r="A14">
        <v>10</v>
      </c>
      <c r="B14" t="s">
        <v>58</v>
      </c>
      <c r="C14" s="6" t="s">
        <v>198</v>
      </c>
      <c r="D14" t="s">
        <v>60</v>
      </c>
      <c r="E14">
        <v>446.19</v>
      </c>
      <c r="F14" s="17">
        <f>E14*H1</f>
        <v>499.73280000000005</v>
      </c>
      <c r="G14" s="5">
        <f t="shared" si="0"/>
        <v>971.20128849425851</v>
      </c>
      <c r="H14" s="5">
        <f t="shared" si="1"/>
        <v>31.061847214353286</v>
      </c>
      <c r="I14">
        <v>976.15032992340002</v>
      </c>
      <c r="J14">
        <v>939.85785160201306</v>
      </c>
      <c r="K14">
        <v>951.49750547564702</v>
      </c>
      <c r="L14">
        <v>993.284965627872</v>
      </c>
      <c r="M14">
        <v>941.45597011463894</v>
      </c>
      <c r="N14">
        <v>973.81468274666599</v>
      </c>
      <c r="O14">
        <v>926.51495150539404</v>
      </c>
      <c r="P14" s="1">
        <v>989.094728604284</v>
      </c>
      <c r="Q14">
        <v>1026.82607757612</v>
      </c>
      <c r="R14">
        <v>993.51582176655097</v>
      </c>
      <c r="T14" s="14">
        <v>615</v>
      </c>
      <c r="U14" s="14">
        <v>96000</v>
      </c>
      <c r="V14" s="5">
        <f t="shared" si="3"/>
        <v>151.60215235032331</v>
      </c>
      <c r="W14" s="5">
        <f>STDEV(Y14:AH14)</f>
        <v>4.8486785895575935</v>
      </c>
      <c r="X14" s="5">
        <f t="shared" si="5"/>
        <v>1.5332867985094703</v>
      </c>
      <c r="Y14" s="5">
        <f t="shared" si="7"/>
        <v>152.37468564657951</v>
      </c>
      <c r="Z14" s="5">
        <f t="shared" si="8"/>
        <v>146.70951829885081</v>
      </c>
      <c r="AA14" s="5">
        <f t="shared" si="9"/>
        <v>148.52643987912541</v>
      </c>
      <c r="AB14" s="5">
        <f t="shared" si="10"/>
        <v>155.0493604882532</v>
      </c>
      <c r="AC14" s="5">
        <f t="shared" si="11"/>
        <v>146.95898070082168</v>
      </c>
      <c r="AD14" s="5">
        <f t="shared" si="12"/>
        <v>152.01009681899177</v>
      </c>
      <c r="AE14" s="5">
        <f t="shared" si="13"/>
        <v>144.62672413742735</v>
      </c>
      <c r="AF14" s="5">
        <f t="shared" si="14"/>
        <v>154.39527470896141</v>
      </c>
      <c r="AG14" s="5">
        <f t="shared" si="15"/>
        <v>160.28504625578461</v>
      </c>
      <c r="AH14" s="5">
        <f t="shared" si="16"/>
        <v>155.08539656843723</v>
      </c>
      <c r="AI14">
        <f t="shared" si="17"/>
        <v>78.007071219512198</v>
      </c>
      <c r="AJ14">
        <f t="shared" si="6"/>
        <v>94.344115194011408</v>
      </c>
      <c r="AK14">
        <f t="shared" si="18"/>
        <v>73.59508113081111</v>
      </c>
      <c r="AL14">
        <f t="shared" si="2"/>
        <v>1.943441151940114</v>
      </c>
    </row>
    <row r="15" spans="1:38" x14ac:dyDescent="0.25">
      <c r="A15">
        <v>11</v>
      </c>
      <c r="B15" s="4" t="s">
        <v>61</v>
      </c>
      <c r="C15" s="7" t="s">
        <v>199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21.689432290455422</v>
      </c>
      <c r="H15" s="5">
        <f t="shared" si="1"/>
        <v>0.95737048278054804</v>
      </c>
      <c r="I15">
        <v>23.397551540779901</v>
      </c>
      <c r="J15">
        <v>21.1925939580407</v>
      </c>
      <c r="K15">
        <v>22.380424799914799</v>
      </c>
      <c r="L15">
        <v>20.601317318367801</v>
      </c>
      <c r="M15">
        <v>22.222323570678299</v>
      </c>
      <c r="N15">
        <v>21.786439281961201</v>
      </c>
      <c r="O15">
        <v>20.244731448105501</v>
      </c>
      <c r="P15">
        <v>21.463291037577999</v>
      </c>
      <c r="Q15">
        <v>21.1079724850015</v>
      </c>
      <c r="R15">
        <v>22.4976774641265</v>
      </c>
      <c r="T15" s="14">
        <v>546</v>
      </c>
      <c r="U15" s="14">
        <v>210000</v>
      </c>
      <c r="V15" s="5">
        <f t="shared" si="3"/>
        <v>8.3420893424828524</v>
      </c>
      <c r="W15" s="5">
        <f t="shared" si="4"/>
        <v>0.36821941645405665</v>
      </c>
      <c r="X15" s="5">
        <f t="shared" si="5"/>
        <v>0.11644120346929002</v>
      </c>
      <c r="Y15" s="5">
        <f t="shared" si="7"/>
        <v>8.9990582849153462</v>
      </c>
      <c r="Z15" s="5">
        <f t="shared" si="8"/>
        <v>8.1509976761694993</v>
      </c>
      <c r="AA15" s="5">
        <f t="shared" si="9"/>
        <v>8.6078556922749225</v>
      </c>
      <c r="AB15" s="5">
        <f t="shared" si="10"/>
        <v>7.9235835839876163</v>
      </c>
      <c r="AC15" s="5">
        <f t="shared" si="11"/>
        <v>8.5470475271839597</v>
      </c>
      <c r="AD15" s="5">
        <f t="shared" si="12"/>
        <v>8.3793997238312308</v>
      </c>
      <c r="AE15" s="5">
        <f t="shared" si="13"/>
        <v>7.7864351723482699</v>
      </c>
      <c r="AF15" s="5">
        <f t="shared" si="14"/>
        <v>8.2551119375299979</v>
      </c>
      <c r="AG15" s="5">
        <f t="shared" si="15"/>
        <v>8.1184509557698092</v>
      </c>
      <c r="AH15" s="5">
        <f t="shared" si="16"/>
        <v>8.6529528708178844</v>
      </c>
      <c r="AI15">
        <f t="shared" si="17"/>
        <v>3.4504615384615396</v>
      </c>
      <c r="AJ15">
        <f t="shared" si="6"/>
        <v>141.76734762858268</v>
      </c>
      <c r="AK15">
        <f t="shared" si="18"/>
        <v>4.8916278040213133</v>
      </c>
      <c r="AL15">
        <f t="shared" si="2"/>
        <v>2.417673476285827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>
        <f t="shared" si="0"/>
        <v>0</v>
      </c>
      <c r="H16" s="5">
        <f t="shared" si="1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3"/>
        <v>0</v>
      </c>
      <c r="W16" s="5">
        <f t="shared" si="4"/>
        <v>0</v>
      </c>
      <c r="X16" s="5">
        <f t="shared" si="5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J16" t="e">
        <f t="shared" si="6"/>
        <v>#DIV/0!</v>
      </c>
      <c r="AK16">
        <f t="shared" si="18"/>
        <v>0</v>
      </c>
      <c r="AL16" t="e">
        <f t="shared" si="2"/>
        <v>#DIV/0!</v>
      </c>
    </row>
    <row r="17" spans="1:38" x14ac:dyDescent="0.25">
      <c r="A17">
        <v>13</v>
      </c>
      <c r="B17" s="2" t="s">
        <v>67</v>
      </c>
      <c r="C17" s="8" t="s">
        <v>200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63.189359442631599</v>
      </c>
      <c r="H17" s="5">
        <f t="shared" si="1"/>
        <v>5.857218723249674</v>
      </c>
      <c r="I17">
        <v>67.789147438671804</v>
      </c>
      <c r="J17">
        <v>66.028464911379402</v>
      </c>
      <c r="K17">
        <v>64.061857848673299</v>
      </c>
      <c r="L17">
        <v>54.478270160706501</v>
      </c>
      <c r="M17">
        <v>64.857207329437799</v>
      </c>
      <c r="N17">
        <v>55.059617577536301</v>
      </c>
      <c r="O17">
        <v>66.258525168515803</v>
      </c>
      <c r="P17">
        <v>55.530946712121001</v>
      </c>
      <c r="Q17">
        <v>69.358551102280202</v>
      </c>
      <c r="R17">
        <v>68.471006176993896</v>
      </c>
      <c r="T17" s="14">
        <v>292</v>
      </c>
      <c r="U17" s="14">
        <v>100000</v>
      </c>
      <c r="V17" s="5">
        <f t="shared" si="3"/>
        <v>21.640191589942329</v>
      </c>
      <c r="W17" s="5">
        <f t="shared" si="4"/>
        <v>2.0058968230307106</v>
      </c>
      <c r="X17" s="5">
        <f t="shared" si="5"/>
        <v>0.63432027120727408</v>
      </c>
      <c r="Y17" s="5">
        <f t="shared" si="7"/>
        <v>23.215461451599936</v>
      </c>
      <c r="Z17" s="5">
        <f t="shared" si="8"/>
        <v>22.612487983349112</v>
      </c>
      <c r="AA17" s="5">
        <f t="shared" si="9"/>
        <v>21.938992413929213</v>
      </c>
      <c r="AB17" s="5">
        <f t="shared" si="10"/>
        <v>18.65694183585839</v>
      </c>
      <c r="AC17" s="5">
        <f t="shared" si="11"/>
        <v>22.211372373095134</v>
      </c>
      <c r="AD17" s="5">
        <f t="shared" si="12"/>
        <v>18.85603341696449</v>
      </c>
      <c r="AE17" s="5">
        <f t="shared" si="13"/>
        <v>22.691275742642397</v>
      </c>
      <c r="AF17" s="5">
        <f t="shared" si="14"/>
        <v>19.017447504151026</v>
      </c>
      <c r="AG17" s="5">
        <f t="shared" si="15"/>
        <v>23.752928459685002</v>
      </c>
      <c r="AH17" s="5">
        <f t="shared" si="16"/>
        <v>23.448974718148595</v>
      </c>
      <c r="AI17">
        <f t="shared" si="17"/>
        <v>603.1890410958905</v>
      </c>
      <c r="AJ17">
        <f t="shared" si="6"/>
        <v>-96.41236990137854</v>
      </c>
      <c r="AK17">
        <f t="shared" si="18"/>
        <v>-581.54884950594817</v>
      </c>
      <c r="AL17">
        <f t="shared" si="2"/>
        <v>3.5876300986214589E-2</v>
      </c>
    </row>
    <row r="18" spans="1:38" x14ac:dyDescent="0.25">
      <c r="A18">
        <v>14</v>
      </c>
      <c r="B18" s="2" t="s">
        <v>70</v>
      </c>
      <c r="C18" s="8" t="s">
        <v>201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68.900093213245583</v>
      </c>
      <c r="H18" s="5">
        <f t="shared" si="1"/>
        <v>5.7966900441666054</v>
      </c>
      <c r="I18">
        <v>68.170916158139093</v>
      </c>
      <c r="J18">
        <v>59.310454184453903</v>
      </c>
      <c r="K18">
        <v>74.607825944835199</v>
      </c>
      <c r="L18">
        <v>73.041120096228497</v>
      </c>
      <c r="M18">
        <v>64.953751752420501</v>
      </c>
      <c r="N18">
        <v>69.968486066608193</v>
      </c>
      <c r="O18">
        <v>72.4559904390686</v>
      </c>
      <c r="P18">
        <v>74.723988131791302</v>
      </c>
      <c r="Q18">
        <v>72.158228999615403</v>
      </c>
      <c r="R18">
        <v>59.610170359295097</v>
      </c>
      <c r="T18" s="14">
        <v>200</v>
      </c>
      <c r="U18" s="14">
        <v>47000</v>
      </c>
      <c r="V18" s="5">
        <f t="shared" si="3"/>
        <v>16.191521905112712</v>
      </c>
      <c r="W18" s="5">
        <f t="shared" si="4"/>
        <v>1.362222160379152</v>
      </c>
      <c r="X18" s="5">
        <f t="shared" si="5"/>
        <v>0.43077247059532991</v>
      </c>
      <c r="Y18" s="5">
        <f t="shared" si="7"/>
        <v>16.020165297162688</v>
      </c>
      <c r="Z18" s="5">
        <f t="shared" si="8"/>
        <v>13.937956733346665</v>
      </c>
      <c r="AA18" s="5">
        <f t="shared" si="9"/>
        <v>17.53283909703627</v>
      </c>
      <c r="AB18" s="5">
        <f t="shared" si="10"/>
        <v>17.164663222613697</v>
      </c>
      <c r="AC18" s="5">
        <f t="shared" si="11"/>
        <v>15.264131661818817</v>
      </c>
      <c r="AD18" s="5">
        <f t="shared" si="12"/>
        <v>16.442594225652925</v>
      </c>
      <c r="AE18" s="5">
        <f t="shared" si="13"/>
        <v>17.027157753181118</v>
      </c>
      <c r="AF18" s="5">
        <f t="shared" si="14"/>
        <v>17.560137210970957</v>
      </c>
      <c r="AG18" s="5">
        <f t="shared" si="15"/>
        <v>16.957183814909619</v>
      </c>
      <c r="AH18" s="5">
        <f t="shared" si="16"/>
        <v>14.008390034434349</v>
      </c>
      <c r="AI18">
        <f t="shared" si="17"/>
        <v>45.130904000000001</v>
      </c>
      <c r="AJ18">
        <f t="shared" si="6"/>
        <v>-64.123205010223799</v>
      </c>
      <c r="AK18">
        <f t="shared" si="18"/>
        <v>-28.939382094887289</v>
      </c>
      <c r="AL18">
        <f t="shared" si="2"/>
        <v>0.35876794989776212</v>
      </c>
    </row>
    <row r="19" spans="1:38" x14ac:dyDescent="0.25">
      <c r="A19">
        <v>15</v>
      </c>
      <c r="B19" s="2" t="s">
        <v>73</v>
      </c>
      <c r="C19" s="8" t="s">
        <v>202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22.766970742736511</v>
      </c>
      <c r="H19" s="5">
        <f t="shared" si="1"/>
        <v>1.8878298698663547</v>
      </c>
      <c r="I19">
        <v>23.3530200523861</v>
      </c>
      <c r="J19">
        <v>21.324364568567201</v>
      </c>
      <c r="K19">
        <v>21.374498533267602</v>
      </c>
      <c r="L19">
        <v>26.132643296638999</v>
      </c>
      <c r="M19">
        <v>21.679929386347101</v>
      </c>
      <c r="N19">
        <v>21.549927954132301</v>
      </c>
      <c r="O19">
        <v>21.6206585648778</v>
      </c>
      <c r="P19">
        <v>21.2442615018007</v>
      </c>
      <c r="Q19">
        <v>25.8467530412827</v>
      </c>
      <c r="R19">
        <v>23.5436505280646</v>
      </c>
      <c r="T19" s="14">
        <v>437</v>
      </c>
      <c r="U19" s="14">
        <v>300000</v>
      </c>
      <c r="V19" s="5">
        <f t="shared" si="3"/>
        <v>15.629499365723003</v>
      </c>
      <c r="W19" s="5">
        <f t="shared" si="4"/>
        <v>1.2959930456748436</v>
      </c>
      <c r="X19" s="5">
        <f t="shared" si="5"/>
        <v>0.40982898560711356</v>
      </c>
      <c r="Y19" s="5">
        <f t="shared" si="7"/>
        <v>16.031821546260481</v>
      </c>
      <c r="Z19" s="5">
        <f t="shared" si="8"/>
        <v>14.639151877734921</v>
      </c>
      <c r="AA19" s="5">
        <f t="shared" si="9"/>
        <v>14.67356878714023</v>
      </c>
      <c r="AB19" s="5">
        <f t="shared" si="10"/>
        <v>17.940029723093136</v>
      </c>
      <c r="AC19" s="5">
        <f t="shared" si="11"/>
        <v>14.883246718316087</v>
      </c>
      <c r="AD19" s="5">
        <f t="shared" si="12"/>
        <v>14.794000883843685</v>
      </c>
      <c r="AE19" s="5">
        <f t="shared" si="13"/>
        <v>14.842557367192997</v>
      </c>
      <c r="AF19" s="5">
        <f t="shared" si="14"/>
        <v>14.584161214050825</v>
      </c>
      <c r="AG19" s="5">
        <f t="shared" si="15"/>
        <v>17.743766389896592</v>
      </c>
      <c r="AH19" s="5">
        <f t="shared" si="16"/>
        <v>16.162689149701098</v>
      </c>
      <c r="AI19">
        <f t="shared" si="17"/>
        <v>33.584622425629298</v>
      </c>
      <c r="AJ19">
        <f t="shared" si="6"/>
        <v>-53.462334137198084</v>
      </c>
      <c r="AK19">
        <f t="shared" si="18"/>
        <v>-17.955123059906295</v>
      </c>
      <c r="AL19">
        <f t="shared" si="2"/>
        <v>0.46537665862801919</v>
      </c>
    </row>
    <row r="20" spans="1:38" x14ac:dyDescent="0.25">
      <c r="A20">
        <v>16</v>
      </c>
      <c r="B20" s="2" t="s">
        <v>76</v>
      </c>
      <c r="C20" s="8" t="s">
        <v>203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26.852497292504108</v>
      </c>
      <c r="H20" s="5">
        <f t="shared" si="1"/>
        <v>0.48729528340315487</v>
      </c>
      <c r="I20">
        <v>27.9808256255948</v>
      </c>
      <c r="J20">
        <v>26.3964857369151</v>
      </c>
      <c r="K20">
        <v>26.760921064740099</v>
      </c>
      <c r="L20">
        <v>26.5834454705493</v>
      </c>
      <c r="M20">
        <v>26.706544688148</v>
      </c>
      <c r="N20">
        <v>26.982745003057399</v>
      </c>
      <c r="O20">
        <v>26.932292108906701</v>
      </c>
      <c r="P20">
        <v>27.287868909222201</v>
      </c>
      <c r="Q20">
        <v>26.524701077910301</v>
      </c>
      <c r="R20">
        <v>26.3691432399972</v>
      </c>
      <c r="T20" s="14">
        <v>97</v>
      </c>
      <c r="U20" s="14">
        <v>105000</v>
      </c>
      <c r="V20" s="5">
        <f t="shared" si="3"/>
        <v>29.06713624446321</v>
      </c>
      <c r="W20" s="5">
        <f t="shared" si="4"/>
        <v>0.52748458512712626</v>
      </c>
      <c r="X20" s="5">
        <f t="shared" si="5"/>
        <v>0.16680527196306971</v>
      </c>
      <c r="Y20" s="5">
        <f t="shared" si="7"/>
        <v>30.288522584406742</v>
      </c>
      <c r="Z20" s="5">
        <f t="shared" si="8"/>
        <v>28.573515488413253</v>
      </c>
      <c r="AA20" s="5">
        <f t="shared" si="9"/>
        <v>28.968007338120728</v>
      </c>
      <c r="AB20" s="5">
        <f t="shared" si="10"/>
        <v>28.775894581522437</v>
      </c>
      <c r="AC20" s="5">
        <f t="shared" si="11"/>
        <v>28.909146311912785</v>
      </c>
      <c r="AD20" s="5">
        <f t="shared" si="12"/>
        <v>29.208126034237388</v>
      </c>
      <c r="AE20" s="5">
        <f t="shared" si="13"/>
        <v>29.153512076651584</v>
      </c>
      <c r="AF20" s="5">
        <f t="shared" si="14"/>
        <v>29.538414798642588</v>
      </c>
      <c r="AG20" s="5">
        <f t="shared" si="15"/>
        <v>28.712305290521456</v>
      </c>
      <c r="AH20" s="5">
        <f t="shared" si="16"/>
        <v>28.543917940203155</v>
      </c>
      <c r="AI20">
        <f t="shared" si="17"/>
        <v>120.25509278350515</v>
      </c>
      <c r="AJ20">
        <f t="shared" si="6"/>
        <v>-75.828769017880447</v>
      </c>
      <c r="AK20">
        <f t="shared" si="18"/>
        <v>-91.187956539041934</v>
      </c>
      <c r="AL20">
        <f t="shared" si="2"/>
        <v>0.24171230982119551</v>
      </c>
    </row>
    <row r="21" spans="1:38" x14ac:dyDescent="0.25">
      <c r="A21">
        <v>17</v>
      </c>
      <c r="B21" s="2" t="s">
        <v>79</v>
      </c>
      <c r="C21" s="8" t="s">
        <v>204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239.02505919963468</v>
      </c>
      <c r="H21" s="5">
        <f t="shared" si="1"/>
        <v>45.166116785623771</v>
      </c>
      <c r="I21">
        <v>208.29888386519701</v>
      </c>
      <c r="J21">
        <v>244.32499161774501</v>
      </c>
      <c r="K21">
        <v>264.009258043849</v>
      </c>
      <c r="L21">
        <v>205.343091901527</v>
      </c>
      <c r="M21">
        <v>219.454475165068</v>
      </c>
      <c r="N21">
        <v>254.97456559175399</v>
      </c>
      <c r="O21">
        <v>206.22666277133899</v>
      </c>
      <c r="P21">
        <v>351.83110152517997</v>
      </c>
      <c r="Q21">
        <v>205.69672500772799</v>
      </c>
      <c r="R21">
        <v>230.09083650695999</v>
      </c>
      <c r="T21" s="14">
        <v>1629</v>
      </c>
      <c r="U21" s="14">
        <v>90000</v>
      </c>
      <c r="V21" s="5">
        <f t="shared" si="3"/>
        <v>13.205804375670425</v>
      </c>
      <c r="W21" s="5">
        <f t="shared" si="4"/>
        <v>2.4953655682665152</v>
      </c>
      <c r="X21" s="5">
        <f t="shared" si="5"/>
        <v>0.78910387904825741</v>
      </c>
      <c r="Y21" s="5">
        <f t="shared" si="7"/>
        <v>11.50822562791144</v>
      </c>
      <c r="Z21" s="5">
        <f t="shared" si="8"/>
        <v>13.498618321422377</v>
      </c>
      <c r="AA21" s="5">
        <f t="shared" si="9"/>
        <v>14.586146853251327</v>
      </c>
      <c r="AB21" s="5">
        <f t="shared" si="10"/>
        <v>11.344922204504256</v>
      </c>
      <c r="AC21" s="5">
        <f t="shared" si="11"/>
        <v>12.124556638954033</v>
      </c>
      <c r="AD21" s="5">
        <f t="shared" si="12"/>
        <v>14.086992574130054</v>
      </c>
      <c r="AE21" s="5">
        <f t="shared" si="13"/>
        <v>11.393738274659613</v>
      </c>
      <c r="AF21" s="5">
        <f t="shared" si="14"/>
        <v>19.438182404706076</v>
      </c>
      <c r="AG21" s="5">
        <f t="shared" si="15"/>
        <v>11.364459945178341</v>
      </c>
      <c r="AH21" s="5">
        <f t="shared" si="16"/>
        <v>12.71220091198674</v>
      </c>
      <c r="AI21">
        <f t="shared" si="17"/>
        <v>18.581480662983427</v>
      </c>
      <c r="AJ21">
        <f t="shared" si="6"/>
        <v>-28.930290243349681</v>
      </c>
      <c r="AK21">
        <f t="shared" si="18"/>
        <v>-5.3756762873130022</v>
      </c>
      <c r="AL21">
        <f t="shared" si="2"/>
        <v>0.71069709756650323</v>
      </c>
    </row>
    <row r="22" spans="1:38" x14ac:dyDescent="0.25">
      <c r="A22">
        <v>18</v>
      </c>
      <c r="B22" s="2" t="s">
        <v>82</v>
      </c>
      <c r="C22" s="8" t="s">
        <v>205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27.032184165625893</v>
      </c>
      <c r="H22" s="5">
        <f t="shared" si="1"/>
        <v>0.33771414751313811</v>
      </c>
      <c r="I22">
        <v>27.231980410383802</v>
      </c>
      <c r="J22">
        <v>27.210151889444901</v>
      </c>
      <c r="K22">
        <v>26.911117259148099</v>
      </c>
      <c r="L22">
        <v>26.731260490783001</v>
      </c>
      <c r="M22">
        <v>26.749163687558902</v>
      </c>
      <c r="N22">
        <v>27.153569276232599</v>
      </c>
      <c r="O22">
        <v>26.675979006745798</v>
      </c>
      <c r="P22">
        <v>27.229926415548999</v>
      </c>
      <c r="Q22">
        <v>26.703235593069198</v>
      </c>
      <c r="R22">
        <v>27.725457627343701</v>
      </c>
      <c r="T22" s="14">
        <v>54</v>
      </c>
      <c r="U22" s="14">
        <v>90000</v>
      </c>
      <c r="V22" s="5">
        <f t="shared" si="3"/>
        <v>45.053640276043168</v>
      </c>
      <c r="W22" s="5">
        <f t="shared" si="4"/>
        <v>0.56285691252189662</v>
      </c>
      <c r="X22" s="5">
        <f t="shared" si="5"/>
        <v>0.17799098403393412</v>
      </c>
      <c r="Y22" s="5">
        <f t="shared" si="7"/>
        <v>45.386634017306335</v>
      </c>
      <c r="Z22" s="5">
        <f t="shared" si="8"/>
        <v>45.350253149074838</v>
      </c>
      <c r="AA22" s="5">
        <f t="shared" si="9"/>
        <v>44.85186209858017</v>
      </c>
      <c r="AB22" s="5">
        <f t="shared" si="10"/>
        <v>44.552100817971663</v>
      </c>
      <c r="AC22" s="5">
        <f t="shared" si="11"/>
        <v>44.58193947926484</v>
      </c>
      <c r="AD22" s="5">
        <f t="shared" si="12"/>
        <v>45.255948793720997</v>
      </c>
      <c r="AE22" s="5">
        <f t="shared" si="13"/>
        <v>44.459965011242993</v>
      </c>
      <c r="AF22" s="5">
        <f t="shared" si="14"/>
        <v>45.383210692581663</v>
      </c>
      <c r="AG22" s="5">
        <f t="shared" si="15"/>
        <v>44.505392655115337</v>
      </c>
      <c r="AH22" s="5">
        <f t="shared" si="16"/>
        <v>46.209096045572835</v>
      </c>
      <c r="AI22">
        <f t="shared" si="17"/>
        <v>153.75733333333335</v>
      </c>
      <c r="AJ22">
        <f t="shared" si="6"/>
        <v>-70.698216924476341</v>
      </c>
      <c r="AK22">
        <f t="shared" si="18"/>
        <v>-108.70369305729018</v>
      </c>
      <c r="AL22">
        <f t="shared" si="2"/>
        <v>0.29301783075523657</v>
      </c>
    </row>
    <row r="23" spans="1:38" x14ac:dyDescent="0.25">
      <c r="A23">
        <v>19</v>
      </c>
      <c r="B23" s="2" t="s">
        <v>85</v>
      </c>
      <c r="C23" s="8" t="s">
        <v>206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12.229869600551151</v>
      </c>
      <c r="H23" s="5">
        <f t="shared" si="1"/>
        <v>2.7477649496575593E-2</v>
      </c>
      <c r="I23">
        <v>12.231682044456299</v>
      </c>
      <c r="J23">
        <v>12.197026505812801</v>
      </c>
      <c r="K23">
        <v>12.277033337115901</v>
      </c>
      <c r="L23">
        <v>12.2653169776722</v>
      </c>
      <c r="M23">
        <v>12.216763192005899</v>
      </c>
      <c r="N23">
        <v>12.210756127747601</v>
      </c>
      <c r="O23">
        <v>12.2377540356691</v>
      </c>
      <c r="P23">
        <v>12.243870702193799</v>
      </c>
      <c r="Q23">
        <v>12.1921236985993</v>
      </c>
      <c r="R23">
        <v>12.2263693842386</v>
      </c>
      <c r="T23" s="14">
        <v>18</v>
      </c>
      <c r="U23" s="14">
        <v>270000</v>
      </c>
      <c r="V23" s="5">
        <f t="shared" si="3"/>
        <v>183.44804400826726</v>
      </c>
      <c r="W23" s="5">
        <f t="shared" si="4"/>
        <v>0.41216474244864099</v>
      </c>
      <c r="X23" s="5">
        <f t="shared" si="5"/>
        <v>0.13033793573543911</v>
      </c>
      <c r="Y23" s="5">
        <f t="shared" si="7"/>
        <v>183.47523066684445</v>
      </c>
      <c r="Z23" s="5">
        <f t="shared" si="8"/>
        <v>182.95539758719201</v>
      </c>
      <c r="AA23" s="5">
        <f t="shared" si="9"/>
        <v>184.15550005673853</v>
      </c>
      <c r="AB23" s="5">
        <f t="shared" si="10"/>
        <v>183.97975466508299</v>
      </c>
      <c r="AC23" s="5">
        <f t="shared" si="11"/>
        <v>183.25144788008851</v>
      </c>
      <c r="AD23" s="5">
        <f t="shared" si="12"/>
        <v>183.16134191621401</v>
      </c>
      <c r="AE23" s="5">
        <f t="shared" si="13"/>
        <v>183.56631053503654</v>
      </c>
      <c r="AF23" s="5">
        <f t="shared" si="14"/>
        <v>183.658060532907</v>
      </c>
      <c r="AG23" s="5">
        <f t="shared" si="15"/>
        <v>182.88185547898948</v>
      </c>
      <c r="AH23" s="5">
        <f t="shared" si="16"/>
        <v>183.39554076357899</v>
      </c>
      <c r="AI23">
        <f t="shared" si="17"/>
        <v>1257.3119999999999</v>
      </c>
      <c r="AJ23">
        <f t="shared" si="6"/>
        <v>-85.409505038664449</v>
      </c>
      <c r="AK23">
        <f t="shared" si="18"/>
        <v>-1073.8639559917326</v>
      </c>
      <c r="AL23">
        <f t="shared" si="2"/>
        <v>0.14590494961335554</v>
      </c>
    </row>
    <row r="24" spans="1:38" x14ac:dyDescent="0.25">
      <c r="A24">
        <v>20</v>
      </c>
      <c r="B24" s="4" t="s">
        <v>88</v>
      </c>
      <c r="C24" s="7" t="s">
        <v>233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8.7181792929006008</v>
      </c>
      <c r="H24" s="5">
        <f t="shared" si="1"/>
        <v>0.3855498366981252</v>
      </c>
      <c r="I24">
        <v>9.3967840275933803</v>
      </c>
      <c r="J24">
        <v>8.5152186902294495</v>
      </c>
      <c r="K24">
        <v>9.00242539825142</v>
      </c>
      <c r="L24">
        <v>8.2862854120402396</v>
      </c>
      <c r="M24">
        <v>8.8862473415886694</v>
      </c>
      <c r="N24">
        <v>8.7552896007849998</v>
      </c>
      <c r="O24">
        <v>8.13327928037676</v>
      </c>
      <c r="P24">
        <v>8.6237290019034898</v>
      </c>
      <c r="Q24">
        <v>8.4933778917679597</v>
      </c>
      <c r="R24">
        <v>9.0891562844696399</v>
      </c>
      <c r="T24" s="14">
        <v>65</v>
      </c>
      <c r="U24" s="14">
        <v>70000</v>
      </c>
      <c r="V24" s="5">
        <f t="shared" si="3"/>
        <v>9.3888084692775706</v>
      </c>
      <c r="W24" s="5">
        <f t="shared" si="4"/>
        <v>0.41520751644413484</v>
      </c>
      <c r="X24" s="5">
        <f t="shared" si="5"/>
        <v>0.13130014535852824</v>
      </c>
      <c r="Y24" s="5">
        <f t="shared" si="7"/>
        <v>10.119613568177487</v>
      </c>
      <c r="Z24" s="5">
        <f t="shared" si="8"/>
        <v>9.1702355125547932</v>
      </c>
      <c r="AA24" s="5">
        <f t="shared" si="9"/>
        <v>9.6949196596553744</v>
      </c>
      <c r="AB24" s="5">
        <f t="shared" si="10"/>
        <v>8.9236919821971803</v>
      </c>
      <c r="AC24" s="5">
        <f t="shared" si="11"/>
        <v>9.5698048294031821</v>
      </c>
      <c r="AD24" s="5">
        <f t="shared" si="12"/>
        <v>9.4287734162299994</v>
      </c>
      <c r="AE24" s="5">
        <f t="shared" si="13"/>
        <v>8.7589161480980486</v>
      </c>
      <c r="AF24" s="5">
        <f t="shared" si="14"/>
        <v>9.2870927712806832</v>
      </c>
      <c r="AG24" s="5">
        <f t="shared" si="15"/>
        <v>9.146714652673186</v>
      </c>
      <c r="AH24" s="5">
        <f t="shared" si="16"/>
        <v>9.7883221525057653</v>
      </c>
      <c r="AI24">
        <f t="shared" si="17"/>
        <v>3.8838153846153856</v>
      </c>
      <c r="AJ24">
        <f t="shared" si="6"/>
        <v>141.74188367625885</v>
      </c>
      <c r="AK24">
        <f t="shared" si="18"/>
        <v>5.5049930846621855</v>
      </c>
      <c r="AL24">
        <f t="shared" si="2"/>
        <v>2.4174188367625886</v>
      </c>
    </row>
    <row r="25" spans="1:38" x14ac:dyDescent="0.25">
      <c r="A25">
        <v>21</v>
      </c>
      <c r="B25" s="4" t="s">
        <v>91</v>
      </c>
      <c r="C25" s="7" t="s">
        <v>208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5.1983391703033401</v>
      </c>
      <c r="H25" s="5">
        <f t="shared" si="1"/>
        <v>0.23882760386982843</v>
      </c>
      <c r="I25">
        <v>5.61655418086404</v>
      </c>
      <c r="J25">
        <v>5.0757684509702896</v>
      </c>
      <c r="K25">
        <v>5.3809154719077199</v>
      </c>
      <c r="L25">
        <v>4.9118441441578096</v>
      </c>
      <c r="M25">
        <v>5.3156819068779297</v>
      </c>
      <c r="N25">
        <v>5.2171009150713701</v>
      </c>
      <c r="O25">
        <v>4.8394900048603704</v>
      </c>
      <c r="P25">
        <v>5.1544968149791996</v>
      </c>
      <c r="Q25">
        <v>5.0620050936077003</v>
      </c>
      <c r="R25">
        <v>5.4095347197369703</v>
      </c>
      <c r="T25" s="14">
        <v>22</v>
      </c>
      <c r="U25" s="14">
        <v>160000</v>
      </c>
      <c r="V25" s="5">
        <f t="shared" si="3"/>
        <v>37.80610305675156</v>
      </c>
      <c r="W25" s="5">
        <f t="shared" si="4"/>
        <v>1.7369280281442061</v>
      </c>
      <c r="X25" s="5">
        <f t="shared" si="5"/>
        <v>0.5492648700720737</v>
      </c>
      <c r="Y25" s="5">
        <f t="shared" si="7"/>
        <v>40.847666769920288</v>
      </c>
      <c r="Z25" s="5">
        <f t="shared" si="8"/>
        <v>36.914679643420286</v>
      </c>
      <c r="AA25" s="5">
        <f t="shared" si="9"/>
        <v>39.133930704783424</v>
      </c>
      <c r="AB25" s="5">
        <f t="shared" si="10"/>
        <v>35.722502866602255</v>
      </c>
      <c r="AC25" s="5">
        <f t="shared" si="11"/>
        <v>38.659504777294032</v>
      </c>
      <c r="AD25" s="5">
        <f t="shared" si="12"/>
        <v>37.942552109609963</v>
      </c>
      <c r="AE25" s="5">
        <f t="shared" si="13"/>
        <v>35.196290944439056</v>
      </c>
      <c r="AF25" s="5">
        <f t="shared" si="14"/>
        <v>37.487249563485094</v>
      </c>
      <c r="AG25" s="5">
        <f t="shared" si="15"/>
        <v>36.814582498965095</v>
      </c>
      <c r="AH25" s="5">
        <f t="shared" si="16"/>
        <v>39.342070688996145</v>
      </c>
      <c r="AI25">
        <f t="shared" si="17"/>
        <v>15.639272727272729</v>
      </c>
      <c r="AJ25">
        <f t="shared" si="6"/>
        <v>141.73824266663593</v>
      </c>
      <c r="AK25">
        <f t="shared" si="18"/>
        <v>22.166830329478831</v>
      </c>
      <c r="AL25">
        <f t="shared" si="2"/>
        <v>2.4173824266663591</v>
      </c>
    </row>
    <row r="26" spans="1:38" x14ac:dyDescent="0.25">
      <c r="A26">
        <v>22</v>
      </c>
      <c r="B26" s="4" t="s">
        <v>94</v>
      </c>
      <c r="C26" s="7" t="s">
        <v>209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9.3614335376168025</v>
      </c>
      <c r="H26" s="5">
        <f t="shared" si="1"/>
        <v>0.41821174212483547</v>
      </c>
      <c r="I26">
        <v>10.114920386563099</v>
      </c>
      <c r="J26">
        <v>9.1249061522364503</v>
      </c>
      <c r="K26">
        <v>9.6545550431346001</v>
      </c>
      <c r="L26">
        <v>8.8872440535696509</v>
      </c>
      <c r="M26">
        <v>9.5778603576207395</v>
      </c>
      <c r="N26">
        <v>9.4005057800420708</v>
      </c>
      <c r="O26">
        <v>8.7387355545453396</v>
      </c>
      <c r="P26">
        <v>9.2582081247609302</v>
      </c>
      <c r="Q26">
        <v>9.1255325033953891</v>
      </c>
      <c r="R26">
        <v>9.7318674202997695</v>
      </c>
      <c r="T26" s="14">
        <v>400</v>
      </c>
      <c r="U26" s="14">
        <v>53000</v>
      </c>
      <c r="V26" s="5">
        <f t="shared" si="3"/>
        <v>1.2403899437342265</v>
      </c>
      <c r="W26" s="5">
        <f t="shared" si="4"/>
        <v>5.5413055831540665E-2</v>
      </c>
      <c r="X26" s="5">
        <f t="shared" si="5"/>
        <v>1.7523146853774416E-2</v>
      </c>
      <c r="Y26" s="5">
        <f t="shared" si="7"/>
        <v>1.3402269512196106</v>
      </c>
      <c r="Z26" s="5">
        <f t="shared" si="8"/>
        <v>1.2090500651713296</v>
      </c>
      <c r="AA26" s="5">
        <f t="shared" si="9"/>
        <v>1.2792285432153343</v>
      </c>
      <c r="AB26" s="5">
        <f t="shared" si="10"/>
        <v>1.1775598370979787</v>
      </c>
      <c r="AC26" s="5">
        <f t="shared" si="11"/>
        <v>1.2690664973847479</v>
      </c>
      <c r="AD26" s="5">
        <f t="shared" si="12"/>
        <v>1.2455670158555743</v>
      </c>
      <c r="AE26" s="5">
        <f t="shared" si="13"/>
        <v>1.1578824609772573</v>
      </c>
      <c r="AF26" s="5">
        <f t="shared" si="14"/>
        <v>1.2267125765308233</v>
      </c>
      <c r="AG26" s="5">
        <f t="shared" si="15"/>
        <v>1.209133056699889</v>
      </c>
      <c r="AH26" s="5">
        <f t="shared" si="16"/>
        <v>1.2894724331897194</v>
      </c>
      <c r="AI26">
        <f t="shared" si="17"/>
        <v>0.51346400000000003</v>
      </c>
      <c r="AJ26">
        <f t="shared" si="6"/>
        <v>141.57291333651949</v>
      </c>
      <c r="AK26">
        <f t="shared" si="18"/>
        <v>0.72692594373422648</v>
      </c>
      <c r="AL26">
        <f t="shared" si="2"/>
        <v>2.4157291333651947</v>
      </c>
    </row>
    <row r="27" spans="1:38" x14ac:dyDescent="0.25">
      <c r="A27">
        <v>23</v>
      </c>
      <c r="B27" s="4" t="s">
        <v>97</v>
      </c>
      <c r="C27" s="7" t="s">
        <v>210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4.5191744412583015</v>
      </c>
      <c r="H27" s="5">
        <f t="shared" si="1"/>
        <v>0.20436393349960316</v>
      </c>
      <c r="I27">
        <v>4.8789952945182096</v>
      </c>
      <c r="J27">
        <v>4.4059631894733799</v>
      </c>
      <c r="K27">
        <v>4.6804988670481196</v>
      </c>
      <c r="L27">
        <v>4.2778370379111301</v>
      </c>
      <c r="M27">
        <v>4.6176656864578201</v>
      </c>
      <c r="N27">
        <v>4.5375450474107399</v>
      </c>
      <c r="O27">
        <v>4.2127491113303899</v>
      </c>
      <c r="P27">
        <v>4.4813004437512998</v>
      </c>
      <c r="Q27">
        <v>4.4045006263273097</v>
      </c>
      <c r="R27">
        <v>4.6946891083546101</v>
      </c>
      <c r="T27" s="14">
        <v>640</v>
      </c>
      <c r="U27" s="14">
        <v>480000</v>
      </c>
      <c r="V27" s="5">
        <f t="shared" si="3"/>
        <v>3.3893808309437263</v>
      </c>
      <c r="W27" s="5">
        <f t="shared" si="4"/>
        <v>0.15327295012470235</v>
      </c>
      <c r="X27" s="5">
        <f t="shared" si="5"/>
        <v>4.8469162608744842E-2</v>
      </c>
      <c r="Y27" s="5">
        <f t="shared" si="7"/>
        <v>3.6592464708886574</v>
      </c>
      <c r="Z27" s="5">
        <f t="shared" si="8"/>
        <v>3.3044723921050347</v>
      </c>
      <c r="AA27" s="5">
        <f t="shared" si="9"/>
        <v>3.5103741502860899</v>
      </c>
      <c r="AB27" s="5">
        <f t="shared" si="10"/>
        <v>3.208377778433348</v>
      </c>
      <c r="AC27" s="5">
        <f t="shared" si="11"/>
        <v>3.4632492648433653</v>
      </c>
      <c r="AD27" s="5">
        <f t="shared" si="12"/>
        <v>3.4031587855580545</v>
      </c>
      <c r="AE27" s="5">
        <f t="shared" si="13"/>
        <v>3.1595618334977926</v>
      </c>
      <c r="AF27" s="5">
        <f t="shared" si="14"/>
        <v>3.3609753328134748</v>
      </c>
      <c r="AG27" s="5">
        <f t="shared" si="15"/>
        <v>3.303375469745482</v>
      </c>
      <c r="AH27" s="5">
        <f t="shared" si="16"/>
        <v>3.5210168312659573</v>
      </c>
      <c r="AI27">
        <f t="shared" si="17"/>
        <v>1.4028000000000003</v>
      </c>
      <c r="AJ27">
        <f t="shared" si="6"/>
        <v>141.61539998173123</v>
      </c>
      <c r="AK27">
        <f t="shared" si="18"/>
        <v>1.9865808309437261</v>
      </c>
      <c r="AL27">
        <f t="shared" si="2"/>
        <v>2.4161539998173125</v>
      </c>
    </row>
    <row r="28" spans="1:38" x14ac:dyDescent="0.25">
      <c r="A28">
        <v>24</v>
      </c>
      <c r="B28" s="4" t="s">
        <v>100</v>
      </c>
      <c r="C28" s="7" t="s">
        <v>211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45.107068378120836</v>
      </c>
      <c r="H28" s="5">
        <f t="shared" si="1"/>
        <v>2.0456810084013042</v>
      </c>
      <c r="I28">
        <v>48.714730904511001</v>
      </c>
      <c r="J28">
        <v>44.127479747590698</v>
      </c>
      <c r="K28">
        <v>46.681984197566798</v>
      </c>
      <c r="L28">
        <v>42.688280505361497</v>
      </c>
      <c r="M28">
        <v>46.150340480157297</v>
      </c>
      <c r="N28">
        <v>45.3049521519848</v>
      </c>
      <c r="O28">
        <v>42.073383424533802</v>
      </c>
      <c r="P28">
        <v>44.5043663828083</v>
      </c>
      <c r="Q28">
        <v>43.916449213864503</v>
      </c>
      <c r="R28">
        <v>46.9087167728296</v>
      </c>
      <c r="T28" s="14">
        <v>2500</v>
      </c>
      <c r="U28" s="14">
        <v>120000</v>
      </c>
      <c r="V28" s="5">
        <f t="shared" si="3"/>
        <v>2.1651392821497999</v>
      </c>
      <c r="W28" s="5">
        <f t="shared" si="4"/>
        <v>9.8192688403262549E-2</v>
      </c>
      <c r="X28" s="5">
        <f t="shared" si="5"/>
        <v>3.1051254492951184E-2</v>
      </c>
      <c r="Y28" s="5">
        <f t="shared" si="7"/>
        <v>2.3383070834165278</v>
      </c>
      <c r="Z28" s="5">
        <f t="shared" si="8"/>
        <v>2.1181190278843536</v>
      </c>
      <c r="AA28" s="5">
        <f t="shared" si="9"/>
        <v>2.2407352414832062</v>
      </c>
      <c r="AB28" s="5">
        <f t="shared" si="10"/>
        <v>2.0490374642573519</v>
      </c>
      <c r="AC28" s="5">
        <f t="shared" si="11"/>
        <v>2.2152163430475502</v>
      </c>
      <c r="AD28" s="5">
        <f t="shared" si="12"/>
        <v>2.1746377032952706</v>
      </c>
      <c r="AE28" s="5">
        <f t="shared" si="13"/>
        <v>2.0195224043776228</v>
      </c>
      <c r="AF28" s="5">
        <f t="shared" si="14"/>
        <v>2.1362095863747981</v>
      </c>
      <c r="AG28" s="5">
        <f t="shared" si="15"/>
        <v>2.1079895622654958</v>
      </c>
      <c r="AH28" s="5">
        <f t="shared" si="16"/>
        <v>2.251618405095821</v>
      </c>
      <c r="AI28">
        <f t="shared" si="17"/>
        <v>0.89510400000000001</v>
      </c>
      <c r="AJ28">
        <f>((V28-AI28)/AI28)*100</f>
        <v>141.88689606456904</v>
      </c>
      <c r="AK28">
        <f t="shared" si="18"/>
        <v>1.2700352821498</v>
      </c>
      <c r="AL28">
        <f t="shared" si="2"/>
        <v>2.4188689606456903</v>
      </c>
    </row>
    <row r="29" spans="1:38" x14ac:dyDescent="0.25">
      <c r="A29">
        <v>25</v>
      </c>
      <c r="B29" s="4" t="s">
        <v>103</v>
      </c>
      <c r="C29" s="7" t="s">
        <v>212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1.3536525896225711</v>
      </c>
      <c r="H29" s="5">
        <f t="shared" si="1"/>
        <v>6.1075616132274281E-2</v>
      </c>
      <c r="I29">
        <v>1.4618168193488399</v>
      </c>
      <c r="J29">
        <v>1.3189096475473401</v>
      </c>
      <c r="K29">
        <v>1.39951111916455</v>
      </c>
      <c r="L29">
        <v>1.28277524635664</v>
      </c>
      <c r="M29">
        <v>1.3837198419438701</v>
      </c>
      <c r="N29">
        <v>1.3588570669090101</v>
      </c>
      <c r="O29">
        <v>1.26256189878027</v>
      </c>
      <c r="P29">
        <v>1.3382525205255</v>
      </c>
      <c r="Q29">
        <v>1.32139851057319</v>
      </c>
      <c r="R29">
        <v>1.4087232250765001</v>
      </c>
      <c r="T29" s="14">
        <v>1550</v>
      </c>
      <c r="U29" s="14">
        <v>390000</v>
      </c>
      <c r="V29" s="5">
        <f t="shared" si="3"/>
        <v>0.3405964580340663</v>
      </c>
      <c r="W29" s="5">
        <f t="shared" si="4"/>
        <v>1.5367413091346427E-2</v>
      </c>
      <c r="X29" s="5">
        <f t="shared" si="5"/>
        <v>4.85960271133439E-3</v>
      </c>
      <c r="Y29" s="5">
        <f t="shared" si="7"/>
        <v>0.36781197390067583</v>
      </c>
      <c r="Z29" s="5">
        <f t="shared" si="8"/>
        <v>0.33185468551191138</v>
      </c>
      <c r="AA29" s="5">
        <f t="shared" si="9"/>
        <v>0.35213505578978999</v>
      </c>
      <c r="AB29" s="5">
        <f t="shared" si="10"/>
        <v>0.3227628039219933</v>
      </c>
      <c r="AC29" s="5">
        <f t="shared" si="11"/>
        <v>0.3481617666826512</v>
      </c>
      <c r="AD29" s="5">
        <f t="shared" si="12"/>
        <v>0.34190597167387993</v>
      </c>
      <c r="AE29" s="5">
        <f t="shared" si="13"/>
        <v>0.31767686485439056</v>
      </c>
      <c r="AF29" s="5">
        <f t="shared" si="14"/>
        <v>0.33672160193867423</v>
      </c>
      <c r="AG29" s="5">
        <f t="shared" si="15"/>
        <v>0.33248091556357684</v>
      </c>
      <c r="AH29" s="5">
        <f t="shared" si="16"/>
        <v>0.35445294050311943</v>
      </c>
      <c r="AI29">
        <f t="shared" si="17"/>
        <v>0.14090322580645162</v>
      </c>
      <c r="AJ29">
        <f t="shared" si="6"/>
        <v>141.72367671831628</v>
      </c>
      <c r="AK29">
        <f t="shared" si="18"/>
        <v>0.19969323222761468</v>
      </c>
      <c r="AL29">
        <f t="shared" ref="AL29:AL30" si="19">V29/AI29</f>
        <v>2.4172367671831627</v>
      </c>
    </row>
    <row r="30" spans="1:38" x14ac:dyDescent="0.25">
      <c r="A30">
        <v>26</v>
      </c>
      <c r="B30" s="4" t="s">
        <v>106</v>
      </c>
      <c r="C30" s="7" t="s">
        <v>213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8.2071072261031723</v>
      </c>
      <c r="H30" s="5">
        <f t="shared" si="1"/>
        <v>0.36401701728682961</v>
      </c>
      <c r="I30">
        <v>8.8623125676851</v>
      </c>
      <c r="J30">
        <v>8.0148405355107908</v>
      </c>
      <c r="K30">
        <v>8.4931235442265791</v>
      </c>
      <c r="L30">
        <v>7.7899665166818997</v>
      </c>
      <c r="M30">
        <v>8.3937124327676305</v>
      </c>
      <c r="N30">
        <v>8.2207909111817798</v>
      </c>
      <c r="O30">
        <v>7.6690730058725496</v>
      </c>
      <c r="P30">
        <v>8.1065242943566709</v>
      </c>
      <c r="Q30">
        <v>8.0051935350850503</v>
      </c>
      <c r="R30">
        <v>8.5155349176636701</v>
      </c>
      <c r="T30" s="14">
        <v>9240</v>
      </c>
      <c r="U30" s="15">
        <v>66000</v>
      </c>
      <c r="V30" s="5">
        <f t="shared" si="3"/>
        <v>5.8622194472165524E-2</v>
      </c>
      <c r="W30" s="5">
        <f t="shared" si="4"/>
        <v>2.6001215520487838E-3</v>
      </c>
      <c r="X30" s="5">
        <f t="shared" si="5"/>
        <v>8.2223062977662025E-4</v>
      </c>
      <c r="Y30" s="5">
        <f t="shared" si="7"/>
        <v>6.3302232626322147E-2</v>
      </c>
      <c r="Z30" s="5">
        <f t="shared" si="8"/>
        <v>5.7248860967934218E-2</v>
      </c>
      <c r="AA30" s="5">
        <f t="shared" si="9"/>
        <v>6.0665168173046992E-2</v>
      </c>
      <c r="AB30" s="5">
        <f t="shared" si="10"/>
        <v>5.5642617976299283E-2</v>
      </c>
      <c r="AC30" s="5">
        <f t="shared" si="11"/>
        <v>5.9955088805483073E-2</v>
      </c>
      <c r="AD30" s="5">
        <f t="shared" si="12"/>
        <v>5.8719935079869855E-2</v>
      </c>
      <c r="AE30" s="5">
        <f t="shared" si="13"/>
        <v>5.4779092899089638E-2</v>
      </c>
      <c r="AF30" s="5">
        <f t="shared" si="14"/>
        <v>5.7903744959690508E-2</v>
      </c>
      <c r="AG30" s="5">
        <f t="shared" si="15"/>
        <v>5.7179953822036077E-2</v>
      </c>
      <c r="AH30" s="5">
        <f t="shared" si="16"/>
        <v>6.0825249411883359E-2</v>
      </c>
      <c r="AI30">
        <f t="shared" si="17"/>
        <v>2.4240000000000001E-2</v>
      </c>
      <c r="AJ30">
        <f t="shared" si="6"/>
        <v>141.84073627130988</v>
      </c>
      <c r="AK30">
        <f t="shared" si="18"/>
        <v>3.438219447216552E-2</v>
      </c>
      <c r="AL30">
        <f t="shared" si="19"/>
        <v>2.4184073627130989</v>
      </c>
    </row>
    <row r="31" spans="1:38" x14ac:dyDescent="0.25"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8" x14ac:dyDescent="0.25">
      <c r="A32" s="5"/>
      <c r="B32" s="5"/>
      <c r="C32" s="5"/>
      <c r="D32" s="5"/>
      <c r="E32" s="5"/>
      <c r="F32" s="5"/>
      <c r="G32" s="5"/>
      <c r="T32" s="5"/>
      <c r="U32" s="5" t="s">
        <v>113</v>
      </c>
      <c r="V32" s="5">
        <f>SUM(V5:V30)</f>
        <v>10175.957757054082</v>
      </c>
      <c r="W32" s="5"/>
      <c r="X32" s="5"/>
      <c r="Y32" s="5">
        <f t="shared" ref="Y32:AH32" si="20">SUM(Y5:Y30)</f>
        <v>10175.957757054082</v>
      </c>
      <c r="Z32" s="5">
        <f t="shared" si="20"/>
        <v>10175.957757054068</v>
      </c>
      <c r="AA32" s="5">
        <f t="shared" si="20"/>
        <v>10175.957757054075</v>
      </c>
      <c r="AB32" s="5">
        <f t="shared" si="20"/>
        <v>10175.957757054073</v>
      </c>
      <c r="AC32" s="5">
        <f t="shared" si="20"/>
        <v>10175.957757054097</v>
      </c>
      <c r="AD32" s="5">
        <f t="shared" si="20"/>
        <v>10175.957757054084</v>
      </c>
      <c r="AE32" s="5">
        <f t="shared" si="20"/>
        <v>10175.957757054093</v>
      </c>
      <c r="AF32" s="5">
        <f t="shared" si="20"/>
        <v>10175.957757054095</v>
      </c>
      <c r="AG32" s="5">
        <f t="shared" si="20"/>
        <v>10175.957757054084</v>
      </c>
      <c r="AH32" s="5">
        <f t="shared" si="20"/>
        <v>10175.957757054068</v>
      </c>
      <c r="AI32" s="5">
        <f>SUM(AI5:AI30)</f>
        <v>10175.957757054084</v>
      </c>
    </row>
    <row r="62" spans="2:2" x14ac:dyDescent="0.25">
      <c r="B62" s="5"/>
    </row>
  </sheetData>
  <mergeCells count="2">
    <mergeCell ref="G2:R2"/>
    <mergeCell ref="V2:AH2"/>
  </mergeCells>
  <conditionalFormatting sqref="G35:H6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:H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6AFB-7038-4FD5-9D49-C549B194CB0B}">
  <dimension ref="A1:AL32"/>
  <sheetViews>
    <sheetView zoomScale="80" zoomScaleNormal="80" workbookViewId="0">
      <selection activeCell="AH5" sqref="AH5"/>
    </sheetView>
  </sheetViews>
  <sheetFormatPr defaultRowHeight="15" x14ac:dyDescent="0.25"/>
  <cols>
    <col min="9" max="18" width="11.5703125" customWidth="1"/>
  </cols>
  <sheetData>
    <row r="1" spans="1:38" x14ac:dyDescent="0.25">
      <c r="A1" t="s">
        <v>0</v>
      </c>
      <c r="B1">
        <v>600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47" t="s">
        <v>6</v>
      </c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48.619523998689409</v>
      </c>
      <c r="H4" s="5">
        <f>STDEV(I4:R4)</f>
        <v>2.5944392596537677E-3</v>
      </c>
      <c r="I4">
        <v>48.621622680449399</v>
      </c>
      <c r="J4">
        <v>48.617598804195701</v>
      </c>
      <c r="K4">
        <v>48.621302200080002</v>
      </c>
      <c r="L4">
        <v>48.619634488999999</v>
      </c>
      <c r="M4">
        <v>48.620053280607202</v>
      </c>
      <c r="N4">
        <v>48.621738087252503</v>
      </c>
      <c r="O4">
        <v>48.6225442640281</v>
      </c>
      <c r="P4">
        <v>48.613874873776702</v>
      </c>
      <c r="Q4">
        <v>48.617840231015002</v>
      </c>
      <c r="R4">
        <v>48.619031076489499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142.19644265588107</v>
      </c>
      <c r="H5" s="5">
        <f t="shared" ref="H5:H30" si="1">STDEV(I5:R5)</f>
        <v>0.10133434895326135</v>
      </c>
      <c r="I5">
        <v>142.26042174670499</v>
      </c>
      <c r="J5">
        <v>142.170322005488</v>
      </c>
      <c r="K5">
        <v>141.94462809109501</v>
      </c>
      <c r="L5">
        <v>142.193566338354</v>
      </c>
      <c r="M5">
        <v>142.26950367413599</v>
      </c>
      <c r="N5">
        <v>142.23575785246399</v>
      </c>
      <c r="O5">
        <v>142.313093847196</v>
      </c>
      <c r="P5">
        <v>142.17227515177399</v>
      </c>
      <c r="Q5">
        <v>142.24164980801601</v>
      </c>
      <c r="R5">
        <v>142.16320804358301</v>
      </c>
      <c r="T5" s="12">
        <v>16</v>
      </c>
      <c r="U5" s="12">
        <v>588000</v>
      </c>
      <c r="V5" s="5">
        <f>AVERAGE(Y5:AH5)</f>
        <v>5748.2911943639938</v>
      </c>
      <c r="W5" s="5">
        <f>STDEV(Y5:AH5)</f>
        <v>4.0964410564355527</v>
      </c>
      <c r="X5" s="5">
        <f>W5/SQRT(COUNT(Y5:AH5))</f>
        <v>1.2954084038962703</v>
      </c>
      <c r="Y5" s="5">
        <f>I5/T5*U5/1000*1.1</f>
        <v>5750.8775491105498</v>
      </c>
      <c r="Z5" s="5">
        <f>J5/T5*U5/1000*1.1</f>
        <v>5747.2352670718528</v>
      </c>
      <c r="AA5" s="5">
        <f>K5/T5*U5/1000*1.1</f>
        <v>5738.1115905825163</v>
      </c>
      <c r="AB5" s="5">
        <f>L5/T5*U5/1000*1.1</f>
        <v>5748.1749192279613</v>
      </c>
      <c r="AC5" s="5">
        <f>M5/T5*U5/1000*1.1</f>
        <v>5751.2446860269474</v>
      </c>
      <c r="AD5" s="5">
        <f>N5/T5*U5/1000*1.1</f>
        <v>5749.8805111858583</v>
      </c>
      <c r="AE5" s="5">
        <f>O5/T5*U5/1000*1.1</f>
        <v>5753.0068187728984</v>
      </c>
      <c r="AF5" s="5">
        <f>P5/T5*U5/1000*1.1</f>
        <v>5747.314223010464</v>
      </c>
      <c r="AG5" s="5">
        <f>Q5/T5*U5/1000*1.1</f>
        <v>5750.1186934890475</v>
      </c>
      <c r="AH5" s="5">
        <f>R5/T5*U5/1000*1.1</f>
        <v>5746.9476851618438</v>
      </c>
      <c r="AI5">
        <f>F5/T5*U5/1000*1.1</f>
        <v>6403.3200000000006</v>
      </c>
      <c r="AJ5">
        <f>((V5-AI5)/AI5)*100</f>
        <v>-10.229518525327592</v>
      </c>
      <c r="AK5">
        <f>V5-AI5</f>
        <v>-655.02880563600684</v>
      </c>
      <c r="AL5">
        <f>V5/AI5</f>
        <v>0.89770481474672403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2804.8099532348615</v>
      </c>
      <c r="H6" s="5">
        <f t="shared" si="1"/>
        <v>70.204498382261917</v>
      </c>
      <c r="I6">
        <v>2762.3444346718302</v>
      </c>
      <c r="J6">
        <v>2731.9771269930502</v>
      </c>
      <c r="K6">
        <v>2854.6955790118</v>
      </c>
      <c r="L6">
        <v>2739.54734317066</v>
      </c>
      <c r="M6">
        <v>2761.1557642821599</v>
      </c>
      <c r="N6">
        <v>2734.4027609345299</v>
      </c>
      <c r="O6">
        <v>2851.1608295095598</v>
      </c>
      <c r="P6">
        <v>2796.5257832188499</v>
      </c>
      <c r="Q6">
        <v>2902.3924722650499</v>
      </c>
      <c r="R6">
        <v>2913.8974382911301</v>
      </c>
      <c r="T6" s="13">
        <v>540</v>
      </c>
      <c r="U6" s="13">
        <v>45000</v>
      </c>
      <c r="V6" s="5">
        <f t="shared" ref="V6:V30" si="2">AVERAGE(Y6:AH6)</f>
        <v>233.73416276957187</v>
      </c>
      <c r="W6" s="5">
        <f t="shared" ref="W6:W30" si="3">STDEV(Y6:AH6)</f>
        <v>5.8503748651884928</v>
      </c>
      <c r="X6" s="5">
        <f t="shared" ref="X6:X30" si="4">W6/SQRT(COUNT(Y6:AH6))</f>
        <v>1.8500509739796163</v>
      </c>
      <c r="Y6" s="5">
        <f>I6/T6*U6/1000</f>
        <v>230.19536955598585</v>
      </c>
      <c r="Z6" s="5">
        <f>J6/T6*U6/1000</f>
        <v>227.66476058275416</v>
      </c>
      <c r="AA6" s="5">
        <f>K6/T6*U6/1000</f>
        <v>237.89129825098334</v>
      </c>
      <c r="AB6" s="5">
        <f>L6/T6*U6/1000</f>
        <v>228.29561193088833</v>
      </c>
      <c r="AC6" s="5">
        <f>M6/T6*U6/1000</f>
        <v>230.09631369018001</v>
      </c>
      <c r="AD6" s="5">
        <f>N6/T6*U6/1000</f>
        <v>227.86689674454419</v>
      </c>
      <c r="AE6" s="5">
        <f>O6/T6*U6/1000</f>
        <v>237.59673579246331</v>
      </c>
      <c r="AF6" s="5">
        <f>P6/T6*U6/1000</f>
        <v>233.04381526823749</v>
      </c>
      <c r="AG6" s="5">
        <f>Q6/T6*U6/1000</f>
        <v>241.86603935542084</v>
      </c>
      <c r="AH6" s="5">
        <f>R6/T6*U6/1000</f>
        <v>242.82478652426084</v>
      </c>
      <c r="AI6">
        <f>F6/T6*U6/1000</f>
        <v>115.84906666666669</v>
      </c>
      <c r="AJ6">
        <f t="shared" ref="AJ6:AJ30" si="5">((V6-AI6)/AI6)*100</f>
        <v>101.75748453985976</v>
      </c>
      <c r="AK6">
        <f>V6-AI6</f>
        <v>117.88509610290518</v>
      </c>
      <c r="AL6">
        <f t="shared" ref="AL6:AL30" si="6">V6/AI6</f>
        <v>2.0175748453985975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101.61702352845563</v>
      </c>
      <c r="H7" s="5">
        <f t="shared" si="1"/>
        <v>1.6538893418626537</v>
      </c>
      <c r="I7">
        <v>101.15031974346201</v>
      </c>
      <c r="J7">
        <v>102.879545695281</v>
      </c>
      <c r="K7">
        <v>102.385764195614</v>
      </c>
      <c r="L7">
        <v>105.398072173617</v>
      </c>
      <c r="M7">
        <v>101.619076647708</v>
      </c>
      <c r="N7">
        <v>100.296669235951</v>
      </c>
      <c r="O7">
        <v>101.181061426535</v>
      </c>
      <c r="P7">
        <v>100.934349137309</v>
      </c>
      <c r="Q7">
        <v>100.96563815928501</v>
      </c>
      <c r="R7">
        <v>99.359738869794398</v>
      </c>
      <c r="T7" s="13">
        <v>50</v>
      </c>
      <c r="U7" s="13">
        <v>180000</v>
      </c>
      <c r="V7" s="5">
        <f t="shared" si="2"/>
        <v>365.82128470244027</v>
      </c>
      <c r="W7" s="5">
        <f t="shared" si="3"/>
        <v>5.9540016307055383</v>
      </c>
      <c r="X7" s="5">
        <f t="shared" si="4"/>
        <v>1.8828206345386223</v>
      </c>
      <c r="Y7" s="5">
        <f t="shared" ref="Y7:Y30" si="7">I7/T7*U7/1000</f>
        <v>364.14115107646325</v>
      </c>
      <c r="Z7" s="5">
        <f t="shared" ref="Z7:Z30" si="8">J7/T7*U7/1000</f>
        <v>370.3663645030116</v>
      </c>
      <c r="AA7" s="5">
        <f t="shared" ref="AA7:AA30" si="9">K7/T7*U7/1000</f>
        <v>368.58875110421036</v>
      </c>
      <c r="AB7" s="5">
        <f t="shared" ref="AB7:AB30" si="10">L7/T7*U7/1000</f>
        <v>379.43305982502113</v>
      </c>
      <c r="AC7" s="5">
        <f t="shared" ref="AC7:AC30" si="11">M7/T7*U7/1000</f>
        <v>365.82867593174876</v>
      </c>
      <c r="AD7" s="5">
        <f t="shared" ref="AD7:AD30" si="12">N7/T7*U7/1000</f>
        <v>361.0680092494236</v>
      </c>
      <c r="AE7" s="5">
        <f t="shared" ref="AE7:AE30" si="13">O7/T7*U7/1000</f>
        <v>364.25182113552597</v>
      </c>
      <c r="AF7" s="5">
        <f t="shared" ref="AF7:AF30" si="14">P7/T7*U7/1000</f>
        <v>363.36365689431244</v>
      </c>
      <c r="AG7" s="5">
        <f t="shared" ref="AG7:AG30" si="15">Q7/T7*U7/1000</f>
        <v>363.47629737342601</v>
      </c>
      <c r="AH7" s="5">
        <f t="shared" ref="AH7:AH30" si="16">R7/T7*U7/1000</f>
        <v>357.69505993125983</v>
      </c>
      <c r="AI7">
        <f t="shared" ref="AI7:AI30" si="17">F7/T7*U7/1000</f>
        <v>670.72320000000002</v>
      </c>
      <c r="AJ7">
        <f t="shared" si="5"/>
        <v>-45.458680316643253</v>
      </c>
      <c r="AK7">
        <f t="shared" ref="AK7:AK30" si="18">V7-AI7</f>
        <v>-304.90191529755975</v>
      </c>
      <c r="AL7">
        <f t="shared" si="6"/>
        <v>0.54541319683356748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924.3922947296636</v>
      </c>
      <c r="H8" s="5">
        <f t="shared" si="1"/>
        <v>20.832358641221742</v>
      </c>
      <c r="I8">
        <v>898.97051877147805</v>
      </c>
      <c r="J8">
        <v>931.63156182083299</v>
      </c>
      <c r="K8">
        <v>886.63111848332505</v>
      </c>
      <c r="L8">
        <v>915.40561989531398</v>
      </c>
      <c r="M8">
        <v>949.76075498653199</v>
      </c>
      <c r="N8">
        <v>935.07818132042701</v>
      </c>
      <c r="O8">
        <v>911.95482690824895</v>
      </c>
      <c r="P8">
        <v>939.90902049666704</v>
      </c>
      <c r="Q8">
        <v>926.93206618891702</v>
      </c>
      <c r="R8">
        <v>947.64927842489396</v>
      </c>
      <c r="T8" s="14">
        <v>65</v>
      </c>
      <c r="U8" s="14">
        <v>70000</v>
      </c>
      <c r="V8" s="5">
        <f t="shared" si="2"/>
        <v>995.4993943242531</v>
      </c>
      <c r="W8" s="5">
        <f t="shared" si="3"/>
        <v>22.434847767469563</v>
      </c>
      <c r="X8" s="5">
        <f t="shared" si="4"/>
        <v>7.0945217904347437</v>
      </c>
      <c r="Y8" s="5">
        <f t="shared" si="7"/>
        <v>968.12209713851485</v>
      </c>
      <c r="Z8" s="5">
        <f t="shared" si="8"/>
        <v>1003.2955281147432</v>
      </c>
      <c r="AA8" s="5">
        <f t="shared" si="9"/>
        <v>954.83351221281157</v>
      </c>
      <c r="AB8" s="5">
        <f t="shared" si="10"/>
        <v>985.82143681033813</v>
      </c>
      <c r="AC8" s="5">
        <f t="shared" si="11"/>
        <v>1022.8192746008806</v>
      </c>
      <c r="AD8" s="5">
        <f t="shared" si="12"/>
        <v>1007.0072721912292</v>
      </c>
      <c r="AE8" s="5">
        <f t="shared" si="13"/>
        <v>982.10519820888351</v>
      </c>
      <c r="AF8" s="5">
        <f t="shared" si="14"/>
        <v>1012.2097143810261</v>
      </c>
      <c r="AG8" s="5">
        <f t="shared" si="15"/>
        <v>998.23453281883371</v>
      </c>
      <c r="AH8" s="5">
        <f t="shared" si="16"/>
        <v>1020.5453767652704</v>
      </c>
      <c r="AI8">
        <f t="shared" si="17"/>
        <v>60.548923076923096</v>
      </c>
      <c r="AJ8">
        <f t="shared" si="5"/>
        <v>1544.1240301822413</v>
      </c>
      <c r="AK8">
        <f t="shared" si="18"/>
        <v>934.95047124733003</v>
      </c>
      <c r="AL8">
        <f t="shared" si="6"/>
        <v>16.441240301822411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94.489294612089822</v>
      </c>
      <c r="H9" s="5">
        <f t="shared" si="1"/>
        <v>3.3114997700936906</v>
      </c>
      <c r="I9">
        <v>95.614299295161501</v>
      </c>
      <c r="J9">
        <v>92.493076841421001</v>
      </c>
      <c r="K9">
        <v>101.53529136407199</v>
      </c>
      <c r="L9">
        <v>94.063777436348701</v>
      </c>
      <c r="M9">
        <v>91.704608306881795</v>
      </c>
      <c r="N9">
        <v>98.696355666066793</v>
      </c>
      <c r="O9">
        <v>94.2436629567284</v>
      </c>
      <c r="P9">
        <v>91.330384995349206</v>
      </c>
      <c r="Q9">
        <v>91.888732061958507</v>
      </c>
      <c r="R9">
        <v>93.322757196910402</v>
      </c>
      <c r="T9" s="14">
        <v>22</v>
      </c>
      <c r="U9" s="14">
        <v>160000</v>
      </c>
      <c r="V9" s="5">
        <f t="shared" si="2"/>
        <v>687.1948699061079</v>
      </c>
      <c r="W9" s="5">
        <f t="shared" si="3"/>
        <v>24.083634691590508</v>
      </c>
      <c r="X9" s="5">
        <f t="shared" si="4"/>
        <v>7.6159139960872837</v>
      </c>
      <c r="Y9" s="5">
        <f t="shared" si="7"/>
        <v>695.37672214662905</v>
      </c>
      <c r="Z9" s="5">
        <f t="shared" si="8"/>
        <v>672.67692248306184</v>
      </c>
      <c r="AA9" s="5">
        <f t="shared" si="9"/>
        <v>738.43848264779638</v>
      </c>
      <c r="AB9" s="5">
        <f t="shared" si="10"/>
        <v>684.10019953708138</v>
      </c>
      <c r="AC9" s="5">
        <f t="shared" si="11"/>
        <v>666.94260586823111</v>
      </c>
      <c r="AD9" s="5">
        <f t="shared" si="12"/>
        <v>717.79167757139498</v>
      </c>
      <c r="AE9" s="5">
        <f t="shared" si="13"/>
        <v>685.40845786711566</v>
      </c>
      <c r="AF9" s="5">
        <f t="shared" si="14"/>
        <v>664.22098178435795</v>
      </c>
      <c r="AG9" s="5">
        <f t="shared" si="15"/>
        <v>668.28168772333458</v>
      </c>
      <c r="AH9" s="5">
        <f t="shared" si="16"/>
        <v>678.71096143207569</v>
      </c>
      <c r="AI9">
        <f t="shared" si="17"/>
        <v>243.63054545454546</v>
      </c>
      <c r="AJ9">
        <f t="shared" si="5"/>
        <v>182.06433172162272</v>
      </c>
      <c r="AK9">
        <f t="shared" si="18"/>
        <v>443.56432445156247</v>
      </c>
      <c r="AL9">
        <f t="shared" si="6"/>
        <v>2.8206433172162271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399.93261080802233</v>
      </c>
      <c r="H10" s="5">
        <f t="shared" si="1"/>
        <v>9.96462997620538</v>
      </c>
      <c r="I10">
        <v>414.61508757812499</v>
      </c>
      <c r="J10">
        <v>412.90234791681002</v>
      </c>
      <c r="K10">
        <v>393.19447409990602</v>
      </c>
      <c r="L10">
        <v>402.038947066969</v>
      </c>
      <c r="M10">
        <v>411.82889638115898</v>
      </c>
      <c r="N10">
        <v>396.13979482402101</v>
      </c>
      <c r="O10">
        <v>394.96904164717</v>
      </c>
      <c r="P10">
        <v>395.48028008999103</v>
      </c>
      <c r="Q10">
        <v>392.54493676456599</v>
      </c>
      <c r="R10">
        <v>385.61230171150601</v>
      </c>
      <c r="T10" s="14">
        <v>69</v>
      </c>
      <c r="U10" s="14">
        <v>160000</v>
      </c>
      <c r="V10" s="5">
        <f t="shared" si="2"/>
        <v>927.37996709106608</v>
      </c>
      <c r="W10" s="5">
        <f t="shared" si="3"/>
        <v>23.10638835062117</v>
      </c>
      <c r="X10" s="5">
        <f t="shared" si="4"/>
        <v>7.3068815688344211</v>
      </c>
      <c r="Y10" s="5">
        <f t="shared" si="7"/>
        <v>961.42629003623188</v>
      </c>
      <c r="Z10" s="5">
        <f t="shared" si="8"/>
        <v>957.45471980709567</v>
      </c>
      <c r="AA10" s="5">
        <f t="shared" si="9"/>
        <v>911.75530226065155</v>
      </c>
      <c r="AB10" s="5">
        <f t="shared" si="10"/>
        <v>932.26422508282667</v>
      </c>
      <c r="AC10" s="5">
        <f t="shared" si="11"/>
        <v>954.96555682587586</v>
      </c>
      <c r="AD10" s="5">
        <f t="shared" si="12"/>
        <v>918.58503147599083</v>
      </c>
      <c r="AE10" s="5">
        <f t="shared" si="13"/>
        <v>915.87024150068407</v>
      </c>
      <c r="AF10" s="5">
        <f t="shared" si="14"/>
        <v>917.0557219478053</v>
      </c>
      <c r="AG10" s="5">
        <f t="shared" si="15"/>
        <v>910.24912872942843</v>
      </c>
      <c r="AH10" s="5">
        <f t="shared" si="16"/>
        <v>894.17345324407188</v>
      </c>
      <c r="AI10">
        <f t="shared" si="17"/>
        <v>333.93530434782616</v>
      </c>
      <c r="AJ10">
        <f t="shared" si="5"/>
        <v>177.71246556342226</v>
      </c>
      <c r="AK10">
        <f t="shared" si="18"/>
        <v>593.44466274323986</v>
      </c>
      <c r="AL10">
        <f t="shared" si="6"/>
        <v>2.7771246556342226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J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217.76622702301498</v>
      </c>
      <c r="H12" s="5">
        <f t="shared" si="1"/>
        <v>12.514455378345277</v>
      </c>
      <c r="I12">
        <v>206.29468601446999</v>
      </c>
      <c r="J12">
        <v>238.195445814913</v>
      </c>
      <c r="K12">
        <v>210.88540661304401</v>
      </c>
      <c r="L12">
        <v>231.25668947442699</v>
      </c>
      <c r="M12">
        <v>203.34156235450399</v>
      </c>
      <c r="N12">
        <v>208.090020055498</v>
      </c>
      <c r="O12">
        <v>226.455677380982</v>
      </c>
      <c r="P12">
        <v>204.76578759510201</v>
      </c>
      <c r="Q12">
        <v>223.068716150048</v>
      </c>
      <c r="R12">
        <v>225.308278777162</v>
      </c>
      <c r="T12" s="14">
        <v>81</v>
      </c>
      <c r="U12" s="14">
        <v>66000</v>
      </c>
      <c r="V12" s="5">
        <f t="shared" si="2"/>
        <v>177.43914794467887</v>
      </c>
      <c r="W12" s="5">
        <f t="shared" si="3"/>
        <v>10.196963641614676</v>
      </c>
      <c r="X12" s="5">
        <f t="shared" si="4"/>
        <v>3.2245630325427292</v>
      </c>
      <c r="Y12" s="5">
        <f t="shared" si="7"/>
        <v>168.09196638216073</v>
      </c>
      <c r="Z12" s="5">
        <f t="shared" si="8"/>
        <v>194.08517807141061</v>
      </c>
      <c r="AA12" s="5">
        <f t="shared" si="9"/>
        <v>171.83255353655437</v>
      </c>
      <c r="AB12" s="5">
        <f t="shared" si="10"/>
        <v>188.43137660879233</v>
      </c>
      <c r="AC12" s="5">
        <f t="shared" si="11"/>
        <v>165.68571747404027</v>
      </c>
      <c r="AD12" s="5">
        <f t="shared" si="12"/>
        <v>169.55483115633169</v>
      </c>
      <c r="AE12" s="5">
        <f t="shared" si="13"/>
        <v>184.51944082894832</v>
      </c>
      <c r="AF12" s="5">
        <f t="shared" si="14"/>
        <v>166.84619729971274</v>
      </c>
      <c r="AG12" s="5">
        <f t="shared" si="15"/>
        <v>181.75969464077983</v>
      </c>
      <c r="AH12" s="5">
        <f t="shared" si="16"/>
        <v>183.58452344805795</v>
      </c>
      <c r="AI12">
        <f t="shared" si="17"/>
        <v>12.183111111111113</v>
      </c>
      <c r="AJ12">
        <f t="shared" si="5"/>
        <v>1356.4354402288318</v>
      </c>
      <c r="AK12">
        <f t="shared" si="18"/>
        <v>165.25603683356775</v>
      </c>
      <c r="AL12">
        <f t="shared" si="6"/>
        <v>14.564354402288318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J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3742.4998940073101</v>
      </c>
      <c r="H14" s="5">
        <f t="shared" si="1"/>
        <v>134.41275576742675</v>
      </c>
      <c r="I14">
        <v>3799.8880835812301</v>
      </c>
      <c r="J14">
        <v>3449.54479771158</v>
      </c>
      <c r="K14">
        <v>3822.4105444285001</v>
      </c>
      <c r="L14">
        <v>3663.86986650982</v>
      </c>
      <c r="M14">
        <v>3624.55167897519</v>
      </c>
      <c r="N14">
        <v>3738.2032185665798</v>
      </c>
      <c r="O14">
        <v>3924.0689519024299</v>
      </c>
      <c r="P14">
        <v>3750.5771234968402</v>
      </c>
      <c r="Q14">
        <v>3829.7188562149199</v>
      </c>
      <c r="R14">
        <v>3822.16581868601</v>
      </c>
      <c r="T14" s="14">
        <v>615</v>
      </c>
      <c r="U14" s="14">
        <v>96000</v>
      </c>
      <c r="V14" s="5">
        <f t="shared" si="2"/>
        <v>584.19510540601925</v>
      </c>
      <c r="W14" s="5">
        <f t="shared" si="3"/>
        <v>20.981503339305618</v>
      </c>
      <c r="X14" s="5">
        <f t="shared" si="4"/>
        <v>6.6349339286634406</v>
      </c>
      <c r="Y14" s="5">
        <f t="shared" si="7"/>
        <v>593.15326182731394</v>
      </c>
      <c r="Z14" s="5">
        <f t="shared" si="8"/>
        <v>538.46552939888079</v>
      </c>
      <c r="AA14" s="5">
        <f t="shared" si="9"/>
        <v>596.66896303274143</v>
      </c>
      <c r="AB14" s="5">
        <f t="shared" si="10"/>
        <v>571.92114989421577</v>
      </c>
      <c r="AC14" s="5">
        <f t="shared" si="11"/>
        <v>565.78367671807848</v>
      </c>
      <c r="AD14" s="5">
        <f t="shared" si="12"/>
        <v>583.52440484941735</v>
      </c>
      <c r="AE14" s="5">
        <f t="shared" si="13"/>
        <v>612.53759249208656</v>
      </c>
      <c r="AF14" s="5">
        <f t="shared" si="14"/>
        <v>585.45594122877503</v>
      </c>
      <c r="AG14" s="5">
        <f t="shared" si="15"/>
        <v>597.80977267745095</v>
      </c>
      <c r="AH14" s="5">
        <f t="shared" si="16"/>
        <v>596.63076194123073</v>
      </c>
      <c r="AI14">
        <f t="shared" si="17"/>
        <v>78.007071219512198</v>
      </c>
      <c r="AJ14">
        <f t="shared" si="5"/>
        <v>648.90019106356647</v>
      </c>
      <c r="AK14">
        <f t="shared" si="18"/>
        <v>506.18803418650702</v>
      </c>
      <c r="AL14">
        <f t="shared" si="6"/>
        <v>7.4890019106356647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17.914674417949129</v>
      </c>
      <c r="H15" s="5">
        <f t="shared" si="1"/>
        <v>0.2293394404392195</v>
      </c>
      <c r="I15">
        <v>17.548178652275698</v>
      </c>
      <c r="J15">
        <v>17.892759998541099</v>
      </c>
      <c r="K15">
        <v>17.8385643506988</v>
      </c>
      <c r="L15">
        <v>18.038287600705601</v>
      </c>
      <c r="M15">
        <v>18.011694800618599</v>
      </c>
      <c r="N15">
        <v>17.7158419762245</v>
      </c>
      <c r="O15">
        <v>18.391199487790299</v>
      </c>
      <c r="P15">
        <v>17.904655967542201</v>
      </c>
      <c r="Q15">
        <v>18.046116175329399</v>
      </c>
      <c r="R15">
        <v>17.759445169765101</v>
      </c>
      <c r="T15" s="14">
        <v>546</v>
      </c>
      <c r="U15" s="14">
        <v>210000</v>
      </c>
      <c r="V15" s="5">
        <f t="shared" si="2"/>
        <v>6.8902593915188959</v>
      </c>
      <c r="W15" s="5">
        <f t="shared" si="3"/>
        <v>8.8207477092007477E-2</v>
      </c>
      <c r="X15" s="5">
        <f t="shared" si="4"/>
        <v>2.789365342678693E-2</v>
      </c>
      <c r="Y15" s="5">
        <f t="shared" si="7"/>
        <v>6.7492994816444991</v>
      </c>
      <c r="Z15" s="5">
        <f t="shared" si="8"/>
        <v>6.8818307686696532</v>
      </c>
      <c r="AA15" s="5">
        <f t="shared" si="9"/>
        <v>6.8609862887303068</v>
      </c>
      <c r="AB15" s="5">
        <f t="shared" si="10"/>
        <v>6.9378029233483085</v>
      </c>
      <c r="AC15" s="5">
        <f t="shared" si="11"/>
        <v>6.9275749233148449</v>
      </c>
      <c r="AD15" s="5">
        <f t="shared" si="12"/>
        <v>6.8137853754709612</v>
      </c>
      <c r="AE15" s="5">
        <f t="shared" si="13"/>
        <v>7.0735382645347302</v>
      </c>
      <c r="AF15" s="5">
        <f t="shared" si="14"/>
        <v>6.8864061413623849</v>
      </c>
      <c r="AG15" s="5">
        <f t="shared" si="15"/>
        <v>6.9408139135882303</v>
      </c>
      <c r="AH15" s="5">
        <f t="shared" si="16"/>
        <v>6.8305558345250397</v>
      </c>
      <c r="AI15">
        <f t="shared" si="17"/>
        <v>3.4504615384615396</v>
      </c>
      <c r="AJ15">
        <f t="shared" si="5"/>
        <v>99.690949014057466</v>
      </c>
      <c r="AK15">
        <f t="shared" si="18"/>
        <v>3.4397978530573563</v>
      </c>
      <c r="AL15">
        <f t="shared" si="6"/>
        <v>1.9969094901405746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J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143.77024502817548</v>
      </c>
      <c r="H17" s="5">
        <f t="shared" si="1"/>
        <v>22.877641642050808</v>
      </c>
      <c r="I17">
        <v>150.69227007433199</v>
      </c>
      <c r="J17">
        <v>181.96244661312599</v>
      </c>
      <c r="K17">
        <v>133.60334710576799</v>
      </c>
      <c r="L17">
        <v>147.12707338699201</v>
      </c>
      <c r="M17">
        <v>111.009168015502</v>
      </c>
      <c r="N17">
        <v>119.940747282562</v>
      </c>
      <c r="O17">
        <v>118.62941784120601</v>
      </c>
      <c r="P17">
        <v>166.15358670703799</v>
      </c>
      <c r="Q17">
        <v>161.13523484759901</v>
      </c>
      <c r="R17">
        <v>147.44915840762999</v>
      </c>
      <c r="T17" s="14">
        <v>292</v>
      </c>
      <c r="U17" s="14">
        <v>100000</v>
      </c>
      <c r="V17" s="5">
        <f t="shared" si="2"/>
        <v>49.236385283621743</v>
      </c>
      <c r="W17" s="5">
        <f t="shared" si="3"/>
        <v>7.8348087815242389</v>
      </c>
      <c r="X17" s="5">
        <f t="shared" si="4"/>
        <v>2.4775840781505138</v>
      </c>
      <c r="Y17" s="5">
        <f t="shared" si="7"/>
        <v>51.606941806278073</v>
      </c>
      <c r="Z17" s="5">
        <f t="shared" si="8"/>
        <v>62.315906374358221</v>
      </c>
      <c r="AA17" s="5">
        <f t="shared" si="9"/>
        <v>45.75457092663288</v>
      </c>
      <c r="AB17" s="5">
        <f t="shared" si="10"/>
        <v>50.385984036641091</v>
      </c>
      <c r="AC17" s="5">
        <f t="shared" si="11"/>
        <v>38.01683836147329</v>
      </c>
      <c r="AD17" s="5">
        <f t="shared" si="12"/>
        <v>41.07559838443904</v>
      </c>
      <c r="AE17" s="5">
        <f t="shared" si="13"/>
        <v>40.626512959317125</v>
      </c>
      <c r="AF17" s="5">
        <f t="shared" si="14"/>
        <v>56.90191325583492</v>
      </c>
      <c r="AG17" s="5">
        <f t="shared" si="15"/>
        <v>55.183299605342128</v>
      </c>
      <c r="AH17" s="5">
        <f t="shared" si="16"/>
        <v>50.496287125900686</v>
      </c>
      <c r="AI17">
        <f t="shared" si="17"/>
        <v>603.1890410958905</v>
      </c>
      <c r="AJ17">
        <f t="shared" si="5"/>
        <v>-91.837320984120055</v>
      </c>
      <c r="AK17">
        <f t="shared" si="18"/>
        <v>-553.95265581226874</v>
      </c>
      <c r="AL17">
        <f t="shared" si="6"/>
        <v>8.1626790158799506E-2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163.13698667652233</v>
      </c>
      <c r="H18" s="5">
        <f t="shared" si="1"/>
        <v>6.0798737991780687</v>
      </c>
      <c r="I18">
        <v>162.614322349513</v>
      </c>
      <c r="J18">
        <v>157.96317574980799</v>
      </c>
      <c r="K18">
        <v>167.61370850518301</v>
      </c>
      <c r="L18">
        <v>158.40785730153399</v>
      </c>
      <c r="M18">
        <v>155.480403159677</v>
      </c>
      <c r="N18">
        <v>162.84207677443399</v>
      </c>
      <c r="O18">
        <v>160.53140898062401</v>
      </c>
      <c r="P18">
        <v>160.31244244823401</v>
      </c>
      <c r="Q18">
        <v>174.01161178256001</v>
      </c>
      <c r="R18">
        <v>171.592859713656</v>
      </c>
      <c r="T18" s="14">
        <v>200</v>
      </c>
      <c r="U18" s="14">
        <v>47000</v>
      </c>
      <c r="V18" s="5">
        <f t="shared" si="2"/>
        <v>38.337191868982742</v>
      </c>
      <c r="W18" s="5">
        <f t="shared" si="3"/>
        <v>1.4287703428068466</v>
      </c>
      <c r="X18" s="5">
        <f t="shared" si="4"/>
        <v>0.45181685365692076</v>
      </c>
      <c r="Y18" s="5">
        <f t="shared" si="7"/>
        <v>38.214365752135556</v>
      </c>
      <c r="Z18" s="5">
        <f t="shared" si="8"/>
        <v>37.121346301204873</v>
      </c>
      <c r="AA18" s="5">
        <f t="shared" si="9"/>
        <v>39.389221498718015</v>
      </c>
      <c r="AB18" s="5">
        <f t="shared" si="10"/>
        <v>37.225846465860485</v>
      </c>
      <c r="AC18" s="5">
        <f t="shared" si="11"/>
        <v>36.537894742524088</v>
      </c>
      <c r="AD18" s="5">
        <f t="shared" si="12"/>
        <v>38.267888041991988</v>
      </c>
      <c r="AE18" s="5">
        <f t="shared" si="13"/>
        <v>37.724881110446645</v>
      </c>
      <c r="AF18" s="5">
        <f t="shared" si="14"/>
        <v>37.673423975334991</v>
      </c>
      <c r="AG18" s="5">
        <f t="shared" si="15"/>
        <v>40.892728768901598</v>
      </c>
      <c r="AH18" s="5">
        <f t="shared" si="16"/>
        <v>40.324322032709155</v>
      </c>
      <c r="AI18">
        <f t="shared" si="17"/>
        <v>45.130904000000001</v>
      </c>
      <c r="AJ18">
        <f t="shared" si="5"/>
        <v>-15.05334821349304</v>
      </c>
      <c r="AK18">
        <f t="shared" si="18"/>
        <v>-6.7937121310172586</v>
      </c>
      <c r="AL18">
        <f t="shared" si="6"/>
        <v>0.84946651786506966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37.986603168330319</v>
      </c>
      <c r="H19" s="5">
        <f t="shared" si="1"/>
        <v>5.7477153867904853</v>
      </c>
      <c r="I19">
        <v>28.6410447347562</v>
      </c>
      <c r="J19">
        <v>48.143586353730797</v>
      </c>
      <c r="K19">
        <v>33.914196214437403</v>
      </c>
      <c r="L19">
        <v>35.272258358791902</v>
      </c>
      <c r="M19">
        <v>46.271670545397498</v>
      </c>
      <c r="N19">
        <v>35.851793557066898</v>
      </c>
      <c r="O19">
        <v>37.773126104303401</v>
      </c>
      <c r="P19">
        <v>40.4657960301465</v>
      </c>
      <c r="Q19">
        <v>37.266306133246601</v>
      </c>
      <c r="R19">
        <v>36.266253651425998</v>
      </c>
      <c r="T19" s="14">
        <v>437</v>
      </c>
      <c r="U19" s="14">
        <v>300000</v>
      </c>
      <c r="V19" s="5">
        <f t="shared" si="2"/>
        <v>26.07775961212608</v>
      </c>
      <c r="W19" s="5">
        <f t="shared" si="3"/>
        <v>3.9458000366982846</v>
      </c>
      <c r="X19" s="5">
        <f t="shared" si="4"/>
        <v>1.2477715307542556</v>
      </c>
      <c r="Y19" s="5">
        <f t="shared" si="7"/>
        <v>19.662044440336068</v>
      </c>
      <c r="Z19" s="5">
        <f t="shared" si="8"/>
        <v>33.050516947641277</v>
      </c>
      <c r="AA19" s="5">
        <f t="shared" si="9"/>
        <v>23.282056897783118</v>
      </c>
      <c r="AB19" s="5">
        <f t="shared" si="10"/>
        <v>24.214365006035631</v>
      </c>
      <c r="AC19" s="5">
        <f t="shared" si="11"/>
        <v>31.76544888700057</v>
      </c>
      <c r="AD19" s="5">
        <f t="shared" si="12"/>
        <v>24.612215256567662</v>
      </c>
      <c r="AE19" s="5">
        <f t="shared" si="13"/>
        <v>25.931207851924533</v>
      </c>
      <c r="AF19" s="5">
        <f t="shared" si="14"/>
        <v>27.779722675157782</v>
      </c>
      <c r="AG19" s="5">
        <f t="shared" si="15"/>
        <v>25.58327652167959</v>
      </c>
      <c r="AH19" s="5">
        <f t="shared" si="16"/>
        <v>24.89674163713455</v>
      </c>
      <c r="AI19">
        <f t="shared" si="17"/>
        <v>33.584622425629298</v>
      </c>
      <c r="AJ19">
        <f t="shared" si="5"/>
        <v>-22.352083398068924</v>
      </c>
      <c r="AK19">
        <f t="shared" si="18"/>
        <v>-7.5068628135032185</v>
      </c>
      <c r="AL19">
        <f t="shared" si="6"/>
        <v>0.77647916601931077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38.04778166763024</v>
      </c>
      <c r="H20" s="5">
        <f t="shared" si="1"/>
        <v>6.8757526819321999</v>
      </c>
      <c r="I20">
        <v>32.074444529561703</v>
      </c>
      <c r="J20">
        <v>29.8175211213903</v>
      </c>
      <c r="K20">
        <v>42.970143219232</v>
      </c>
      <c r="L20">
        <v>36.171012643246897</v>
      </c>
      <c r="M20">
        <v>43.643896828149899</v>
      </c>
      <c r="N20">
        <v>31.900734625030601</v>
      </c>
      <c r="O20">
        <v>35.540818123543197</v>
      </c>
      <c r="P20">
        <v>52.787590951267099</v>
      </c>
      <c r="Q20">
        <v>38.659654451952598</v>
      </c>
      <c r="R20">
        <v>36.912000182928097</v>
      </c>
      <c r="T20" s="14">
        <v>97</v>
      </c>
      <c r="U20" s="14">
        <v>105000</v>
      </c>
      <c r="V20" s="5">
        <f t="shared" si="2"/>
        <v>41.185743042280158</v>
      </c>
      <c r="W20" s="5">
        <f t="shared" si="3"/>
        <v>7.4428250680709187</v>
      </c>
      <c r="X20" s="5">
        <f t="shared" si="4"/>
        <v>2.3536279441301864</v>
      </c>
      <c r="Y20" s="5">
        <f t="shared" si="7"/>
        <v>34.719759542309063</v>
      </c>
      <c r="Z20" s="5">
        <f t="shared" si="8"/>
        <v>32.276698121092593</v>
      </c>
      <c r="AA20" s="5">
        <f t="shared" si="9"/>
        <v>46.514072556900615</v>
      </c>
      <c r="AB20" s="5">
        <f t="shared" si="10"/>
        <v>39.154188943720868</v>
      </c>
      <c r="AC20" s="5">
        <f t="shared" si="11"/>
        <v>47.243393473770503</v>
      </c>
      <c r="AD20" s="5">
        <f t="shared" si="12"/>
        <v>34.531723047713541</v>
      </c>
      <c r="AE20" s="5">
        <f t="shared" si="13"/>
        <v>38.472019618268412</v>
      </c>
      <c r="AF20" s="5">
        <f t="shared" si="14"/>
        <v>57.141206699825204</v>
      </c>
      <c r="AG20" s="5">
        <f t="shared" si="15"/>
        <v>41.848079561391991</v>
      </c>
      <c r="AH20" s="5">
        <f t="shared" si="16"/>
        <v>39.956288857808765</v>
      </c>
      <c r="AI20">
        <f t="shared" si="17"/>
        <v>120.25509278350515</v>
      </c>
      <c r="AJ20">
        <f t="shared" si="5"/>
        <v>-65.751352321995441</v>
      </c>
      <c r="AK20">
        <f t="shared" si="18"/>
        <v>-79.069349741224983</v>
      </c>
      <c r="AL20">
        <f t="shared" si="6"/>
        <v>0.34248647678004557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365.5740662004319</v>
      </c>
      <c r="H21" s="5">
        <f t="shared" si="1"/>
        <v>56.764973678039539</v>
      </c>
      <c r="I21">
        <v>356.75966757064401</v>
      </c>
      <c r="J21">
        <v>355.42389848846</v>
      </c>
      <c r="K21">
        <v>359.257894873135</v>
      </c>
      <c r="L21">
        <v>416.49942355069498</v>
      </c>
      <c r="M21">
        <v>337.95586936811702</v>
      </c>
      <c r="N21">
        <v>389.95046588513299</v>
      </c>
      <c r="O21">
        <v>283.46681966569002</v>
      </c>
      <c r="P21">
        <v>491.48233152522101</v>
      </c>
      <c r="Q21">
        <v>327.81299383100901</v>
      </c>
      <c r="R21">
        <v>337.13129724621501</v>
      </c>
      <c r="T21" s="14">
        <v>1629</v>
      </c>
      <c r="U21" s="14">
        <v>90000</v>
      </c>
      <c r="V21" s="5">
        <f t="shared" si="2"/>
        <v>20.197462221018334</v>
      </c>
      <c r="W21" s="5">
        <f t="shared" si="3"/>
        <v>3.1361863910519112</v>
      </c>
      <c r="X21" s="5">
        <f t="shared" si="4"/>
        <v>0.99174921625475509</v>
      </c>
      <c r="Y21" s="5">
        <f t="shared" si="7"/>
        <v>19.7104788713063</v>
      </c>
      <c r="Z21" s="5">
        <f t="shared" si="8"/>
        <v>19.636679474500554</v>
      </c>
      <c r="AA21" s="5">
        <f t="shared" si="9"/>
        <v>19.84850247917873</v>
      </c>
      <c r="AB21" s="5">
        <f t="shared" si="10"/>
        <v>23.011017875729003</v>
      </c>
      <c r="AC21" s="5">
        <f t="shared" si="11"/>
        <v>18.671594992713651</v>
      </c>
      <c r="AD21" s="5">
        <f t="shared" si="12"/>
        <v>21.544224634537731</v>
      </c>
      <c r="AE21" s="5">
        <f t="shared" si="13"/>
        <v>15.661150257772929</v>
      </c>
      <c r="AF21" s="5">
        <f t="shared" si="14"/>
        <v>27.153719973769114</v>
      </c>
      <c r="AG21" s="5">
        <f t="shared" si="15"/>
        <v>18.111215128785027</v>
      </c>
      <c r="AH21" s="5">
        <f t="shared" si="16"/>
        <v>18.626038521890333</v>
      </c>
      <c r="AI21">
        <f t="shared" si="17"/>
        <v>18.581480662983427</v>
      </c>
      <c r="AJ21">
        <f t="shared" si="5"/>
        <v>8.6967319092828745</v>
      </c>
      <c r="AK21">
        <f t="shared" si="18"/>
        <v>1.6159815580349068</v>
      </c>
      <c r="AL21">
        <f t="shared" si="6"/>
        <v>1.0869673190928288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27.395791148184991</v>
      </c>
      <c r="H22" s="5">
        <f t="shared" si="1"/>
        <v>0.5921418333285875</v>
      </c>
      <c r="I22">
        <v>27.6001433147851</v>
      </c>
      <c r="J22">
        <v>27.102163377584699</v>
      </c>
      <c r="K22">
        <v>27.905867431914398</v>
      </c>
      <c r="L22">
        <v>26.798953154138299</v>
      </c>
      <c r="M22">
        <v>26.754262652228501</v>
      </c>
      <c r="N22">
        <v>27.833807083774499</v>
      </c>
      <c r="O22">
        <v>26.823025677892499</v>
      </c>
      <c r="P22">
        <v>27.150253610534602</v>
      </c>
      <c r="Q22">
        <v>28.587223105700101</v>
      </c>
      <c r="R22">
        <v>27.4022120732972</v>
      </c>
      <c r="T22" s="14">
        <v>54</v>
      </c>
      <c r="U22" s="14">
        <v>90000</v>
      </c>
      <c r="V22" s="5">
        <f t="shared" si="2"/>
        <v>45.659651913641653</v>
      </c>
      <c r="W22" s="5">
        <f t="shared" si="3"/>
        <v>0.98690305554764568</v>
      </c>
      <c r="X22" s="5">
        <f t="shared" si="4"/>
        <v>0.31208614853102329</v>
      </c>
      <c r="Y22" s="5">
        <f t="shared" si="7"/>
        <v>46.000238857975162</v>
      </c>
      <c r="Z22" s="5">
        <f t="shared" si="8"/>
        <v>45.170272295974492</v>
      </c>
      <c r="AA22" s="5">
        <f t="shared" si="9"/>
        <v>46.509779053190663</v>
      </c>
      <c r="AB22" s="5">
        <f t="shared" si="10"/>
        <v>44.664921923563831</v>
      </c>
      <c r="AC22" s="5">
        <f t="shared" si="11"/>
        <v>44.59043775371417</v>
      </c>
      <c r="AD22" s="5">
        <f t="shared" si="12"/>
        <v>46.389678472957492</v>
      </c>
      <c r="AE22" s="5">
        <f t="shared" si="13"/>
        <v>44.705042796487497</v>
      </c>
      <c r="AF22" s="5">
        <f t="shared" si="14"/>
        <v>45.250422684224347</v>
      </c>
      <c r="AG22" s="5">
        <f t="shared" si="15"/>
        <v>47.645371842833505</v>
      </c>
      <c r="AH22" s="5">
        <f t="shared" si="16"/>
        <v>45.670353455495338</v>
      </c>
      <c r="AI22">
        <f t="shared" si="17"/>
        <v>153.75733333333335</v>
      </c>
      <c r="AJ22">
        <f t="shared" si="5"/>
        <v>-70.304081812699465</v>
      </c>
      <c r="AK22">
        <f t="shared" si="18"/>
        <v>-108.0976814196917</v>
      </c>
      <c r="AL22">
        <f t="shared" si="6"/>
        <v>0.29695918187300541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12.258600086561788</v>
      </c>
      <c r="H23" s="5">
        <f t="shared" si="1"/>
        <v>8.0592899865032264E-2</v>
      </c>
      <c r="I23">
        <v>12.2510292710252</v>
      </c>
      <c r="J23">
        <v>12.2224743714544</v>
      </c>
      <c r="K23">
        <v>12.3239414854984</v>
      </c>
      <c r="L23">
        <v>12.4455268414646</v>
      </c>
      <c r="M23">
        <v>12.241911932021701</v>
      </c>
      <c r="N23">
        <v>12.199362064004299</v>
      </c>
      <c r="O23">
        <v>12.2987671732477</v>
      </c>
      <c r="P23">
        <v>12.1788576561457</v>
      </c>
      <c r="Q23">
        <v>12.182127307782499</v>
      </c>
      <c r="R23">
        <v>12.242002762973399</v>
      </c>
      <c r="T23" s="14">
        <v>18</v>
      </c>
      <c r="U23" s="14">
        <v>270000</v>
      </c>
      <c r="V23" s="5">
        <f t="shared" si="2"/>
        <v>183.87900129842683</v>
      </c>
      <c r="W23" s="5">
        <f t="shared" si="3"/>
        <v>1.208893497975488</v>
      </c>
      <c r="X23" s="5">
        <f t="shared" si="4"/>
        <v>0.38228569021706932</v>
      </c>
      <c r="Y23" s="5">
        <f t="shared" si="7"/>
        <v>183.76543906537799</v>
      </c>
      <c r="Z23" s="5">
        <f t="shared" si="8"/>
        <v>183.33711557181601</v>
      </c>
      <c r="AA23" s="5">
        <f t="shared" si="9"/>
        <v>184.85912228247599</v>
      </c>
      <c r="AB23" s="5">
        <f t="shared" si="10"/>
        <v>186.68290262196902</v>
      </c>
      <c r="AC23" s="5">
        <f t="shared" si="11"/>
        <v>183.6286789803255</v>
      </c>
      <c r="AD23" s="5">
        <f t="shared" si="12"/>
        <v>182.99043096006449</v>
      </c>
      <c r="AE23" s="5">
        <f t="shared" si="13"/>
        <v>184.4815075987155</v>
      </c>
      <c r="AF23" s="5">
        <f t="shared" si="14"/>
        <v>182.6828648421855</v>
      </c>
      <c r="AG23" s="5">
        <f t="shared" si="15"/>
        <v>182.73190961673748</v>
      </c>
      <c r="AH23" s="5">
        <f t="shared" si="16"/>
        <v>183.63004144460101</v>
      </c>
      <c r="AI23">
        <f t="shared" si="17"/>
        <v>1257.3119999999999</v>
      </c>
      <c r="AJ23">
        <f t="shared" si="5"/>
        <v>-85.375228956820038</v>
      </c>
      <c r="AK23">
        <f t="shared" si="18"/>
        <v>-1073.4329987015731</v>
      </c>
      <c r="AL23">
        <f t="shared" si="6"/>
        <v>0.14624771043179963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7.2012232829534852</v>
      </c>
      <c r="H24" s="5">
        <f t="shared" si="1"/>
        <v>8.6138158268734083E-2</v>
      </c>
      <c r="I24">
        <v>7.0672242130259999</v>
      </c>
      <c r="J24">
        <v>7.1937066445467597</v>
      </c>
      <c r="K24">
        <v>7.1754443464187601</v>
      </c>
      <c r="L24">
        <v>7.2372747444162604</v>
      </c>
      <c r="M24">
        <v>7.2453609792786402</v>
      </c>
      <c r="N24">
        <v>7.1160149595395001</v>
      </c>
      <c r="O24">
        <v>7.3769151688293997</v>
      </c>
      <c r="P24">
        <v>7.2027418065804003</v>
      </c>
      <c r="Q24">
        <v>7.2567016660710397</v>
      </c>
      <c r="R24">
        <v>7.1408483008281003</v>
      </c>
      <c r="T24" s="14">
        <v>65</v>
      </c>
      <c r="U24" s="14">
        <v>70000</v>
      </c>
      <c r="V24" s="5">
        <f t="shared" si="2"/>
        <v>7.7551635354883697</v>
      </c>
      <c r="W24" s="5">
        <f t="shared" si="3"/>
        <v>9.2764170443251928E-2</v>
      </c>
      <c r="X24" s="5">
        <f t="shared" si="4"/>
        <v>2.9334606385674741E-2</v>
      </c>
      <c r="Y24" s="5">
        <f t="shared" si="7"/>
        <v>7.6108568447972305</v>
      </c>
      <c r="Z24" s="5">
        <f t="shared" si="8"/>
        <v>7.7470686941272797</v>
      </c>
      <c r="AA24" s="5">
        <f t="shared" si="9"/>
        <v>7.7274016038355882</v>
      </c>
      <c r="AB24" s="5">
        <f t="shared" si="10"/>
        <v>7.7939881862944338</v>
      </c>
      <c r="AC24" s="5">
        <f t="shared" si="11"/>
        <v>7.8026964392231513</v>
      </c>
      <c r="AD24" s="5">
        <f t="shared" si="12"/>
        <v>7.6634007256579233</v>
      </c>
      <c r="AE24" s="5">
        <f t="shared" si="13"/>
        <v>7.944370181816276</v>
      </c>
      <c r="AF24" s="5">
        <f t="shared" si="14"/>
        <v>7.7567988686250464</v>
      </c>
      <c r="AG24" s="5">
        <f t="shared" si="15"/>
        <v>7.814909486538042</v>
      </c>
      <c r="AH24" s="5">
        <f t="shared" si="16"/>
        <v>7.6901443239687231</v>
      </c>
      <c r="AI24">
        <f t="shared" si="17"/>
        <v>3.8838153846153856</v>
      </c>
      <c r="AJ24">
        <f t="shared" si="5"/>
        <v>99.678995201682682</v>
      </c>
      <c r="AK24">
        <f t="shared" si="18"/>
        <v>3.8713481508729841</v>
      </c>
      <c r="AL24">
        <f t="shared" si="6"/>
        <v>1.9967899520168269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4.2956954948909765</v>
      </c>
      <c r="H25" s="5">
        <f t="shared" si="1"/>
        <v>4.9978376103655395E-2</v>
      </c>
      <c r="I25">
        <v>4.2221164432851799</v>
      </c>
      <c r="J25">
        <v>4.2955629476934796</v>
      </c>
      <c r="K25">
        <v>4.2863850895394204</v>
      </c>
      <c r="L25">
        <v>4.3266348235248104</v>
      </c>
      <c r="M25">
        <v>4.3196935159602203</v>
      </c>
      <c r="N25">
        <v>4.2499756463962699</v>
      </c>
      <c r="O25">
        <v>4.3935227958523599</v>
      </c>
      <c r="P25">
        <v>4.3009725950945299</v>
      </c>
      <c r="Q25">
        <v>4.3218453154757199</v>
      </c>
      <c r="R25">
        <v>4.2402457760877699</v>
      </c>
      <c r="T25" s="14">
        <v>22</v>
      </c>
      <c r="U25" s="14">
        <v>160000</v>
      </c>
      <c r="V25" s="5">
        <f t="shared" si="2"/>
        <v>31.241421781025281</v>
      </c>
      <c r="W25" s="5">
        <f t="shared" si="3"/>
        <v>0.36347909893567437</v>
      </c>
      <c r="X25" s="5">
        <f t="shared" si="4"/>
        <v>0.11494218345024151</v>
      </c>
      <c r="Y25" s="5">
        <f t="shared" si="7"/>
        <v>30.706301405710402</v>
      </c>
      <c r="Z25" s="5">
        <f t="shared" si="8"/>
        <v>31.240457801407125</v>
      </c>
      <c r="AA25" s="5">
        <f t="shared" si="9"/>
        <v>31.173709742104876</v>
      </c>
      <c r="AB25" s="5">
        <f t="shared" si="10"/>
        <v>31.466435080180442</v>
      </c>
      <c r="AC25" s="5">
        <f t="shared" si="11"/>
        <v>31.415952843347057</v>
      </c>
      <c r="AD25" s="5">
        <f t="shared" si="12"/>
        <v>30.908913791972875</v>
      </c>
      <c r="AE25" s="5">
        <f t="shared" si="13"/>
        <v>31.952893060744433</v>
      </c>
      <c r="AF25" s="5">
        <f t="shared" si="14"/>
        <v>31.279800691596581</v>
      </c>
      <c r="AG25" s="5">
        <f t="shared" si="15"/>
        <v>31.431602294368872</v>
      </c>
      <c r="AH25" s="5">
        <f t="shared" si="16"/>
        <v>30.838151098820145</v>
      </c>
      <c r="AI25">
        <f t="shared" si="17"/>
        <v>15.639272727272729</v>
      </c>
      <c r="AJ25">
        <f t="shared" si="5"/>
        <v>99.762625320450866</v>
      </c>
      <c r="AK25">
        <f t="shared" si="18"/>
        <v>15.602149053752552</v>
      </c>
      <c r="AL25">
        <f t="shared" si="6"/>
        <v>1.9976262532045088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7.7406868175207038</v>
      </c>
      <c r="H26" s="5">
        <f t="shared" si="1"/>
        <v>9.0129576168201692E-2</v>
      </c>
      <c r="I26">
        <v>7.5877540861678296</v>
      </c>
      <c r="J26">
        <v>7.7375683318418096</v>
      </c>
      <c r="K26">
        <v>7.6971376758230896</v>
      </c>
      <c r="L26">
        <v>7.7943962630904204</v>
      </c>
      <c r="M26">
        <v>7.8050587926634796</v>
      </c>
      <c r="N26">
        <v>7.6602058809909002</v>
      </c>
      <c r="O26">
        <v>7.91816807776961</v>
      </c>
      <c r="P26">
        <v>7.7437335532873703</v>
      </c>
      <c r="Q26">
        <v>7.7676803672625496</v>
      </c>
      <c r="R26">
        <v>7.6951651463099697</v>
      </c>
      <c r="T26" s="14">
        <v>400</v>
      </c>
      <c r="U26" s="14">
        <v>53000</v>
      </c>
      <c r="V26" s="5">
        <f t="shared" si="2"/>
        <v>1.0256410033214929</v>
      </c>
      <c r="W26" s="5">
        <f t="shared" si="3"/>
        <v>1.1942168842286795E-2</v>
      </c>
      <c r="X26" s="5">
        <f t="shared" si="4"/>
        <v>3.776445374392241E-3</v>
      </c>
      <c r="Y26" s="5">
        <f t="shared" si="7"/>
        <v>1.0053774164172373</v>
      </c>
      <c r="Z26" s="5">
        <f t="shared" si="8"/>
        <v>1.0252278039690397</v>
      </c>
      <c r="AA26" s="5">
        <f t="shared" si="9"/>
        <v>1.0198707420465596</v>
      </c>
      <c r="AB26" s="5">
        <f t="shared" si="10"/>
        <v>1.0327575048594808</v>
      </c>
      <c r="AC26" s="5">
        <f t="shared" si="11"/>
        <v>1.0341702900279111</v>
      </c>
      <c r="AD26" s="5">
        <f t="shared" si="12"/>
        <v>1.0149772792312943</v>
      </c>
      <c r="AE26" s="5">
        <f t="shared" si="13"/>
        <v>1.0491572703044736</v>
      </c>
      <c r="AF26" s="5">
        <f t="shared" si="14"/>
        <v>1.0260446958105764</v>
      </c>
      <c r="AG26" s="5">
        <f t="shared" si="15"/>
        <v>1.0292176486622879</v>
      </c>
      <c r="AH26" s="5">
        <f t="shared" si="16"/>
        <v>1.019609381886071</v>
      </c>
      <c r="AI26">
        <f t="shared" si="17"/>
        <v>0.51346400000000003</v>
      </c>
      <c r="AJ26">
        <f t="shared" si="5"/>
        <v>99.749350163106428</v>
      </c>
      <c r="AK26">
        <f t="shared" si="18"/>
        <v>0.51217700332149285</v>
      </c>
      <c r="AL26">
        <f t="shared" si="6"/>
        <v>1.9974935016310644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3.7337925584802556</v>
      </c>
      <c r="H27" s="5">
        <f t="shared" si="1"/>
        <v>4.6731663780963752E-2</v>
      </c>
      <c r="I27">
        <v>3.6605598810682398</v>
      </c>
      <c r="J27">
        <v>3.7293001434221398</v>
      </c>
      <c r="K27">
        <v>3.7191061181339</v>
      </c>
      <c r="L27">
        <v>3.7546237970609599</v>
      </c>
      <c r="M27">
        <v>3.7647728797250601</v>
      </c>
      <c r="N27">
        <v>3.6978000256310199</v>
      </c>
      <c r="O27">
        <v>3.82889651185614</v>
      </c>
      <c r="P27">
        <v>3.7378117437835399</v>
      </c>
      <c r="Q27">
        <v>3.7545570992347699</v>
      </c>
      <c r="R27">
        <v>3.6904973848867901</v>
      </c>
      <c r="T27" s="14">
        <v>640</v>
      </c>
      <c r="U27" s="14">
        <v>480000</v>
      </c>
      <c r="V27" s="5">
        <f t="shared" si="2"/>
        <v>2.8003444188601918</v>
      </c>
      <c r="W27" s="5">
        <f t="shared" si="3"/>
        <v>3.5048747835722913E-2</v>
      </c>
      <c r="X27" s="5">
        <f t="shared" si="4"/>
        <v>1.1083387229778139E-2</v>
      </c>
      <c r="Y27" s="5">
        <f t="shared" si="7"/>
        <v>2.7454199108011799</v>
      </c>
      <c r="Z27" s="5">
        <f t="shared" si="8"/>
        <v>2.7969751075666043</v>
      </c>
      <c r="AA27" s="5">
        <f t="shared" si="9"/>
        <v>2.7893295886004252</v>
      </c>
      <c r="AB27" s="5">
        <f t="shared" si="10"/>
        <v>2.81596784779572</v>
      </c>
      <c r="AC27" s="5">
        <f t="shared" si="11"/>
        <v>2.8235796597937952</v>
      </c>
      <c r="AD27" s="5">
        <f t="shared" si="12"/>
        <v>2.773350019223265</v>
      </c>
      <c r="AE27" s="5">
        <f t="shared" si="13"/>
        <v>2.8716723838921054</v>
      </c>
      <c r="AF27" s="5">
        <f t="shared" si="14"/>
        <v>2.8033588078376552</v>
      </c>
      <c r="AG27" s="5">
        <f t="shared" si="15"/>
        <v>2.8159178244260774</v>
      </c>
      <c r="AH27" s="5">
        <f t="shared" si="16"/>
        <v>2.7678730386650927</v>
      </c>
      <c r="AI27">
        <f t="shared" si="17"/>
        <v>1.4028000000000003</v>
      </c>
      <c r="AJ27">
        <f t="shared" si="5"/>
        <v>99.625350645864785</v>
      </c>
      <c r="AK27">
        <f t="shared" si="18"/>
        <v>1.3975444188601915</v>
      </c>
      <c r="AL27">
        <f t="shared" si="6"/>
        <v>1.996253506458648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37.228984903774069</v>
      </c>
      <c r="H28" s="5">
        <f t="shared" si="1"/>
        <v>0.45197895278683364</v>
      </c>
      <c r="I28">
        <v>36.542354142622798</v>
      </c>
      <c r="J28">
        <v>37.170142025114401</v>
      </c>
      <c r="K28">
        <v>37.0684223824558</v>
      </c>
      <c r="L28">
        <v>37.481704802655898</v>
      </c>
      <c r="M28">
        <v>37.512076947370701</v>
      </c>
      <c r="N28">
        <v>36.807640824852797</v>
      </c>
      <c r="O28">
        <v>38.13129043152</v>
      </c>
      <c r="P28">
        <v>37.126581088646198</v>
      </c>
      <c r="Q28">
        <v>37.534369758307299</v>
      </c>
      <c r="R28">
        <v>36.915266634194701</v>
      </c>
      <c r="T28" s="14">
        <v>2500</v>
      </c>
      <c r="U28" s="14">
        <v>120000</v>
      </c>
      <c r="V28" s="5">
        <f t="shared" si="2"/>
        <v>1.7869912753811548</v>
      </c>
      <c r="W28" s="5">
        <f t="shared" si="3"/>
        <v>2.1694989733768034E-2</v>
      </c>
      <c r="X28" s="5">
        <f t="shared" si="4"/>
        <v>6.8605581372676982E-3</v>
      </c>
      <c r="Y28" s="5">
        <f t="shared" si="7"/>
        <v>1.7540329988458943</v>
      </c>
      <c r="Z28" s="5">
        <f t="shared" si="8"/>
        <v>1.7841668172054912</v>
      </c>
      <c r="AA28" s="5">
        <f t="shared" si="9"/>
        <v>1.7792842743578785</v>
      </c>
      <c r="AB28" s="5">
        <f t="shared" si="10"/>
        <v>1.7991218305274832</v>
      </c>
      <c r="AC28" s="5">
        <f t="shared" si="11"/>
        <v>1.8005796934737937</v>
      </c>
      <c r="AD28" s="5">
        <f t="shared" si="12"/>
        <v>1.7667667595929342</v>
      </c>
      <c r="AE28" s="5">
        <f t="shared" si="13"/>
        <v>1.8303019407129599</v>
      </c>
      <c r="AF28" s="5">
        <f t="shared" si="14"/>
        <v>1.7820758922550173</v>
      </c>
      <c r="AG28" s="5">
        <f t="shared" si="15"/>
        <v>1.8016497483987504</v>
      </c>
      <c r="AH28" s="5">
        <f t="shared" si="16"/>
        <v>1.7719327984413455</v>
      </c>
      <c r="AI28">
        <f t="shared" si="17"/>
        <v>0.89510400000000001</v>
      </c>
      <c r="AJ28">
        <f t="shared" si="5"/>
        <v>99.640631187119567</v>
      </c>
      <c r="AK28">
        <f t="shared" si="18"/>
        <v>0.89188727538115475</v>
      </c>
      <c r="AL28">
        <f t="shared" si="6"/>
        <v>1.9964063118711957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1.1179149344582862</v>
      </c>
      <c r="H29" s="5">
        <f t="shared" si="1"/>
        <v>1.3182137143465117E-2</v>
      </c>
      <c r="I29">
        <v>1.09482774467094</v>
      </c>
      <c r="J29">
        <v>1.1168342007862899</v>
      </c>
      <c r="K29">
        <v>1.1180518767918799</v>
      </c>
      <c r="L29">
        <v>1.12050972245673</v>
      </c>
      <c r="M29">
        <v>1.1273466783975501</v>
      </c>
      <c r="N29">
        <v>1.1059917051953501</v>
      </c>
      <c r="O29">
        <v>1.1434036829974501</v>
      </c>
      <c r="P29">
        <v>1.118522787386</v>
      </c>
      <c r="Q29">
        <v>1.1251809690710599</v>
      </c>
      <c r="R29">
        <v>1.1084799768296101</v>
      </c>
      <c r="T29" s="14">
        <v>1550</v>
      </c>
      <c r="U29" s="14">
        <v>390000</v>
      </c>
      <c r="V29" s="5">
        <f t="shared" si="2"/>
        <v>0.28128182221853654</v>
      </c>
      <c r="W29" s="5">
        <f t="shared" si="3"/>
        <v>3.3167957973879946E-3</v>
      </c>
      <c r="X29" s="5">
        <f t="shared" si="4"/>
        <v>1.0488629253420422E-3</v>
      </c>
      <c r="Y29" s="5">
        <f t="shared" si="7"/>
        <v>0.2754727873688172</v>
      </c>
      <c r="Z29" s="5">
        <f t="shared" si="8"/>
        <v>0.28100989568171164</v>
      </c>
      <c r="AA29" s="5">
        <f t="shared" si="9"/>
        <v>0.28131627867666653</v>
      </c>
      <c r="AB29" s="5">
        <f t="shared" si="10"/>
        <v>0.28193470436008045</v>
      </c>
      <c r="AC29" s="5">
        <f t="shared" si="11"/>
        <v>0.28365497069357715</v>
      </c>
      <c r="AD29" s="5">
        <f t="shared" si="12"/>
        <v>0.27828178388786229</v>
      </c>
      <c r="AE29" s="5">
        <f t="shared" si="13"/>
        <v>0.28769512023806809</v>
      </c>
      <c r="AF29" s="5">
        <f t="shared" si="14"/>
        <v>0.28143476585841293</v>
      </c>
      <c r="AG29" s="5">
        <f t="shared" si="15"/>
        <v>0.28311005028239572</v>
      </c>
      <c r="AH29" s="5">
        <f t="shared" si="16"/>
        <v>0.27890786513777283</v>
      </c>
      <c r="AI29">
        <f t="shared" si="17"/>
        <v>0.14090322580645162</v>
      </c>
      <c r="AJ29">
        <f t="shared" si="5"/>
        <v>99.627666867551099</v>
      </c>
      <c r="AK29">
        <f t="shared" si="18"/>
        <v>0.14037859641208492</v>
      </c>
      <c r="AL29">
        <f t="shared" si="6"/>
        <v>1.9962766686755111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6.7664909250798448</v>
      </c>
      <c r="H30" s="5">
        <f t="shared" si="1"/>
        <v>8.4739677516166026E-2</v>
      </c>
      <c r="I30">
        <v>6.6248838512876302</v>
      </c>
      <c r="J30">
        <v>6.7501064473946402</v>
      </c>
      <c r="K30">
        <v>6.7310897601266397</v>
      </c>
      <c r="L30">
        <v>6.7960460506027101</v>
      </c>
      <c r="M30">
        <v>6.8255469380931499</v>
      </c>
      <c r="N30">
        <v>6.7043335194732601</v>
      </c>
      <c r="O30">
        <v>6.9300056420086102</v>
      </c>
      <c r="P30">
        <v>6.7635777569096902</v>
      </c>
      <c r="Q30">
        <v>6.8331528217806499</v>
      </c>
      <c r="R30">
        <v>6.7061664631214697</v>
      </c>
      <c r="T30" s="14">
        <v>9240</v>
      </c>
      <c r="U30" s="15">
        <v>66000</v>
      </c>
      <c r="V30" s="5">
        <f t="shared" si="2"/>
        <v>4.8332078036284601E-2</v>
      </c>
      <c r="W30" s="5">
        <f t="shared" si="3"/>
        <v>6.0528341082975614E-4</v>
      </c>
      <c r="X30" s="5">
        <f t="shared" si="4"/>
        <v>1.9140742081374571E-4</v>
      </c>
      <c r="Y30" s="5">
        <f t="shared" si="7"/>
        <v>4.7320598937768792E-2</v>
      </c>
      <c r="Z30" s="5">
        <f t="shared" si="8"/>
        <v>4.8215046052818858E-2</v>
      </c>
      <c r="AA30" s="5">
        <f t="shared" si="9"/>
        <v>4.8079212572333142E-2</v>
      </c>
      <c r="AB30" s="5">
        <f t="shared" si="10"/>
        <v>4.8543186075733644E-2</v>
      </c>
      <c r="AC30" s="5">
        <f t="shared" si="11"/>
        <v>4.8753906700665359E-2</v>
      </c>
      <c r="AD30" s="5">
        <f t="shared" si="12"/>
        <v>4.7888096567666148E-2</v>
      </c>
      <c r="AE30" s="5">
        <f t="shared" si="13"/>
        <v>4.9500040300061506E-2</v>
      </c>
      <c r="AF30" s="5">
        <f t="shared" si="14"/>
        <v>4.8311269692212069E-2</v>
      </c>
      <c r="AG30" s="5">
        <f t="shared" si="15"/>
        <v>4.880823444129035E-2</v>
      </c>
      <c r="AH30" s="5">
        <f t="shared" si="16"/>
        <v>4.7901189022296217E-2</v>
      </c>
      <c r="AI30">
        <f t="shared" si="17"/>
        <v>2.4240000000000001E-2</v>
      </c>
      <c r="AJ30">
        <f t="shared" si="5"/>
        <v>99.389760875761539</v>
      </c>
      <c r="AK30">
        <f t="shared" si="18"/>
        <v>2.40920780362846E-2</v>
      </c>
      <c r="AL30">
        <f t="shared" si="6"/>
        <v>1.9938976087576155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10175.957757054081</v>
      </c>
      <c r="V32" s="5"/>
      <c r="W32" s="5"/>
      <c r="Y32" s="5">
        <f t="shared" ref="Y32:AI32" si="19">SUM(Y5:Y30)</f>
        <v>10175.957757054093</v>
      </c>
      <c r="Z32" s="5">
        <f t="shared" si="19"/>
        <v>10175.957757054079</v>
      </c>
      <c r="AA32" s="5">
        <f t="shared" si="19"/>
        <v>10175.957757054068</v>
      </c>
      <c r="AB32" s="5">
        <f t="shared" si="19"/>
        <v>10175.957757054088</v>
      </c>
      <c r="AC32" s="5">
        <f t="shared" si="19"/>
        <v>10175.957757054077</v>
      </c>
      <c r="AD32" s="5">
        <f t="shared" si="19"/>
        <v>10175.957757054064</v>
      </c>
      <c r="AE32" s="5">
        <f t="shared" si="19"/>
        <v>10175.957757054082</v>
      </c>
      <c r="AF32" s="5">
        <f t="shared" si="19"/>
        <v>10175.957757054059</v>
      </c>
      <c r="AG32" s="5">
        <f t="shared" si="19"/>
        <v>10175.957757054101</v>
      </c>
      <c r="AH32" s="5">
        <f t="shared" si="19"/>
        <v>10175.957757054081</v>
      </c>
      <c r="AI32" s="5">
        <f t="shared" si="19"/>
        <v>10175.957757054084</v>
      </c>
    </row>
  </sheetData>
  <mergeCells count="2">
    <mergeCell ref="F2:Q2"/>
    <mergeCell ref="T2:AG2"/>
  </mergeCells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FE4D-F4B7-4C66-91C4-17B246B032D9}">
  <dimension ref="A1:AF49"/>
  <sheetViews>
    <sheetView zoomScale="50" zoomScaleNormal="50" workbookViewId="0">
      <selection activeCell="W73" sqref="W73"/>
    </sheetView>
  </sheetViews>
  <sheetFormatPr defaultRowHeight="15" x14ac:dyDescent="0.25"/>
  <cols>
    <col min="3" max="3" width="54.5703125" customWidth="1"/>
    <col min="4" max="4" width="10.85546875" customWidth="1"/>
  </cols>
  <sheetData>
    <row r="1" spans="1:32" x14ac:dyDescent="0.25">
      <c r="A1" t="s">
        <v>7</v>
      </c>
      <c r="B1" t="s">
        <v>8</v>
      </c>
      <c r="D1">
        <v>130</v>
      </c>
      <c r="E1">
        <v>140</v>
      </c>
      <c r="F1">
        <v>150</v>
      </c>
      <c r="G1">
        <v>160</v>
      </c>
      <c r="H1">
        <v>170</v>
      </c>
      <c r="I1">
        <v>180</v>
      </c>
      <c r="J1">
        <v>190</v>
      </c>
      <c r="K1">
        <v>200</v>
      </c>
      <c r="L1">
        <v>210</v>
      </c>
      <c r="M1">
        <v>220</v>
      </c>
      <c r="N1">
        <v>230</v>
      </c>
      <c r="O1">
        <v>240</v>
      </c>
      <c r="P1">
        <v>250</v>
      </c>
      <c r="Q1">
        <v>260</v>
      </c>
      <c r="R1">
        <v>270</v>
      </c>
      <c r="S1">
        <v>280</v>
      </c>
      <c r="T1">
        <v>290</v>
      </c>
      <c r="U1">
        <v>300</v>
      </c>
      <c r="V1">
        <v>310</v>
      </c>
      <c r="W1">
        <v>320</v>
      </c>
      <c r="X1">
        <v>330</v>
      </c>
      <c r="Y1">
        <v>340</v>
      </c>
      <c r="Z1">
        <v>350</v>
      </c>
      <c r="AA1">
        <v>360</v>
      </c>
      <c r="AB1">
        <v>370</v>
      </c>
      <c r="AC1">
        <v>380</v>
      </c>
      <c r="AD1">
        <v>400</v>
      </c>
      <c r="AE1">
        <v>420</v>
      </c>
      <c r="AF1">
        <v>600</v>
      </c>
    </row>
    <row r="2" spans="1:32" x14ac:dyDescent="0.25">
      <c r="A2">
        <v>1</v>
      </c>
      <c r="B2" t="s">
        <v>33</v>
      </c>
      <c r="C2" s="5" t="s">
        <v>34</v>
      </c>
      <c r="D2" s="5">
        <f>'130'!AJ5</f>
        <v>36.582799895774173</v>
      </c>
      <c r="E2" s="5">
        <f>'140'!AJ5</f>
        <v>34.747954296899621</v>
      </c>
      <c r="F2" s="5">
        <f>'150'!AJ5</f>
        <v>32.899276311653978</v>
      </c>
      <c r="G2" s="5">
        <f>'160'!AJ5</f>
        <v>30.865918708794542</v>
      </c>
      <c r="H2" s="5">
        <f>'170'!AJ5</f>
        <v>29.013540504105766</v>
      </c>
      <c r="I2" s="5">
        <f>'180'!AJ5</f>
        <v>27.426040060248692</v>
      </c>
      <c r="J2" s="5">
        <f>'190'!AJ5</f>
        <v>25.858055917995642</v>
      </c>
      <c r="K2" s="5">
        <f>'200'!AJ5</f>
        <v>24.178548777456108</v>
      </c>
      <c r="L2" s="5">
        <f>'210'!AJ5</f>
        <v>22.506969696969694</v>
      </c>
      <c r="M2" s="5">
        <f>'220'!AJ5</f>
        <v>21.240504347650749</v>
      </c>
      <c r="N2" s="5">
        <f>'230'!AJ5</f>
        <v>19.806910471449864</v>
      </c>
      <c r="O2" s="5">
        <f>'240'!AK5</f>
        <v>18.534606107667766</v>
      </c>
      <c r="P2" s="5">
        <f>'250'!AJ5</f>
        <v>17.172392530057827</v>
      </c>
      <c r="Q2" s="5">
        <f>'260'!AJ5</f>
        <v>16.065801590256161</v>
      </c>
      <c r="R2" s="5">
        <f>'270'!AJ5</f>
        <v>14.744008337987314</v>
      </c>
      <c r="S2" s="5">
        <f>'280'!AJ5</f>
        <v>13.841134603905092</v>
      </c>
      <c r="T2" s="5">
        <f>'290'!AJ5</f>
        <v>12.710081486155286</v>
      </c>
      <c r="U2" s="5">
        <f>'300'!AJ5</f>
        <v>11.473232191805113</v>
      </c>
      <c r="V2" s="5">
        <f>'310'!AJ5</f>
        <v>10.463337167287694</v>
      </c>
      <c r="W2" s="5">
        <f>'320'!AJ5</f>
        <v>9.2806010052083838</v>
      </c>
      <c r="X2" s="5">
        <f>'330'!AJ5</f>
        <v>8.1866520420660969</v>
      </c>
      <c r="Y2" s="5">
        <f>'340'!AJ5</f>
        <v>7.2170925005725275</v>
      </c>
      <c r="Z2" s="5">
        <f>'350'!AJ5</f>
        <v>6.2305375705813164</v>
      </c>
      <c r="AA2" s="5">
        <f>'360'!AJ5</f>
        <v>5.207481240054924</v>
      </c>
      <c r="AB2" s="5">
        <f>'370'!AJ5</f>
        <v>4.3476952076514452</v>
      </c>
      <c r="AC2" s="5">
        <f>'380'!AJ5</f>
        <v>3.4707101238415969</v>
      </c>
      <c r="AD2" s="5">
        <f>'400'!AJ5</f>
        <v>1.729944517876953</v>
      </c>
      <c r="AE2" s="5">
        <f>'420'!AJ5</f>
        <v>0.15851060519184532</v>
      </c>
      <c r="AF2" s="5">
        <f>'600'!AJ5</f>
        <v>-10.229518525327592</v>
      </c>
    </row>
    <row r="3" spans="1:32" x14ac:dyDescent="0.25">
      <c r="A3">
        <v>2</v>
      </c>
      <c r="B3" t="s">
        <v>36</v>
      </c>
      <c r="C3" s="5" t="s">
        <v>37</v>
      </c>
      <c r="D3" s="5">
        <f>'130'!AJ6</f>
        <v>-51.902304973069093</v>
      </c>
      <c r="E3" s="5">
        <f>'140'!AJ6</f>
        <v>-42.171800048553465</v>
      </c>
      <c r="F3" s="5">
        <f>'150'!AJ6</f>
        <v>-35.022429691462001</v>
      </c>
      <c r="G3" s="5">
        <f>'160'!AJ6</f>
        <v>-27.183469342501542</v>
      </c>
      <c r="H3" s="5">
        <f>'170'!AJ6</f>
        <v>-20.824859301889997</v>
      </c>
      <c r="I3" s="5">
        <f>'180'!AJ6</f>
        <v>-13.099931557746505</v>
      </c>
      <c r="J3" s="5">
        <f>'190'!AJ6</f>
        <v>-7.8043026573678382</v>
      </c>
      <c r="K3" s="5">
        <f>'200'!AJ6</f>
        <v>-3.0792724315958542</v>
      </c>
      <c r="L3" s="5">
        <f>'210'!AJ6</f>
        <v>0.42233112509608878</v>
      </c>
      <c r="M3" s="5">
        <f>'220'!AJ6</f>
        <v>5.6772509543385548</v>
      </c>
      <c r="N3" s="5">
        <f>'230'!AJ6</f>
        <v>12.7635901195895</v>
      </c>
      <c r="O3" s="5">
        <f>'240'!AK6</f>
        <v>15.187564571335599</v>
      </c>
      <c r="P3" s="5">
        <f>'250'!AJ6</f>
        <v>19.957890374787723</v>
      </c>
      <c r="Q3" s="5">
        <f>'260'!AJ6</f>
        <v>22.806294751463881</v>
      </c>
      <c r="R3" s="5">
        <f>'270'!AJ6</f>
        <v>26.659788298564248</v>
      </c>
      <c r="S3" s="5">
        <f>'280'!AJ6</f>
        <v>28.392117617781615</v>
      </c>
      <c r="T3" s="5">
        <f>'290'!AJ6</f>
        <v>34.014070081589779</v>
      </c>
      <c r="U3" s="5">
        <f>'300'!AJ6</f>
        <v>36.788449934534903</v>
      </c>
      <c r="V3" s="5">
        <f>'310'!AJ6</f>
        <v>41.47948170858745</v>
      </c>
      <c r="W3" s="5">
        <f>'320'!AJ6</f>
        <v>42.575040461058308</v>
      </c>
      <c r="X3" s="5">
        <f>'330'!AJ6</f>
        <v>45.61306072566709</v>
      </c>
      <c r="Y3" s="5">
        <f>'340'!AJ6</f>
        <v>50.079711524925486</v>
      </c>
      <c r="Z3" s="5">
        <f>'350'!AJ6</f>
        <v>48.666157226648828</v>
      </c>
      <c r="AA3" s="5">
        <f>'360'!AJ6</f>
        <v>52.826684170477321</v>
      </c>
      <c r="AB3" s="5">
        <f>'370'!AJ6</f>
        <v>57.956170963274822</v>
      </c>
      <c r="AC3" s="5">
        <f>'380'!AJ6</f>
        <v>58.346263655325906</v>
      </c>
      <c r="AD3" s="5">
        <f>'400'!AJ6</f>
        <v>62.848611364138584</v>
      </c>
      <c r="AE3" s="5">
        <f>'420'!AJ6</f>
        <v>66.524259528361995</v>
      </c>
      <c r="AF3" s="5">
        <f>'600'!AJ6</f>
        <v>101.75748453985976</v>
      </c>
    </row>
    <row r="4" spans="1:32" x14ac:dyDescent="0.25">
      <c r="A4">
        <v>3</v>
      </c>
      <c r="B4" t="s">
        <v>39</v>
      </c>
      <c r="C4" s="5" t="s">
        <v>40</v>
      </c>
      <c r="D4" s="5">
        <f>'130'!AJ7</f>
        <v>-51.654866451797879</v>
      </c>
      <c r="E4" s="5">
        <f>'140'!AJ7</f>
        <v>-51.068333300395317</v>
      </c>
      <c r="F4" s="5">
        <f>'150'!AJ7</f>
        <v>-50.747974838376841</v>
      </c>
      <c r="G4" s="5">
        <f>'160'!AJ7</f>
        <v>-50.337033819074186</v>
      </c>
      <c r="H4" s="5">
        <f>'170'!AJ7</f>
        <v>-50.163840493874837</v>
      </c>
      <c r="I4" s="5">
        <f>'180'!AJ7</f>
        <v>-49.785401235989987</v>
      </c>
      <c r="J4" s="5">
        <f>'190'!AJ7</f>
        <v>-49.511831589368995</v>
      </c>
      <c r="K4" s="5">
        <f>'200'!AJ7</f>
        <v>-49.671605330109593</v>
      </c>
      <c r="L4" s="5">
        <f>'210'!AJ7</f>
        <v>-49.351861393791054</v>
      </c>
      <c r="M4" s="5">
        <f>'220'!AJ7</f>
        <v>-49.100282283518823</v>
      </c>
      <c r="N4" s="5">
        <f>'230'!AJ7</f>
        <v>-49.009854245651148</v>
      </c>
      <c r="O4" s="5">
        <f>'240'!AK7</f>
        <v>-48.908159009598883</v>
      </c>
      <c r="P4" s="5">
        <f>'250'!AJ7</f>
        <v>-48.693184033332372</v>
      </c>
      <c r="Q4" s="5">
        <f>'260'!AJ7</f>
        <v>-48.408268474911345</v>
      </c>
      <c r="R4" s="5">
        <f>'270'!AJ7</f>
        <v>-48.267847869515528</v>
      </c>
      <c r="S4" s="5">
        <f>'280'!AJ7</f>
        <v>-48.01858008071261</v>
      </c>
      <c r="T4" s="5">
        <f>'290'!AJ7</f>
        <v>-48.223157886702467</v>
      </c>
      <c r="U4" s="5">
        <f>'300'!AJ7</f>
        <v>-48.045454232182152</v>
      </c>
      <c r="V4" s="5">
        <f>'310'!AJ7</f>
        <v>-48.037890571489292</v>
      </c>
      <c r="W4" s="5">
        <f>'320'!AJ7</f>
        <v>-47.966919805639215</v>
      </c>
      <c r="X4" s="5">
        <f>'330'!AJ7</f>
        <v>-47.642836516389082</v>
      </c>
      <c r="Y4" s="5">
        <f>'340'!AJ7</f>
        <v>-47.468722502604756</v>
      </c>
      <c r="Z4" s="5">
        <f>'350'!AJ7</f>
        <v>-47.209699311090588</v>
      </c>
      <c r="AA4" s="5">
        <f>'360'!AJ7</f>
        <v>-47.059203316822085</v>
      </c>
      <c r="AB4" s="5">
        <f>'370'!AJ7</f>
        <v>-47.031291453617641</v>
      </c>
      <c r="AC4" s="5">
        <f>'380'!AJ7</f>
        <v>-47.384754306115383</v>
      </c>
      <c r="AD4" s="5">
        <f>'400'!AJ7</f>
        <v>-46.561211950347811</v>
      </c>
      <c r="AE4" s="5">
        <f>'420'!AJ7</f>
        <v>-46.441747863723151</v>
      </c>
      <c r="AF4" s="5">
        <f>'600'!AJ7</f>
        <v>-45.458680316643253</v>
      </c>
    </row>
    <row r="5" spans="1:32" x14ac:dyDescent="0.25">
      <c r="A5">
        <v>4</v>
      </c>
      <c r="B5" t="s">
        <v>42</v>
      </c>
      <c r="C5" s="6" t="s">
        <v>43</v>
      </c>
      <c r="D5" s="5">
        <f>'130'!AJ8</f>
        <v>88.081215899847322</v>
      </c>
      <c r="E5" s="5">
        <f>'140'!AJ8</f>
        <v>138.40369861512835</v>
      </c>
      <c r="F5" s="5">
        <f>'150'!AJ8</f>
        <v>204.52224566145745</v>
      </c>
      <c r="G5" s="5">
        <f>'160'!AJ8</f>
        <v>261.11520453182095</v>
      </c>
      <c r="H5" s="5">
        <f>'170'!AJ8</f>
        <v>325.8861821066339</v>
      </c>
      <c r="I5" s="5">
        <f>'180'!AJ8</f>
        <v>374.87146983739194</v>
      </c>
      <c r="J5" s="5">
        <f>'190'!AJ8</f>
        <v>424.2859877229028</v>
      </c>
      <c r="K5" s="5">
        <f>'200'!AJ8</f>
        <v>479.15958237063603</v>
      </c>
      <c r="L5" s="5">
        <f>'210'!AJ8</f>
        <v>532.53843554354</v>
      </c>
      <c r="M5" s="5">
        <f>'220'!AJ8</f>
        <v>579.57870860658659</v>
      </c>
      <c r="N5" s="5">
        <f>'230'!AJ8</f>
        <v>624.21935086943051</v>
      </c>
      <c r="O5" s="5">
        <f>'240'!AK8</f>
        <v>659.74622188049375</v>
      </c>
      <c r="P5" s="5">
        <f>'250'!AJ8</f>
        <v>709.63093520763721</v>
      </c>
      <c r="Q5" s="5">
        <f>'260'!AJ8</f>
        <v>738.60203946970864</v>
      </c>
      <c r="R5" s="5">
        <f>'270'!AJ8</f>
        <v>791.48824159414949</v>
      </c>
      <c r="S5" s="5">
        <f>'280'!AJ8</f>
        <v>815.10805367618639</v>
      </c>
      <c r="T5" s="5">
        <f>'290'!AJ8</f>
        <v>846.32360746586846</v>
      </c>
      <c r="U5" s="5">
        <f>'300'!AJ8</f>
        <v>887.15852166634784</v>
      </c>
      <c r="V5" s="5">
        <f>'310'!AJ8</f>
        <v>932.74750827638945</v>
      </c>
      <c r="W5" s="5">
        <f>'320'!AJ8</f>
        <v>969.80982868445267</v>
      </c>
      <c r="X5" s="5">
        <f>'330'!AJ8</f>
        <v>991.61234542991929</v>
      </c>
      <c r="Y5" s="5">
        <f>'340'!AJ8</f>
        <v>1021.9726543664652</v>
      </c>
      <c r="Z5" s="5">
        <f>'350'!AJ8</f>
        <v>1058.3416684897375</v>
      </c>
      <c r="AA5" s="5">
        <f>'360'!AJ8</f>
        <v>1081.7122175688203</v>
      </c>
      <c r="AB5" s="5">
        <f>'370'!AJ8</f>
        <v>1107.284487002072</v>
      </c>
      <c r="AC5" s="5">
        <f>'380'!AJ8</f>
        <v>1136.5006376444403</v>
      </c>
      <c r="AD5" s="5">
        <f>'400'!AJ8</f>
        <v>1196.7614996847676</v>
      </c>
      <c r="AE5" s="5">
        <f>'420'!AJ8</f>
        <v>1249.4398020226199</v>
      </c>
      <c r="AF5" s="5">
        <f>'600'!AJ8</f>
        <v>1544.1240301822413</v>
      </c>
    </row>
    <row r="6" spans="1:32" x14ac:dyDescent="0.25">
      <c r="A6">
        <v>5</v>
      </c>
      <c r="B6" t="s">
        <v>45</v>
      </c>
      <c r="C6" s="6" t="s">
        <v>46</v>
      </c>
      <c r="D6" s="5">
        <f>'130'!AJ9</f>
        <v>-17.574440826028965</v>
      </c>
      <c r="E6" s="5">
        <f>'140'!AJ9</f>
        <v>-12.265767579462409</v>
      </c>
      <c r="F6" s="5">
        <f>'150'!AJ9</f>
        <v>-4.897316706107369</v>
      </c>
      <c r="G6" s="5">
        <f>'160'!AJ9</f>
        <v>2.3310227629164055</v>
      </c>
      <c r="H6" s="5">
        <f>'170'!AJ9</f>
        <v>9.7458842177383627</v>
      </c>
      <c r="I6" s="5">
        <f>'180'!AJ9</f>
        <v>15.93426588106492</v>
      </c>
      <c r="J6" s="5">
        <f>'190'!AJ9</f>
        <v>22.191742707984233</v>
      </c>
      <c r="K6" s="5">
        <f>'200'!AJ9</f>
        <v>30.111844315981802</v>
      </c>
      <c r="L6" s="5">
        <f>'210'!AJ9</f>
        <v>37.586748340258872</v>
      </c>
      <c r="M6" s="5">
        <f>'220'!AJ9</f>
        <v>44.691488801368273</v>
      </c>
      <c r="N6" s="5">
        <f>'230'!AJ9</f>
        <v>48.170554382329584</v>
      </c>
      <c r="O6" s="5">
        <f>'240'!AK9</f>
        <v>53.413031762647165</v>
      </c>
      <c r="P6" s="5">
        <f>'250'!AJ9</f>
        <v>60.990973300904194</v>
      </c>
      <c r="Q6" s="5">
        <f>'260'!AJ9</f>
        <v>67.836771170136785</v>
      </c>
      <c r="R6" s="5">
        <f>'270'!AJ9</f>
        <v>71.58446447809736</v>
      </c>
      <c r="S6" s="5">
        <f>'280'!AJ9</f>
        <v>76.494659822821546</v>
      </c>
      <c r="T6" s="5">
        <f>'290'!AJ9</f>
        <v>80.919808748581247</v>
      </c>
      <c r="U6" s="5">
        <f>'300'!AJ9</f>
        <v>86.140177160552341</v>
      </c>
      <c r="V6" s="5">
        <f>'310'!AJ9</f>
        <v>90.622830530854685</v>
      </c>
      <c r="W6" s="5">
        <f>'320'!AJ9</f>
        <v>98.049921667908805</v>
      </c>
      <c r="X6" s="5">
        <f>'330'!AJ9</f>
        <v>102.70133197562379</v>
      </c>
      <c r="Y6" s="5">
        <f>'340'!AJ9</f>
        <v>105.88647880639719</v>
      </c>
      <c r="Z6" s="5">
        <f>'350'!AJ9</f>
        <v>112.24294187904052</v>
      </c>
      <c r="AA6" s="5">
        <f>'360'!AJ9</f>
        <v>117.03619004452099</v>
      </c>
      <c r="AB6" s="5">
        <f>'370'!AJ9</f>
        <v>120.41253060101036</v>
      </c>
      <c r="AC6" s="5">
        <f>'380'!AJ9</f>
        <v>125.23299284438549</v>
      </c>
      <c r="AD6" s="5">
        <f>'400'!AJ9</f>
        <v>133.43391388278175</v>
      </c>
      <c r="AE6" s="5">
        <f>'420'!AJ9</f>
        <v>137.43986792281459</v>
      </c>
      <c r="AF6" s="5">
        <f>'600'!AJ9</f>
        <v>182.06433172162272</v>
      </c>
    </row>
    <row r="7" spans="1:32" x14ac:dyDescent="0.25">
      <c r="A7">
        <v>6</v>
      </c>
      <c r="B7" t="s">
        <v>48</v>
      </c>
      <c r="C7" s="6" t="s">
        <v>49</v>
      </c>
      <c r="D7" s="5">
        <f>'130'!AJ10</f>
        <v>-46.342802414537772</v>
      </c>
      <c r="E7" s="5">
        <f>'140'!AJ10</f>
        <v>-36.489794054612744</v>
      </c>
      <c r="F7" s="5">
        <f>'150'!AJ10</f>
        <v>-26.818955303396326</v>
      </c>
      <c r="G7" s="5">
        <f>'160'!AJ10</f>
        <v>-16.239775336147051</v>
      </c>
      <c r="H7" s="5">
        <f>'170'!AJ10</f>
        <v>-6.7643297316138824</v>
      </c>
      <c r="I7" s="5">
        <f>'180'!AJ10</f>
        <v>1.1815268026236951</v>
      </c>
      <c r="J7" s="5">
        <f>'190'!AJ10</f>
        <v>8.5876091341760308</v>
      </c>
      <c r="K7" s="5">
        <f>'200'!AJ10</f>
        <v>18.064688415329648</v>
      </c>
      <c r="L7" s="5">
        <f>'210'!AJ10</f>
        <v>25.602334844343687</v>
      </c>
      <c r="M7" s="5">
        <f>'220'!AJ10</f>
        <v>31.335011727084357</v>
      </c>
      <c r="N7" s="5">
        <f>'230'!AJ10</f>
        <v>38.28593091889369</v>
      </c>
      <c r="O7" s="5">
        <f>'240'!AK10</f>
        <v>46.156448718489848</v>
      </c>
      <c r="P7" s="5">
        <f>'250'!AJ10</f>
        <v>51.950128237425929</v>
      </c>
      <c r="Q7" s="5">
        <f>'260'!AJ10</f>
        <v>57.20681545192533</v>
      </c>
      <c r="R7" s="5">
        <f>'270'!AJ10</f>
        <v>62.512866889142025</v>
      </c>
      <c r="S7" s="5">
        <f>'280'!AJ10</f>
        <v>66.135080143617742</v>
      </c>
      <c r="T7" s="5">
        <f>'290'!AJ10</f>
        <v>72.76942615138779</v>
      </c>
      <c r="U7" s="5">
        <f>'300'!AJ10</f>
        <v>79.316589757772178</v>
      </c>
      <c r="V7" s="5">
        <f>'310'!AJ10</f>
        <v>83.169930854085607</v>
      </c>
      <c r="W7" s="5">
        <f>'320'!AJ10</f>
        <v>88.248069994941957</v>
      </c>
      <c r="X7" s="5">
        <f>'330'!AJ10</f>
        <v>91.685617452699418</v>
      </c>
      <c r="Y7" s="5">
        <f>'340'!AJ10</f>
        <v>95.875448231437446</v>
      </c>
      <c r="Z7" s="5">
        <f>'350'!AJ10</f>
        <v>100.63600940930912</v>
      </c>
      <c r="AA7" s="5">
        <f>'360'!AJ10</f>
        <v>107.08313195342608</v>
      </c>
      <c r="AB7" s="5">
        <f>'370'!AJ10</f>
        <v>110.62562782555987</v>
      </c>
      <c r="AC7" s="5">
        <f>'380'!AJ10</f>
        <v>114.10295133805218</v>
      </c>
      <c r="AD7" s="5">
        <f>'400'!AJ10</f>
        <v>120.35944458773776</v>
      </c>
      <c r="AE7" s="5">
        <f>'420'!AJ10</f>
        <v>130.72729977055164</v>
      </c>
      <c r="AF7" s="5">
        <f>'600'!AJ10</f>
        <v>177.71246556342226</v>
      </c>
    </row>
    <row r="8" spans="1:32" x14ac:dyDescent="0.25">
      <c r="A8">
        <v>7</v>
      </c>
      <c r="B8" t="s">
        <v>53</v>
      </c>
      <c r="C8" s="6" t="s">
        <v>54</v>
      </c>
      <c r="D8" s="5">
        <f>'130'!AJ12</f>
        <v>232.82395436009239</v>
      </c>
      <c r="E8" s="5">
        <f>'140'!AJ12</f>
        <v>258.48970483926615</v>
      </c>
      <c r="F8" s="5">
        <f>'150'!AJ12</f>
        <v>284.5022536864148</v>
      </c>
      <c r="G8" s="5">
        <f>'160'!AJ12</f>
        <v>332.64218465277094</v>
      </c>
      <c r="H8" s="5">
        <f>'170'!AJ12</f>
        <v>365.97667311795306</v>
      </c>
      <c r="I8" s="5">
        <f>'180'!AJ12</f>
        <v>399.07973591091258</v>
      </c>
      <c r="J8" s="5">
        <f>'190'!AJ12</f>
        <v>421.99772356560652</v>
      </c>
      <c r="K8" s="5">
        <f>'200'!AJ12</f>
        <v>461.80754977139651</v>
      </c>
      <c r="L8" s="5">
        <f>'210'!AJ12</f>
        <v>496.53758694489011</v>
      </c>
      <c r="M8" s="5">
        <f>'220'!AJ12</f>
        <v>525.42954572244321</v>
      </c>
      <c r="N8" s="5">
        <f>'230'!AJ12</f>
        <v>564.0304220548478</v>
      </c>
      <c r="O8" s="5">
        <f>'240'!AK12</f>
        <v>570.77148760069338</v>
      </c>
      <c r="P8" s="5">
        <f>'250'!AJ12</f>
        <v>626.98532010398458</v>
      </c>
      <c r="Q8" s="5">
        <f>'260'!AJ12</f>
        <v>656.4199644772732</v>
      </c>
      <c r="R8" s="5">
        <f>'270'!AJ12</f>
        <v>701.45213549179221</v>
      </c>
      <c r="S8" s="5">
        <f>'280'!AJ12</f>
        <v>709.21083014954093</v>
      </c>
      <c r="T8" s="5">
        <f>'290'!AJ12</f>
        <v>729.76980893357984</v>
      </c>
      <c r="U8" s="5">
        <f>'300'!AJ12</f>
        <v>784.668424388022</v>
      </c>
      <c r="V8" s="5">
        <f>'310'!AJ12</f>
        <v>772.294719242366</v>
      </c>
      <c r="W8" s="5">
        <f>'320'!AJ12</f>
        <v>842.51567093115261</v>
      </c>
      <c r="X8" s="5">
        <f>'330'!AJ12</f>
        <v>860.64689774193198</v>
      </c>
      <c r="Y8" s="5">
        <f>'340'!AJ12</f>
        <v>885.39457904081382</v>
      </c>
      <c r="Z8" s="5">
        <f>'350'!AJ12</f>
        <v>917.08778098121707</v>
      </c>
      <c r="AA8" s="5">
        <f>'360'!AJ12</f>
        <v>916.07270346021062</v>
      </c>
      <c r="AB8" s="5">
        <f>'370'!AJ12</f>
        <v>946.78183522762799</v>
      </c>
      <c r="AC8" s="5">
        <f>'380'!AJ12</f>
        <v>991.28573129593747</v>
      </c>
      <c r="AD8" s="5">
        <f>'400'!AJ12</f>
        <v>1003.4151267384894</v>
      </c>
      <c r="AE8" s="5">
        <f>'420'!AJ12</f>
        <v>1043.8256287860188</v>
      </c>
      <c r="AF8" s="5">
        <f>'600'!AJ12</f>
        <v>1356.4354402288318</v>
      </c>
    </row>
    <row r="9" spans="1:32" x14ac:dyDescent="0.25">
      <c r="A9">
        <v>8</v>
      </c>
      <c r="B9" t="s">
        <v>58</v>
      </c>
      <c r="C9" s="6" t="s">
        <v>59</v>
      </c>
      <c r="D9" s="5">
        <f>'130'!AJ14</f>
        <v>65.881056840854981</v>
      </c>
      <c r="E9" s="5">
        <f>'140'!AJ14</f>
        <v>94.344115194011408</v>
      </c>
      <c r="F9" s="5">
        <f>'150'!AJ14</f>
        <v>114.73199891530402</v>
      </c>
      <c r="G9" s="5">
        <f>'160'!AJ14</f>
        <v>141.58843979816174</v>
      </c>
      <c r="H9" s="5">
        <f>'170'!AJ14</f>
        <v>164.08349459874279</v>
      </c>
      <c r="I9" s="5">
        <f>'180'!AJ14</f>
        <v>180.97199804047284</v>
      </c>
      <c r="J9" s="5">
        <f>'190'!AJ14</f>
        <v>203.31756491850905</v>
      </c>
      <c r="K9" s="5">
        <f>'200'!AJ14</f>
        <v>215.33448071907966</v>
      </c>
      <c r="L9" s="5">
        <f>'210'!AJ14</f>
        <v>239.17325418703754</v>
      </c>
      <c r="M9" s="5">
        <f>'220'!AJ14</f>
        <v>249.86264934542697</v>
      </c>
      <c r="N9" s="5">
        <f>'230'!AJ14</f>
        <v>276.59034419792022</v>
      </c>
      <c r="O9" s="5">
        <f>'240'!AK14</f>
        <v>284.09791467508438</v>
      </c>
      <c r="P9" s="5">
        <f>'250'!AJ14</f>
        <v>298.88819628171296</v>
      </c>
      <c r="Q9" s="5">
        <f>'260'!AJ14</f>
        <v>313.41695084571813</v>
      </c>
      <c r="R9" s="5">
        <f>'270'!AJ14</f>
        <v>330.50989489924052</v>
      </c>
      <c r="S9" s="5">
        <f>'280'!AJ14</f>
        <v>349.88583767396955</v>
      </c>
      <c r="T9" s="5">
        <f>'290'!AJ14</f>
        <v>358.8902557675267</v>
      </c>
      <c r="U9" s="5">
        <f>'300'!AJ14</f>
        <v>367.90002236469525</v>
      </c>
      <c r="V9" s="5">
        <f>'310'!AJ14</f>
        <v>380.28084892351609</v>
      </c>
      <c r="W9" s="5">
        <f>'320'!AJ14</f>
        <v>390.80819329310913</v>
      </c>
      <c r="X9" s="5">
        <f>'330'!AJ14</f>
        <v>408.89276274952982</v>
      </c>
      <c r="Y9" s="5">
        <f>'340'!AJ14</f>
        <v>428.20592117531123</v>
      </c>
      <c r="Z9" s="5">
        <f>'350'!AJ14</f>
        <v>436.54340849040022</v>
      </c>
      <c r="AA9" s="5">
        <f>'360'!AJ14</f>
        <v>446.46984852120994</v>
      </c>
      <c r="AB9" s="5">
        <f>'370'!AJ14</f>
        <v>462.87679280881849</v>
      </c>
      <c r="AC9" s="5">
        <f>'380'!AJ14</f>
        <v>472.94307001106336</v>
      </c>
      <c r="AD9" s="5">
        <f>'400'!AJ14</f>
        <v>485.77015054069392</v>
      </c>
      <c r="AE9" s="5">
        <f>'420'!AJ14</f>
        <v>507.94585541729748</v>
      </c>
      <c r="AF9" s="5">
        <f>'600'!AJ14</f>
        <v>648.90019106356647</v>
      </c>
    </row>
    <row r="10" spans="1:32" x14ac:dyDescent="0.25">
      <c r="A10">
        <v>9</v>
      </c>
      <c r="B10" s="4" t="s">
        <v>61</v>
      </c>
      <c r="C10" s="7" t="s">
        <v>62</v>
      </c>
      <c r="D10" s="5">
        <f>'130'!AJ15</f>
        <v>140.91630140903223</v>
      </c>
      <c r="E10" s="5">
        <f>'140'!AJ15</f>
        <v>141.76734762858268</v>
      </c>
      <c r="F10" s="5">
        <f>'150'!AJ15</f>
        <v>128.63855896818401</v>
      </c>
      <c r="G10" s="5">
        <f>'160'!AJ15</f>
        <v>121.8326758205652</v>
      </c>
      <c r="H10" s="5">
        <f>'170'!AJ15</f>
        <v>113.48828194418343</v>
      </c>
      <c r="I10" s="5">
        <f>'180'!AJ15</f>
        <v>105.50617397434048</v>
      </c>
      <c r="J10" s="5">
        <f>'190'!AJ15</f>
        <v>100.97683403473316</v>
      </c>
      <c r="K10" s="5">
        <f>'200'!AJ15</f>
        <v>94.650360503430463</v>
      </c>
      <c r="L10" s="5">
        <f>'210'!AJ15</f>
        <v>89.5038567861601</v>
      </c>
      <c r="M10" s="5">
        <f>'220'!AJ15</f>
        <v>86.404889138499001</v>
      </c>
      <c r="N10" s="5">
        <f>'230'!AJ15</f>
        <v>85.262027526915944</v>
      </c>
      <c r="O10" s="5">
        <f>'240'!AK15</f>
        <v>80.149186101265684</v>
      </c>
      <c r="P10" s="5">
        <f>'250'!AJ15</f>
        <v>78.078554432306319</v>
      </c>
      <c r="Q10" s="5">
        <f>'260'!AJ15</f>
        <v>76.948909073398582</v>
      </c>
      <c r="R10" s="5">
        <f>'270'!AJ15</f>
        <v>74.836673336129806</v>
      </c>
      <c r="S10" s="5">
        <f>'280'!AJ15</f>
        <v>72.494887462216582</v>
      </c>
      <c r="T10" s="5">
        <f>'290'!AJ15</f>
        <v>72.507719990083615</v>
      </c>
      <c r="U10" s="5">
        <f>'300'!AJ15</f>
        <v>70.68465464089816</v>
      </c>
      <c r="V10" s="5">
        <f>'310'!AJ15</f>
        <v>69.286989779321544</v>
      </c>
      <c r="W10" s="5">
        <f>'320'!AJ15</f>
        <v>69.49956440845601</v>
      </c>
      <c r="X10" s="5">
        <f>'330'!AJ15</f>
        <v>67.430872918089079</v>
      </c>
      <c r="Y10" s="5">
        <f>'340'!AJ15</f>
        <v>67.634001353103514</v>
      </c>
      <c r="Z10" s="5">
        <f>'350'!AJ15</f>
        <v>66.719046268361055</v>
      </c>
      <c r="AA10" s="5">
        <f>'360'!AJ15</f>
        <v>66.709484154060945</v>
      </c>
      <c r="AB10" s="5">
        <f>'370'!AJ15</f>
        <v>65.960133137247141</v>
      </c>
      <c r="AC10" s="5">
        <f>'380'!AJ15</f>
        <v>66.582034731007283</v>
      </c>
      <c r="AD10" s="5">
        <f>'400'!AJ15</f>
        <v>66.066216278596457</v>
      </c>
      <c r="AE10" s="5">
        <f>'420'!AJ15</f>
        <v>67.679308639287669</v>
      </c>
      <c r="AF10" s="5">
        <f>'600'!AJ15</f>
        <v>99.690949014057466</v>
      </c>
    </row>
    <row r="11" spans="1:32" x14ac:dyDescent="0.25">
      <c r="A11">
        <v>10</v>
      </c>
      <c r="B11" s="2" t="s">
        <v>67</v>
      </c>
      <c r="C11" s="8" t="s">
        <v>68</v>
      </c>
      <c r="D11" s="5">
        <f>'130'!AJ17</f>
        <v>-96.484684747899252</v>
      </c>
      <c r="E11" s="5">
        <f>'140'!AJ17</f>
        <v>-96.41236990137854</v>
      </c>
      <c r="F11" s="5">
        <f>'150'!AJ17</f>
        <v>-96.452764931508867</v>
      </c>
      <c r="G11" s="5">
        <f>'160'!AJ17</f>
        <v>-95.895975340115797</v>
      </c>
      <c r="H11" s="5">
        <f>'170'!AJ17</f>
        <v>-95.990715085595497</v>
      </c>
      <c r="I11" s="5">
        <f>'180'!AJ17</f>
        <v>-95.916048810260932</v>
      </c>
      <c r="J11" s="5">
        <f>'190'!AJ17</f>
        <v>-95.936067823940405</v>
      </c>
      <c r="K11" s="5">
        <f>'200'!AJ17</f>
        <v>-95.228471268135408</v>
      </c>
      <c r="L11" s="5">
        <f>'210'!AJ17</f>
        <v>-95.323439004560228</v>
      </c>
      <c r="M11" s="5">
        <f>'220'!AJ17</f>
        <v>-95.588471937725188</v>
      </c>
      <c r="N11" s="5">
        <f>'230'!AJ17</f>
        <v>-95.788950318586231</v>
      </c>
      <c r="O11" s="5">
        <f>'240'!AK17</f>
        <v>-94.959966919163861</v>
      </c>
      <c r="P11" s="5">
        <f>'250'!AJ17</f>
        <v>-95.499858789647959</v>
      </c>
      <c r="Q11" s="5">
        <f>'260'!AJ17</f>
        <v>-95.3389051344828</v>
      </c>
      <c r="R11" s="5">
        <f>'270'!AJ17</f>
        <v>-95.420929039115663</v>
      </c>
      <c r="S11" s="5">
        <f>'280'!AJ17</f>
        <v>-95.530372732984105</v>
      </c>
      <c r="T11" s="5">
        <f>'290'!AJ17</f>
        <v>-94.937643694629713</v>
      </c>
      <c r="U11" s="5">
        <f>'300'!AJ17</f>
        <v>-94.715375919339607</v>
      </c>
      <c r="V11" s="5">
        <f>'310'!AJ17</f>
        <v>-94.728501995868271</v>
      </c>
      <c r="W11" s="5">
        <f>'320'!AJ17</f>
        <v>-94.905150282291288</v>
      </c>
      <c r="X11" s="5">
        <f>'330'!AJ17</f>
        <v>-94.063493536062367</v>
      </c>
      <c r="Y11" s="5">
        <f>'340'!AJ17</f>
        <v>-93.869050912293943</v>
      </c>
      <c r="Z11" s="5">
        <f>'350'!AJ17</f>
        <v>-94.117101992711085</v>
      </c>
      <c r="AA11" s="5">
        <f>'360'!AJ17</f>
        <v>-94.007226596133421</v>
      </c>
      <c r="AB11" s="5">
        <f>'370'!AJ17</f>
        <v>-94.294296485151634</v>
      </c>
      <c r="AC11" s="5">
        <f>'380'!AJ17</f>
        <v>-93.709518019268032</v>
      </c>
      <c r="AD11" s="5">
        <f>'400'!AJ17</f>
        <v>-92.68138377659109</v>
      </c>
      <c r="AE11" s="5">
        <f>'420'!AJ17</f>
        <v>-92.6872974505239</v>
      </c>
      <c r="AF11" s="5">
        <f>'600'!AJ17</f>
        <v>-91.837320984120055</v>
      </c>
    </row>
    <row r="12" spans="1:32" x14ac:dyDescent="0.25">
      <c r="A12">
        <v>11</v>
      </c>
      <c r="B12" s="2" t="s">
        <v>70</v>
      </c>
      <c r="C12" s="8" t="s">
        <v>71</v>
      </c>
      <c r="D12" s="5">
        <f>'130'!AJ18</f>
        <v>-64.710396912397812</v>
      </c>
      <c r="E12" s="5">
        <f>'140'!AJ18</f>
        <v>-64.123205010223799</v>
      </c>
      <c r="F12" s="5">
        <f>'150'!AJ18</f>
        <v>-61.400189122762939</v>
      </c>
      <c r="G12" s="5">
        <f>'160'!AJ18</f>
        <v>-56.343777116663595</v>
      </c>
      <c r="H12" s="5">
        <f>'170'!AJ18</f>
        <v>-50.783800001985348</v>
      </c>
      <c r="I12" s="5">
        <f>'180'!AJ18</f>
        <v>-44.902764835182701</v>
      </c>
      <c r="J12" s="5">
        <f>'190'!AJ18</f>
        <v>-40.585521344177664</v>
      </c>
      <c r="K12" s="5">
        <f>'200'!AJ18</f>
        <v>-37.153672578780487</v>
      </c>
      <c r="L12" s="5">
        <f>'210'!AJ18</f>
        <v>-34.160984012197041</v>
      </c>
      <c r="M12" s="5">
        <f>'220'!AJ18</f>
        <v>-30.278534184374749</v>
      </c>
      <c r="N12" s="5">
        <f>'230'!AJ18</f>
        <v>-26.466861589635528</v>
      </c>
      <c r="O12" s="5">
        <f>'240'!AK18</f>
        <v>-24.308274620905109</v>
      </c>
      <c r="P12" s="5">
        <f>'250'!AJ18</f>
        <v>-21.631576096119691</v>
      </c>
      <c r="Q12" s="5">
        <f>'260'!AJ18</f>
        <v>-20.949849727387964</v>
      </c>
      <c r="R12" s="5">
        <f>'270'!AJ18</f>
        <v>-18.221046552235201</v>
      </c>
      <c r="S12" s="5">
        <f>'280'!AJ18</f>
        <v>-17.962156737990036</v>
      </c>
      <c r="T12" s="5">
        <f>'290'!AJ18</f>
        <v>-14.961751766770156</v>
      </c>
      <c r="U12" s="5">
        <f>'300'!AJ18</f>
        <v>-14.36253386703245</v>
      </c>
      <c r="V12" s="5">
        <f>'310'!AJ18</f>
        <v>-12.255612710195594</v>
      </c>
      <c r="W12" s="5">
        <f>'320'!AJ18</f>
        <v>-13.037164466174737</v>
      </c>
      <c r="X12" s="5">
        <f>'330'!AJ18</f>
        <v>-11.043326601227047</v>
      </c>
      <c r="Y12" s="5">
        <f>'340'!AJ18</f>
        <v>-9.6847817970862771</v>
      </c>
      <c r="Z12" s="5">
        <f>'350'!AJ18</f>
        <v>-12.869732677127505</v>
      </c>
      <c r="AA12" s="5">
        <f>'360'!AJ18</f>
        <v>-10.812743377617847</v>
      </c>
      <c r="AB12" s="5">
        <f>'370'!AJ18</f>
        <v>-9.6325255564086714</v>
      </c>
      <c r="AC12" s="5">
        <f>'380'!AJ18</f>
        <v>-10.86231211316861</v>
      </c>
      <c r="AD12" s="5">
        <f>'400'!AJ18</f>
        <v>-9.9937127668801473</v>
      </c>
      <c r="AE12" s="5">
        <f>'420'!AJ18</f>
        <v>-10.095490407250237</v>
      </c>
      <c r="AF12" s="5">
        <f>'600'!AJ18</f>
        <v>-15.05334821349304</v>
      </c>
    </row>
    <row r="13" spans="1:32" x14ac:dyDescent="0.25">
      <c r="A13">
        <v>12</v>
      </c>
      <c r="B13" s="2" t="s">
        <v>73</v>
      </c>
      <c r="C13" s="8" t="s">
        <v>74</v>
      </c>
      <c r="D13" s="5">
        <f>'130'!AJ19</f>
        <v>-52.857182770122691</v>
      </c>
      <c r="E13" s="5">
        <f>'140'!AJ19</f>
        <v>-53.462334137198084</v>
      </c>
      <c r="F13" s="5">
        <f>'150'!AJ19</f>
        <v>-52.690879945941596</v>
      </c>
      <c r="G13" s="5">
        <f>'160'!AJ19</f>
        <v>-49.537466831598174</v>
      </c>
      <c r="H13" s="5">
        <f>'170'!AJ19</f>
        <v>-50.244307134207929</v>
      </c>
      <c r="I13" s="5">
        <f>'180'!AJ19</f>
        <v>-52.069466575177216</v>
      </c>
      <c r="J13" s="5">
        <f>'190'!AJ19</f>
        <v>-45.733882997712207</v>
      </c>
      <c r="K13" s="5">
        <f>'200'!AJ19</f>
        <v>-45.570011043785073</v>
      </c>
      <c r="L13" s="5">
        <f>'210'!AJ19</f>
        <v>-43.924013114861339</v>
      </c>
      <c r="M13" s="5">
        <f>'220'!AJ19</f>
        <v>-46.506620473784757</v>
      </c>
      <c r="N13" s="5">
        <f>'230'!AJ19</f>
        <v>-49.515634134737304</v>
      </c>
      <c r="O13" s="5">
        <f>'240'!AK19</f>
        <v>-42.169679743093425</v>
      </c>
      <c r="P13" s="5">
        <f>'250'!AJ19</f>
        <v>-43.746121622207625</v>
      </c>
      <c r="Q13" s="5">
        <f>'260'!AJ19</f>
        <v>-48.444763905204269</v>
      </c>
      <c r="R13" s="5">
        <f>'270'!AJ19</f>
        <v>-44.93400381432938</v>
      </c>
      <c r="S13" s="5">
        <f>'280'!AJ19</f>
        <v>-42.566132697585296</v>
      </c>
      <c r="T13" s="5">
        <f>'290'!AJ19</f>
        <v>-42.060815133706704</v>
      </c>
      <c r="U13" s="5">
        <f>'300'!AJ19</f>
        <v>-43.112547682762354</v>
      </c>
      <c r="V13" s="5">
        <f>'310'!AJ19</f>
        <v>-41.788411117093297</v>
      </c>
      <c r="W13" s="5">
        <f>'320'!AJ19</f>
        <v>-42.633351058127069</v>
      </c>
      <c r="X13" s="5">
        <f>'330'!AJ19</f>
        <v>-37.26525449077063</v>
      </c>
      <c r="Y13" s="5">
        <f>'340'!AJ19</f>
        <v>-34.323376613183072</v>
      </c>
      <c r="Z13" s="5">
        <f>'350'!AJ19</f>
        <v>-36.792780624269383</v>
      </c>
      <c r="AA13" s="5">
        <f>'360'!AJ19</f>
        <v>-33.573312303395937</v>
      </c>
      <c r="AB13" s="5">
        <f>'370'!AJ19</f>
        <v>-37.469570305166918</v>
      </c>
      <c r="AC13" s="5">
        <f>'380'!AJ19</f>
        <v>-30.135064170897646</v>
      </c>
      <c r="AD13" s="5">
        <f>'400'!AJ19</f>
        <v>-28.264708554462214</v>
      </c>
      <c r="AE13" s="5">
        <f>'420'!AJ19</f>
        <v>-31.813361575605303</v>
      </c>
      <c r="AF13" s="5">
        <f>'600'!AJ19</f>
        <v>-22.352083398068924</v>
      </c>
    </row>
    <row r="14" spans="1:32" x14ac:dyDescent="0.25">
      <c r="A14">
        <v>13</v>
      </c>
      <c r="B14" s="2" t="s">
        <v>76</v>
      </c>
      <c r="C14" s="8" t="s">
        <v>77</v>
      </c>
      <c r="D14" s="5">
        <f>'130'!AJ20</f>
        <v>-75.964547016806989</v>
      </c>
      <c r="E14" s="5">
        <f>'140'!AJ20</f>
        <v>-75.828769017880447</v>
      </c>
      <c r="F14" s="5">
        <f>'150'!AJ20</f>
        <v>-75.904225153241683</v>
      </c>
      <c r="G14" s="5">
        <f>'160'!AJ20</f>
        <v>-75.658981992381953</v>
      </c>
      <c r="H14" s="5">
        <f>'170'!AJ20</f>
        <v>-75.772242915627771</v>
      </c>
      <c r="I14" s="5">
        <f>'180'!AJ20</f>
        <v>-75.901845611867728</v>
      </c>
      <c r="J14" s="5">
        <f>'190'!AJ20</f>
        <v>-75.683028485038378</v>
      </c>
      <c r="K14" s="5">
        <f>'200'!AJ20</f>
        <v>-75.853932573097964</v>
      </c>
      <c r="L14" s="5">
        <f>'210'!AJ20</f>
        <v>-75.656532196505978</v>
      </c>
      <c r="M14" s="5">
        <f>'220'!AJ20</f>
        <v>-75.626943407665351</v>
      </c>
      <c r="N14" s="5">
        <f>'230'!AJ20</f>
        <v>-75.747747314728315</v>
      </c>
      <c r="O14" s="5">
        <f>'240'!AK20</f>
        <v>-74.640773568566715</v>
      </c>
      <c r="P14" s="5">
        <f>'250'!AJ20</f>
        <v>-75.422989405616903</v>
      </c>
      <c r="Q14" s="5">
        <f>'260'!AJ20</f>
        <v>-75.838022082756567</v>
      </c>
      <c r="R14" s="5">
        <f>'270'!AJ20</f>
        <v>-75.853423500616373</v>
      </c>
      <c r="S14" s="5">
        <f>'280'!AJ20</f>
        <v>-75.824265714190275</v>
      </c>
      <c r="T14" s="5">
        <f>'290'!AJ20</f>
        <v>-75.581394570567767</v>
      </c>
      <c r="U14" s="5">
        <f>'300'!AJ20</f>
        <v>-75.453113732870463</v>
      </c>
      <c r="V14" s="5">
        <f>'310'!AJ20</f>
        <v>-75.393295423985222</v>
      </c>
      <c r="W14" s="5">
        <f>'320'!AJ20</f>
        <v>-74.677659143875672</v>
      </c>
      <c r="X14" s="5">
        <f>'330'!AJ20</f>
        <v>-74.228595506869425</v>
      </c>
      <c r="Y14" s="5">
        <f>'340'!AJ20</f>
        <v>-74.759442636730881</v>
      </c>
      <c r="Z14" s="5">
        <f>'350'!AJ20</f>
        <v>-73.171975215171386</v>
      </c>
      <c r="AA14" s="5">
        <f>'360'!AJ20</f>
        <v>-72.829016148196018</v>
      </c>
      <c r="AB14" s="5">
        <f>'370'!AJ20</f>
        <v>-72.836415336613001</v>
      </c>
      <c r="AC14" s="5">
        <f>'380'!AJ20</f>
        <v>-73.391847130120055</v>
      </c>
      <c r="AD14" s="5">
        <f>'400'!AJ20</f>
        <v>-72.76113621801926</v>
      </c>
      <c r="AE14" s="5">
        <f>'420'!AJ20</f>
        <v>-70.100786665775132</v>
      </c>
      <c r="AF14" s="5">
        <f>'600'!AJ20</f>
        <v>-65.751352321995441</v>
      </c>
    </row>
    <row r="15" spans="1:32" x14ac:dyDescent="0.25">
      <c r="A15">
        <v>14</v>
      </c>
      <c r="B15" s="2" t="s">
        <v>79</v>
      </c>
      <c r="C15" s="8" t="s">
        <v>80</v>
      </c>
      <c r="D15" s="5">
        <f>'130'!AJ21</f>
        <v>-25.870846782338869</v>
      </c>
      <c r="E15" s="5">
        <f>'140'!AJ21</f>
        <v>-28.930290243349681</v>
      </c>
      <c r="F15" s="5">
        <f>'150'!AJ21</f>
        <v>-25.732416073927482</v>
      </c>
      <c r="G15" s="5">
        <f>'160'!AJ21</f>
        <v>-26.783194651640152</v>
      </c>
      <c r="H15" s="5">
        <f>'170'!AJ21</f>
        <v>-27.942849988735535</v>
      </c>
      <c r="I15" s="5">
        <f>'180'!AJ21</f>
        <v>-19.317398624183141</v>
      </c>
      <c r="J15" s="5">
        <f>'190'!AJ21</f>
        <v>-25.026005075875741</v>
      </c>
      <c r="K15" s="5">
        <f>'200'!AJ21</f>
        <v>-24.925690208321786</v>
      </c>
      <c r="L15" s="5">
        <f>'210'!AJ21</f>
        <v>-10.684067901029019</v>
      </c>
      <c r="M15" s="5">
        <f>'220'!AJ21</f>
        <v>-23.214642770662401</v>
      </c>
      <c r="N15" s="5">
        <f>'230'!AJ21</f>
        <v>-22.202779092030013</v>
      </c>
      <c r="O15" s="5">
        <f>'240'!AK21</f>
        <v>-8.6988109620182019</v>
      </c>
      <c r="P15" s="5">
        <f>'250'!AJ21</f>
        <v>-24.110704456404321</v>
      </c>
      <c r="Q15" s="5">
        <f>'260'!AJ21</f>
        <v>-22.956506374102588</v>
      </c>
      <c r="R15" s="5">
        <f>'270'!AJ21</f>
        <v>-23.860349676626264</v>
      </c>
      <c r="S15" s="5">
        <f>'280'!AJ21</f>
        <v>-26.056743784481757</v>
      </c>
      <c r="T15" s="5">
        <f>'290'!AJ21</f>
        <v>-19.900219188585012</v>
      </c>
      <c r="U15" s="5">
        <f>'300'!AJ21</f>
        <v>-17.12363691535035</v>
      </c>
      <c r="V15" s="5">
        <f>'310'!AJ21</f>
        <v>-19.819640646962295</v>
      </c>
      <c r="W15" s="5">
        <f>'320'!AJ21</f>
        <v>-26.789303263485397</v>
      </c>
      <c r="X15" s="5">
        <f>'330'!AJ21</f>
        <v>-9.0382977195152705</v>
      </c>
      <c r="Y15" s="5">
        <f>'340'!AJ21</f>
        <v>-21.937731254805527</v>
      </c>
      <c r="Z15" s="5">
        <f>'350'!AJ21</f>
        <v>-14.066936585255318</v>
      </c>
      <c r="AA15" s="5">
        <f>'360'!AJ21</f>
        <v>-12.149969300260352</v>
      </c>
      <c r="AB15" s="5">
        <f>'370'!AJ21</f>
        <v>-8.6745065823219978</v>
      </c>
      <c r="AC15" s="5">
        <f>'380'!AJ21</f>
        <v>-19.537429968401447</v>
      </c>
      <c r="AD15" s="5">
        <f>'400'!AJ21</f>
        <v>0.96928471999064847</v>
      </c>
      <c r="AE15" s="5">
        <f>'420'!AJ21</f>
        <v>-20.757681421903705</v>
      </c>
      <c r="AF15" s="5">
        <f>'600'!AJ21</f>
        <v>8.6967319092828745</v>
      </c>
    </row>
    <row r="16" spans="1:32" x14ac:dyDescent="0.25">
      <c r="A16">
        <v>15</v>
      </c>
      <c r="B16" s="2" t="s">
        <v>82</v>
      </c>
      <c r="C16" s="8" t="s">
        <v>83</v>
      </c>
      <c r="D16" s="5">
        <f>'130'!AJ22</f>
        <v>-70.844311300626359</v>
      </c>
      <c r="E16" s="5">
        <f>'140'!AJ22</f>
        <v>-70.698216924476341</v>
      </c>
      <c r="F16" s="5">
        <f>'150'!AJ22</f>
        <v>-70.655753710504598</v>
      </c>
      <c r="G16" s="5">
        <f>'160'!AJ22</f>
        <v>-70.702999707842423</v>
      </c>
      <c r="H16" s="5">
        <f>'170'!AJ22</f>
        <v>-70.780785121164655</v>
      </c>
      <c r="I16" s="5">
        <f>'180'!AJ22</f>
        <v>-70.736148264647611</v>
      </c>
      <c r="J16" s="5">
        <f>'190'!AJ22</f>
        <v>-70.67512066278266</v>
      </c>
      <c r="K16" s="5">
        <f>'200'!AJ22</f>
        <v>-70.672061713109329</v>
      </c>
      <c r="L16" s="5">
        <f>'210'!AJ22</f>
        <v>-70.552743283789169</v>
      </c>
      <c r="M16" s="5">
        <f>'220'!AJ22</f>
        <v>-70.738276073522783</v>
      </c>
      <c r="N16" s="5">
        <f>'230'!AJ22</f>
        <v>-70.673988786766571</v>
      </c>
      <c r="O16" s="5">
        <f>'240'!AK22</f>
        <v>-70.754465503800446</v>
      </c>
      <c r="P16" s="5">
        <f>'250'!AJ22</f>
        <v>-70.568343768838375</v>
      </c>
      <c r="Q16" s="5">
        <f>'260'!AJ22</f>
        <v>-70.51151651006856</v>
      </c>
      <c r="R16" s="5">
        <f>'270'!AJ22</f>
        <v>-70.548010216693839</v>
      </c>
      <c r="S16" s="5">
        <f>'280'!AJ22</f>
        <v>-70.457239301869777</v>
      </c>
      <c r="T16" s="5">
        <f>'290'!AJ22</f>
        <v>-70.618123404581155</v>
      </c>
      <c r="U16" s="5">
        <f>'300'!AJ22</f>
        <v>-70.295648115337443</v>
      </c>
      <c r="V16" s="5">
        <f>'310'!AJ22</f>
        <v>-70.900074981332409</v>
      </c>
      <c r="W16" s="5">
        <f>'320'!AJ22</f>
        <v>-70.044782684852677</v>
      </c>
      <c r="X16" s="5">
        <f>'330'!AJ22</f>
        <v>-70.098697939419381</v>
      </c>
      <c r="Y16" s="5">
        <f>'340'!AJ22</f>
        <v>-70.424693380034881</v>
      </c>
      <c r="Z16" s="5">
        <f>'350'!AJ22</f>
        <v>-70.600123778809873</v>
      </c>
      <c r="AA16" s="5">
        <f>'360'!AJ22</f>
        <v>-70.395953367482406</v>
      </c>
      <c r="AB16" s="5">
        <f>'370'!AJ22</f>
        <v>-70.355040473970817</v>
      </c>
      <c r="AC16" s="5">
        <f>'380'!AJ22</f>
        <v>-70.312001026070618</v>
      </c>
      <c r="AD16" s="5">
        <f>'400'!AJ22</f>
        <v>-69.987168915934603</v>
      </c>
      <c r="AE16" s="5">
        <f>'420'!AJ22</f>
        <v>-70.557179341332159</v>
      </c>
      <c r="AF16" s="5">
        <f>'600'!AJ22</f>
        <v>-70.304081812699465</v>
      </c>
    </row>
    <row r="17" spans="1:32" x14ac:dyDescent="0.25">
      <c r="A17">
        <v>16</v>
      </c>
      <c r="B17" s="2" t="s">
        <v>85</v>
      </c>
      <c r="C17" s="8" t="s">
        <v>86</v>
      </c>
      <c r="D17" s="5">
        <f>'130'!AJ23</f>
        <v>-85.423228211105382</v>
      </c>
      <c r="E17" s="5">
        <f>'140'!AJ23</f>
        <v>-85.409505038664449</v>
      </c>
      <c r="F17" s="5">
        <f>'150'!AJ23</f>
        <v>-85.39778904007413</v>
      </c>
      <c r="G17" s="5">
        <f>'160'!AJ23</f>
        <v>-85.445026456405614</v>
      </c>
      <c r="H17" s="5">
        <f>'170'!AJ23</f>
        <v>-85.407028149997757</v>
      </c>
      <c r="I17" s="5">
        <f>'180'!AJ23</f>
        <v>-85.427140854548128</v>
      </c>
      <c r="J17" s="5">
        <f>'190'!AJ23</f>
        <v>-85.408369849464691</v>
      </c>
      <c r="K17" s="5">
        <f>'200'!AJ23</f>
        <v>-85.349906066148662</v>
      </c>
      <c r="L17" s="5">
        <f>'210'!AJ23</f>
        <v>-85.412021837061914</v>
      </c>
      <c r="M17" s="5">
        <f>'220'!AJ23</f>
        <v>-85.36236002264252</v>
      </c>
      <c r="N17" s="5">
        <f>'230'!AJ23</f>
        <v>-85.411922846327172</v>
      </c>
      <c r="O17" s="5">
        <f>'240'!AK23</f>
        <v>-85.421446234134336</v>
      </c>
      <c r="P17" s="5">
        <f>'250'!AJ23</f>
        <v>-85.382056891385872</v>
      </c>
      <c r="Q17" s="5">
        <f>'260'!AJ23</f>
        <v>-85.400975459110455</v>
      </c>
      <c r="R17" s="5">
        <f>'270'!AJ23</f>
        <v>-85.365711114591903</v>
      </c>
      <c r="S17" s="5">
        <f>'280'!AJ23</f>
        <v>-85.347941840921791</v>
      </c>
      <c r="T17" s="5">
        <f>'290'!AJ23</f>
        <v>-85.370156419675993</v>
      </c>
      <c r="U17" s="5">
        <f>'300'!AJ23</f>
        <v>-85.389184694374322</v>
      </c>
      <c r="V17" s="5">
        <f>'310'!AJ23</f>
        <v>-85.382652595327301</v>
      </c>
      <c r="W17" s="5">
        <f>'320'!AJ23</f>
        <v>-85.345375281981973</v>
      </c>
      <c r="X17" s="5">
        <f>'330'!AJ23</f>
        <v>-85.260516492516984</v>
      </c>
      <c r="Y17" s="5">
        <f>'340'!AJ23</f>
        <v>-85.405158520832586</v>
      </c>
      <c r="Z17" s="5">
        <f>'350'!AJ23</f>
        <v>-85.386894542692886</v>
      </c>
      <c r="AA17" s="5">
        <f>'360'!AJ23</f>
        <v>-85.312592189682874</v>
      </c>
      <c r="AB17" s="5">
        <f>'370'!AJ23</f>
        <v>-85.401154851235162</v>
      </c>
      <c r="AC17" s="5">
        <f>'380'!AJ23</f>
        <v>-85.340968103588096</v>
      </c>
      <c r="AD17" s="5">
        <f>'400'!AJ23</f>
        <v>-85.36771279652983</v>
      </c>
      <c r="AE17" s="5">
        <f>'420'!AJ23</f>
        <v>-85.389850231266166</v>
      </c>
      <c r="AF17" s="5">
        <f>'600'!AJ23</f>
        <v>-85.375228956820038</v>
      </c>
    </row>
    <row r="18" spans="1:32" x14ac:dyDescent="0.25">
      <c r="A18">
        <v>17</v>
      </c>
      <c r="B18" s="4" t="s">
        <v>88</v>
      </c>
      <c r="C18" s="7" t="s">
        <v>89</v>
      </c>
      <c r="D18" s="5">
        <f>'130'!AJ24</f>
        <v>141.20574704671995</v>
      </c>
      <c r="E18" s="5">
        <f>'140'!AJ24</f>
        <v>141.74188367625885</v>
      </c>
      <c r="F18" s="5">
        <f>'150'!AJ24</f>
        <v>128.83095905235947</v>
      </c>
      <c r="G18" s="5">
        <f>'160'!AJ24</f>
        <v>121.91001434328659</v>
      </c>
      <c r="H18" s="5">
        <f>'170'!AJ24</f>
        <v>113.73391047773474</v>
      </c>
      <c r="I18" s="5">
        <f>'180'!AJ24</f>
        <v>105.56579904056855</v>
      </c>
      <c r="J18" s="5">
        <f>'190'!AJ24</f>
        <v>101.04824172643292</v>
      </c>
      <c r="K18" s="5">
        <f>'200'!AJ24</f>
        <v>94.602185042109923</v>
      </c>
      <c r="L18" s="5">
        <f>'210'!AJ24</f>
        <v>89.463731144631737</v>
      </c>
      <c r="M18" s="5">
        <f>'220'!AJ24</f>
        <v>86.471296370967792</v>
      </c>
      <c r="N18" s="5">
        <f>'230'!AJ24</f>
        <v>85.284841593574214</v>
      </c>
      <c r="O18" s="5">
        <f>'240'!AK24</f>
        <v>80.342494352053194</v>
      </c>
      <c r="P18" s="5">
        <f>'250'!AJ24</f>
        <v>78.132929254631307</v>
      </c>
      <c r="Q18" s="5">
        <f>'260'!AJ24</f>
        <v>77.011635696899219</v>
      </c>
      <c r="R18" s="5">
        <f>'270'!AJ24</f>
        <v>74.757668087293411</v>
      </c>
      <c r="S18" s="5">
        <f>'280'!AJ24</f>
        <v>72.626666697597088</v>
      </c>
      <c r="T18" s="5">
        <f>'290'!AJ24</f>
        <v>72.510905566477547</v>
      </c>
      <c r="U18" s="5">
        <f>'300'!AJ24</f>
        <v>70.692059505852342</v>
      </c>
      <c r="V18" s="5">
        <f>'310'!AJ24</f>
        <v>69.154539394765607</v>
      </c>
      <c r="W18" s="5">
        <f>'320'!AJ24</f>
        <v>69.348732833921801</v>
      </c>
      <c r="X18" s="5">
        <f>'330'!AJ24</f>
        <v>67.464911672826318</v>
      </c>
      <c r="Y18" s="5">
        <f>'340'!AJ24</f>
        <v>67.675838771405196</v>
      </c>
      <c r="Z18" s="5">
        <f>'350'!AJ24</f>
        <v>66.769757065440828</v>
      </c>
      <c r="AA18" s="5">
        <f>'360'!AJ24</f>
        <v>66.861238387502326</v>
      </c>
      <c r="AB18" s="5">
        <f>'370'!AJ24</f>
        <v>65.855638759108643</v>
      </c>
      <c r="AC18" s="5">
        <f>'380'!AJ24</f>
        <v>66.548671954915051</v>
      </c>
      <c r="AD18" s="5">
        <f>'400'!AJ24</f>
        <v>66.342483660717335</v>
      </c>
      <c r="AE18" s="5">
        <f>'420'!AJ24</f>
        <v>67.675177458271378</v>
      </c>
      <c r="AF18" s="5">
        <f>'600'!AJ24</f>
        <v>99.678995201682682</v>
      </c>
    </row>
    <row r="19" spans="1:32" x14ac:dyDescent="0.25">
      <c r="A19">
        <v>18</v>
      </c>
      <c r="B19" s="4" t="s">
        <v>91</v>
      </c>
      <c r="C19" s="7" t="s">
        <v>92</v>
      </c>
      <c r="D19" s="5">
        <f>'130'!AJ25</f>
        <v>141.13984058329078</v>
      </c>
      <c r="E19" s="5">
        <f>'140'!AJ25</f>
        <v>141.73824266663593</v>
      </c>
      <c r="F19" s="5">
        <f>'150'!AJ25</f>
        <v>128.7567536749394</v>
      </c>
      <c r="G19" s="5">
        <f>'160'!AJ25</f>
        <v>121.89225824930116</v>
      </c>
      <c r="H19" s="5">
        <f>'170'!AJ25</f>
        <v>113.55856935092592</v>
      </c>
      <c r="I19" s="5">
        <f>'180'!AJ25</f>
        <v>105.62467095094965</v>
      </c>
      <c r="J19" s="5">
        <f>'190'!AJ25</f>
        <v>101.0943338588485</v>
      </c>
      <c r="K19" s="5">
        <f>'200'!AJ25</f>
        <v>94.614526323731951</v>
      </c>
      <c r="L19" s="5">
        <f>'210'!AJ25</f>
        <v>89.604259672619008</v>
      </c>
      <c r="M19" s="5">
        <f>'220'!AJ25</f>
        <v>86.485020514553497</v>
      </c>
      <c r="N19" s="5">
        <f>'230'!AJ25</f>
        <v>85.290607918788098</v>
      </c>
      <c r="O19" s="5">
        <f>'240'!AK25</f>
        <v>80.282195746331169</v>
      </c>
      <c r="P19" s="5">
        <f>'250'!AJ25</f>
        <v>78.189434594731736</v>
      </c>
      <c r="Q19" s="5">
        <f>'260'!AJ25</f>
        <v>76.980132542241776</v>
      </c>
      <c r="R19" s="5">
        <f>'270'!AJ25</f>
        <v>74.751827767222963</v>
      </c>
      <c r="S19" s="5">
        <f>'280'!AJ25</f>
        <v>72.821880654162186</v>
      </c>
      <c r="T19" s="5">
        <f>'290'!AJ25</f>
        <v>72.336571954379224</v>
      </c>
      <c r="U19" s="5">
        <f>'300'!AJ25</f>
        <v>70.837685931554745</v>
      </c>
      <c r="V19" s="5">
        <f>'310'!AJ25</f>
        <v>69.257830605657418</v>
      </c>
      <c r="W19" s="5">
        <f>'320'!AJ25</f>
        <v>69.636409537752201</v>
      </c>
      <c r="X19" s="5">
        <f>'330'!AJ25</f>
        <v>67.283087918900137</v>
      </c>
      <c r="Y19" s="5">
        <f>'340'!AJ25</f>
        <v>67.818338027085829</v>
      </c>
      <c r="Z19" s="5">
        <f>'350'!AJ25</f>
        <v>66.750743661867418</v>
      </c>
      <c r="AA19" s="5">
        <f>'360'!AJ25</f>
        <v>66.78154356078295</v>
      </c>
      <c r="AB19" s="5">
        <f>'370'!AJ25</f>
        <v>65.891533754041546</v>
      </c>
      <c r="AC19" s="5">
        <f>'380'!AJ25</f>
        <v>66.606826958927883</v>
      </c>
      <c r="AD19" s="5">
        <f>'400'!AJ25</f>
        <v>66.367204274034592</v>
      </c>
      <c r="AE19" s="5">
        <f>'420'!AJ25</f>
        <v>67.556038010650525</v>
      </c>
      <c r="AF19" s="5">
        <f>'600'!AJ25</f>
        <v>99.762625320450866</v>
      </c>
    </row>
    <row r="20" spans="1:32" x14ac:dyDescent="0.25">
      <c r="A20">
        <v>19</v>
      </c>
      <c r="B20" s="4" t="s">
        <v>94</v>
      </c>
      <c r="C20" s="7" t="s">
        <v>95</v>
      </c>
      <c r="D20" s="5">
        <f>'130'!AJ26</f>
        <v>141.19934429132215</v>
      </c>
      <c r="E20" s="5">
        <f>'140'!AJ26</f>
        <v>141.57291333651949</v>
      </c>
      <c r="F20" s="5">
        <f>'150'!AJ26</f>
        <v>128.79530635664986</v>
      </c>
      <c r="G20" s="5">
        <f>'160'!AJ26</f>
        <v>121.89079581646034</v>
      </c>
      <c r="H20" s="5">
        <f>'170'!AJ26</f>
        <v>113.52576032981293</v>
      </c>
      <c r="I20" s="5">
        <f>'180'!AJ26</f>
        <v>105.551840344502</v>
      </c>
      <c r="J20" s="5">
        <f>'190'!AJ26</f>
        <v>101.19147426227704</v>
      </c>
      <c r="K20" s="5">
        <f>'200'!AJ26</f>
        <v>94.743810097835507</v>
      </c>
      <c r="L20" s="5">
        <f>'210'!AJ26</f>
        <v>89.648276218001641</v>
      </c>
      <c r="M20" s="5">
        <f>'220'!AJ26</f>
        <v>86.479836805035134</v>
      </c>
      <c r="N20" s="5">
        <f>'230'!AJ26</f>
        <v>85.334241346878571</v>
      </c>
      <c r="O20" s="5">
        <f>'240'!AK26</f>
        <v>80.245841618076724</v>
      </c>
      <c r="P20" s="5">
        <f>'250'!AJ26</f>
        <v>78.298308874009791</v>
      </c>
      <c r="Q20" s="5">
        <f>'260'!AJ26</f>
        <v>77.04979127886395</v>
      </c>
      <c r="R20" s="5">
        <f>'270'!AJ26</f>
        <v>74.7624390613028</v>
      </c>
      <c r="S20" s="5">
        <f>'280'!AJ26</f>
        <v>72.840235974182519</v>
      </c>
      <c r="T20" s="5">
        <f>'290'!AJ26</f>
        <v>72.336155268519605</v>
      </c>
      <c r="U20" s="5">
        <f>'300'!AJ26</f>
        <v>70.757897006074529</v>
      </c>
      <c r="V20" s="5">
        <f>'310'!AJ26</f>
        <v>69.272799384930821</v>
      </c>
      <c r="W20" s="5">
        <f>'320'!AJ26</f>
        <v>69.51503036426449</v>
      </c>
      <c r="X20" s="5">
        <f>'330'!AJ26</f>
        <v>67.482846910253613</v>
      </c>
      <c r="Y20" s="5">
        <f>'340'!AJ26</f>
        <v>67.744039897678817</v>
      </c>
      <c r="Z20" s="5">
        <f>'350'!AJ26</f>
        <v>66.780415407352905</v>
      </c>
      <c r="AA20" s="5">
        <f>'360'!AJ26</f>
        <v>66.946915073685645</v>
      </c>
      <c r="AB20" s="5">
        <f>'370'!AJ26</f>
        <v>65.982042279244169</v>
      </c>
      <c r="AC20" s="5">
        <f>'380'!AJ26</f>
        <v>66.641772003019867</v>
      </c>
      <c r="AD20" s="5">
        <f>'400'!AJ26</f>
        <v>66.370715498239392</v>
      </c>
      <c r="AE20" s="5">
        <f>'420'!AJ26</f>
        <v>67.593846671473941</v>
      </c>
      <c r="AF20" s="5">
        <f>'600'!AJ26</f>
        <v>99.749350163106428</v>
      </c>
    </row>
    <row r="21" spans="1:32" x14ac:dyDescent="0.25">
      <c r="A21">
        <v>20</v>
      </c>
      <c r="B21" s="4" t="s">
        <v>97</v>
      </c>
      <c r="C21" s="7" t="s">
        <v>98</v>
      </c>
      <c r="D21" s="5">
        <f>'130'!AJ27</f>
        <v>141.13317885913978</v>
      </c>
      <c r="E21" s="5">
        <f>'140'!AJ27</f>
        <v>141.61539998173123</v>
      </c>
      <c r="F21" s="5">
        <f>'150'!AJ27</f>
        <v>128.81319935568109</v>
      </c>
      <c r="G21" s="5">
        <f>'160'!AJ27</f>
        <v>121.69588022971158</v>
      </c>
      <c r="H21" s="5">
        <f>'170'!AJ27</f>
        <v>113.39302435667884</v>
      </c>
      <c r="I21" s="5">
        <f>'180'!AJ27</f>
        <v>105.68548106438105</v>
      </c>
      <c r="J21" s="5">
        <f>'190'!AJ27</f>
        <v>101.06312705318341</v>
      </c>
      <c r="K21" s="5">
        <f>'200'!AJ27</f>
        <v>94.654490502079497</v>
      </c>
      <c r="L21" s="5">
        <f>'210'!AJ27</f>
        <v>89.439157399486717</v>
      </c>
      <c r="M21" s="5">
        <f>'220'!AJ27</f>
        <v>86.304576926118031</v>
      </c>
      <c r="N21" s="5">
        <f>'230'!AJ27</f>
        <v>85.206740674033128</v>
      </c>
      <c r="O21" s="5">
        <f>'240'!AK27</f>
        <v>80.221848051066019</v>
      </c>
      <c r="P21" s="5">
        <f>'250'!AJ27</f>
        <v>78.310878226091091</v>
      </c>
      <c r="Q21" s="5">
        <f>'260'!AJ27</f>
        <v>77.02799823194897</v>
      </c>
      <c r="R21" s="5">
        <f>'270'!AJ27</f>
        <v>74.729433031181159</v>
      </c>
      <c r="S21" s="5">
        <f>'280'!AJ27</f>
        <v>72.69428595098239</v>
      </c>
      <c r="T21" s="5">
        <f>'290'!AJ27</f>
        <v>72.309377757636796</v>
      </c>
      <c r="U21" s="5">
        <f>'300'!AJ27</f>
        <v>70.739737384910342</v>
      </c>
      <c r="V21" s="5">
        <f>'310'!AJ27</f>
        <v>69.224228933061951</v>
      </c>
      <c r="W21" s="5">
        <f>'320'!AJ27</f>
        <v>69.508982686070851</v>
      </c>
      <c r="X21" s="5">
        <f>'330'!AJ27</f>
        <v>67.34576562618318</v>
      </c>
      <c r="Y21" s="5">
        <f>'340'!AJ27</f>
        <v>67.622589092041522</v>
      </c>
      <c r="Z21" s="5">
        <f>'350'!AJ27</f>
        <v>66.560740608235662</v>
      </c>
      <c r="AA21" s="5">
        <f>'360'!AJ27</f>
        <v>66.769066491397155</v>
      </c>
      <c r="AB21" s="5">
        <f>'370'!AJ27</f>
        <v>65.816900984988038</v>
      </c>
      <c r="AC21" s="5">
        <f>'380'!AJ27</f>
        <v>66.600660289408225</v>
      </c>
      <c r="AD21" s="5">
        <f>'400'!AJ27</f>
        <v>66.359725652344707</v>
      </c>
      <c r="AE21" s="5">
        <f>'420'!AJ27</f>
        <v>67.592755843496775</v>
      </c>
      <c r="AF21" s="5">
        <f>'600'!AJ27</f>
        <v>99.625350645864785</v>
      </c>
    </row>
    <row r="22" spans="1:32" x14ac:dyDescent="0.25">
      <c r="A22">
        <v>21</v>
      </c>
      <c r="B22" s="4" t="s">
        <v>100</v>
      </c>
      <c r="C22" s="7" t="s">
        <v>101</v>
      </c>
      <c r="D22" s="5">
        <f>'130'!AJ28</f>
        <v>141.30283257075408</v>
      </c>
      <c r="E22" s="5">
        <f>'140'!AJ28</f>
        <v>141.88689606456904</v>
      </c>
      <c r="F22" s="5">
        <f>'150'!AJ28</f>
        <v>128.80337032873985</v>
      </c>
      <c r="G22" s="5">
        <f>'160'!AJ28</f>
        <v>121.77362771418825</v>
      </c>
      <c r="H22" s="5">
        <f>'170'!AJ28</f>
        <v>113.57738616914735</v>
      </c>
      <c r="I22" s="5">
        <f>'180'!AJ28</f>
        <v>105.61519994716208</v>
      </c>
      <c r="J22" s="5">
        <f>'190'!AJ28</f>
        <v>101.18491882494966</v>
      </c>
      <c r="K22" s="5">
        <f>'200'!AJ28</f>
        <v>94.511627463329233</v>
      </c>
      <c r="L22" s="5">
        <f>'210'!AJ28</f>
        <v>89.474903474903471</v>
      </c>
      <c r="M22" s="5">
        <f>'220'!AJ28</f>
        <v>86.508584176840259</v>
      </c>
      <c r="N22" s="5">
        <f>'230'!AJ28</f>
        <v>85.272359171133033</v>
      </c>
      <c r="O22" s="5">
        <f>'240'!AK28</f>
        <v>80.101498252980747</v>
      </c>
      <c r="P22" s="5">
        <f>'250'!AJ28</f>
        <v>78.320554949872403</v>
      </c>
      <c r="Q22" s="5">
        <f>'260'!AJ28</f>
        <v>76.849796626574843</v>
      </c>
      <c r="R22" s="5">
        <f>'270'!AJ28</f>
        <v>74.761312507020648</v>
      </c>
      <c r="S22" s="5">
        <f>'280'!AJ28</f>
        <v>72.576869318694932</v>
      </c>
      <c r="T22" s="5">
        <f>'290'!AJ28</f>
        <v>72.466991468587722</v>
      </c>
      <c r="U22" s="5">
        <f>'300'!AJ28</f>
        <v>70.9207097234233</v>
      </c>
      <c r="V22" s="5">
        <f>'310'!AJ28</f>
        <v>69.239218447808696</v>
      </c>
      <c r="W22" s="5">
        <f>'320'!AJ28</f>
        <v>69.43974735860732</v>
      </c>
      <c r="X22" s="5">
        <f>'330'!AJ28</f>
        <v>67.41867703685179</v>
      </c>
      <c r="Y22" s="5">
        <f>'340'!AJ28</f>
        <v>67.781384165398777</v>
      </c>
      <c r="Z22" s="5">
        <f>'350'!AJ28</f>
        <v>66.647732135691868</v>
      </c>
      <c r="AA22" s="5">
        <f>'360'!AJ28</f>
        <v>66.820129488865362</v>
      </c>
      <c r="AB22" s="5">
        <f>'370'!AJ28</f>
        <v>65.863694811748019</v>
      </c>
      <c r="AC22" s="5">
        <f>'380'!AJ28</f>
        <v>66.579902177698543</v>
      </c>
      <c r="AD22" s="5">
        <f>'400'!AJ28</f>
        <v>66.393852516944676</v>
      </c>
      <c r="AE22" s="5">
        <f>'420'!AJ28</f>
        <v>67.710673780674867</v>
      </c>
      <c r="AF22" s="5">
        <f>'600'!AJ28</f>
        <v>99.640631187119567</v>
      </c>
    </row>
    <row r="23" spans="1:32" x14ac:dyDescent="0.25">
      <c r="A23">
        <v>22</v>
      </c>
      <c r="B23" s="4" t="s">
        <v>103</v>
      </c>
      <c r="C23" s="7" t="s">
        <v>104</v>
      </c>
      <c r="D23" s="5">
        <f>'130'!AJ29</f>
        <v>141.35204727845675</v>
      </c>
      <c r="E23" s="5">
        <f>'140'!AJ29</f>
        <v>141.72367671831628</v>
      </c>
      <c r="F23" s="5">
        <f>'150'!AJ29</f>
        <v>128.93722456901591</v>
      </c>
      <c r="G23" s="5">
        <f>'160'!AJ29</f>
        <v>121.68639217699071</v>
      </c>
      <c r="H23" s="5">
        <f>'170'!AJ29</f>
        <v>113.57560328224281</v>
      </c>
      <c r="I23" s="5">
        <f>'180'!AJ29</f>
        <v>105.48411266475053</v>
      </c>
      <c r="J23" s="5">
        <f>'190'!AJ29</f>
        <v>101.19129874399138</v>
      </c>
      <c r="K23" s="5">
        <f>'200'!AJ29</f>
        <v>94.684163886628184</v>
      </c>
      <c r="L23" s="5">
        <f>'210'!AJ29</f>
        <v>89.73214285714289</v>
      </c>
      <c r="M23" s="5">
        <f>'220'!AJ29</f>
        <v>86.600099298846374</v>
      </c>
      <c r="N23" s="5">
        <f>'230'!AJ29</f>
        <v>85.447668001456805</v>
      </c>
      <c r="O23" s="5">
        <f>'240'!AK29</f>
        <v>80.163392091545234</v>
      </c>
      <c r="P23" s="5">
        <f>'250'!AJ29</f>
        <v>78.284276404957566</v>
      </c>
      <c r="Q23" s="5">
        <f>'260'!AJ29</f>
        <v>77.04541552341459</v>
      </c>
      <c r="R23" s="5">
        <f>'270'!AJ29</f>
        <v>74.745662463165559</v>
      </c>
      <c r="S23" s="5">
        <f>'280'!AJ29</f>
        <v>72.701086235013634</v>
      </c>
      <c r="T23" s="5">
        <f>'290'!AJ29</f>
        <v>72.493729113832529</v>
      </c>
      <c r="U23" s="5">
        <f>'300'!AJ29</f>
        <v>70.829480133077482</v>
      </c>
      <c r="V23" s="5">
        <f>'310'!AJ29</f>
        <v>69.321370478479409</v>
      </c>
      <c r="W23" s="5">
        <f>'320'!AJ29</f>
        <v>69.588243706516863</v>
      </c>
      <c r="X23" s="5">
        <f>'330'!AJ29</f>
        <v>67.460287865648567</v>
      </c>
      <c r="Y23" s="5">
        <f>'340'!AJ29</f>
        <v>67.768964505328015</v>
      </c>
      <c r="Z23" s="5">
        <f>'350'!AJ29</f>
        <v>66.696634673366461</v>
      </c>
      <c r="AA23" s="5">
        <f>'360'!AJ29</f>
        <v>66.995353765931711</v>
      </c>
      <c r="AB23" s="5">
        <f>'370'!AJ29</f>
        <v>65.913346707218608</v>
      </c>
      <c r="AC23" s="5">
        <f>'380'!AJ29</f>
        <v>66.747490406458624</v>
      </c>
      <c r="AD23" s="5">
        <f>'400'!AJ29</f>
        <v>66.361793017794142</v>
      </c>
      <c r="AE23" s="5">
        <f>'420'!AJ29</f>
        <v>67.723874852245743</v>
      </c>
      <c r="AF23" s="5">
        <f>'600'!AJ29</f>
        <v>99.627666867551099</v>
      </c>
    </row>
    <row r="24" spans="1:32" x14ac:dyDescent="0.25">
      <c r="A24">
        <v>23</v>
      </c>
      <c r="B24" s="4" t="s">
        <v>106</v>
      </c>
      <c r="C24" s="7" t="s">
        <v>107</v>
      </c>
      <c r="D24" s="5">
        <f>'130'!AJ30</f>
        <v>141.1865697635202</v>
      </c>
      <c r="E24" s="5">
        <f>'140'!AJ30</f>
        <v>141.84073627130988</v>
      </c>
      <c r="F24" s="5">
        <f>'150'!AJ30</f>
        <v>128.57506343013193</v>
      </c>
      <c r="G24" s="5">
        <f>'160'!AJ30</f>
        <v>121.82901559383915</v>
      </c>
      <c r="H24" s="5">
        <f>'170'!AJ30</f>
        <v>113.65359614023419</v>
      </c>
      <c r="I24" s="5">
        <f>'180'!AJ30</f>
        <v>105.82460399033845</v>
      </c>
      <c r="J24" s="5">
        <f>'190'!AJ30</f>
        <v>101.12771490078907</v>
      </c>
      <c r="K24" s="5">
        <f>'200'!AJ30</f>
        <v>94.574343171159541</v>
      </c>
      <c r="L24" s="5">
        <f>'210'!AJ30</f>
        <v>89.747760490334741</v>
      </c>
      <c r="M24" s="5">
        <f>'220'!AJ30</f>
        <v>86.44327782633934</v>
      </c>
      <c r="N24" s="5">
        <f>'230'!AJ30</f>
        <v>85.260353111390032</v>
      </c>
      <c r="O24" s="5">
        <f>'240'!AK30</f>
        <v>80.139195598384674</v>
      </c>
      <c r="P24" s="5">
        <f>'250'!AJ30</f>
        <v>78.177248071217591</v>
      </c>
      <c r="Q24" s="5">
        <f>'260'!AJ30</f>
        <v>76.98053112342545</v>
      </c>
      <c r="R24" s="5">
        <f>'270'!AJ30</f>
        <v>74.54797460132167</v>
      </c>
      <c r="S24" s="5">
        <f>'280'!AJ30</f>
        <v>72.592860945382569</v>
      </c>
      <c r="T24" s="5">
        <f>'290'!AJ30</f>
        <v>72.408664401363566</v>
      </c>
      <c r="U24" s="5">
        <f>'300'!AJ30</f>
        <v>70.716542633723762</v>
      </c>
      <c r="V24" s="5">
        <f>'310'!AJ30</f>
        <v>69.25158876532943</v>
      </c>
      <c r="W24" s="5">
        <f>'320'!AJ30</f>
        <v>69.390156423401152</v>
      </c>
      <c r="X24" s="5">
        <f>'330'!AJ30</f>
        <v>67.457654934687341</v>
      </c>
      <c r="Y24" s="5">
        <f>'340'!AJ30</f>
        <v>67.817407360693764</v>
      </c>
      <c r="Z24" s="5">
        <f>'350'!AJ30</f>
        <v>66.652648364745787</v>
      </c>
      <c r="AA24" s="5">
        <f>'360'!AJ30</f>
        <v>66.783870748030992</v>
      </c>
      <c r="AB24" s="5">
        <f>'370'!AJ30</f>
        <v>65.875805475931443</v>
      </c>
      <c r="AC24" s="5">
        <f>'380'!AJ30</f>
        <v>66.589120830791501</v>
      </c>
      <c r="AD24" s="5">
        <f>'400'!AJ30</f>
        <v>66.274086368650899</v>
      </c>
      <c r="AE24" s="5">
        <f>'420'!AJ30</f>
        <v>67.608300369256511</v>
      </c>
      <c r="AF24" s="5">
        <f>'600'!AJ30</f>
        <v>99.389760875761539</v>
      </c>
    </row>
    <row r="25" spans="1:32" x14ac:dyDescent="0.25">
      <c r="D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x14ac:dyDescent="0.25">
      <c r="C26" s="6"/>
      <c r="D26" s="6"/>
    </row>
    <row r="27" spans="1:32" x14ac:dyDescent="0.25">
      <c r="C27" s="5"/>
      <c r="D27" s="5"/>
    </row>
    <row r="28" spans="1:32" x14ac:dyDescent="0.25">
      <c r="C28" s="5"/>
      <c r="D28" s="5"/>
    </row>
    <row r="29" spans="1:32" x14ac:dyDescent="0.25">
      <c r="C29" s="5"/>
      <c r="D29" s="5"/>
    </row>
    <row r="30" spans="1:32" x14ac:dyDescent="0.25">
      <c r="C30" s="6"/>
      <c r="D30" s="6"/>
    </row>
    <row r="31" spans="1:32" x14ac:dyDescent="0.25">
      <c r="C31" s="6"/>
      <c r="D31" s="6"/>
    </row>
    <row r="32" spans="1:32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</sheetData>
  <conditionalFormatting sqref="E27:F4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H4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J4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L4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N4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P4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R4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T4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V4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:X4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7:Z4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7:AB4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7:AC4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7:AD4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7:AE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69EA-87E3-405D-B6B0-AEF270DD0568}">
  <dimension ref="A1:H57"/>
  <sheetViews>
    <sheetView zoomScale="78" zoomScaleNormal="78" workbookViewId="0">
      <selection activeCell="F4" sqref="F4"/>
    </sheetView>
  </sheetViews>
  <sheetFormatPr defaultRowHeight="15" x14ac:dyDescent="0.25"/>
  <cols>
    <col min="2" max="2" width="16.5703125" customWidth="1"/>
    <col min="3" max="3" width="18.42578125" customWidth="1"/>
    <col min="4" max="4" width="10" customWidth="1"/>
    <col min="5" max="5" width="11.140625" customWidth="1"/>
    <col min="6" max="6" width="13.5703125" customWidth="1"/>
    <col min="7" max="7" width="10.85546875" customWidth="1"/>
    <col min="8" max="8" width="12.140625" customWidth="1"/>
    <col min="9" max="9" width="14.140625" customWidth="1"/>
    <col min="14" max="14" width="10.140625" customWidth="1"/>
  </cols>
  <sheetData>
    <row r="1" spans="1:8" ht="17.25" x14ac:dyDescent="0.25">
      <c r="A1" s="18"/>
      <c r="B1" s="19" t="s">
        <v>224</v>
      </c>
    </row>
    <row r="2" spans="1:8" x14ac:dyDescent="0.25">
      <c r="A2" s="20"/>
      <c r="B2" s="21" t="s">
        <v>225</v>
      </c>
    </row>
    <row r="3" spans="1:8" x14ac:dyDescent="0.25">
      <c r="A3" s="22" t="s">
        <v>0</v>
      </c>
      <c r="B3" s="23" t="s">
        <v>226</v>
      </c>
      <c r="C3" s="24" t="s">
        <v>227</v>
      </c>
      <c r="D3" s="24" t="s">
        <v>228</v>
      </c>
      <c r="E3" s="24" t="s">
        <v>229</v>
      </c>
      <c r="F3" s="27" t="s">
        <v>230</v>
      </c>
      <c r="G3" s="27" t="s">
        <v>228</v>
      </c>
      <c r="H3" s="27" t="s">
        <v>229</v>
      </c>
    </row>
    <row r="4" spans="1:8" x14ac:dyDescent="0.25">
      <c r="A4" s="20">
        <v>130</v>
      </c>
      <c r="B4" s="21"/>
      <c r="C4" s="25">
        <f>'130'!G4</f>
        <v>19.413072362255367</v>
      </c>
      <c r="D4" s="25">
        <f>C4-B4</f>
        <v>19.413072362255367</v>
      </c>
      <c r="E4" s="25" t="e">
        <f>D4/B4*100</f>
        <v>#DIV/0!</v>
      </c>
      <c r="F4" s="28"/>
      <c r="G4" s="28">
        <f t="shared" ref="G4:G17" si="0">F4-B4</f>
        <v>0</v>
      </c>
      <c r="H4" s="28" t="e">
        <f t="shared" ref="H4:H16" si="1">G4/B4*100</f>
        <v>#DIV/0!</v>
      </c>
    </row>
    <row r="5" spans="1:8" x14ac:dyDescent="0.25">
      <c r="A5" s="20">
        <v>140</v>
      </c>
      <c r="B5" s="21"/>
      <c r="C5" s="25">
        <f>'140'!G4</f>
        <v>21.138375122126298</v>
      </c>
      <c r="D5" s="25">
        <f t="shared" ref="D5:D29" si="2">C5-B5</f>
        <v>21.138375122126298</v>
      </c>
      <c r="E5" s="25" t="e">
        <f t="shared" ref="E5:E29" si="3">D5/B5*100</f>
        <v>#DIV/0!</v>
      </c>
      <c r="F5" s="28"/>
      <c r="G5" s="28">
        <f t="shared" si="0"/>
        <v>0</v>
      </c>
      <c r="H5" s="28" t="e">
        <f t="shared" si="1"/>
        <v>#DIV/0!</v>
      </c>
    </row>
    <row r="6" spans="1:8" x14ac:dyDescent="0.25">
      <c r="A6" s="20">
        <v>150</v>
      </c>
      <c r="B6" s="21"/>
      <c r="C6" s="25">
        <f>'150'!G4</f>
        <v>22.729969103429831</v>
      </c>
      <c r="D6" s="25">
        <f t="shared" si="2"/>
        <v>22.729969103429831</v>
      </c>
      <c r="E6" s="25" t="e">
        <f t="shared" si="3"/>
        <v>#DIV/0!</v>
      </c>
      <c r="F6" s="28"/>
      <c r="G6" s="28">
        <f t="shared" si="0"/>
        <v>0</v>
      </c>
      <c r="H6" s="28" t="e">
        <f t="shared" si="1"/>
        <v>#DIV/0!</v>
      </c>
    </row>
    <row r="7" spans="1:8" x14ac:dyDescent="0.25">
      <c r="A7" s="20">
        <v>160</v>
      </c>
      <c r="B7" s="21"/>
      <c r="C7" s="25">
        <f>'160'!G4</f>
        <v>24.205688485006316</v>
      </c>
      <c r="D7" s="25">
        <f t="shared" si="2"/>
        <v>24.205688485006316</v>
      </c>
      <c r="E7" s="25" t="e">
        <f t="shared" si="3"/>
        <v>#DIV/0!</v>
      </c>
      <c r="F7" s="28"/>
      <c r="G7" s="28">
        <f t="shared" si="0"/>
        <v>0</v>
      </c>
      <c r="H7" s="28" t="e">
        <f t="shared" si="1"/>
        <v>#DIV/0!</v>
      </c>
    </row>
    <row r="8" spans="1:8" x14ac:dyDescent="0.25">
      <c r="A8" s="20">
        <v>170</v>
      </c>
      <c r="B8" s="21"/>
      <c r="C8" s="25">
        <f>'170'!G4</f>
        <v>25.582701374596919</v>
      </c>
      <c r="D8" s="25">
        <f t="shared" si="2"/>
        <v>25.582701374596919</v>
      </c>
      <c r="E8" s="25" t="e">
        <f t="shared" si="3"/>
        <v>#DIV/0!</v>
      </c>
      <c r="F8" s="28"/>
      <c r="G8" s="28">
        <f t="shared" si="0"/>
        <v>0</v>
      </c>
      <c r="H8" s="28" t="e">
        <f t="shared" si="1"/>
        <v>#DIV/0!</v>
      </c>
    </row>
    <row r="9" spans="1:8" x14ac:dyDescent="0.25">
      <c r="A9" s="20">
        <v>180</v>
      </c>
      <c r="B9" s="21"/>
      <c r="C9" s="25">
        <f>'180'!G4</f>
        <v>26.86719100446436</v>
      </c>
      <c r="D9" s="25">
        <f t="shared" si="2"/>
        <v>26.86719100446436</v>
      </c>
      <c r="E9" s="25" t="e">
        <f t="shared" si="3"/>
        <v>#DIV/0!</v>
      </c>
      <c r="F9" s="28"/>
      <c r="G9" s="28">
        <f t="shared" si="0"/>
        <v>0</v>
      </c>
      <c r="H9" s="28" t="e">
        <f t="shared" si="1"/>
        <v>#DIV/0!</v>
      </c>
    </row>
    <row r="10" spans="1:8" x14ac:dyDescent="0.25">
      <c r="A10" s="20">
        <v>190</v>
      </c>
      <c r="B10" s="21"/>
      <c r="C10" s="25">
        <f>'190'!G4</f>
        <v>28.070150944522446</v>
      </c>
      <c r="D10" s="25">
        <f t="shared" si="2"/>
        <v>28.070150944522446</v>
      </c>
      <c r="E10" s="25" t="e">
        <f t="shared" si="3"/>
        <v>#DIV/0!</v>
      </c>
      <c r="F10" s="28"/>
      <c r="G10" s="28">
        <f t="shared" si="0"/>
        <v>0</v>
      </c>
      <c r="H10" s="28" t="e">
        <f t="shared" si="1"/>
        <v>#DIV/0!</v>
      </c>
    </row>
    <row r="11" spans="1:8" x14ac:dyDescent="0.25">
      <c r="A11" s="20">
        <v>200</v>
      </c>
      <c r="B11" s="21"/>
      <c r="C11" s="25">
        <f>'200'!G4</f>
        <v>29.197724832614391</v>
      </c>
      <c r="D11" s="25">
        <f t="shared" si="2"/>
        <v>29.197724832614391</v>
      </c>
      <c r="E11" s="25" t="e">
        <f t="shared" si="3"/>
        <v>#DIV/0!</v>
      </c>
      <c r="F11" s="28"/>
      <c r="G11" s="28">
        <f t="shared" si="0"/>
        <v>0</v>
      </c>
      <c r="H11" s="28" t="e">
        <f t="shared" si="1"/>
        <v>#DIV/0!</v>
      </c>
    </row>
    <row r="12" spans="1:8" x14ac:dyDescent="0.25">
      <c r="A12" s="20">
        <v>210</v>
      </c>
      <c r="B12" s="21"/>
      <c r="C12" s="25">
        <f>'210'!G4</f>
        <v>30.25731</v>
      </c>
      <c r="D12" s="25">
        <f t="shared" si="2"/>
        <v>30.25731</v>
      </c>
      <c r="E12" s="25" t="e">
        <f t="shared" si="3"/>
        <v>#DIV/0!</v>
      </c>
      <c r="F12" s="28"/>
      <c r="G12" s="28">
        <f t="shared" si="0"/>
        <v>0</v>
      </c>
      <c r="H12" s="28" t="e">
        <f t="shared" si="1"/>
        <v>#DIV/0!</v>
      </c>
    </row>
    <row r="13" spans="1:8" x14ac:dyDescent="0.25">
      <c r="A13" s="20">
        <v>220</v>
      </c>
      <c r="B13" s="21"/>
      <c r="C13" s="25">
        <f>'220'!G4</f>
        <v>31.257129752062081</v>
      </c>
      <c r="D13" s="25">
        <f t="shared" si="2"/>
        <v>31.257129752062081</v>
      </c>
      <c r="E13" s="25" t="e">
        <f t="shared" si="3"/>
        <v>#DIV/0!</v>
      </c>
      <c r="F13" s="28"/>
      <c r="G13" s="28">
        <f t="shared" si="0"/>
        <v>0</v>
      </c>
      <c r="H13" s="28" t="e">
        <f t="shared" si="1"/>
        <v>#DIV/0!</v>
      </c>
    </row>
    <row r="14" spans="1:8" x14ac:dyDescent="0.25">
      <c r="A14" s="20">
        <v>230</v>
      </c>
      <c r="B14" s="21"/>
      <c r="C14" s="25">
        <f>'230'!G4</f>
        <v>32.200164665118784</v>
      </c>
      <c r="D14" s="25">
        <f t="shared" si="2"/>
        <v>32.200164665118784</v>
      </c>
      <c r="E14" s="25" t="e">
        <f t="shared" si="3"/>
        <v>#DIV/0!</v>
      </c>
      <c r="F14" s="28"/>
      <c r="G14" s="28">
        <f t="shared" si="0"/>
        <v>0</v>
      </c>
      <c r="H14" s="28" t="e">
        <f t="shared" si="1"/>
        <v>#DIV/0!</v>
      </c>
    </row>
    <row r="15" spans="1:8" x14ac:dyDescent="0.25">
      <c r="A15" s="20">
        <v>240</v>
      </c>
      <c r="B15" s="21"/>
      <c r="C15" s="25">
        <f>'240'!G4</f>
        <v>33.085119959009688</v>
      </c>
      <c r="D15" s="25">
        <f t="shared" si="2"/>
        <v>33.085119959009688</v>
      </c>
      <c r="E15" s="25" t="e">
        <f t="shared" si="3"/>
        <v>#DIV/0!</v>
      </c>
      <c r="F15" s="28"/>
      <c r="G15" s="28">
        <f t="shared" si="0"/>
        <v>0</v>
      </c>
      <c r="H15" s="28" t="e">
        <f t="shared" si="1"/>
        <v>#DIV/0!</v>
      </c>
    </row>
    <row r="16" spans="1:8" x14ac:dyDescent="0.25">
      <c r="A16" s="20">
        <v>250</v>
      </c>
      <c r="B16" s="21"/>
      <c r="C16" s="25">
        <f>'250'!G4</f>
        <v>33.930089664370485</v>
      </c>
      <c r="D16" s="25">
        <f t="shared" si="2"/>
        <v>33.930089664370485</v>
      </c>
      <c r="E16" s="25" t="e">
        <f t="shared" si="3"/>
        <v>#DIV/0!</v>
      </c>
      <c r="F16" s="28"/>
      <c r="G16" s="28">
        <f t="shared" si="0"/>
        <v>0</v>
      </c>
      <c r="H16" s="28" t="e">
        <f t="shared" si="1"/>
        <v>#DIV/0!</v>
      </c>
    </row>
    <row r="17" spans="1:8" x14ac:dyDescent="0.25">
      <c r="A17" s="20">
        <v>260</v>
      </c>
      <c r="B17" s="21"/>
      <c r="C17" s="25">
        <f>'260'!G4</f>
        <v>34.727641851728784</v>
      </c>
      <c r="D17" s="25">
        <f t="shared" si="2"/>
        <v>34.727641851728784</v>
      </c>
      <c r="E17" s="25" t="e">
        <f t="shared" si="3"/>
        <v>#DIV/0!</v>
      </c>
      <c r="F17" s="28"/>
      <c r="G17" s="28">
        <f t="shared" si="0"/>
        <v>0</v>
      </c>
      <c r="H17" s="28" t="e">
        <f>G17/B17*100</f>
        <v>#DIV/0!</v>
      </c>
    </row>
    <row r="18" spans="1:8" x14ac:dyDescent="0.25">
      <c r="A18" s="20">
        <v>270</v>
      </c>
      <c r="B18" s="21"/>
      <c r="C18" s="25">
        <f>'270'!G4</f>
        <v>35.483665658063536</v>
      </c>
      <c r="D18" s="25">
        <f t="shared" si="2"/>
        <v>35.483665658063536</v>
      </c>
      <c r="E18" s="25" t="e">
        <f t="shared" si="3"/>
        <v>#DIV/0!</v>
      </c>
      <c r="F18" s="28"/>
      <c r="G18" s="28"/>
      <c r="H18" s="28"/>
    </row>
    <row r="19" spans="1:8" x14ac:dyDescent="0.25">
      <c r="A19" s="21">
        <v>280</v>
      </c>
      <c r="B19" s="21"/>
      <c r="C19" s="25">
        <f>'280'!G4</f>
        <v>36.202886869047589</v>
      </c>
      <c r="D19" s="25">
        <f t="shared" si="2"/>
        <v>36.202886869047589</v>
      </c>
      <c r="E19" s="25" t="e">
        <f t="shared" si="3"/>
        <v>#DIV/0!</v>
      </c>
      <c r="F19" s="28"/>
      <c r="G19" s="28">
        <f>F19-B19</f>
        <v>0</v>
      </c>
      <c r="H19" s="28" t="e">
        <f>G19/B19*100</f>
        <v>#DIV/0!</v>
      </c>
    </row>
    <row r="20" spans="1:8" x14ac:dyDescent="0.25">
      <c r="A20" s="20">
        <v>290</v>
      </c>
      <c r="B20" s="21"/>
      <c r="C20" s="25">
        <f>'290'!G4</f>
        <v>36.88462703728618</v>
      </c>
      <c r="D20" s="25">
        <f t="shared" si="2"/>
        <v>36.88462703728618</v>
      </c>
      <c r="E20" s="25" t="e">
        <f t="shared" si="3"/>
        <v>#DIV/0!</v>
      </c>
      <c r="F20" s="28"/>
      <c r="G20" s="28"/>
      <c r="H20" s="28"/>
    </row>
    <row r="21" spans="1:8" x14ac:dyDescent="0.25">
      <c r="A21" s="21">
        <v>300</v>
      </c>
      <c r="B21" s="21"/>
      <c r="C21" s="25">
        <f>'300'!G4</f>
        <v>37.535347206952572</v>
      </c>
      <c r="D21" s="25">
        <f t="shared" si="2"/>
        <v>37.535347206952572</v>
      </c>
      <c r="E21" s="25" t="e">
        <f t="shared" si="3"/>
        <v>#DIV/0!</v>
      </c>
      <c r="F21" s="28"/>
      <c r="G21" s="28"/>
      <c r="H21" s="28"/>
    </row>
    <row r="22" spans="1:8" x14ac:dyDescent="0.25">
      <c r="A22" s="20">
        <v>310</v>
      </c>
      <c r="B22" s="21"/>
      <c r="C22" s="25">
        <f>'310'!G4</f>
        <v>38.156066903323421</v>
      </c>
      <c r="D22" s="25">
        <f t="shared" si="2"/>
        <v>38.156066903323421</v>
      </c>
      <c r="E22" s="25" t="e">
        <f t="shared" si="3"/>
        <v>#DIV/0!</v>
      </c>
      <c r="F22" s="28"/>
      <c r="G22" s="28"/>
      <c r="H22" s="28"/>
    </row>
    <row r="23" spans="1:8" x14ac:dyDescent="0.25">
      <c r="A23" s="21">
        <v>320</v>
      </c>
      <c r="B23" s="21"/>
      <c r="C23" s="25">
        <f>'320'!G4</f>
        <v>38.748724069887977</v>
      </c>
      <c r="D23" s="25">
        <f t="shared" si="2"/>
        <v>38.748724069887977</v>
      </c>
      <c r="E23" s="25" t="e">
        <f t="shared" si="3"/>
        <v>#DIV/0!</v>
      </c>
      <c r="F23" s="28"/>
      <c r="G23" s="28"/>
      <c r="H23" s="28"/>
    </row>
    <row r="24" spans="1:8" x14ac:dyDescent="0.25">
      <c r="A24" s="20">
        <v>330</v>
      </c>
      <c r="B24" s="21"/>
      <c r="C24" s="25">
        <f>'330'!G4</f>
        <v>39.311798784666095</v>
      </c>
      <c r="D24" s="25">
        <f t="shared" si="2"/>
        <v>39.311798784666095</v>
      </c>
      <c r="E24" s="25" t="e">
        <f t="shared" si="3"/>
        <v>#DIV/0!</v>
      </c>
      <c r="F24" s="28"/>
      <c r="G24" s="28"/>
      <c r="H24" s="28"/>
    </row>
    <row r="25" spans="1:8" x14ac:dyDescent="0.25">
      <c r="A25" s="21">
        <v>340</v>
      </c>
      <c r="B25" s="21"/>
      <c r="C25" s="25">
        <f>'340'!G4</f>
        <v>39.853560979997198</v>
      </c>
      <c r="D25" s="25">
        <f t="shared" si="2"/>
        <v>39.853560979997198</v>
      </c>
      <c r="E25" s="25" t="e">
        <f t="shared" si="3"/>
        <v>#DIV/0!</v>
      </c>
      <c r="F25" s="28"/>
      <c r="G25" s="28"/>
      <c r="H25" s="28"/>
    </row>
    <row r="26" spans="1:8" x14ac:dyDescent="0.25">
      <c r="A26" s="20">
        <v>350</v>
      </c>
      <c r="B26" s="21"/>
      <c r="C26" s="25">
        <f>'350'!G4</f>
        <v>40.371270646036017</v>
      </c>
      <c r="D26" s="25">
        <f t="shared" si="2"/>
        <v>40.371270646036017</v>
      </c>
      <c r="E26" s="25" t="e">
        <f t="shared" si="3"/>
        <v>#DIV/0!</v>
      </c>
      <c r="F26" s="28"/>
      <c r="G26" s="28"/>
      <c r="H26" s="28"/>
    </row>
    <row r="27" spans="1:8" x14ac:dyDescent="0.25">
      <c r="A27" s="21">
        <v>360</v>
      </c>
      <c r="B27" s="21"/>
      <c r="C27" s="25">
        <f>'360'!G4</f>
        <v>40.867232331518302</v>
      </c>
      <c r="D27" s="25">
        <f t="shared" si="2"/>
        <v>40.867232331518302</v>
      </c>
      <c r="E27" s="25" t="e">
        <f t="shared" si="3"/>
        <v>#DIV/0!</v>
      </c>
      <c r="F27" s="28"/>
      <c r="G27" s="28"/>
      <c r="H27" s="28"/>
    </row>
    <row r="28" spans="1:8" x14ac:dyDescent="0.25">
      <c r="A28" s="20">
        <v>370</v>
      </c>
      <c r="B28" s="21"/>
      <c r="C28" s="25">
        <f>'370'!G4</f>
        <v>41.34356722248809</v>
      </c>
      <c r="D28" s="25">
        <f t="shared" si="2"/>
        <v>41.34356722248809</v>
      </c>
      <c r="E28" s="25" t="e">
        <f t="shared" si="3"/>
        <v>#DIV/0!</v>
      </c>
      <c r="F28" s="28"/>
      <c r="G28" s="28"/>
      <c r="H28" s="28"/>
    </row>
    <row r="29" spans="1:8" x14ac:dyDescent="0.25">
      <c r="A29" s="19">
        <v>380</v>
      </c>
      <c r="B29" s="19"/>
      <c r="C29" s="25">
        <f>'380'!G4</f>
        <v>41.800524720661436</v>
      </c>
      <c r="D29" s="33">
        <f t="shared" si="2"/>
        <v>41.800524720661436</v>
      </c>
      <c r="E29" s="33" t="e">
        <f t="shared" si="3"/>
        <v>#DIV/0!</v>
      </c>
      <c r="F29" s="34"/>
      <c r="G29" s="34"/>
      <c r="H29" s="34"/>
    </row>
    <row r="31" spans="1:8" x14ac:dyDescent="0.25">
      <c r="A31" s="22" t="s">
        <v>0</v>
      </c>
      <c r="B31" s="19" t="s">
        <v>226</v>
      </c>
      <c r="C31" s="31" t="s">
        <v>231</v>
      </c>
      <c r="D31" s="31" t="s">
        <v>228</v>
      </c>
      <c r="E31" s="31" t="s">
        <v>229</v>
      </c>
      <c r="F31" s="32" t="s">
        <v>232</v>
      </c>
      <c r="G31" s="32" t="s">
        <v>228</v>
      </c>
      <c r="H31" s="32" t="s">
        <v>229</v>
      </c>
    </row>
    <row r="32" spans="1:8" x14ac:dyDescent="0.25">
      <c r="A32" s="20">
        <v>130</v>
      </c>
      <c r="B32" s="21"/>
      <c r="C32" s="30"/>
      <c r="D32" s="30">
        <f>C32-B32</f>
        <v>0</v>
      </c>
      <c r="E32" s="30" t="e">
        <f>D32/B32*100</f>
        <v>#DIV/0!</v>
      </c>
      <c r="F32" s="29"/>
      <c r="G32" s="29">
        <f t="shared" ref="G32:G46" si="4">F32-B32</f>
        <v>0</v>
      </c>
      <c r="H32" s="29" t="e">
        <f t="shared" ref="H32:H46" si="5">G32/B32*100</f>
        <v>#DIV/0!</v>
      </c>
    </row>
    <row r="33" spans="1:8" x14ac:dyDescent="0.25">
      <c r="A33" s="20">
        <v>140</v>
      </c>
      <c r="B33" s="21"/>
      <c r="C33" s="30"/>
      <c r="D33" s="30">
        <f t="shared" ref="D33:D46" si="6">C33-B33</f>
        <v>0</v>
      </c>
      <c r="E33" s="30" t="e">
        <f t="shared" ref="E33:E46" si="7">D33/B33*100</f>
        <v>#DIV/0!</v>
      </c>
      <c r="F33" s="29"/>
      <c r="G33" s="29">
        <f t="shared" si="4"/>
        <v>0</v>
      </c>
      <c r="H33" s="29" t="e">
        <f t="shared" si="5"/>
        <v>#DIV/0!</v>
      </c>
    </row>
    <row r="34" spans="1:8" x14ac:dyDescent="0.25">
      <c r="A34" s="20">
        <v>150</v>
      </c>
      <c r="B34" s="21"/>
      <c r="C34" s="30"/>
      <c r="D34" s="30">
        <f t="shared" si="6"/>
        <v>0</v>
      </c>
      <c r="E34" s="30" t="e">
        <f t="shared" si="7"/>
        <v>#DIV/0!</v>
      </c>
      <c r="F34" s="29"/>
      <c r="G34" s="29">
        <f t="shared" si="4"/>
        <v>0</v>
      </c>
      <c r="H34" s="29" t="e">
        <f t="shared" si="5"/>
        <v>#DIV/0!</v>
      </c>
    </row>
    <row r="35" spans="1:8" x14ac:dyDescent="0.25">
      <c r="A35" s="20">
        <v>160</v>
      </c>
      <c r="B35" s="21"/>
      <c r="C35" s="30"/>
      <c r="D35" s="30">
        <f t="shared" si="6"/>
        <v>0</v>
      </c>
      <c r="E35" s="30" t="e">
        <f t="shared" si="7"/>
        <v>#DIV/0!</v>
      </c>
      <c r="F35" s="29"/>
      <c r="G35" s="29">
        <f t="shared" si="4"/>
        <v>0</v>
      </c>
      <c r="H35" s="29" t="e">
        <f t="shared" si="5"/>
        <v>#DIV/0!</v>
      </c>
    </row>
    <row r="36" spans="1:8" x14ac:dyDescent="0.25">
      <c r="A36" s="20">
        <v>170</v>
      </c>
      <c r="B36" s="21"/>
      <c r="C36" s="30"/>
      <c r="D36" s="30">
        <f t="shared" si="6"/>
        <v>0</v>
      </c>
      <c r="E36" s="30" t="e">
        <f t="shared" si="7"/>
        <v>#DIV/0!</v>
      </c>
      <c r="F36" s="29"/>
      <c r="G36" s="29">
        <f t="shared" si="4"/>
        <v>0</v>
      </c>
      <c r="H36" s="29" t="e">
        <f t="shared" si="5"/>
        <v>#DIV/0!</v>
      </c>
    </row>
    <row r="37" spans="1:8" x14ac:dyDescent="0.25">
      <c r="A37" s="20">
        <v>180</v>
      </c>
      <c r="B37" s="21"/>
      <c r="C37" s="30"/>
      <c r="D37" s="30">
        <f t="shared" si="6"/>
        <v>0</v>
      </c>
      <c r="E37" s="30" t="e">
        <f t="shared" si="7"/>
        <v>#DIV/0!</v>
      </c>
      <c r="F37" s="29"/>
      <c r="G37" s="29">
        <f t="shared" si="4"/>
        <v>0</v>
      </c>
      <c r="H37" s="29" t="e">
        <f t="shared" si="5"/>
        <v>#DIV/0!</v>
      </c>
    </row>
    <row r="38" spans="1:8" x14ac:dyDescent="0.25">
      <c r="A38" s="20">
        <v>190</v>
      </c>
      <c r="B38" s="21"/>
      <c r="C38" s="30"/>
      <c r="D38" s="30">
        <f t="shared" si="6"/>
        <v>0</v>
      </c>
      <c r="E38" s="30" t="e">
        <f t="shared" si="7"/>
        <v>#DIV/0!</v>
      </c>
      <c r="F38" s="29"/>
      <c r="G38" s="29">
        <f t="shared" si="4"/>
        <v>0</v>
      </c>
      <c r="H38" s="29" t="e">
        <f t="shared" si="5"/>
        <v>#DIV/0!</v>
      </c>
    </row>
    <row r="39" spans="1:8" x14ac:dyDescent="0.25">
      <c r="A39" s="20">
        <v>200</v>
      </c>
      <c r="B39" s="21"/>
      <c r="C39" s="30"/>
      <c r="D39" s="30">
        <f t="shared" si="6"/>
        <v>0</v>
      </c>
      <c r="E39" s="30" t="e">
        <f t="shared" si="7"/>
        <v>#DIV/0!</v>
      </c>
      <c r="F39" s="29"/>
      <c r="G39" s="29">
        <f t="shared" si="4"/>
        <v>0</v>
      </c>
      <c r="H39" s="29" t="e">
        <f t="shared" si="5"/>
        <v>#DIV/0!</v>
      </c>
    </row>
    <row r="40" spans="1:8" x14ac:dyDescent="0.25">
      <c r="A40" s="20">
        <v>210</v>
      </c>
      <c r="B40" s="21"/>
      <c r="C40" s="30"/>
      <c r="D40" s="30">
        <f t="shared" si="6"/>
        <v>0</v>
      </c>
      <c r="E40" s="30" t="e">
        <f t="shared" si="7"/>
        <v>#DIV/0!</v>
      </c>
      <c r="F40" s="29"/>
      <c r="G40" s="29">
        <f t="shared" si="4"/>
        <v>0</v>
      </c>
      <c r="H40" s="29" t="e">
        <f t="shared" si="5"/>
        <v>#DIV/0!</v>
      </c>
    </row>
    <row r="41" spans="1:8" x14ac:dyDescent="0.25">
      <c r="A41" s="20">
        <v>220</v>
      </c>
      <c r="B41" s="21"/>
      <c r="C41" s="30"/>
      <c r="D41" s="30">
        <f t="shared" si="6"/>
        <v>0</v>
      </c>
      <c r="E41" s="30" t="e">
        <f t="shared" si="7"/>
        <v>#DIV/0!</v>
      </c>
      <c r="F41" s="29"/>
      <c r="G41" s="29">
        <f t="shared" si="4"/>
        <v>0</v>
      </c>
      <c r="H41" s="29" t="e">
        <f t="shared" si="5"/>
        <v>#DIV/0!</v>
      </c>
    </row>
    <row r="42" spans="1:8" x14ac:dyDescent="0.25">
      <c r="A42" s="20">
        <v>230</v>
      </c>
      <c r="B42" s="21"/>
      <c r="C42" s="30"/>
      <c r="D42" s="30">
        <f t="shared" si="6"/>
        <v>0</v>
      </c>
      <c r="E42" s="30" t="e">
        <f t="shared" si="7"/>
        <v>#DIV/0!</v>
      </c>
      <c r="F42" s="29"/>
      <c r="G42" s="29">
        <f t="shared" si="4"/>
        <v>0</v>
      </c>
      <c r="H42" s="29" t="e">
        <f t="shared" si="5"/>
        <v>#DIV/0!</v>
      </c>
    </row>
    <row r="43" spans="1:8" x14ac:dyDescent="0.25">
      <c r="A43" s="20">
        <v>240</v>
      </c>
      <c r="B43" s="21"/>
      <c r="C43" s="30"/>
      <c r="D43" s="30">
        <f t="shared" si="6"/>
        <v>0</v>
      </c>
      <c r="E43" s="30" t="e">
        <f t="shared" si="7"/>
        <v>#DIV/0!</v>
      </c>
      <c r="F43" s="29"/>
      <c r="G43" s="29">
        <f t="shared" si="4"/>
        <v>0</v>
      </c>
      <c r="H43" s="29" t="e">
        <f t="shared" si="5"/>
        <v>#DIV/0!</v>
      </c>
    </row>
    <row r="44" spans="1:8" x14ac:dyDescent="0.25">
      <c r="A44" s="20">
        <v>250</v>
      </c>
      <c r="B44" s="21"/>
      <c r="C44" s="30"/>
      <c r="D44" s="30">
        <f t="shared" si="6"/>
        <v>0</v>
      </c>
      <c r="E44" s="30" t="e">
        <f t="shared" si="7"/>
        <v>#DIV/0!</v>
      </c>
      <c r="F44" s="29"/>
      <c r="G44" s="29">
        <f t="shared" si="4"/>
        <v>0</v>
      </c>
      <c r="H44" s="29" t="e">
        <f t="shared" si="5"/>
        <v>#DIV/0!</v>
      </c>
    </row>
    <row r="45" spans="1:8" x14ac:dyDescent="0.25">
      <c r="A45" s="20">
        <v>260</v>
      </c>
      <c r="B45" s="21"/>
      <c r="C45" s="30"/>
      <c r="D45" s="30">
        <f t="shared" si="6"/>
        <v>0</v>
      </c>
      <c r="E45" s="30" t="e">
        <f t="shared" si="7"/>
        <v>#DIV/0!</v>
      </c>
      <c r="F45" s="29"/>
      <c r="G45" s="29">
        <f t="shared" si="4"/>
        <v>0</v>
      </c>
      <c r="H45" s="29" t="e">
        <f t="shared" si="5"/>
        <v>#DIV/0!</v>
      </c>
    </row>
    <row r="46" spans="1:8" x14ac:dyDescent="0.25">
      <c r="A46" s="20">
        <v>270</v>
      </c>
      <c r="B46" s="21"/>
      <c r="C46" s="30"/>
      <c r="D46" s="30">
        <f t="shared" si="6"/>
        <v>0</v>
      </c>
      <c r="E46" s="30" t="e">
        <f t="shared" si="7"/>
        <v>#DIV/0!</v>
      </c>
      <c r="F46" s="29"/>
      <c r="G46" s="29">
        <f t="shared" si="4"/>
        <v>0</v>
      </c>
      <c r="H46" s="29" t="e">
        <f t="shared" si="5"/>
        <v>#DIV/0!</v>
      </c>
    </row>
    <row r="47" spans="1:8" x14ac:dyDescent="0.25">
      <c r="A47" s="21">
        <v>280</v>
      </c>
      <c r="B47" s="21"/>
    </row>
    <row r="48" spans="1:8" x14ac:dyDescent="0.25">
      <c r="A48" s="20">
        <v>290</v>
      </c>
      <c r="B48" s="21"/>
    </row>
    <row r="49" spans="1:2" x14ac:dyDescent="0.25">
      <c r="A49" s="21">
        <v>300</v>
      </c>
      <c r="B49" s="21"/>
    </row>
    <row r="50" spans="1:2" x14ac:dyDescent="0.25">
      <c r="A50" s="20">
        <v>310</v>
      </c>
      <c r="B50" s="21"/>
    </row>
    <row r="51" spans="1:2" x14ac:dyDescent="0.25">
      <c r="A51" s="21">
        <v>320</v>
      </c>
      <c r="B51" s="21"/>
    </row>
    <row r="52" spans="1:2" x14ac:dyDescent="0.25">
      <c r="A52" s="20">
        <v>330</v>
      </c>
      <c r="B52" s="21"/>
    </row>
    <row r="53" spans="1:2" x14ac:dyDescent="0.25">
      <c r="A53" s="21">
        <v>340</v>
      </c>
      <c r="B53" s="21"/>
    </row>
    <row r="54" spans="1:2" x14ac:dyDescent="0.25">
      <c r="A54" s="20">
        <v>350</v>
      </c>
      <c r="B54" s="21"/>
    </row>
    <row r="55" spans="1:2" x14ac:dyDescent="0.25">
      <c r="A55" s="21">
        <v>360</v>
      </c>
      <c r="B55" s="21"/>
    </row>
    <row r="56" spans="1:2" x14ac:dyDescent="0.25">
      <c r="A56" s="20">
        <v>370</v>
      </c>
      <c r="B56" s="21"/>
    </row>
    <row r="57" spans="1:2" x14ac:dyDescent="0.25">
      <c r="A57" s="19">
        <v>380</v>
      </c>
      <c r="B57" s="19"/>
    </row>
  </sheetData>
  <phoneticPr fontId="8" type="noConversion"/>
  <pageMargins left="0.7" right="0.7" top="0.75" bottom="0.75" header="0.3" footer="0.3"/>
  <headerFooter>
    <oddFooter xml:space="preserve">&amp;R_x000D_&amp;1#&amp;"Calibri"&amp;10&amp;K000000 Classification: Confidential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DBB3-4374-468D-BB98-62F94B649045}">
  <dimension ref="A1:AL32"/>
  <sheetViews>
    <sheetView zoomScale="80" zoomScaleNormal="80" workbookViewId="0">
      <selection activeCell="AJ5" sqref="AJ5"/>
    </sheetView>
  </sheetViews>
  <sheetFormatPr defaultRowHeight="15" x14ac:dyDescent="0.25"/>
  <cols>
    <col min="2" max="2" width="12.85546875" customWidth="1"/>
    <col min="3" max="3" width="48.28515625" customWidth="1"/>
    <col min="4" max="4" width="32" customWidth="1"/>
    <col min="9" max="18" width="11.5703125" customWidth="1"/>
  </cols>
  <sheetData>
    <row r="1" spans="1:38" x14ac:dyDescent="0.25">
      <c r="A1" t="s">
        <v>0</v>
      </c>
      <c r="B1">
        <v>150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22.729969103429831</v>
      </c>
      <c r="H4" s="5">
        <f>STDEV(I4:R4)</f>
        <v>1.9488722364565856E-3</v>
      </c>
      <c r="I4">
        <v>22.730582549694802</v>
      </c>
      <c r="J4">
        <v>22.731472729105199</v>
      </c>
      <c r="K4">
        <v>22.733040798143399</v>
      </c>
      <c r="L4">
        <v>22.730788564047</v>
      </c>
      <c r="M4">
        <v>22.731583832639998</v>
      </c>
      <c r="N4">
        <v>22.728393899089301</v>
      </c>
      <c r="O4">
        <v>22.728628626489499</v>
      </c>
      <c r="P4">
        <v>22.7273386150524</v>
      </c>
      <c r="Q4">
        <v>22.727275807012699</v>
      </c>
      <c r="R4">
        <v>22.730585613024001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210.51245367765992</v>
      </c>
      <c r="H5" s="5">
        <f t="shared" ref="H5:H30" si="1">STDEV(I5:R5)</f>
        <v>0.29000672223391549</v>
      </c>
      <c r="I5">
        <v>210.409865599428</v>
      </c>
      <c r="J5">
        <v>210.15642405009999</v>
      </c>
      <c r="K5">
        <v>210.48217785445101</v>
      </c>
      <c r="L5">
        <v>210.855698059627</v>
      </c>
      <c r="M5">
        <v>210.865040642248</v>
      </c>
      <c r="N5">
        <v>210.842384698491</v>
      </c>
      <c r="O5">
        <v>210.44848529769499</v>
      </c>
      <c r="P5">
        <v>210.493491639881</v>
      </c>
      <c r="Q5">
        <v>210.56856285424399</v>
      </c>
      <c r="R5">
        <v>210.00240608043401</v>
      </c>
      <c r="T5" s="12">
        <v>16</v>
      </c>
      <c r="U5" s="12">
        <v>588000</v>
      </c>
      <c r="V5" s="5">
        <f>AVERAGE(Y5:AH5)</f>
        <v>8509.9659399194024</v>
      </c>
      <c r="W5" s="5">
        <f>STDEV(Y5:AH5)</f>
        <v>11.72352174630624</v>
      </c>
      <c r="X5" s="5">
        <f>W5/SQRT(COUNT(Y5:AH5))</f>
        <v>3.7073030916842407</v>
      </c>
      <c r="Y5" s="5">
        <f>I5/T5*U5/1000*1.1</f>
        <v>8505.8188168568777</v>
      </c>
      <c r="Z5" s="5">
        <f>J5/T5*U5/1000*1.1</f>
        <v>8495.5734422252935</v>
      </c>
      <c r="AA5" s="5">
        <f>K5/T5*U5/1000*1.1</f>
        <v>8508.7420397661826</v>
      </c>
      <c r="AB5" s="5">
        <f>L5/T5*U5/1000*1.1</f>
        <v>8523.8415940604227</v>
      </c>
      <c r="AC5" s="5">
        <f>M5/T5*U5/1000*1.1</f>
        <v>8524.219267962877</v>
      </c>
      <c r="AD5" s="5">
        <f>N5/T5*U5/1000*1.1</f>
        <v>8523.3034014365003</v>
      </c>
      <c r="AE5" s="5">
        <f>O5/T5*U5/1000*1.1</f>
        <v>8507.3800181593197</v>
      </c>
      <c r="AF5" s="5">
        <f>P5/T5*U5/1000*1.1</f>
        <v>8509.1993995421908</v>
      </c>
      <c r="AG5" s="5">
        <f>Q5/T5*U5/1000*1.1</f>
        <v>8512.234153382813</v>
      </c>
      <c r="AH5" s="5">
        <f>R5/T5*U5/1000*1.1</f>
        <v>8489.3472658015453</v>
      </c>
      <c r="AI5">
        <f>F5/T5*U5/1000*1.1</f>
        <v>6403.3200000000006</v>
      </c>
      <c r="AJ5">
        <f>((V5-AI5)/AI5)*100</f>
        <v>32.899276311653978</v>
      </c>
      <c r="AK5">
        <f>V5-AI5</f>
        <v>2106.6459399194018</v>
      </c>
      <c r="AL5">
        <f>V5/AI5</f>
        <v>1.3289927631165397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903.31090494142097</v>
      </c>
      <c r="H6" s="5">
        <f t="shared" si="1"/>
        <v>28.830861645230605</v>
      </c>
      <c r="I6">
        <v>891.586544791699</v>
      </c>
      <c r="J6">
        <v>963.72496651892197</v>
      </c>
      <c r="K6">
        <v>905.15783423802804</v>
      </c>
      <c r="L6">
        <v>894.39265769514702</v>
      </c>
      <c r="M6">
        <v>927.45434505660296</v>
      </c>
      <c r="N6">
        <v>871.02783270442501</v>
      </c>
      <c r="O6">
        <v>901.62785893965304</v>
      </c>
      <c r="P6">
        <v>859.88120840035003</v>
      </c>
      <c r="Q6">
        <v>905.32310124545302</v>
      </c>
      <c r="R6">
        <v>912.93269982392803</v>
      </c>
      <c r="T6" s="13">
        <v>540</v>
      </c>
      <c r="U6" s="13">
        <v>45000</v>
      </c>
      <c r="V6" s="5">
        <f t="shared" ref="V6:V30" si="2">AVERAGE(Y6:AH6)</f>
        <v>75.2759087451184</v>
      </c>
      <c r="W6" s="5">
        <f t="shared" ref="W6:W30" si="3">STDEV(Y6:AH6)</f>
        <v>2.4025718037692183</v>
      </c>
      <c r="X6" s="5">
        <f t="shared" ref="X6:X30" si="4">W6/SQRT(COUNT(Y6:AH6))</f>
        <v>0.75975991420098454</v>
      </c>
      <c r="Y6" s="5">
        <f>I6/T6*U6/1000</f>
        <v>74.298878732641583</v>
      </c>
      <c r="Z6" s="5">
        <f>J6/T6*U6/1000</f>
        <v>80.310413876576831</v>
      </c>
      <c r="AA6" s="5">
        <f>K6/T6*U6/1000</f>
        <v>75.429819519835675</v>
      </c>
      <c r="AB6" s="5">
        <f>L6/T6*U6/1000</f>
        <v>74.53272147459559</v>
      </c>
      <c r="AC6" s="5">
        <f>M6/T6*U6/1000</f>
        <v>77.287862088050247</v>
      </c>
      <c r="AD6" s="5">
        <f>N6/T6*U6/1000</f>
        <v>72.585652725368746</v>
      </c>
      <c r="AE6" s="5">
        <f>O6/T6*U6/1000</f>
        <v>75.135654911637744</v>
      </c>
      <c r="AF6" s="5">
        <f>P6/T6*U6/1000</f>
        <v>71.656767366695831</v>
      </c>
      <c r="AG6" s="5">
        <f>Q6/T6*U6/1000</f>
        <v>75.443591770454418</v>
      </c>
      <c r="AH6" s="5">
        <f>R6/T6*U6/1000</f>
        <v>76.077724985327336</v>
      </c>
      <c r="AI6">
        <f>F6/T6*U6/1000</f>
        <v>115.84906666666669</v>
      </c>
      <c r="AJ6">
        <f t="shared" ref="AJ6:AJ30" si="5">((V6-AI6)/AI6)*100</f>
        <v>-35.022429691462001</v>
      </c>
      <c r="AK6">
        <f>V6-AI6</f>
        <v>-40.573157921548287</v>
      </c>
      <c r="AL6">
        <f t="shared" ref="AL6:AL30" si="6">V6/AI6</f>
        <v>0.64977570308537991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91.76243311912333</v>
      </c>
      <c r="H7" s="5">
        <f t="shared" si="1"/>
        <v>0.57510846487803224</v>
      </c>
      <c r="I7">
        <v>91.495542533155401</v>
      </c>
      <c r="J7">
        <v>93.173653457648697</v>
      </c>
      <c r="K7">
        <v>91.993825001393603</v>
      </c>
      <c r="L7">
        <v>91.365726991547405</v>
      </c>
      <c r="M7">
        <v>91.721590277004694</v>
      </c>
      <c r="N7">
        <v>91.817615502802795</v>
      </c>
      <c r="O7">
        <v>91.172613457452897</v>
      </c>
      <c r="P7">
        <v>92.023131298315903</v>
      </c>
      <c r="Q7">
        <v>91.606227124873598</v>
      </c>
      <c r="R7">
        <v>91.254405547038203</v>
      </c>
      <c r="T7" s="13">
        <v>50</v>
      </c>
      <c r="U7" s="13">
        <v>180000</v>
      </c>
      <c r="V7" s="5">
        <f t="shared" si="2"/>
        <v>330.344759228844</v>
      </c>
      <c r="W7" s="5">
        <f t="shared" si="3"/>
        <v>2.0703904735609107</v>
      </c>
      <c r="X7" s="5">
        <f t="shared" si="4"/>
        <v>0.65471495423670989</v>
      </c>
      <c r="Y7" s="5">
        <f t="shared" ref="Y7:Y30" si="7">I7/T7*U7/1000</f>
        <v>329.38395311935943</v>
      </c>
      <c r="Z7" s="5">
        <f t="shared" ref="Z7:Z30" si="8">J7/T7*U7/1000</f>
        <v>335.42515244753531</v>
      </c>
      <c r="AA7" s="5">
        <f t="shared" ref="AA7:AA30" si="9">K7/T7*U7/1000</f>
        <v>331.17777000501701</v>
      </c>
      <c r="AB7" s="5">
        <f t="shared" ref="AB7:AB30" si="10">L7/T7*U7/1000</f>
        <v>328.91661716957066</v>
      </c>
      <c r="AC7" s="5">
        <f t="shared" ref="AC7:AC30" si="11">M7/T7*U7/1000</f>
        <v>330.19772499721688</v>
      </c>
      <c r="AD7" s="5">
        <f t="shared" ref="AD7:AD30" si="12">N7/T7*U7/1000</f>
        <v>330.5434158100901</v>
      </c>
      <c r="AE7" s="5">
        <f t="shared" ref="AE7:AE30" si="13">O7/T7*U7/1000</f>
        <v>328.22140844683048</v>
      </c>
      <c r="AF7" s="5">
        <f t="shared" ref="AF7:AF30" si="14">P7/T7*U7/1000</f>
        <v>331.28327267393723</v>
      </c>
      <c r="AG7" s="5">
        <f t="shared" ref="AG7:AG30" si="15">Q7/T7*U7/1000</f>
        <v>329.78241764954493</v>
      </c>
      <c r="AH7" s="5">
        <f t="shared" ref="AH7:AH30" si="16">R7/T7*U7/1000</f>
        <v>328.51585996933755</v>
      </c>
      <c r="AI7">
        <f t="shared" ref="AI7:AI30" si="17">F7/T7*U7/1000</f>
        <v>670.72320000000002</v>
      </c>
      <c r="AJ7">
        <f t="shared" si="5"/>
        <v>-50.747974838376841</v>
      </c>
      <c r="AK7">
        <f t="shared" ref="AK7:AK30" si="18">V7-AI7</f>
        <v>-340.37844077115602</v>
      </c>
      <c r="AL7">
        <f t="shared" si="6"/>
        <v>0.49252025161623153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171.21458740069789</v>
      </c>
      <c r="H8" s="5">
        <f t="shared" si="1"/>
        <v>4.3403126292198042</v>
      </c>
      <c r="I8">
        <v>172.85134145828701</v>
      </c>
      <c r="J8">
        <v>176.839168797013</v>
      </c>
      <c r="K8">
        <v>169.50420218001</v>
      </c>
      <c r="L8">
        <v>169.72942835531899</v>
      </c>
      <c r="M8">
        <v>162.78894089517601</v>
      </c>
      <c r="N8">
        <v>176.57290830849499</v>
      </c>
      <c r="O8">
        <v>175.47148188057199</v>
      </c>
      <c r="P8">
        <v>170.84441094692201</v>
      </c>
      <c r="Q8">
        <v>169.09216434774299</v>
      </c>
      <c r="R8">
        <v>168.45182683744201</v>
      </c>
      <c r="T8" s="14">
        <v>65</v>
      </c>
      <c r="U8" s="14">
        <v>70000</v>
      </c>
      <c r="V8" s="5">
        <f t="shared" si="2"/>
        <v>184.38494027767464</v>
      </c>
      <c r="W8" s="5">
        <f t="shared" si="3"/>
        <v>4.6741828314674745</v>
      </c>
      <c r="X8" s="5">
        <f t="shared" si="4"/>
        <v>1.4781063947492175</v>
      </c>
      <c r="Y8" s="5">
        <f t="shared" si="7"/>
        <v>186.14759849353987</v>
      </c>
      <c r="Z8" s="5">
        <f t="shared" si="8"/>
        <v>190.44218178139863</v>
      </c>
      <c r="AA8" s="5">
        <f t="shared" si="9"/>
        <v>182.54298696308769</v>
      </c>
      <c r="AB8" s="5">
        <f t="shared" si="10"/>
        <v>182.78553822880508</v>
      </c>
      <c r="AC8" s="5">
        <f t="shared" si="11"/>
        <v>175.31116711788189</v>
      </c>
      <c r="AD8" s="5">
        <f t="shared" si="12"/>
        <v>190.15543971684073</v>
      </c>
      <c r="AE8" s="5">
        <f t="shared" si="13"/>
        <v>188.96928817907752</v>
      </c>
      <c r="AF8" s="5">
        <f t="shared" si="14"/>
        <v>183.98628871206986</v>
      </c>
      <c r="AG8" s="5">
        <f t="shared" si="15"/>
        <v>182.09925391295397</v>
      </c>
      <c r="AH8" s="5">
        <f t="shared" si="16"/>
        <v>181.40965967109139</v>
      </c>
      <c r="AI8">
        <f t="shared" si="17"/>
        <v>60.548923076923096</v>
      </c>
      <c r="AJ8">
        <f t="shared" si="5"/>
        <v>204.52224566145745</v>
      </c>
      <c r="AK8">
        <f t="shared" si="18"/>
        <v>123.83601720075154</v>
      </c>
      <c r="AL8">
        <f t="shared" si="6"/>
        <v>3.0452224566145745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31.858638081987682</v>
      </c>
      <c r="H9" s="5">
        <f t="shared" si="1"/>
        <v>0.79091174518375529</v>
      </c>
      <c r="I9">
        <v>31.7734030035944</v>
      </c>
      <c r="J9">
        <v>30.797386040855599</v>
      </c>
      <c r="K9">
        <v>32.140778806749701</v>
      </c>
      <c r="L9">
        <v>32.561060253700802</v>
      </c>
      <c r="M9">
        <v>32.733198838570203</v>
      </c>
      <c r="N9">
        <v>30.732300512432499</v>
      </c>
      <c r="O9">
        <v>31.445305780599199</v>
      </c>
      <c r="P9">
        <v>32.215882904936798</v>
      </c>
      <c r="Q9">
        <v>31.2329975136172</v>
      </c>
      <c r="R9">
        <v>32.954067164820401</v>
      </c>
      <c r="T9" s="14">
        <v>22</v>
      </c>
      <c r="U9" s="14">
        <v>160000</v>
      </c>
      <c r="V9" s="5">
        <f t="shared" si="2"/>
        <v>231.69918605081949</v>
      </c>
      <c r="W9" s="5">
        <f t="shared" si="3"/>
        <v>5.7520854195182176</v>
      </c>
      <c r="X9" s="5">
        <f t="shared" si="4"/>
        <v>1.8189691221522719</v>
      </c>
      <c r="Y9" s="5">
        <f t="shared" si="7"/>
        <v>231.07929457159565</v>
      </c>
      <c r="Z9" s="5">
        <f t="shared" si="8"/>
        <v>223.98098938804074</v>
      </c>
      <c r="AA9" s="5">
        <f t="shared" si="9"/>
        <v>233.75111859454327</v>
      </c>
      <c r="AB9" s="5">
        <f t="shared" si="10"/>
        <v>236.80771093600583</v>
      </c>
      <c r="AC9" s="5">
        <f t="shared" si="11"/>
        <v>238.05962791687421</v>
      </c>
      <c r="AD9" s="5">
        <f t="shared" si="12"/>
        <v>223.50764009041816</v>
      </c>
      <c r="AE9" s="5">
        <f t="shared" si="13"/>
        <v>228.69313294981237</v>
      </c>
      <c r="AF9" s="5">
        <f t="shared" si="14"/>
        <v>234.29733021772219</v>
      </c>
      <c r="AG9" s="5">
        <f t="shared" si="15"/>
        <v>227.14907282630691</v>
      </c>
      <c r="AH9" s="5">
        <f t="shared" si="16"/>
        <v>239.66594301687564</v>
      </c>
      <c r="AI9">
        <f t="shared" si="17"/>
        <v>243.63054545454546</v>
      </c>
      <c r="AJ9">
        <f t="shared" si="5"/>
        <v>-4.897316706107369</v>
      </c>
      <c r="AK9">
        <f t="shared" si="18"/>
        <v>-11.931359403725963</v>
      </c>
      <c r="AL9">
        <f t="shared" si="6"/>
        <v>0.95102683293892631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105.3877297434002</v>
      </c>
      <c r="H10" s="5">
        <f t="shared" si="1"/>
        <v>3.2936507622100666</v>
      </c>
      <c r="I10">
        <v>108.814998533547</v>
      </c>
      <c r="J10">
        <v>106.853316875738</v>
      </c>
      <c r="K10">
        <v>107.27286347291199</v>
      </c>
      <c r="L10">
        <v>98.991417089735904</v>
      </c>
      <c r="M10">
        <v>100.823485758489</v>
      </c>
      <c r="N10">
        <v>103.03616149478501</v>
      </c>
      <c r="O10">
        <v>106.77783888329201</v>
      </c>
      <c r="P10">
        <v>107.16158110860199</v>
      </c>
      <c r="Q10">
        <v>106.035423975962</v>
      </c>
      <c r="R10">
        <v>108.110210240939</v>
      </c>
      <c r="T10" s="14">
        <v>69</v>
      </c>
      <c r="U10" s="14">
        <v>160000</v>
      </c>
      <c r="V10" s="5">
        <f t="shared" si="2"/>
        <v>244.37734433252217</v>
      </c>
      <c r="W10" s="5">
        <f t="shared" si="3"/>
        <v>7.6374510428059557</v>
      </c>
      <c r="X10" s="5">
        <f t="shared" si="4"/>
        <v>2.4151740813294964</v>
      </c>
      <c r="Y10" s="5">
        <f t="shared" si="7"/>
        <v>252.32463428068868</v>
      </c>
      <c r="Z10" s="5">
        <f t="shared" si="8"/>
        <v>247.77580724808809</v>
      </c>
      <c r="AA10" s="5">
        <f t="shared" si="9"/>
        <v>248.74866892269449</v>
      </c>
      <c r="AB10" s="5">
        <f t="shared" si="10"/>
        <v>229.54531499069194</v>
      </c>
      <c r="AC10" s="5">
        <f t="shared" si="11"/>
        <v>233.79359016461217</v>
      </c>
      <c r="AD10" s="5">
        <f t="shared" si="12"/>
        <v>238.92443245167539</v>
      </c>
      <c r="AE10" s="5">
        <f t="shared" si="13"/>
        <v>247.60078581632931</v>
      </c>
      <c r="AF10" s="5">
        <f t="shared" si="14"/>
        <v>248.49062286052634</v>
      </c>
      <c r="AG10" s="5">
        <f t="shared" si="15"/>
        <v>245.87924400223073</v>
      </c>
      <c r="AH10" s="5">
        <f t="shared" si="16"/>
        <v>250.69034258768465</v>
      </c>
      <c r="AI10">
        <f>F10/T10*U10/1000</f>
        <v>333.93530434782616</v>
      </c>
      <c r="AJ10">
        <f t="shared" si="5"/>
        <v>-26.818955303396326</v>
      </c>
      <c r="AK10">
        <f t="shared" si="18"/>
        <v>-89.557960015303991</v>
      </c>
      <c r="AL10">
        <f t="shared" si="6"/>
        <v>0.7318104469660367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57.490776971192737</v>
      </c>
      <c r="H12" s="5">
        <f t="shared" si="1"/>
        <v>3.2538934815736296</v>
      </c>
      <c r="I12">
        <v>57.836248163733003</v>
      </c>
      <c r="J12">
        <v>59.050751324742102</v>
      </c>
      <c r="K12">
        <v>57.616274101908601</v>
      </c>
      <c r="L12">
        <v>55.8877795508944</v>
      </c>
      <c r="M12">
        <v>51.211105380872397</v>
      </c>
      <c r="N12">
        <v>62.351836037711699</v>
      </c>
      <c r="O12">
        <v>58.043474656790998</v>
      </c>
      <c r="P12">
        <v>54.8629007569861</v>
      </c>
      <c r="Q12">
        <v>61.778432218710002</v>
      </c>
      <c r="R12">
        <v>56.268967519578197</v>
      </c>
      <c r="T12" s="14">
        <v>81</v>
      </c>
      <c r="U12" s="14">
        <v>66000</v>
      </c>
      <c r="V12" s="5">
        <f t="shared" si="2"/>
        <v>46.844336791342243</v>
      </c>
      <c r="W12" s="5">
        <f t="shared" si="3"/>
        <v>2.6513206146155497</v>
      </c>
      <c r="X12" s="5">
        <f t="shared" si="4"/>
        <v>0.83842119495426493</v>
      </c>
      <c r="Y12" s="5">
        <f t="shared" si="7"/>
        <v>47.12583183711579</v>
      </c>
      <c r="Z12" s="5">
        <f t="shared" si="8"/>
        <v>48.115427005345417</v>
      </c>
      <c r="AA12" s="5">
        <f t="shared" si="9"/>
        <v>46.946593712666271</v>
      </c>
      <c r="AB12" s="5">
        <f t="shared" si="10"/>
        <v>45.538190745173218</v>
      </c>
      <c r="AC12" s="5">
        <f t="shared" si="11"/>
        <v>41.727567347377509</v>
      </c>
      <c r="AD12" s="5">
        <f t="shared" si="12"/>
        <v>50.805199734431753</v>
      </c>
      <c r="AE12" s="5">
        <f t="shared" si="13"/>
        <v>47.294683053681553</v>
      </c>
      <c r="AF12" s="5">
        <f t="shared" si="14"/>
        <v>44.703104320507194</v>
      </c>
      <c r="AG12" s="5">
        <f t="shared" si="15"/>
        <v>50.337981807837778</v>
      </c>
      <c r="AH12" s="5">
        <f t="shared" si="16"/>
        <v>45.84878834928594</v>
      </c>
      <c r="AI12">
        <f t="shared" si="17"/>
        <v>12.183111111111113</v>
      </c>
      <c r="AJ12">
        <f t="shared" si="5"/>
        <v>284.5022536864148</v>
      </c>
      <c r="AK12">
        <f t="shared" si="18"/>
        <v>34.661225680231126</v>
      </c>
      <c r="AL12">
        <f t="shared" si="6"/>
        <v>3.845022536864148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1073.0862306754184</v>
      </c>
      <c r="H14" s="5">
        <f t="shared" si="1"/>
        <v>35.909233121975333</v>
      </c>
      <c r="I14" s="1">
        <v>1067.27859056651</v>
      </c>
      <c r="J14" s="1">
        <v>1075.2554592144299</v>
      </c>
      <c r="K14" s="1">
        <v>1062.38948343998</v>
      </c>
      <c r="L14" s="1">
        <v>1091.4941357857399</v>
      </c>
      <c r="M14" s="1">
        <v>1094.67350371112</v>
      </c>
      <c r="N14">
        <v>999.57956656889496</v>
      </c>
      <c r="O14" s="1">
        <v>1093.1153008254701</v>
      </c>
      <c r="P14" s="1">
        <v>1047.3887805904801</v>
      </c>
      <c r="Q14" s="1">
        <v>1062.75695258008</v>
      </c>
      <c r="R14" s="1">
        <v>1136.93053347148</v>
      </c>
      <c r="T14" s="14">
        <v>615</v>
      </c>
      <c r="U14" s="14">
        <v>96000</v>
      </c>
      <c r="V14" s="5">
        <f t="shared" si="2"/>
        <v>167.50614332494337</v>
      </c>
      <c r="W14" s="5">
        <f t="shared" si="3"/>
        <v>5.6053437068449332</v>
      </c>
      <c r="X14" s="5">
        <f t="shared" si="4"/>
        <v>1.7725653181721144</v>
      </c>
      <c r="Y14" s="5">
        <f t="shared" si="7"/>
        <v>166.59958486891864</v>
      </c>
      <c r="Z14" s="5">
        <f t="shared" si="8"/>
        <v>167.84475460908175</v>
      </c>
      <c r="AA14" s="5">
        <f t="shared" si="9"/>
        <v>165.83640717111882</v>
      </c>
      <c r="AB14" s="5">
        <f t="shared" si="10"/>
        <v>170.37957241533502</v>
      </c>
      <c r="AC14" s="5">
        <f t="shared" si="11"/>
        <v>170.87586399393092</v>
      </c>
      <c r="AD14" s="5">
        <f t="shared" si="12"/>
        <v>156.03193234246166</v>
      </c>
      <c r="AE14" s="5">
        <f t="shared" si="13"/>
        <v>170.63263232397583</v>
      </c>
      <c r="AF14" s="5">
        <f t="shared" si="14"/>
        <v>163.49483404339202</v>
      </c>
      <c r="AG14" s="5">
        <f t="shared" si="15"/>
        <v>165.89376820762226</v>
      </c>
      <c r="AH14" s="5">
        <f t="shared" si="16"/>
        <v>177.47208327359689</v>
      </c>
      <c r="AI14">
        <f t="shared" si="17"/>
        <v>78.007071219512198</v>
      </c>
      <c r="AJ14">
        <f t="shared" si="5"/>
        <v>114.73199891530402</v>
      </c>
      <c r="AK14">
        <f t="shared" si="18"/>
        <v>89.499072105431168</v>
      </c>
      <c r="AL14">
        <f t="shared" si="6"/>
        <v>2.1473199891530403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20.51162240215373</v>
      </c>
      <c r="H15" s="5">
        <f t="shared" si="1"/>
        <v>0.49873789285974934</v>
      </c>
      <c r="I15">
        <v>20.4782071538792</v>
      </c>
      <c r="J15">
        <v>20.911201008110201</v>
      </c>
      <c r="K15">
        <v>20.5320276733319</v>
      </c>
      <c r="L15">
        <v>20.658020411140999</v>
      </c>
      <c r="M15">
        <v>21.289183691233099</v>
      </c>
      <c r="N15">
        <v>20.8999092279624</v>
      </c>
      <c r="O15">
        <v>19.5504538837654</v>
      </c>
      <c r="P15">
        <v>20.447056061586402</v>
      </c>
      <c r="Q15">
        <v>19.904780072243199</v>
      </c>
      <c r="R15">
        <v>20.4453848382845</v>
      </c>
      <c r="T15" s="14">
        <v>546</v>
      </c>
      <c r="U15" s="14">
        <v>210000</v>
      </c>
      <c r="V15" s="5">
        <f t="shared" si="2"/>
        <v>7.889085539289896</v>
      </c>
      <c r="W15" s="5">
        <f t="shared" si="3"/>
        <v>0.19182226648451897</v>
      </c>
      <c r="X15" s="5">
        <f t="shared" si="4"/>
        <v>6.0659526802685992E-2</v>
      </c>
      <c r="Y15" s="5">
        <f t="shared" si="7"/>
        <v>7.8762335207227689</v>
      </c>
      <c r="Z15" s="5">
        <f t="shared" si="8"/>
        <v>8.0427696185039235</v>
      </c>
      <c r="AA15" s="5">
        <f t="shared" si="9"/>
        <v>7.8969337205122683</v>
      </c>
      <c r="AB15" s="5">
        <f t="shared" si="10"/>
        <v>7.9453924658234607</v>
      </c>
      <c r="AC15" s="5">
        <f t="shared" si="11"/>
        <v>8.188147573551193</v>
      </c>
      <c r="AD15" s="5">
        <f t="shared" si="12"/>
        <v>8.0384266261393833</v>
      </c>
      <c r="AE15" s="5">
        <f t="shared" si="13"/>
        <v>7.5194053399097696</v>
      </c>
      <c r="AF15" s="5">
        <f t="shared" si="14"/>
        <v>7.8642523313793857</v>
      </c>
      <c r="AG15" s="5">
        <f t="shared" si="15"/>
        <v>7.6556846431704608</v>
      </c>
      <c r="AH15" s="5">
        <f t="shared" si="16"/>
        <v>7.8636095531863468</v>
      </c>
      <c r="AI15">
        <f t="shared" si="17"/>
        <v>3.4504615384615396</v>
      </c>
      <c r="AJ15">
        <f t="shared" si="5"/>
        <v>128.63855896818401</v>
      </c>
      <c r="AK15">
        <f t="shared" si="18"/>
        <v>4.4386240008283568</v>
      </c>
      <c r="AL15">
        <f t="shared" si="6"/>
        <v>2.2863855896818399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62.477876929542767</v>
      </c>
      <c r="H17" s="5">
        <f t="shared" si="1"/>
        <v>5.5990531872940092</v>
      </c>
      <c r="I17">
        <v>57.269724798670502</v>
      </c>
      <c r="J17">
        <v>54.836346883335899</v>
      </c>
      <c r="K17">
        <v>63.278612215843197</v>
      </c>
      <c r="L17">
        <v>61.715882617065397</v>
      </c>
      <c r="M17">
        <v>59.428060775197601</v>
      </c>
      <c r="N17">
        <v>70.094759069113906</v>
      </c>
      <c r="O17">
        <v>68.052488711474297</v>
      </c>
      <c r="P17">
        <v>56.755960827004202</v>
      </c>
      <c r="Q17">
        <v>70.485558474971597</v>
      </c>
      <c r="R17">
        <v>62.861374922750997</v>
      </c>
      <c r="T17" s="14">
        <v>292</v>
      </c>
      <c r="U17" s="14">
        <v>100000</v>
      </c>
      <c r="V17" s="5">
        <f t="shared" si="2"/>
        <v>21.396533195048889</v>
      </c>
      <c r="W17" s="5">
        <f t="shared" si="3"/>
        <v>1.9174839682513742</v>
      </c>
      <c r="X17" s="5">
        <f t="shared" si="4"/>
        <v>0.6063616716532334</v>
      </c>
      <c r="Y17" s="5">
        <f t="shared" si="7"/>
        <v>19.612919451599485</v>
      </c>
      <c r="Z17" s="5">
        <f t="shared" si="8"/>
        <v>18.7795708504575</v>
      </c>
      <c r="AA17" s="5">
        <f t="shared" si="9"/>
        <v>21.670757608165477</v>
      </c>
      <c r="AB17" s="5">
        <f t="shared" si="10"/>
        <v>21.135576238721026</v>
      </c>
      <c r="AC17" s="5">
        <f t="shared" si="11"/>
        <v>20.352075607944386</v>
      </c>
      <c r="AD17" s="5">
        <f t="shared" si="12"/>
        <v>24.005054475723941</v>
      </c>
      <c r="AE17" s="5">
        <f t="shared" si="13"/>
        <v>23.305646818998049</v>
      </c>
      <c r="AF17" s="5">
        <f t="shared" si="14"/>
        <v>19.436972885960341</v>
      </c>
      <c r="AG17" s="5">
        <f t="shared" si="15"/>
        <v>24.138889888688905</v>
      </c>
      <c r="AH17" s="5">
        <f t="shared" si="16"/>
        <v>21.527868124229794</v>
      </c>
      <c r="AI17">
        <f t="shared" si="17"/>
        <v>603.1890410958905</v>
      </c>
      <c r="AJ17">
        <f t="shared" si="5"/>
        <v>-96.452764931508867</v>
      </c>
      <c r="AK17">
        <f t="shared" si="18"/>
        <v>-581.79250790084166</v>
      </c>
      <c r="AL17">
        <f t="shared" si="6"/>
        <v>3.5472350684911447E-2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74.129547196542219</v>
      </c>
      <c r="H18" s="5">
        <f t="shared" si="1"/>
        <v>4.6442829937432126</v>
      </c>
      <c r="I18">
        <v>69.609130053685703</v>
      </c>
      <c r="J18">
        <v>72.784514062031406</v>
      </c>
      <c r="K18">
        <v>72.679766508432607</v>
      </c>
      <c r="L18">
        <v>70.759866287913397</v>
      </c>
      <c r="M18">
        <v>74.345258046483195</v>
      </c>
      <c r="N18">
        <v>69.864796785410803</v>
      </c>
      <c r="O18">
        <v>72.900457386893805</v>
      </c>
      <c r="P18">
        <v>84.393049307938895</v>
      </c>
      <c r="Q18">
        <v>74.055514082942494</v>
      </c>
      <c r="R18">
        <v>79.903119443689803</v>
      </c>
      <c r="T18" s="14">
        <v>200</v>
      </c>
      <c r="U18" s="14">
        <v>47000</v>
      </c>
      <c r="V18" s="5">
        <f t="shared" si="2"/>
        <v>17.420443591187418</v>
      </c>
      <c r="W18" s="5">
        <f t="shared" si="3"/>
        <v>1.0914065035296543</v>
      </c>
      <c r="X18" s="5">
        <f t="shared" si="4"/>
        <v>0.3451330404274307</v>
      </c>
      <c r="Y18" s="5">
        <f t="shared" si="7"/>
        <v>16.358145562616141</v>
      </c>
      <c r="Z18" s="5">
        <f t="shared" si="8"/>
        <v>17.104360804577379</v>
      </c>
      <c r="AA18" s="5">
        <f t="shared" si="9"/>
        <v>17.079745129481665</v>
      </c>
      <c r="AB18" s="5">
        <f t="shared" si="10"/>
        <v>16.628568577659646</v>
      </c>
      <c r="AC18" s="5">
        <f t="shared" si="11"/>
        <v>17.471135640923553</v>
      </c>
      <c r="AD18" s="5">
        <f t="shared" si="12"/>
        <v>16.41822724457154</v>
      </c>
      <c r="AE18" s="5">
        <f t="shared" si="13"/>
        <v>17.131607485920046</v>
      </c>
      <c r="AF18" s="5">
        <f t="shared" si="14"/>
        <v>19.832366587365637</v>
      </c>
      <c r="AG18" s="5">
        <f t="shared" si="15"/>
        <v>17.403045809491488</v>
      </c>
      <c r="AH18" s="5">
        <f t="shared" si="16"/>
        <v>18.777233069267105</v>
      </c>
      <c r="AI18">
        <f t="shared" si="17"/>
        <v>45.130904000000001</v>
      </c>
      <c r="AJ18">
        <f t="shared" si="5"/>
        <v>-61.400189122762939</v>
      </c>
      <c r="AK18">
        <f t="shared" si="18"/>
        <v>-27.710460408812583</v>
      </c>
      <c r="AL18">
        <f t="shared" si="6"/>
        <v>0.38599810877237062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23.144378476366239</v>
      </c>
      <c r="H19" s="5">
        <f t="shared" si="1"/>
        <v>1.4968274166930124</v>
      </c>
      <c r="I19">
        <v>25.566001433304901</v>
      </c>
      <c r="J19">
        <v>24.171766869300601</v>
      </c>
      <c r="K19">
        <v>22.417742353217601</v>
      </c>
      <c r="L19">
        <v>21.488327781927801</v>
      </c>
      <c r="M19">
        <v>22.0938525682845</v>
      </c>
      <c r="N19">
        <v>25.649527445604399</v>
      </c>
      <c r="O19">
        <v>22.0381046760495</v>
      </c>
      <c r="P19">
        <v>22.998182268757802</v>
      </c>
      <c r="Q19">
        <v>23.032171022829601</v>
      </c>
      <c r="R19">
        <v>21.988108344385701</v>
      </c>
      <c r="T19" s="14">
        <v>437</v>
      </c>
      <c r="U19" s="14">
        <v>300000</v>
      </c>
      <c r="V19" s="5">
        <f t="shared" si="2"/>
        <v>15.888589343043185</v>
      </c>
      <c r="W19" s="5">
        <f t="shared" si="3"/>
        <v>1.0275703089425716</v>
      </c>
      <c r="X19" s="5">
        <f t="shared" si="4"/>
        <v>0.32494626322214137</v>
      </c>
      <c r="Y19" s="5">
        <f t="shared" si="7"/>
        <v>17.55103073224593</v>
      </c>
      <c r="Z19" s="5">
        <f t="shared" si="8"/>
        <v>16.593890299291029</v>
      </c>
      <c r="AA19" s="5">
        <f t="shared" si="9"/>
        <v>15.389754475893088</v>
      </c>
      <c r="AB19" s="5">
        <f t="shared" si="10"/>
        <v>14.751712436106043</v>
      </c>
      <c r="AC19" s="5">
        <f t="shared" si="11"/>
        <v>15.167404509119793</v>
      </c>
      <c r="AD19" s="5">
        <f t="shared" si="12"/>
        <v>17.608371244122011</v>
      </c>
      <c r="AE19" s="5">
        <f t="shared" si="13"/>
        <v>15.12913364488524</v>
      </c>
      <c r="AF19" s="5">
        <f t="shared" si="14"/>
        <v>15.78822581379254</v>
      </c>
      <c r="AG19" s="5">
        <f t="shared" si="15"/>
        <v>15.811559054574095</v>
      </c>
      <c r="AH19" s="5">
        <f t="shared" si="16"/>
        <v>15.094811220402082</v>
      </c>
      <c r="AI19">
        <f t="shared" si="17"/>
        <v>33.584622425629298</v>
      </c>
      <c r="AJ19">
        <f t="shared" si="5"/>
        <v>-52.690879945941596</v>
      </c>
      <c r="AK19">
        <f t="shared" si="18"/>
        <v>-17.696033082586112</v>
      </c>
      <c r="AL19">
        <f t="shared" si="6"/>
        <v>0.47309120054058401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26.768670958959511</v>
      </c>
      <c r="H20" s="5">
        <f t="shared" si="1"/>
        <v>0.32043307782813746</v>
      </c>
      <c r="I20">
        <v>26.305559223952802</v>
      </c>
      <c r="J20">
        <v>27.056304636864201</v>
      </c>
      <c r="K20">
        <v>26.4137882688647</v>
      </c>
      <c r="L20">
        <v>27.082909078345601</v>
      </c>
      <c r="M20">
        <v>26.394221665711001</v>
      </c>
      <c r="N20">
        <v>26.866086214859699</v>
      </c>
      <c r="O20">
        <v>26.826982065917399</v>
      </c>
      <c r="P20">
        <v>26.5833829235468</v>
      </c>
      <c r="Q20">
        <v>26.972703323610698</v>
      </c>
      <c r="R20">
        <v>27.184772187922199</v>
      </c>
      <c r="T20" s="14">
        <v>97</v>
      </c>
      <c r="U20" s="14">
        <v>105000</v>
      </c>
      <c r="V20" s="5">
        <f t="shared" si="2"/>
        <v>28.976396398873696</v>
      </c>
      <c r="W20" s="5">
        <f t="shared" si="3"/>
        <v>0.34686054816447848</v>
      </c>
      <c r="X20" s="5">
        <f t="shared" si="4"/>
        <v>0.10968693626542884</v>
      </c>
      <c r="Y20" s="5">
        <f t="shared" si="7"/>
        <v>28.475089881598393</v>
      </c>
      <c r="Z20" s="5">
        <f t="shared" si="8"/>
        <v>29.287752441966401</v>
      </c>
      <c r="AA20" s="5">
        <f t="shared" si="9"/>
        <v>28.592245033307151</v>
      </c>
      <c r="AB20" s="5">
        <f t="shared" si="10"/>
        <v>29.316551064188538</v>
      </c>
      <c r="AC20" s="5">
        <f t="shared" si="11"/>
        <v>28.571064689687166</v>
      </c>
      <c r="AD20" s="5">
        <f t="shared" si="12"/>
        <v>29.081845902683177</v>
      </c>
      <c r="AE20" s="5">
        <f t="shared" si="13"/>
        <v>29.039516669292031</v>
      </c>
      <c r="AF20" s="5">
        <f t="shared" si="14"/>
        <v>28.775826876004267</v>
      </c>
      <c r="AG20" s="5">
        <f t="shared" si="15"/>
        <v>29.197256175042508</v>
      </c>
      <c r="AH20" s="5">
        <f t="shared" si="16"/>
        <v>29.42681525496733</v>
      </c>
      <c r="AI20">
        <f t="shared" si="17"/>
        <v>120.25509278350515</v>
      </c>
      <c r="AJ20">
        <f t="shared" si="5"/>
        <v>-75.904225153241683</v>
      </c>
      <c r="AK20">
        <f t="shared" si="18"/>
        <v>-91.278696384631445</v>
      </c>
      <c r="AL20">
        <f t="shared" si="6"/>
        <v>0.24095774846758305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249.78030310419558</v>
      </c>
      <c r="H21" s="5">
        <f t="shared" si="1"/>
        <v>33.723193475650746</v>
      </c>
      <c r="I21">
        <v>256.39190753251899</v>
      </c>
      <c r="J21">
        <v>281.78441726116102</v>
      </c>
      <c r="K21">
        <v>208.821922915073</v>
      </c>
      <c r="L21">
        <v>249.91136291030301</v>
      </c>
      <c r="M21">
        <v>238.839765929582</v>
      </c>
      <c r="N21">
        <v>254.036455376086</v>
      </c>
      <c r="O21">
        <v>212.43078064116</v>
      </c>
      <c r="P21">
        <v>317.808227478498</v>
      </c>
      <c r="Q21">
        <v>262.25433643865199</v>
      </c>
      <c r="R21">
        <v>215.52385455892201</v>
      </c>
      <c r="T21" s="14">
        <v>1629</v>
      </c>
      <c r="U21" s="14">
        <v>90000</v>
      </c>
      <c r="V21" s="5">
        <f t="shared" si="2"/>
        <v>13.800016746088152</v>
      </c>
      <c r="W21" s="5">
        <f t="shared" si="3"/>
        <v>1.8631598605332025</v>
      </c>
      <c r="X21" s="5">
        <f t="shared" si="4"/>
        <v>0.58918288042865796</v>
      </c>
      <c r="Y21" s="5">
        <f t="shared" si="7"/>
        <v>14.165298758702708</v>
      </c>
      <c r="Z21" s="5">
        <f t="shared" si="8"/>
        <v>15.56819984868293</v>
      </c>
      <c r="AA21" s="5">
        <f t="shared" si="9"/>
        <v>11.537122812987461</v>
      </c>
      <c r="AB21" s="5">
        <f t="shared" si="10"/>
        <v>13.807257619353758</v>
      </c>
      <c r="AC21" s="5">
        <f t="shared" si="11"/>
        <v>13.195567178429945</v>
      </c>
      <c r="AD21" s="5">
        <f t="shared" si="12"/>
        <v>14.03516328044674</v>
      </c>
      <c r="AE21" s="5">
        <f t="shared" si="13"/>
        <v>11.736507217743647</v>
      </c>
      <c r="AF21" s="5">
        <f t="shared" si="14"/>
        <v>17.55846560654685</v>
      </c>
      <c r="AG21" s="5">
        <f t="shared" si="15"/>
        <v>14.489189858489059</v>
      </c>
      <c r="AH21" s="5">
        <f t="shared" si="16"/>
        <v>11.907395279498452</v>
      </c>
      <c r="AI21">
        <f t="shared" si="17"/>
        <v>18.581480662983427</v>
      </c>
      <c r="AJ21">
        <f t="shared" si="5"/>
        <v>-25.732416073927482</v>
      </c>
      <c r="AK21">
        <f t="shared" si="18"/>
        <v>-4.7814639168952748</v>
      </c>
      <c r="AL21">
        <f t="shared" si="6"/>
        <v>0.74267583926072511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27.07135834889624</v>
      </c>
      <c r="H22" s="5">
        <f t="shared" si="1"/>
        <v>0.17862699657348657</v>
      </c>
      <c r="I22">
        <v>26.838462100626199</v>
      </c>
      <c r="J22">
        <v>27.2425304827416</v>
      </c>
      <c r="K22">
        <v>27.115297012599399</v>
      </c>
      <c r="L22">
        <v>26.897158731329501</v>
      </c>
      <c r="M22">
        <v>26.860454751151799</v>
      </c>
      <c r="N22">
        <v>26.989652741988099</v>
      </c>
      <c r="O22">
        <v>27.131641054193199</v>
      </c>
      <c r="P22">
        <v>27.2885584352729</v>
      </c>
      <c r="Q22">
        <v>27.020094578979901</v>
      </c>
      <c r="R22">
        <v>27.329733600079798</v>
      </c>
      <c r="T22" s="14">
        <v>54</v>
      </c>
      <c r="U22" s="14">
        <v>90000</v>
      </c>
      <c r="V22" s="5">
        <f t="shared" si="2"/>
        <v>45.118930581493736</v>
      </c>
      <c r="W22" s="5">
        <f t="shared" si="3"/>
        <v>0.29771166095580953</v>
      </c>
      <c r="X22" s="5">
        <f t="shared" si="4"/>
        <v>9.4144693461217913E-2</v>
      </c>
      <c r="Y22" s="5">
        <f t="shared" si="7"/>
        <v>44.730770167710332</v>
      </c>
      <c r="Z22" s="5">
        <f t="shared" si="8"/>
        <v>45.404217471236002</v>
      </c>
      <c r="AA22" s="5">
        <f t="shared" si="9"/>
        <v>45.19216168766566</v>
      </c>
      <c r="AB22" s="5">
        <f t="shared" si="10"/>
        <v>44.828597885549172</v>
      </c>
      <c r="AC22" s="5">
        <f t="shared" si="11"/>
        <v>44.767424585253003</v>
      </c>
      <c r="AD22" s="5">
        <f t="shared" si="12"/>
        <v>44.982754569980166</v>
      </c>
      <c r="AE22" s="5">
        <f t="shared" si="13"/>
        <v>45.219401756988667</v>
      </c>
      <c r="AF22" s="5">
        <f t="shared" si="14"/>
        <v>45.480930725454833</v>
      </c>
      <c r="AG22" s="5">
        <f t="shared" si="15"/>
        <v>45.033490964966497</v>
      </c>
      <c r="AH22" s="5">
        <f t="shared" si="16"/>
        <v>45.549556000132995</v>
      </c>
      <c r="AI22">
        <f t="shared" si="17"/>
        <v>153.75733333333335</v>
      </c>
      <c r="AJ22">
        <f t="shared" si="5"/>
        <v>-70.655753710504598</v>
      </c>
      <c r="AK22">
        <f t="shared" si="18"/>
        <v>-108.63840275183961</v>
      </c>
      <c r="AL22">
        <f t="shared" si="6"/>
        <v>0.29344246289495396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12.239690044297541</v>
      </c>
      <c r="H23" s="5">
        <f t="shared" si="1"/>
        <v>4.7563374183791508E-2</v>
      </c>
      <c r="I23">
        <v>12.202879663255301</v>
      </c>
      <c r="J23">
        <v>12.2260133617275</v>
      </c>
      <c r="K23">
        <v>12.2540541817172</v>
      </c>
      <c r="L23">
        <v>12.2257526957337</v>
      </c>
      <c r="M23">
        <v>12.2292707504219</v>
      </c>
      <c r="N23">
        <v>12.2279349392879</v>
      </c>
      <c r="O23">
        <v>12.252718829666399</v>
      </c>
      <c r="P23">
        <v>12.188791862294799</v>
      </c>
      <c r="Q23">
        <v>12.226370792908501</v>
      </c>
      <c r="R23">
        <v>12.363113365962199</v>
      </c>
      <c r="T23" s="14">
        <v>18</v>
      </c>
      <c r="U23" s="14">
        <v>270000</v>
      </c>
      <c r="V23" s="5">
        <f t="shared" si="2"/>
        <v>183.59535066446307</v>
      </c>
      <c r="W23" s="5">
        <f t="shared" si="3"/>
        <v>0.71345061275688015</v>
      </c>
      <c r="X23" s="5">
        <f t="shared" si="4"/>
        <v>0.22561289343545232</v>
      </c>
      <c r="Y23" s="5">
        <f t="shared" si="7"/>
        <v>183.04319494882949</v>
      </c>
      <c r="Z23" s="5">
        <f t="shared" si="8"/>
        <v>183.39020042591247</v>
      </c>
      <c r="AA23" s="5">
        <f t="shared" si="9"/>
        <v>183.81081272575801</v>
      </c>
      <c r="AB23" s="5">
        <f t="shared" si="10"/>
        <v>183.38629043600548</v>
      </c>
      <c r="AC23" s="5">
        <f t="shared" si="11"/>
        <v>183.4390612563285</v>
      </c>
      <c r="AD23" s="5">
        <f t="shared" si="12"/>
        <v>183.4190240893185</v>
      </c>
      <c r="AE23" s="5">
        <f t="shared" si="13"/>
        <v>183.79078244499601</v>
      </c>
      <c r="AF23" s="5">
        <f t="shared" si="14"/>
        <v>182.83187793442198</v>
      </c>
      <c r="AG23" s="5">
        <f t="shared" si="15"/>
        <v>183.3955618936275</v>
      </c>
      <c r="AH23" s="5">
        <f t="shared" si="16"/>
        <v>185.446700489433</v>
      </c>
      <c r="AI23">
        <f t="shared" si="17"/>
        <v>1257.3119999999999</v>
      </c>
      <c r="AJ23">
        <f t="shared" si="5"/>
        <v>-85.39778904007413</v>
      </c>
      <c r="AK23">
        <f t="shared" si="18"/>
        <v>-1073.7166493355369</v>
      </c>
      <c r="AL23">
        <f t="shared" si="6"/>
        <v>0.14602210959925865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8.2525597072642931</v>
      </c>
      <c r="H24" s="5">
        <f t="shared" si="1"/>
        <v>0.19800556103697606</v>
      </c>
      <c r="I24">
        <v>8.2489549474714892</v>
      </c>
      <c r="J24">
        <v>8.3910665306384402</v>
      </c>
      <c r="K24">
        <v>8.2549660142444594</v>
      </c>
      <c r="L24">
        <v>8.3547232108550809</v>
      </c>
      <c r="M24">
        <v>8.5431583253367105</v>
      </c>
      <c r="N24">
        <v>8.4258622660958</v>
      </c>
      <c r="O24">
        <v>7.8731783703631004</v>
      </c>
      <c r="P24">
        <v>8.2220810341017998</v>
      </c>
      <c r="Q24">
        <v>8.0038226028945498</v>
      </c>
      <c r="R24">
        <v>8.2077837706415195</v>
      </c>
      <c r="T24" s="14">
        <v>65</v>
      </c>
      <c r="U24" s="14">
        <v>70000</v>
      </c>
      <c r="V24" s="5">
        <f t="shared" si="2"/>
        <v>8.8873719924384709</v>
      </c>
      <c r="W24" s="5">
        <f t="shared" si="3"/>
        <v>0.21323675803981965</v>
      </c>
      <c r="X24" s="5">
        <f t="shared" si="4"/>
        <v>6.7431383627605174E-2</v>
      </c>
      <c r="Y24" s="5">
        <f t="shared" si="7"/>
        <v>8.8834899434308348</v>
      </c>
      <c r="Z24" s="5">
        <f t="shared" si="8"/>
        <v>9.0365331868413978</v>
      </c>
      <c r="AA24" s="5">
        <f t="shared" si="9"/>
        <v>8.8899633999555725</v>
      </c>
      <c r="AB24" s="5">
        <f t="shared" si="10"/>
        <v>8.9973942270747003</v>
      </c>
      <c r="AC24" s="5">
        <f t="shared" si="11"/>
        <v>9.2003243503626102</v>
      </c>
      <c r="AD24" s="5">
        <f t="shared" si="12"/>
        <v>9.0740055173339371</v>
      </c>
      <c r="AE24" s="5">
        <f t="shared" si="13"/>
        <v>8.478807475775648</v>
      </c>
      <c r="AF24" s="5">
        <f t="shared" si="14"/>
        <v>8.8545488059557851</v>
      </c>
      <c r="AG24" s="5">
        <f t="shared" si="15"/>
        <v>8.6195012646556695</v>
      </c>
      <c r="AH24" s="5">
        <f t="shared" si="16"/>
        <v>8.8391517529985588</v>
      </c>
      <c r="AI24">
        <f t="shared" si="17"/>
        <v>3.8838153846153856</v>
      </c>
      <c r="AJ24">
        <f t="shared" si="5"/>
        <v>128.83095905235947</v>
      </c>
      <c r="AK24">
        <f t="shared" si="18"/>
        <v>5.0035566078230858</v>
      </c>
      <c r="AL24">
        <f t="shared" si="6"/>
        <v>2.2883095905235948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4.9191852310258968</v>
      </c>
      <c r="H25" s="5">
        <f t="shared" si="1"/>
        <v>0.11369817984872713</v>
      </c>
      <c r="I25">
        <v>4.9058466014566804</v>
      </c>
      <c r="J25">
        <v>4.9992498870750799</v>
      </c>
      <c r="K25">
        <v>4.9354205376041804</v>
      </c>
      <c r="L25">
        <v>4.9425437717016596</v>
      </c>
      <c r="M25">
        <v>5.09854921400526</v>
      </c>
      <c r="N25">
        <v>5.0161087053874898</v>
      </c>
      <c r="O25">
        <v>4.6983562877381502</v>
      </c>
      <c r="P25">
        <v>4.9009746936218397</v>
      </c>
      <c r="Q25">
        <v>4.7842368294710997</v>
      </c>
      <c r="R25">
        <v>4.9105657821975299</v>
      </c>
      <c r="T25" s="14">
        <v>22</v>
      </c>
      <c r="U25" s="14">
        <v>160000</v>
      </c>
      <c r="V25" s="5">
        <f t="shared" si="2"/>
        <v>35.775892589279252</v>
      </c>
      <c r="W25" s="5">
        <f t="shared" si="3"/>
        <v>0.82689585344528815</v>
      </c>
      <c r="X25" s="5">
        <f t="shared" si="4"/>
        <v>0.26148742846359008</v>
      </c>
      <c r="Y25" s="5">
        <f t="shared" si="7"/>
        <v>35.6788843742304</v>
      </c>
      <c r="Z25" s="5">
        <f t="shared" si="8"/>
        <v>36.358180996909674</v>
      </c>
      <c r="AA25" s="5">
        <f t="shared" si="9"/>
        <v>35.893967546212224</v>
      </c>
      <c r="AB25" s="5">
        <f t="shared" si="10"/>
        <v>35.945772885102983</v>
      </c>
      <c r="AC25" s="5">
        <f t="shared" si="11"/>
        <v>37.080357920038253</v>
      </c>
      <c r="AD25" s="5">
        <f t="shared" si="12"/>
        <v>36.480790584636289</v>
      </c>
      <c r="AE25" s="5">
        <f t="shared" si="13"/>
        <v>34.169863910822912</v>
      </c>
      <c r="AF25" s="5">
        <f t="shared" si="14"/>
        <v>35.643452317249746</v>
      </c>
      <c r="AG25" s="5">
        <f t="shared" si="15"/>
        <v>34.794449668880723</v>
      </c>
      <c r="AH25" s="5">
        <f t="shared" si="16"/>
        <v>35.713205688709309</v>
      </c>
      <c r="AI25">
        <f t="shared" si="17"/>
        <v>15.639272727272729</v>
      </c>
      <c r="AJ25">
        <f t="shared" si="5"/>
        <v>128.7567536749394</v>
      </c>
      <c r="AK25">
        <f t="shared" si="18"/>
        <v>20.136619862006523</v>
      </c>
      <c r="AL25">
        <f t="shared" si="6"/>
        <v>2.2875675367493939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8.8662757119328965</v>
      </c>
      <c r="H26" s="5">
        <f t="shared" si="1"/>
        <v>0.21375395800933303</v>
      </c>
      <c r="I26">
        <v>8.8475365978421507</v>
      </c>
      <c r="J26">
        <v>9.0410838164035692</v>
      </c>
      <c r="K26">
        <v>8.8931473880712097</v>
      </c>
      <c r="L26">
        <v>8.9246301389665792</v>
      </c>
      <c r="M26">
        <v>9.1953596280613397</v>
      </c>
      <c r="N26">
        <v>9.0252686389279297</v>
      </c>
      <c r="O26">
        <v>8.4637858598400193</v>
      </c>
      <c r="P26">
        <v>8.8361902624515096</v>
      </c>
      <c r="Q26">
        <v>8.5843518802237</v>
      </c>
      <c r="R26">
        <v>8.85140290854096</v>
      </c>
      <c r="T26" s="14">
        <v>400</v>
      </c>
      <c r="U26" s="14">
        <v>53000</v>
      </c>
      <c r="V26" s="5">
        <f t="shared" si="2"/>
        <v>1.1747815318311088</v>
      </c>
      <c r="W26" s="5">
        <f t="shared" si="3"/>
        <v>2.8322399436236691E-2</v>
      </c>
      <c r="X26" s="5">
        <f t="shared" si="4"/>
        <v>8.9563291019576791E-3</v>
      </c>
      <c r="Y26" s="5">
        <f t="shared" si="7"/>
        <v>1.1722985992140851</v>
      </c>
      <c r="Z26" s="5">
        <f t="shared" si="8"/>
        <v>1.1979436056734731</v>
      </c>
      <c r="AA26" s="5">
        <f t="shared" si="9"/>
        <v>1.1783420289194353</v>
      </c>
      <c r="AB26" s="5">
        <f t="shared" si="10"/>
        <v>1.1825134934130717</v>
      </c>
      <c r="AC26" s="5">
        <f t="shared" si="11"/>
        <v>1.2183851507181276</v>
      </c>
      <c r="AD26" s="5">
        <f t="shared" si="12"/>
        <v>1.1958480946579506</v>
      </c>
      <c r="AE26" s="5">
        <f t="shared" si="13"/>
        <v>1.1214516264288024</v>
      </c>
      <c r="AF26" s="5">
        <f t="shared" si="14"/>
        <v>1.1707952097748251</v>
      </c>
      <c r="AG26" s="5">
        <f t="shared" si="15"/>
        <v>1.1374266241296402</v>
      </c>
      <c r="AH26" s="5">
        <f t="shared" si="16"/>
        <v>1.1728108853816772</v>
      </c>
      <c r="AI26">
        <f t="shared" si="17"/>
        <v>0.51346400000000003</v>
      </c>
      <c r="AJ26">
        <f t="shared" si="5"/>
        <v>128.79530635664986</v>
      </c>
      <c r="AK26">
        <f t="shared" si="18"/>
        <v>0.66131753183110875</v>
      </c>
      <c r="AL26">
        <f t="shared" si="6"/>
        <v>2.2879530635664986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4.2797220807486607</v>
      </c>
      <c r="H27" s="5">
        <f t="shared" si="1"/>
        <v>9.9494255421740965E-2</v>
      </c>
      <c r="I27">
        <v>4.27196074177653</v>
      </c>
      <c r="J27">
        <v>4.3466474272975804</v>
      </c>
      <c r="K27">
        <v>4.29695845342592</v>
      </c>
      <c r="L27">
        <v>4.3176691891330403</v>
      </c>
      <c r="M27">
        <v>4.4322986317838904</v>
      </c>
      <c r="N27">
        <v>4.3691039026624496</v>
      </c>
      <c r="O27">
        <v>4.0993086375123697</v>
      </c>
      <c r="P27">
        <v>4.2587834685460102</v>
      </c>
      <c r="Q27">
        <v>4.14499941464139</v>
      </c>
      <c r="R27">
        <v>4.25949094070742</v>
      </c>
      <c r="T27" s="14">
        <v>640</v>
      </c>
      <c r="U27" s="14">
        <v>480000</v>
      </c>
      <c r="V27" s="5">
        <f t="shared" si="2"/>
        <v>3.2097915605614951</v>
      </c>
      <c r="W27" s="5">
        <f t="shared" si="3"/>
        <v>7.4620691566305672E-2</v>
      </c>
      <c r="X27" s="5">
        <f t="shared" si="4"/>
        <v>2.3597134592644339E-2</v>
      </c>
      <c r="Y27" s="5">
        <f t="shared" si="7"/>
        <v>3.2039705563323975</v>
      </c>
      <c r="Z27" s="5">
        <f t="shared" si="8"/>
        <v>3.2599855704731855</v>
      </c>
      <c r="AA27" s="5">
        <f t="shared" si="9"/>
        <v>3.2227188400694398</v>
      </c>
      <c r="AB27" s="5">
        <f t="shared" si="10"/>
        <v>3.2382518918497802</v>
      </c>
      <c r="AC27" s="5">
        <f t="shared" si="11"/>
        <v>3.3242239738379178</v>
      </c>
      <c r="AD27" s="5">
        <f t="shared" si="12"/>
        <v>3.276827926996837</v>
      </c>
      <c r="AE27" s="5">
        <f t="shared" si="13"/>
        <v>3.0744814781342775</v>
      </c>
      <c r="AF27" s="5">
        <f t="shared" si="14"/>
        <v>3.1940876014095076</v>
      </c>
      <c r="AG27" s="5">
        <f t="shared" si="15"/>
        <v>3.1087495609810425</v>
      </c>
      <c r="AH27" s="5">
        <f t="shared" si="16"/>
        <v>3.1946182055305647</v>
      </c>
      <c r="AI27">
        <f t="shared" si="17"/>
        <v>1.4028000000000003</v>
      </c>
      <c r="AJ27">
        <f t="shared" si="5"/>
        <v>128.81319935568109</v>
      </c>
      <c r="AK27">
        <f t="shared" si="18"/>
        <v>1.8069915605614948</v>
      </c>
      <c r="AL27">
        <f t="shared" si="6"/>
        <v>2.288131993556811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42.667252498903409</v>
      </c>
      <c r="H28" s="5">
        <f t="shared" si="1"/>
        <v>1.0307515874367035</v>
      </c>
      <c r="I28">
        <v>42.715898851732</v>
      </c>
      <c r="J28">
        <v>43.364339932514604</v>
      </c>
      <c r="K28">
        <v>42.689988751324897</v>
      </c>
      <c r="L28">
        <v>43.024029442649599</v>
      </c>
      <c r="M28">
        <v>44.145885984219703</v>
      </c>
      <c r="N28">
        <v>43.7261918285731</v>
      </c>
      <c r="O28">
        <v>40.679940616577298</v>
      </c>
      <c r="P28">
        <v>42.437707941315203</v>
      </c>
      <c r="Q28">
        <v>41.400799704329003</v>
      </c>
      <c r="R28">
        <v>42.487741935798603</v>
      </c>
      <c r="T28" s="14">
        <v>2500</v>
      </c>
      <c r="U28" s="14">
        <v>120000</v>
      </c>
      <c r="V28" s="5">
        <f t="shared" si="2"/>
        <v>2.0480281199473636</v>
      </c>
      <c r="W28" s="5">
        <f t="shared" si="3"/>
        <v>4.9476076196961913E-2</v>
      </c>
      <c r="X28" s="5">
        <f t="shared" si="4"/>
        <v>1.5645709047044116E-2</v>
      </c>
      <c r="Y28" s="5">
        <f t="shared" si="7"/>
        <v>2.0503631448831356</v>
      </c>
      <c r="Z28" s="5">
        <f t="shared" si="8"/>
        <v>2.081488316760701</v>
      </c>
      <c r="AA28" s="5">
        <f t="shared" si="9"/>
        <v>2.0491194600635949</v>
      </c>
      <c r="AB28" s="5">
        <f t="shared" si="10"/>
        <v>2.0651534132471805</v>
      </c>
      <c r="AC28" s="5">
        <f t="shared" si="11"/>
        <v>2.1190025272425461</v>
      </c>
      <c r="AD28" s="5">
        <f t="shared" si="12"/>
        <v>2.0988572077715091</v>
      </c>
      <c r="AE28" s="5">
        <f t="shared" si="13"/>
        <v>1.95263714959571</v>
      </c>
      <c r="AF28" s="5">
        <f t="shared" si="14"/>
        <v>2.0370099811831297</v>
      </c>
      <c r="AG28" s="5">
        <f t="shared" si="15"/>
        <v>1.9872383858077922</v>
      </c>
      <c r="AH28" s="5">
        <f t="shared" si="16"/>
        <v>2.0394116129183328</v>
      </c>
      <c r="AI28">
        <f t="shared" si="17"/>
        <v>0.89510400000000001</v>
      </c>
      <c r="AJ28">
        <f t="shared" si="5"/>
        <v>128.80337032873985</v>
      </c>
      <c r="AK28">
        <f t="shared" si="18"/>
        <v>1.1529241199473637</v>
      </c>
      <c r="AL28">
        <f t="shared" si="6"/>
        <v>2.2880337032873985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1.2820484575864888</v>
      </c>
      <c r="H29" s="5">
        <f t="shared" si="1"/>
        <v>3.0134798406322841E-2</v>
      </c>
      <c r="I29">
        <v>1.28028466632506</v>
      </c>
      <c r="J29">
        <v>1.3040533387509901</v>
      </c>
      <c r="K29">
        <v>1.2839868983270999</v>
      </c>
      <c r="L29">
        <v>1.29411139204112</v>
      </c>
      <c r="M29">
        <v>1.3260484092295901</v>
      </c>
      <c r="N29">
        <v>1.3071564917568701</v>
      </c>
      <c r="O29">
        <v>1.22422536146622</v>
      </c>
      <c r="P29">
        <v>1.28053525786886</v>
      </c>
      <c r="Q29">
        <v>1.2419371717843599</v>
      </c>
      <c r="R29">
        <v>1.2781455883147199</v>
      </c>
      <c r="T29" s="14">
        <v>1550</v>
      </c>
      <c r="U29" s="14">
        <v>390000</v>
      </c>
      <c r="V29" s="5">
        <f t="shared" si="2"/>
        <v>0.32257993448950373</v>
      </c>
      <c r="W29" s="5">
        <f t="shared" si="3"/>
        <v>7.5823041151392902E-3</v>
      </c>
      <c r="X29" s="5">
        <f t="shared" si="4"/>
        <v>2.3977350915907747E-3</v>
      </c>
      <c r="Y29" s="5">
        <f t="shared" si="7"/>
        <v>0.32213614184953121</v>
      </c>
      <c r="Z29" s="5">
        <f t="shared" si="8"/>
        <v>0.32811664652444267</v>
      </c>
      <c r="AA29" s="5">
        <f t="shared" si="9"/>
        <v>0.32306767119197999</v>
      </c>
      <c r="AB29" s="5">
        <f t="shared" si="10"/>
        <v>0.32561512444905599</v>
      </c>
      <c r="AC29" s="5">
        <f t="shared" si="11"/>
        <v>0.33365089006421944</v>
      </c>
      <c r="AD29" s="5">
        <f t="shared" si="12"/>
        <v>0.32889743986140596</v>
      </c>
      <c r="AE29" s="5">
        <f t="shared" si="13"/>
        <v>0.30803089740117795</v>
      </c>
      <c r="AF29" s="5">
        <f t="shared" si="14"/>
        <v>0.32219919391539059</v>
      </c>
      <c r="AG29" s="5">
        <f t="shared" si="15"/>
        <v>0.31248741741670988</v>
      </c>
      <c r="AH29" s="5">
        <f t="shared" si="16"/>
        <v>0.32159792222112304</v>
      </c>
      <c r="AI29">
        <f t="shared" si="17"/>
        <v>0.14090322580645162</v>
      </c>
      <c r="AJ29">
        <f t="shared" si="5"/>
        <v>128.93722456901591</v>
      </c>
      <c r="AK29">
        <f t="shared" si="18"/>
        <v>0.18167670868305211</v>
      </c>
      <c r="AL29">
        <f t="shared" si="6"/>
        <v>2.2893722456901591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7.756923352564959</v>
      </c>
      <c r="H30" s="5">
        <f t="shared" si="1"/>
        <v>0.18184416920291332</v>
      </c>
      <c r="I30">
        <v>7.7473913154679996</v>
      </c>
      <c r="J30">
        <v>7.8929744448693704</v>
      </c>
      <c r="K30">
        <v>7.7896362264502503</v>
      </c>
      <c r="L30">
        <v>7.8188984899439999</v>
      </c>
      <c r="M30">
        <v>8.0163456444338603</v>
      </c>
      <c r="N30">
        <v>7.9167958853757101</v>
      </c>
      <c r="O30">
        <v>7.4031015133655798</v>
      </c>
      <c r="P30">
        <v>7.7175625272373196</v>
      </c>
      <c r="Q30">
        <v>7.5239198162879601</v>
      </c>
      <c r="R30">
        <v>7.7426076622175302</v>
      </c>
      <c r="T30" s="14">
        <v>9240</v>
      </c>
      <c r="U30" s="15">
        <v>66000</v>
      </c>
      <c r="V30" s="5">
        <f t="shared" si="2"/>
        <v>5.5406595375463982E-2</v>
      </c>
      <c r="W30" s="5">
        <f t="shared" si="3"/>
        <v>1.2988869228779515E-3</v>
      </c>
      <c r="X30" s="5">
        <f t="shared" si="4"/>
        <v>4.1074410993017943E-4</v>
      </c>
      <c r="Y30" s="5">
        <f t="shared" si="7"/>
        <v>5.5338509396199997E-2</v>
      </c>
      <c r="Z30" s="5">
        <f t="shared" si="8"/>
        <v>5.6378388891924078E-2</v>
      </c>
      <c r="AA30" s="5">
        <f t="shared" si="9"/>
        <v>5.5640258760358934E-2</v>
      </c>
      <c r="AB30" s="5">
        <f t="shared" si="10"/>
        <v>5.5849274928171426E-2</v>
      </c>
      <c r="AC30" s="5">
        <f t="shared" si="11"/>
        <v>5.7259611745956146E-2</v>
      </c>
      <c r="AD30" s="5">
        <f t="shared" si="12"/>
        <v>5.6548542038397931E-2</v>
      </c>
      <c r="AE30" s="5">
        <f t="shared" si="13"/>
        <v>5.2879296524039859E-2</v>
      </c>
      <c r="AF30" s="5">
        <f t="shared" si="14"/>
        <v>5.5125446623123714E-2</v>
      </c>
      <c r="AG30" s="5">
        <f t="shared" si="15"/>
        <v>5.3742284402056861E-2</v>
      </c>
      <c r="AH30" s="5">
        <f t="shared" si="16"/>
        <v>5.5304340444410932E-2</v>
      </c>
      <c r="AI30">
        <f t="shared" si="17"/>
        <v>2.4240000000000001E-2</v>
      </c>
      <c r="AJ30">
        <f t="shared" si="5"/>
        <v>128.57506343013193</v>
      </c>
      <c r="AK30">
        <f t="shared" si="18"/>
        <v>3.1166595375463981E-2</v>
      </c>
      <c r="AL30">
        <f t="shared" si="6"/>
        <v>2.2857506343013192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B32" s="5"/>
      <c r="C32" s="5"/>
      <c r="D32" s="5"/>
      <c r="E32" s="5"/>
      <c r="F32" s="5"/>
      <c r="G32" s="5"/>
      <c r="S32" s="5"/>
      <c r="T32" s="5" t="s">
        <v>113</v>
      </c>
      <c r="U32" s="5">
        <f>SUM(V5:V30)</f>
        <v>10175.957757054073</v>
      </c>
      <c r="V32" s="5"/>
      <c r="W32" s="5"/>
      <c r="X32" s="5"/>
      <c r="Y32" s="5">
        <f t="shared" ref="Y32:AF32" si="19">SUM(Y5:Y30)</f>
        <v>10175.957757054099</v>
      </c>
      <c r="Z32" s="5">
        <f t="shared" si="19"/>
        <v>10175.95775705406</v>
      </c>
      <c r="AA32" s="5">
        <f t="shared" si="19"/>
        <v>10175.957757054093</v>
      </c>
      <c r="AB32" s="5">
        <f t="shared" si="19"/>
        <v>10175.957757054071</v>
      </c>
      <c r="AC32" s="5">
        <f t="shared" si="19"/>
        <v>10175.957757054073</v>
      </c>
      <c r="AD32" s="5">
        <f t="shared" si="19"/>
        <v>10175.957757054066</v>
      </c>
      <c r="AE32" s="5">
        <f t="shared" si="19"/>
        <v>10175.957757054081</v>
      </c>
      <c r="AF32" s="5">
        <f t="shared" si="19"/>
        <v>10175.957757054079</v>
      </c>
      <c r="AG32" s="5">
        <f>SUM(AG5:AG30)</f>
        <v>10175.957757054088</v>
      </c>
      <c r="AH32" s="5">
        <f>SUM(AH5:AH30)</f>
        <v>10175.957757054062</v>
      </c>
      <c r="AI32" s="5">
        <f>SUM(AI5:AI30)</f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3DA0-01BD-4331-B3C4-1435599A6A17}">
  <dimension ref="A1:AL32"/>
  <sheetViews>
    <sheetView zoomScale="80" zoomScaleNormal="80" workbookViewId="0">
      <selection activeCell="AH5" sqref="AH5"/>
    </sheetView>
  </sheetViews>
  <sheetFormatPr defaultRowHeight="15" x14ac:dyDescent="0.25"/>
  <cols>
    <col min="9" max="18" width="11.5703125" customWidth="1"/>
  </cols>
  <sheetData>
    <row r="1" spans="1:38" x14ac:dyDescent="0.25">
      <c r="A1" t="s">
        <v>0</v>
      </c>
      <c r="B1">
        <v>160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24.205688485006316</v>
      </c>
      <c r="H4" s="5">
        <f>STDEV(I4:R4)</f>
        <v>3.1643218807075211E-3</v>
      </c>
      <c r="I4">
        <v>24.198117301888601</v>
      </c>
      <c r="J4">
        <v>24.208376241411599</v>
      </c>
      <c r="K4">
        <v>24.2034490534177</v>
      </c>
      <c r="L4">
        <v>24.208634149077401</v>
      </c>
      <c r="M4">
        <v>24.2076184578649</v>
      </c>
      <c r="N4">
        <v>24.206672166314501</v>
      </c>
      <c r="O4">
        <v>24.2055609153314</v>
      </c>
      <c r="P4">
        <v>24.204092771771698</v>
      </c>
      <c r="Q4">
        <v>24.207466504197502</v>
      </c>
      <c r="R4">
        <v>24.2068972887879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207.29161523473059</v>
      </c>
      <c r="H5" s="5">
        <f t="shared" ref="H5:H30" si="1">STDEV(I5:R5)</f>
        <v>0.26830155606486172</v>
      </c>
      <c r="I5">
        <v>207.09345534963199</v>
      </c>
      <c r="J5">
        <v>206.98043154271701</v>
      </c>
      <c r="K5">
        <v>207.51159282064</v>
      </c>
      <c r="L5">
        <v>207.45290553533599</v>
      </c>
      <c r="M5">
        <v>206.99166040243799</v>
      </c>
      <c r="N5">
        <v>207.63570195917899</v>
      </c>
      <c r="O5">
        <v>207.349759085291</v>
      </c>
      <c r="P5">
        <v>207.250459942042</v>
      </c>
      <c r="Q5">
        <v>207.65801901223401</v>
      </c>
      <c r="R5">
        <v>206.99216669779699</v>
      </c>
      <c r="T5" s="12">
        <v>16</v>
      </c>
      <c r="U5" s="12">
        <v>588000</v>
      </c>
      <c r="V5" s="5">
        <f>AVERAGE(Y5:AH5)</f>
        <v>8379.7635458639834</v>
      </c>
      <c r="W5" s="5">
        <f>STDEV(Y5:AH5)</f>
        <v>10.846090403921798</v>
      </c>
      <c r="X5" s="5">
        <f>W5/SQRT(COUNT(Y5:AH5))</f>
        <v>3.4298349384488533</v>
      </c>
      <c r="Y5" s="5">
        <f>I5/T5*U5/1000*1.1</f>
        <v>8371.7529325088726</v>
      </c>
      <c r="Z5" s="5">
        <f>J5/T5*U5/1000*1.1</f>
        <v>8367.1839451143369</v>
      </c>
      <c r="AA5" s="5">
        <f>K5/T5*U5/1000*1.1</f>
        <v>8388.6561397743735</v>
      </c>
      <c r="AB5" s="5">
        <f>L5/T5*U5/1000*1.1</f>
        <v>8386.2837062659564</v>
      </c>
      <c r="AC5" s="5">
        <f>M5/T5*U5/1000*1.1</f>
        <v>8367.6378717685566</v>
      </c>
      <c r="AD5" s="5">
        <f>N5/T5*U5/1000*1.1</f>
        <v>8393.6732516998109</v>
      </c>
      <c r="AE5" s="5">
        <f>O5/T5*U5/1000*1.1</f>
        <v>8382.1140110228898</v>
      </c>
      <c r="AF5" s="5">
        <f>P5/T5*U5/1000*1.1</f>
        <v>8378.0998431570479</v>
      </c>
      <c r="AG5" s="5">
        <f>Q5/T5*U5/1000*1.1</f>
        <v>8394.5754185695605</v>
      </c>
      <c r="AH5" s="5">
        <f>R5/T5*U5/1000*1.1</f>
        <v>8367.6583387584451</v>
      </c>
      <c r="AI5">
        <f>F5/T5*U5/1000*1.1</f>
        <v>6403.3200000000006</v>
      </c>
      <c r="AJ5">
        <f>((V5-AI5)/AI5)*100</f>
        <v>30.865918708794542</v>
      </c>
      <c r="AK5">
        <f>V5-AI5</f>
        <v>1976.4435458639828</v>
      </c>
      <c r="AL5">
        <f>V5/AI5</f>
        <v>1.3086591870879454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1012.2872537491101</v>
      </c>
      <c r="H6" s="5">
        <f t="shared" si="1"/>
        <v>31.162954813500935</v>
      </c>
      <c r="I6">
        <v>978.27141413455297</v>
      </c>
      <c r="J6">
        <v>999.44768964513605</v>
      </c>
      <c r="K6" s="1">
        <v>1065.1484636805801</v>
      </c>
      <c r="L6">
        <v>979.36692243339405</v>
      </c>
      <c r="M6">
        <v>969.94935535296804</v>
      </c>
      <c r="N6" s="1">
        <v>1043.7461128747</v>
      </c>
      <c r="O6" s="1">
        <v>1019.02525020059</v>
      </c>
      <c r="P6" s="1">
        <v>1037.5817685598499</v>
      </c>
      <c r="Q6" s="1">
        <v>1009.86613463069</v>
      </c>
      <c r="R6" s="1">
        <v>1020.4694259786399</v>
      </c>
      <c r="T6" s="13">
        <v>540</v>
      </c>
      <c r="U6" s="13">
        <v>45000</v>
      </c>
      <c r="V6" s="5">
        <f t="shared" ref="V6:V30" si="2">AVERAGE(Y6:AH6)</f>
        <v>84.357271145759171</v>
      </c>
      <c r="W6" s="5">
        <f t="shared" ref="W6:W30" si="3">STDEV(Y6:AH6)</f>
        <v>2.5969129011250822</v>
      </c>
      <c r="X6" s="5">
        <f t="shared" ref="X6:X30" si="4">W6/SQRT(COUNT(Y6:AH6))</f>
        <v>0.82121596526309026</v>
      </c>
      <c r="Y6" s="5">
        <f>I6/T6*U6/1000</f>
        <v>81.522617844546076</v>
      </c>
      <c r="Z6" s="5">
        <f>J6/T6*U6/1000</f>
        <v>83.287307470428004</v>
      </c>
      <c r="AA6" s="5">
        <f>K6/T6*U6/1000</f>
        <v>88.76237197338169</v>
      </c>
      <c r="AB6" s="5">
        <f>L6/T6*U6/1000</f>
        <v>81.613910202782833</v>
      </c>
      <c r="AC6" s="5">
        <f>M6/T6*U6/1000</f>
        <v>80.82911294608067</v>
      </c>
      <c r="AD6" s="5">
        <f>N6/T6*U6/1000</f>
        <v>86.978842739558331</v>
      </c>
      <c r="AE6" s="5">
        <f>O6/T6*U6/1000</f>
        <v>84.918770850049157</v>
      </c>
      <c r="AF6" s="5">
        <f>P6/T6*U6/1000</f>
        <v>86.465147379987499</v>
      </c>
      <c r="AG6" s="5">
        <f>Q6/T6*U6/1000</f>
        <v>84.155511219224167</v>
      </c>
      <c r="AH6" s="5">
        <f>R6/T6*U6/1000</f>
        <v>85.039118831553338</v>
      </c>
      <c r="AI6">
        <f>F6/T6*U6/1000</f>
        <v>115.84906666666669</v>
      </c>
      <c r="AJ6">
        <f t="shared" ref="AJ6:AJ30" si="5">((V6-AI6)/AI6)*100</f>
        <v>-27.183469342501542</v>
      </c>
      <c r="AK6">
        <f>V6-AI6</f>
        <v>-31.491795520907516</v>
      </c>
      <c r="AL6">
        <f t="shared" ref="AL6:AL30" si="6">V6/AI6</f>
        <v>0.72816530657498457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92.528065551006506</v>
      </c>
      <c r="H7" s="5">
        <f t="shared" si="1"/>
        <v>0.43586647419900415</v>
      </c>
      <c r="I7">
        <v>92.959062513020299</v>
      </c>
      <c r="J7">
        <v>92.2039251691223</v>
      </c>
      <c r="K7">
        <v>92.669641027500006</v>
      </c>
      <c r="L7">
        <v>92.431419619908596</v>
      </c>
      <c r="M7">
        <v>93.140755674915198</v>
      </c>
      <c r="N7">
        <v>92.320240641960197</v>
      </c>
      <c r="O7">
        <v>92.245702967959105</v>
      </c>
      <c r="P7">
        <v>92.069406398797298</v>
      </c>
      <c r="Q7">
        <v>92.044085241931498</v>
      </c>
      <c r="R7">
        <v>93.196416254950606</v>
      </c>
      <c r="T7" s="13">
        <v>50</v>
      </c>
      <c r="U7" s="13">
        <v>180000</v>
      </c>
      <c r="V7" s="5">
        <f t="shared" si="2"/>
        <v>333.10103598362343</v>
      </c>
      <c r="W7" s="5">
        <f t="shared" si="3"/>
        <v>1.5691193071164207</v>
      </c>
      <c r="X7" s="5">
        <f t="shared" si="4"/>
        <v>0.49619909310331428</v>
      </c>
      <c r="Y7" s="5">
        <f t="shared" ref="Y7:Y30" si="7">I7/T7*U7/1000</f>
        <v>334.65262504687308</v>
      </c>
      <c r="Z7" s="5">
        <f t="shared" ref="Z7:Z30" si="8">J7/T7*U7/1000</f>
        <v>331.93413060884029</v>
      </c>
      <c r="AA7" s="5">
        <f t="shared" ref="AA7:AA30" si="9">K7/T7*U7/1000</f>
        <v>333.61070769900005</v>
      </c>
      <c r="AB7" s="5">
        <f t="shared" ref="AB7:AB30" si="10">L7/T7*U7/1000</f>
        <v>332.75311063167089</v>
      </c>
      <c r="AC7" s="5">
        <f t="shared" ref="AC7:AC30" si="11">M7/T7*U7/1000</f>
        <v>335.30672042969468</v>
      </c>
      <c r="AD7" s="5">
        <f t="shared" ref="AD7:AD30" si="12">N7/T7*U7/1000</f>
        <v>332.35286631105669</v>
      </c>
      <c r="AE7" s="5">
        <f t="shared" ref="AE7:AE30" si="13">O7/T7*U7/1000</f>
        <v>332.0845306846528</v>
      </c>
      <c r="AF7" s="5">
        <f t="shared" ref="AF7:AF30" si="14">P7/T7*U7/1000</f>
        <v>331.44986303567026</v>
      </c>
      <c r="AG7" s="5">
        <f t="shared" ref="AG7:AG30" si="15">Q7/T7*U7/1000</f>
        <v>331.35870687095337</v>
      </c>
      <c r="AH7" s="5">
        <f t="shared" ref="AH7:AH30" si="16">R7/T7*U7/1000</f>
        <v>335.50709851782221</v>
      </c>
      <c r="AI7">
        <f t="shared" ref="AI7:AI30" si="17">F7/T7*U7/1000</f>
        <v>670.72320000000002</v>
      </c>
      <c r="AJ7">
        <f t="shared" si="5"/>
        <v>-50.337033819074186</v>
      </c>
      <c r="AK7">
        <f t="shared" ref="AK7:AK30" si="18">V7-AI7</f>
        <v>-337.62216401637659</v>
      </c>
      <c r="AL7">
        <f t="shared" si="6"/>
        <v>0.49662966180925816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203.0334125959711</v>
      </c>
      <c r="H8" s="5">
        <f t="shared" si="1"/>
        <v>7.2284084212367956</v>
      </c>
      <c r="I8">
        <v>206.96326298246601</v>
      </c>
      <c r="J8">
        <v>214.029001256865</v>
      </c>
      <c r="K8">
        <v>199.31887441011</v>
      </c>
      <c r="L8">
        <v>195.65868014003399</v>
      </c>
      <c r="M8">
        <v>210.578585906445</v>
      </c>
      <c r="N8">
        <v>201.546815826526</v>
      </c>
      <c r="O8">
        <v>204.48459527443001</v>
      </c>
      <c r="P8">
        <v>190.581956153416</v>
      </c>
      <c r="Q8">
        <v>198.64540671977801</v>
      </c>
      <c r="R8">
        <v>208.52694728964099</v>
      </c>
      <c r="T8" s="14">
        <v>65</v>
      </c>
      <c r="U8" s="14">
        <v>70000</v>
      </c>
      <c r="V8" s="5">
        <f t="shared" si="2"/>
        <v>218.65136741104578</v>
      </c>
      <c r="W8" s="5">
        <f t="shared" si="3"/>
        <v>7.7844398382550084</v>
      </c>
      <c r="X8" s="5">
        <f t="shared" si="4"/>
        <v>2.4616560197438564</v>
      </c>
      <c r="Y8" s="5">
        <f t="shared" si="7"/>
        <v>222.88351398111723</v>
      </c>
      <c r="Z8" s="5">
        <f t="shared" si="8"/>
        <v>230.49277058431616</v>
      </c>
      <c r="AA8" s="5">
        <f t="shared" si="9"/>
        <v>214.65109551858001</v>
      </c>
      <c r="AB8" s="5">
        <f t="shared" si="10"/>
        <v>210.70934784311353</v>
      </c>
      <c r="AC8" s="5">
        <f t="shared" si="11"/>
        <v>226.77693866847923</v>
      </c>
      <c r="AD8" s="5">
        <f t="shared" si="12"/>
        <v>217.05041704395106</v>
      </c>
      <c r="AE8" s="5">
        <f t="shared" si="13"/>
        <v>220.21417952630924</v>
      </c>
      <c r="AF8" s="5">
        <f t="shared" si="14"/>
        <v>205.24210662675571</v>
      </c>
      <c r="AG8" s="5">
        <f t="shared" si="15"/>
        <v>213.9258226212994</v>
      </c>
      <c r="AH8" s="5">
        <f t="shared" si="16"/>
        <v>224.56748169653648</v>
      </c>
      <c r="AI8">
        <f t="shared" si="17"/>
        <v>60.548923076923096</v>
      </c>
      <c r="AJ8">
        <f t="shared" si="5"/>
        <v>261.11520453182095</v>
      </c>
      <c r="AK8">
        <f t="shared" si="18"/>
        <v>158.10244433412268</v>
      </c>
      <c r="AL8">
        <f t="shared" si="6"/>
        <v>3.6111520453182098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34.280073977394899</v>
      </c>
      <c r="H9" s="5">
        <f t="shared" si="1"/>
        <v>0.80404090332359557</v>
      </c>
      <c r="I9">
        <v>34.559476103579499</v>
      </c>
      <c r="J9">
        <v>34.641274504361498</v>
      </c>
      <c r="K9">
        <v>32.596081175050401</v>
      </c>
      <c r="L9">
        <v>34.644413690567099</v>
      </c>
      <c r="M9">
        <v>34.216780862355897</v>
      </c>
      <c r="N9">
        <v>33.905609566207197</v>
      </c>
      <c r="O9">
        <v>34.256319113870902</v>
      </c>
      <c r="P9">
        <v>34.420838527119798</v>
      </c>
      <c r="Q9">
        <v>33.7857843626742</v>
      </c>
      <c r="R9">
        <v>35.774161868162501</v>
      </c>
      <c r="T9" s="14">
        <v>22</v>
      </c>
      <c r="U9" s="14">
        <v>160000</v>
      </c>
      <c r="V9" s="5">
        <f t="shared" si="2"/>
        <v>249.30962892650831</v>
      </c>
      <c r="W9" s="5">
        <f t="shared" si="3"/>
        <v>5.8475702059897783</v>
      </c>
      <c r="X9" s="5">
        <f t="shared" si="4"/>
        <v>1.8491640628667683</v>
      </c>
      <c r="Y9" s="5">
        <f t="shared" si="7"/>
        <v>251.34164438966909</v>
      </c>
      <c r="Z9" s="5">
        <f t="shared" si="8"/>
        <v>251.9365418499018</v>
      </c>
      <c r="AA9" s="5">
        <f t="shared" si="9"/>
        <v>237.06240854582109</v>
      </c>
      <c r="AB9" s="5">
        <f t="shared" si="10"/>
        <v>251.95937229503343</v>
      </c>
      <c r="AC9" s="5">
        <f t="shared" si="11"/>
        <v>248.84931536258833</v>
      </c>
      <c r="AD9" s="5">
        <f t="shared" si="12"/>
        <v>246.58625139059779</v>
      </c>
      <c r="AE9" s="5">
        <f t="shared" si="13"/>
        <v>249.13686628269747</v>
      </c>
      <c r="AF9" s="5">
        <f t="shared" si="14"/>
        <v>250.33337110632579</v>
      </c>
      <c r="AG9" s="5">
        <f t="shared" si="15"/>
        <v>245.71479536490327</v>
      </c>
      <c r="AH9" s="5">
        <f t="shared" si="16"/>
        <v>260.17572267754542</v>
      </c>
      <c r="AI9">
        <f t="shared" si="17"/>
        <v>243.63054545454546</v>
      </c>
      <c r="AJ9">
        <f t="shared" si="5"/>
        <v>2.3310227629164055</v>
      </c>
      <c r="AK9">
        <f t="shared" si="18"/>
        <v>5.6790834719628549</v>
      </c>
      <c r="AL9">
        <f t="shared" si="6"/>
        <v>1.0233102276291641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120.622764497516</v>
      </c>
      <c r="H10" s="5">
        <f t="shared" si="1"/>
        <v>3.3950059383804705</v>
      </c>
      <c r="I10">
        <v>119.797279976304</v>
      </c>
      <c r="J10">
        <v>119.295306338533</v>
      </c>
      <c r="K10">
        <v>118.117643357243</v>
      </c>
      <c r="L10">
        <v>124.4898707287</v>
      </c>
      <c r="M10">
        <v>123.650852278423</v>
      </c>
      <c r="N10">
        <v>114.933695693828</v>
      </c>
      <c r="O10">
        <v>124.72648165081</v>
      </c>
      <c r="P10">
        <v>124.13953903993399</v>
      </c>
      <c r="Q10">
        <v>119.099487501783</v>
      </c>
      <c r="R10">
        <v>117.977488409602</v>
      </c>
      <c r="T10" s="14">
        <v>69</v>
      </c>
      <c r="U10" s="14">
        <v>160000</v>
      </c>
      <c r="V10" s="5">
        <f t="shared" si="2"/>
        <v>279.70496115366029</v>
      </c>
      <c r="W10" s="5">
        <f t="shared" si="3"/>
        <v>7.872477538273551</v>
      </c>
      <c r="X10" s="5">
        <f t="shared" si="4"/>
        <v>2.4894959849459806</v>
      </c>
      <c r="Y10" s="5">
        <f t="shared" si="7"/>
        <v>277.79079414795132</v>
      </c>
      <c r="Z10" s="5">
        <f t="shared" si="8"/>
        <v>276.62679730674319</v>
      </c>
      <c r="AA10" s="5">
        <f t="shared" si="9"/>
        <v>273.89598459650551</v>
      </c>
      <c r="AB10" s="5">
        <f t="shared" si="10"/>
        <v>288.67216400857967</v>
      </c>
      <c r="AC10" s="5">
        <f t="shared" si="11"/>
        <v>286.72661397895189</v>
      </c>
      <c r="AD10" s="5">
        <f t="shared" si="12"/>
        <v>266.51291755090551</v>
      </c>
      <c r="AE10" s="5">
        <f t="shared" si="13"/>
        <v>289.220827016371</v>
      </c>
      <c r="AF10" s="5">
        <f t="shared" si="14"/>
        <v>287.85980067231077</v>
      </c>
      <c r="AG10" s="5">
        <f t="shared" si="15"/>
        <v>276.17272464181565</v>
      </c>
      <c r="AH10" s="5">
        <f t="shared" si="16"/>
        <v>273.57098761646841</v>
      </c>
      <c r="AI10">
        <f>F10/T10*U10/1000</f>
        <v>333.93530434782616</v>
      </c>
      <c r="AJ10">
        <f t="shared" si="5"/>
        <v>-16.239775336147051</v>
      </c>
      <c r="AK10">
        <f t="shared" si="18"/>
        <v>-54.230343194165869</v>
      </c>
      <c r="AL10">
        <f t="shared" si="6"/>
        <v>0.83760224663852945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64.688659449282312</v>
      </c>
      <c r="H12" s="5">
        <f t="shared" si="1"/>
        <v>2.8891859685217853</v>
      </c>
      <c r="I12">
        <v>69.653611906227994</v>
      </c>
      <c r="J12">
        <v>65.101177112156904</v>
      </c>
      <c r="K12">
        <v>59.891148508710103</v>
      </c>
      <c r="L12">
        <v>65.522368161695397</v>
      </c>
      <c r="M12">
        <v>65.654329607144305</v>
      </c>
      <c r="N12">
        <v>66.7505374633202</v>
      </c>
      <c r="O12">
        <v>64.513929286794905</v>
      </c>
      <c r="P12">
        <v>61.165770395056697</v>
      </c>
      <c r="Q12">
        <v>62.232052997477098</v>
      </c>
      <c r="R12">
        <v>66.401669054239605</v>
      </c>
      <c r="T12" s="14">
        <v>81</v>
      </c>
      <c r="U12" s="14">
        <v>66000</v>
      </c>
      <c r="V12" s="5">
        <f t="shared" si="2"/>
        <v>52.70927806978559</v>
      </c>
      <c r="W12" s="5">
        <f t="shared" si="3"/>
        <v>2.3541515299066398</v>
      </c>
      <c r="X12" s="5">
        <f t="shared" si="4"/>
        <v>0.74444807916749789</v>
      </c>
      <c r="Y12" s="5">
        <f t="shared" si="7"/>
        <v>56.754794886556141</v>
      </c>
      <c r="Z12" s="5">
        <f t="shared" si="8"/>
        <v>53.045403572868587</v>
      </c>
      <c r="AA12" s="5">
        <f t="shared" si="9"/>
        <v>48.800195081171196</v>
      </c>
      <c r="AB12" s="5">
        <f t="shared" si="10"/>
        <v>53.38859627989995</v>
      </c>
      <c r="AC12" s="5">
        <f t="shared" si="11"/>
        <v>53.49612042063611</v>
      </c>
      <c r="AD12" s="5">
        <f t="shared" si="12"/>
        <v>54.389326821964602</v>
      </c>
      <c r="AE12" s="5">
        <f t="shared" si="13"/>
        <v>52.566905344795849</v>
      </c>
      <c r="AF12" s="5">
        <f t="shared" si="14"/>
        <v>49.838775877453607</v>
      </c>
      <c r="AG12" s="5">
        <f t="shared" si="15"/>
        <v>50.707598738685036</v>
      </c>
      <c r="AH12" s="5">
        <f t="shared" si="16"/>
        <v>54.105063673824866</v>
      </c>
      <c r="AI12">
        <f t="shared" si="17"/>
        <v>12.183111111111113</v>
      </c>
      <c r="AJ12">
        <f t="shared" si="5"/>
        <v>332.64218465277094</v>
      </c>
      <c r="AK12">
        <f t="shared" si="18"/>
        <v>40.52616695867448</v>
      </c>
      <c r="AL12">
        <f t="shared" si="6"/>
        <v>4.3264218465277091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1207.2966746796678</v>
      </c>
      <c r="H14" s="5">
        <f t="shared" si="1"/>
        <v>43.620564646312161</v>
      </c>
      <c r="I14" s="1">
        <v>1147.3914389791801</v>
      </c>
      <c r="J14" s="1">
        <v>1248.64036168191</v>
      </c>
      <c r="K14" s="1">
        <v>1246.8802557648401</v>
      </c>
      <c r="L14" s="1">
        <v>1195.9421560430001</v>
      </c>
      <c r="M14" s="1">
        <v>1212.62525881035</v>
      </c>
      <c r="N14" s="1">
        <v>1209.8710655599</v>
      </c>
      <c r="O14" s="1">
        <v>1118.95576107989</v>
      </c>
      <c r="P14" s="1">
        <v>1250.41540911325</v>
      </c>
      <c r="Q14" s="1">
        <v>1226.1419159182501</v>
      </c>
      <c r="R14" s="1">
        <v>1216.1031238461101</v>
      </c>
      <c r="T14" s="14">
        <v>615</v>
      </c>
      <c r="U14" s="14">
        <v>96000</v>
      </c>
      <c r="V14" s="5">
        <f t="shared" si="2"/>
        <v>188.45606629146039</v>
      </c>
      <c r="W14" s="5">
        <f t="shared" si="3"/>
        <v>6.8090637496682431</v>
      </c>
      <c r="X14" s="5">
        <f t="shared" si="4"/>
        <v>2.1532150182238223</v>
      </c>
      <c r="Y14" s="5">
        <f t="shared" si="7"/>
        <v>179.10500510894519</v>
      </c>
      <c r="Z14" s="5">
        <f t="shared" si="8"/>
        <v>194.90971499424938</v>
      </c>
      <c r="AA14" s="5">
        <f t="shared" si="9"/>
        <v>194.63496675353602</v>
      </c>
      <c r="AB14" s="5">
        <f t="shared" si="10"/>
        <v>186.68365362622441</v>
      </c>
      <c r="AC14" s="5">
        <f t="shared" si="11"/>
        <v>189.28784527771319</v>
      </c>
      <c r="AD14" s="5">
        <f t="shared" si="12"/>
        <v>188.85792242886242</v>
      </c>
      <c r="AE14" s="5">
        <f t="shared" si="13"/>
        <v>174.66626514417794</v>
      </c>
      <c r="AF14" s="5">
        <f t="shared" si="14"/>
        <v>195.18679556889759</v>
      </c>
      <c r="AG14" s="5">
        <f t="shared" si="15"/>
        <v>191.39776248480001</v>
      </c>
      <c r="AH14" s="5">
        <f t="shared" si="16"/>
        <v>189.83073152719766</v>
      </c>
      <c r="AI14">
        <f t="shared" si="17"/>
        <v>78.007071219512198</v>
      </c>
      <c r="AJ14">
        <f t="shared" si="5"/>
        <v>141.58843979816174</v>
      </c>
      <c r="AK14">
        <f t="shared" si="18"/>
        <v>110.44899507194819</v>
      </c>
      <c r="AL14">
        <f t="shared" si="6"/>
        <v>2.4158843979816176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19.90105301321455</v>
      </c>
      <c r="H15" s="5">
        <f t="shared" si="1"/>
        <v>0.38641773420458347</v>
      </c>
      <c r="I15">
        <v>19.118398020211998</v>
      </c>
      <c r="J15">
        <v>20.008516847854601</v>
      </c>
      <c r="K15">
        <v>19.676018777820001</v>
      </c>
      <c r="L15">
        <v>20.092247084749602</v>
      </c>
      <c r="M15">
        <v>20.042128677962602</v>
      </c>
      <c r="N15">
        <v>20.337430873160901</v>
      </c>
      <c r="O15">
        <v>20.243647071996101</v>
      </c>
      <c r="P15">
        <v>19.775424138902899</v>
      </c>
      <c r="Q15">
        <v>20.236147824015301</v>
      </c>
      <c r="R15">
        <v>19.480570815471498</v>
      </c>
      <c r="T15" s="14">
        <v>546</v>
      </c>
      <c r="U15" s="14">
        <v>210000</v>
      </c>
      <c r="V15" s="5">
        <f t="shared" si="2"/>
        <v>7.6542511589286732</v>
      </c>
      <c r="W15" s="5">
        <f t="shared" si="3"/>
        <v>0.14862220546330154</v>
      </c>
      <c r="X15" s="5">
        <f t="shared" si="4"/>
        <v>4.6998468014155331E-2</v>
      </c>
      <c r="Y15" s="5">
        <f t="shared" si="7"/>
        <v>7.3532300077738455</v>
      </c>
      <c r="Z15" s="5">
        <f t="shared" si="8"/>
        <v>7.6955834030210006</v>
      </c>
      <c r="AA15" s="5">
        <f t="shared" si="9"/>
        <v>7.5676995299307688</v>
      </c>
      <c r="AB15" s="5">
        <f t="shared" si="10"/>
        <v>7.7277873402883088</v>
      </c>
      <c r="AC15" s="5">
        <f t="shared" si="11"/>
        <v>7.7085110299856163</v>
      </c>
      <c r="AD15" s="5">
        <f t="shared" si="12"/>
        <v>7.8220887973695783</v>
      </c>
      <c r="AE15" s="5">
        <f t="shared" si="13"/>
        <v>7.786018104613885</v>
      </c>
      <c r="AF15" s="5">
        <f t="shared" si="14"/>
        <v>7.6059323611164995</v>
      </c>
      <c r="AG15" s="5">
        <f t="shared" si="15"/>
        <v>7.7831337784674233</v>
      </c>
      <c r="AH15" s="5">
        <f t="shared" si="16"/>
        <v>7.4925272367198072</v>
      </c>
      <c r="AI15">
        <f t="shared" si="17"/>
        <v>3.4504615384615396</v>
      </c>
      <c r="AJ15">
        <f t="shared" si="5"/>
        <v>121.8326758205652</v>
      </c>
      <c r="AK15">
        <f t="shared" si="18"/>
        <v>4.2037896204671341</v>
      </c>
      <c r="AL15">
        <f t="shared" si="6"/>
        <v>2.2183267582056518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72.284678817499895</v>
      </c>
      <c r="H17" s="5">
        <f t="shared" si="1"/>
        <v>8.4411274191831005</v>
      </c>
      <c r="I17">
        <v>91.061230535316</v>
      </c>
      <c r="J17">
        <v>66.891934893737698</v>
      </c>
      <c r="K17">
        <v>78.087162135115193</v>
      </c>
      <c r="L17">
        <v>59.915713102522901</v>
      </c>
      <c r="M17">
        <v>72.636045490710202</v>
      </c>
      <c r="N17">
        <v>75.223221334618998</v>
      </c>
      <c r="O17">
        <v>71.767885637314194</v>
      </c>
      <c r="P17">
        <v>73.097438487401206</v>
      </c>
      <c r="Q17">
        <v>69.224753039197594</v>
      </c>
      <c r="R17">
        <v>64.941403519065005</v>
      </c>
      <c r="T17" s="14">
        <v>292</v>
      </c>
      <c r="U17" s="14">
        <v>100000</v>
      </c>
      <c r="V17" s="5">
        <f t="shared" si="2"/>
        <v>24.755026992294489</v>
      </c>
      <c r="W17" s="5">
        <f t="shared" si="3"/>
        <v>2.8907970613640135</v>
      </c>
      <c r="X17" s="5">
        <f t="shared" si="4"/>
        <v>0.91415029672318193</v>
      </c>
      <c r="Y17" s="5">
        <f t="shared" si="7"/>
        <v>31.185352923053422</v>
      </c>
      <c r="Z17" s="5">
        <f t="shared" si="8"/>
        <v>22.90819688141702</v>
      </c>
      <c r="AA17" s="5">
        <f t="shared" si="9"/>
        <v>26.742178813395611</v>
      </c>
      <c r="AB17" s="5">
        <f t="shared" si="10"/>
        <v>20.519079829631131</v>
      </c>
      <c r="AC17" s="5">
        <f t="shared" si="11"/>
        <v>24.875358044763768</v>
      </c>
      <c r="AD17" s="5">
        <f t="shared" si="12"/>
        <v>25.761377169390062</v>
      </c>
      <c r="AE17" s="5">
        <f t="shared" si="13"/>
        <v>24.578043026477467</v>
      </c>
      <c r="AF17" s="5">
        <f t="shared" si="14"/>
        <v>25.033369345000409</v>
      </c>
      <c r="AG17" s="5">
        <f t="shared" si="15"/>
        <v>23.707107205204654</v>
      </c>
      <c r="AH17" s="5">
        <f t="shared" si="16"/>
        <v>22.240206684611302</v>
      </c>
      <c r="AI17">
        <f t="shared" si="17"/>
        <v>603.1890410958905</v>
      </c>
      <c r="AJ17">
        <f t="shared" si="5"/>
        <v>-95.895975340115797</v>
      </c>
      <c r="AK17">
        <f t="shared" si="18"/>
        <v>-578.43401410359604</v>
      </c>
      <c r="AL17">
        <f t="shared" si="6"/>
        <v>4.1040246598842166E-2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83.840204423423771</v>
      </c>
      <c r="H18" s="5">
        <f t="shared" si="1"/>
        <v>3.6280447971144953</v>
      </c>
      <c r="I18">
        <v>84.145219467662798</v>
      </c>
      <c r="J18">
        <v>84.374669934864897</v>
      </c>
      <c r="K18">
        <v>89.065792100934004</v>
      </c>
      <c r="L18">
        <v>80.096981716839807</v>
      </c>
      <c r="M18">
        <v>79.152125561374206</v>
      </c>
      <c r="N18">
        <v>87.970573413718299</v>
      </c>
      <c r="O18">
        <v>82.282844652064298</v>
      </c>
      <c r="P18">
        <v>88.484950611830698</v>
      </c>
      <c r="Q18">
        <v>80.424112672448203</v>
      </c>
      <c r="R18">
        <v>82.404774102500497</v>
      </c>
      <c r="T18" s="14">
        <v>200</v>
      </c>
      <c r="U18" s="14">
        <v>47000</v>
      </c>
      <c r="V18" s="5">
        <f t="shared" si="2"/>
        <v>19.702448039504585</v>
      </c>
      <c r="W18" s="5">
        <f t="shared" si="3"/>
        <v>0.85259052732190599</v>
      </c>
      <c r="X18" s="5">
        <f t="shared" si="4"/>
        <v>0.26961279778212416</v>
      </c>
      <c r="Y18" s="5">
        <f t="shared" si="7"/>
        <v>19.774126574900759</v>
      </c>
      <c r="Z18" s="5">
        <f t="shared" si="8"/>
        <v>19.82804743469325</v>
      </c>
      <c r="AA18" s="5">
        <f t="shared" si="9"/>
        <v>20.930461143719491</v>
      </c>
      <c r="AB18" s="5">
        <f t="shared" si="10"/>
        <v>18.822790703457354</v>
      </c>
      <c r="AC18" s="5">
        <f t="shared" si="11"/>
        <v>18.600749506922941</v>
      </c>
      <c r="AD18" s="5">
        <f t="shared" si="12"/>
        <v>20.673084752223801</v>
      </c>
      <c r="AE18" s="5">
        <f t="shared" si="13"/>
        <v>19.336468493235113</v>
      </c>
      <c r="AF18" s="5">
        <f t="shared" si="14"/>
        <v>20.793963393780214</v>
      </c>
      <c r="AG18" s="5">
        <f t="shared" si="15"/>
        <v>18.899666478025328</v>
      </c>
      <c r="AH18" s="5">
        <f t="shared" si="16"/>
        <v>19.365121914087617</v>
      </c>
      <c r="AI18">
        <f t="shared" si="17"/>
        <v>45.130904000000001</v>
      </c>
      <c r="AJ18">
        <f t="shared" si="5"/>
        <v>-56.343777116663595</v>
      </c>
      <c r="AK18">
        <f t="shared" si="18"/>
        <v>-25.428455960495416</v>
      </c>
      <c r="AL18">
        <f t="shared" si="6"/>
        <v>0.43656222883336404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24.687078626512871</v>
      </c>
      <c r="H19" s="5">
        <f t="shared" si="1"/>
        <v>2.6057012925405227</v>
      </c>
      <c r="I19">
        <v>29.143676462135499</v>
      </c>
      <c r="J19">
        <v>23.073733286459099</v>
      </c>
      <c r="K19">
        <v>27.377909570968601</v>
      </c>
      <c r="L19">
        <v>23.545317223646499</v>
      </c>
      <c r="M19">
        <v>24.3372143054501</v>
      </c>
      <c r="N19">
        <v>21.668839891787499</v>
      </c>
      <c r="O19">
        <v>26.6393693698631</v>
      </c>
      <c r="P19">
        <v>23.279026267314201</v>
      </c>
      <c r="Q19">
        <v>21.2720206679755</v>
      </c>
      <c r="R19">
        <v>26.533679219528601</v>
      </c>
      <c r="T19" s="14">
        <v>437</v>
      </c>
      <c r="U19" s="14">
        <v>300000</v>
      </c>
      <c r="V19" s="5">
        <f t="shared" si="2"/>
        <v>16.947651231015701</v>
      </c>
      <c r="W19" s="5">
        <f t="shared" si="3"/>
        <v>1.7888109559774754</v>
      </c>
      <c r="X19" s="5">
        <f t="shared" si="4"/>
        <v>0.56567169243520121</v>
      </c>
      <c r="Y19" s="5">
        <f t="shared" si="7"/>
        <v>20.007100546088441</v>
      </c>
      <c r="Z19" s="5">
        <f t="shared" si="8"/>
        <v>15.84009150100167</v>
      </c>
      <c r="AA19" s="5">
        <f t="shared" si="9"/>
        <v>18.794903595630622</v>
      </c>
      <c r="AB19" s="5">
        <f t="shared" si="10"/>
        <v>16.163833334311096</v>
      </c>
      <c r="AC19" s="5">
        <f t="shared" si="11"/>
        <v>16.707469774908535</v>
      </c>
      <c r="AD19" s="5">
        <f t="shared" si="12"/>
        <v>14.875633792989131</v>
      </c>
      <c r="AE19" s="5">
        <f t="shared" si="13"/>
        <v>18.287896592583365</v>
      </c>
      <c r="AF19" s="5">
        <f t="shared" si="14"/>
        <v>15.981024897469704</v>
      </c>
      <c r="AG19" s="5">
        <f t="shared" si="15"/>
        <v>14.603217849868765</v>
      </c>
      <c r="AH19" s="5">
        <f t="shared" si="16"/>
        <v>18.215340425305676</v>
      </c>
      <c r="AI19">
        <f t="shared" si="17"/>
        <v>33.584622425629298</v>
      </c>
      <c r="AJ19">
        <f t="shared" si="5"/>
        <v>-49.537466831598174</v>
      </c>
      <c r="AK19">
        <f t="shared" si="18"/>
        <v>-16.636971194613597</v>
      </c>
      <c r="AL19">
        <f t="shared" si="6"/>
        <v>0.50462533168401824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27.041118453167076</v>
      </c>
      <c r="H20" s="5">
        <f t="shared" si="1"/>
        <v>0.67750964123957358</v>
      </c>
      <c r="I20">
        <v>26.7467908137845</v>
      </c>
      <c r="J20">
        <v>27.267789976509601</v>
      </c>
      <c r="K20">
        <v>26.6606452613693</v>
      </c>
      <c r="L20">
        <v>27.963909858216699</v>
      </c>
      <c r="M20">
        <v>26.314202662236699</v>
      </c>
      <c r="N20">
        <v>26.978281886312399</v>
      </c>
      <c r="O20">
        <v>26.864760370657201</v>
      </c>
      <c r="P20">
        <v>26.797901583506501</v>
      </c>
      <c r="Q20">
        <v>28.434214958407502</v>
      </c>
      <c r="R20">
        <v>26.3826871606704</v>
      </c>
      <c r="T20" s="14">
        <v>97</v>
      </c>
      <c r="U20" s="14">
        <v>105000</v>
      </c>
      <c r="V20" s="5">
        <f t="shared" si="2"/>
        <v>29.271313789510764</v>
      </c>
      <c r="W20" s="5">
        <f t="shared" si="3"/>
        <v>0.73338672505314584</v>
      </c>
      <c r="X20" s="5">
        <f t="shared" si="4"/>
        <v>0.23191724568996125</v>
      </c>
      <c r="Y20" s="5">
        <f t="shared" si="7"/>
        <v>28.952711705643015</v>
      </c>
      <c r="Z20" s="5">
        <f t="shared" si="8"/>
        <v>29.516679871479468</v>
      </c>
      <c r="AA20" s="5">
        <f t="shared" si="9"/>
        <v>28.85946136539976</v>
      </c>
      <c r="AB20" s="5">
        <f t="shared" si="10"/>
        <v>30.270211702193329</v>
      </c>
      <c r="AC20" s="5">
        <f t="shared" si="11"/>
        <v>28.484446180771684</v>
      </c>
      <c r="AD20" s="5">
        <f t="shared" si="12"/>
        <v>29.203294825389708</v>
      </c>
      <c r="AE20" s="5">
        <f t="shared" si="13"/>
        <v>29.080410710505216</v>
      </c>
      <c r="AF20" s="5">
        <f t="shared" si="14"/>
        <v>29.008037796579202</v>
      </c>
      <c r="AG20" s="5">
        <f t="shared" si="15"/>
        <v>30.779304851884408</v>
      </c>
      <c r="AH20" s="5">
        <f t="shared" si="16"/>
        <v>28.558578885261774</v>
      </c>
      <c r="AI20">
        <f t="shared" si="17"/>
        <v>120.25509278350515</v>
      </c>
      <c r="AJ20">
        <f t="shared" si="5"/>
        <v>-75.658981992381953</v>
      </c>
      <c r="AK20">
        <f t="shared" si="18"/>
        <v>-90.983778993994378</v>
      </c>
      <c r="AL20">
        <f t="shared" si="6"/>
        <v>0.24341018007618034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246.24627415426062</v>
      </c>
      <c r="H21" s="5">
        <f t="shared" si="1"/>
        <v>36.336035534247699</v>
      </c>
      <c r="I21">
        <v>314.057566379185</v>
      </c>
      <c r="J21">
        <v>215.72517315857701</v>
      </c>
      <c r="K21">
        <v>279.19189306171501</v>
      </c>
      <c r="L21">
        <v>212.97387504410401</v>
      </c>
      <c r="M21">
        <v>217.405129183887</v>
      </c>
      <c r="N21">
        <v>218.803104102503</v>
      </c>
      <c r="O21">
        <v>254.003454657242</v>
      </c>
      <c r="P21">
        <v>289.46136779029899</v>
      </c>
      <c r="Q21">
        <v>238.988844131685</v>
      </c>
      <c r="R21">
        <v>221.85233403340899</v>
      </c>
      <c r="T21" s="14">
        <v>1629</v>
      </c>
      <c r="U21" s="14">
        <v>90000</v>
      </c>
      <c r="V21" s="5">
        <f t="shared" si="2"/>
        <v>13.604766527859701</v>
      </c>
      <c r="W21" s="5">
        <f t="shared" si="3"/>
        <v>2.0075157753728061</v>
      </c>
      <c r="X21" s="5">
        <f t="shared" si="4"/>
        <v>0.6348322288897027</v>
      </c>
      <c r="Y21" s="5">
        <f t="shared" si="7"/>
        <v>17.351246761280937</v>
      </c>
      <c r="Z21" s="5">
        <f t="shared" si="8"/>
        <v>11.918517854065026</v>
      </c>
      <c r="AA21" s="5">
        <f t="shared" si="9"/>
        <v>15.424966467498065</v>
      </c>
      <c r="AB21" s="5">
        <f t="shared" si="10"/>
        <v>11.766512433375912</v>
      </c>
      <c r="AC21" s="5">
        <f t="shared" si="11"/>
        <v>12.011333104082153</v>
      </c>
      <c r="AD21" s="5">
        <f t="shared" si="12"/>
        <v>12.088569287431104</v>
      </c>
      <c r="AE21" s="5">
        <f t="shared" si="13"/>
        <v>14.033340036311712</v>
      </c>
      <c r="AF21" s="5">
        <f t="shared" si="14"/>
        <v>15.992340761894971</v>
      </c>
      <c r="AG21" s="5">
        <f t="shared" si="15"/>
        <v>13.203803543187016</v>
      </c>
      <c r="AH21" s="5">
        <f t="shared" si="16"/>
        <v>12.25703502947011</v>
      </c>
      <c r="AI21">
        <f t="shared" si="17"/>
        <v>18.581480662983427</v>
      </c>
      <c r="AJ21">
        <f t="shared" si="5"/>
        <v>-26.783194651640152</v>
      </c>
      <c r="AK21">
        <f t="shared" si="18"/>
        <v>-4.9767141351237267</v>
      </c>
      <c r="AL21">
        <f t="shared" si="6"/>
        <v>0.73216805348359848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27.027771837528217</v>
      </c>
      <c r="H22" s="5">
        <f t="shared" si="1"/>
        <v>0.27283485617600167</v>
      </c>
      <c r="I22">
        <v>26.803782750321101</v>
      </c>
      <c r="J22">
        <v>27.285188733810401</v>
      </c>
      <c r="K22">
        <v>27.034374313218699</v>
      </c>
      <c r="L22">
        <v>26.9216117927668</v>
      </c>
      <c r="M22">
        <v>27.408340606876099</v>
      </c>
      <c r="N22">
        <v>26.7226362174546</v>
      </c>
      <c r="O22">
        <v>26.6986683653485</v>
      </c>
      <c r="P22">
        <v>26.8506191786452</v>
      </c>
      <c r="Q22">
        <v>27.132916246425602</v>
      </c>
      <c r="R22">
        <v>27.419580170415198</v>
      </c>
      <c r="T22" s="14">
        <v>54</v>
      </c>
      <c r="U22" s="14">
        <v>90000</v>
      </c>
      <c r="V22" s="5">
        <f t="shared" si="2"/>
        <v>45.046286395880358</v>
      </c>
      <c r="W22" s="5">
        <f t="shared" si="3"/>
        <v>0.45472476029333508</v>
      </c>
      <c r="X22" s="5">
        <f t="shared" si="4"/>
        <v>0.14379659510010348</v>
      </c>
      <c r="Y22" s="5">
        <f t="shared" si="7"/>
        <v>44.67297125053517</v>
      </c>
      <c r="Z22" s="5">
        <f t="shared" si="8"/>
        <v>45.475314556350668</v>
      </c>
      <c r="AA22" s="5">
        <f t="shared" si="9"/>
        <v>45.057290522031167</v>
      </c>
      <c r="AB22" s="5">
        <f t="shared" si="10"/>
        <v>44.869352987944666</v>
      </c>
      <c r="AC22" s="5">
        <f t="shared" si="11"/>
        <v>45.680567678126835</v>
      </c>
      <c r="AD22" s="5">
        <f t="shared" si="12"/>
        <v>44.537727029091002</v>
      </c>
      <c r="AE22" s="5">
        <f t="shared" si="13"/>
        <v>44.497780608914169</v>
      </c>
      <c r="AF22" s="5">
        <f t="shared" si="14"/>
        <v>44.751031964408668</v>
      </c>
      <c r="AG22" s="5">
        <f t="shared" si="15"/>
        <v>45.221527077376003</v>
      </c>
      <c r="AH22" s="5">
        <f t="shared" si="16"/>
        <v>45.699300284025327</v>
      </c>
      <c r="AI22">
        <f t="shared" si="17"/>
        <v>153.75733333333335</v>
      </c>
      <c r="AJ22">
        <f t="shared" si="5"/>
        <v>-70.702999707842423</v>
      </c>
      <c r="AK22">
        <f t="shared" si="18"/>
        <v>-108.71104693745299</v>
      </c>
      <c r="AL22">
        <f t="shared" si="6"/>
        <v>0.29297000292157571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12.200095264029159</v>
      </c>
      <c r="H23" s="5">
        <f t="shared" si="1"/>
        <v>1.9742948257764428E-2</v>
      </c>
      <c r="I23">
        <v>12.183030991222999</v>
      </c>
      <c r="J23">
        <v>12.210765303531</v>
      </c>
      <c r="K23">
        <v>12.2160329570677</v>
      </c>
      <c r="L23">
        <v>12.219157750392601</v>
      </c>
      <c r="M23">
        <v>12.1826980044747</v>
      </c>
      <c r="N23">
        <v>12.2366965055179</v>
      </c>
      <c r="O23">
        <v>12.1785809410254</v>
      </c>
      <c r="P23">
        <v>12.188073863938</v>
      </c>
      <c r="Q23">
        <v>12.201145234351999</v>
      </c>
      <c r="R23">
        <v>12.184771088769301</v>
      </c>
      <c r="T23" s="14">
        <v>18</v>
      </c>
      <c r="U23" s="14">
        <v>270000</v>
      </c>
      <c r="V23" s="5">
        <f t="shared" si="2"/>
        <v>183.00142896043741</v>
      </c>
      <c r="W23" s="5">
        <f t="shared" si="3"/>
        <v>0.29614422386645523</v>
      </c>
      <c r="X23" s="5">
        <f t="shared" si="4"/>
        <v>9.3649026332079471E-2</v>
      </c>
      <c r="Y23" s="5">
        <f t="shared" si="7"/>
        <v>182.74546486834498</v>
      </c>
      <c r="Z23" s="5">
        <f t="shared" si="8"/>
        <v>183.16147955296501</v>
      </c>
      <c r="AA23" s="5">
        <f t="shared" si="9"/>
        <v>183.24049435601549</v>
      </c>
      <c r="AB23" s="5">
        <f t="shared" si="10"/>
        <v>183.287366255889</v>
      </c>
      <c r="AC23" s="5">
        <f t="shared" si="11"/>
        <v>182.7404700671205</v>
      </c>
      <c r="AD23" s="5">
        <f t="shared" si="12"/>
        <v>183.55044758276847</v>
      </c>
      <c r="AE23" s="5">
        <f t="shared" si="13"/>
        <v>182.67871411538101</v>
      </c>
      <c r="AF23" s="5">
        <f t="shared" si="14"/>
        <v>182.82110795907002</v>
      </c>
      <c r="AG23" s="5">
        <f t="shared" si="15"/>
        <v>183.01717851527999</v>
      </c>
      <c r="AH23" s="5">
        <f t="shared" si="16"/>
        <v>182.77156633153953</v>
      </c>
      <c r="AI23">
        <f t="shared" si="17"/>
        <v>1257.3119999999999</v>
      </c>
      <c r="AJ23">
        <f t="shared" si="5"/>
        <v>-85.445026456405614</v>
      </c>
      <c r="AK23">
        <f t="shared" si="18"/>
        <v>-1074.3105710395625</v>
      </c>
      <c r="AL23">
        <f t="shared" si="6"/>
        <v>0.14554973543594385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8.0029627572762898</v>
      </c>
      <c r="H24" s="5">
        <f t="shared" si="1"/>
        <v>0.15338401472050825</v>
      </c>
      <c r="I24">
        <v>7.6977192648069996</v>
      </c>
      <c r="J24">
        <v>8.0548256159714899</v>
      </c>
      <c r="K24">
        <v>7.9038338775448702</v>
      </c>
      <c r="L24">
        <v>8.0834151197920399</v>
      </c>
      <c r="M24">
        <v>8.0655707537415307</v>
      </c>
      <c r="N24">
        <v>8.1853334870669698</v>
      </c>
      <c r="O24">
        <v>8.1035795379488196</v>
      </c>
      <c r="P24">
        <v>7.9524637513165404</v>
      </c>
      <c r="Q24">
        <v>8.1486997263795899</v>
      </c>
      <c r="R24">
        <v>7.8341864381940498</v>
      </c>
      <c r="T24" s="14">
        <v>65</v>
      </c>
      <c r="U24" s="14">
        <v>70000</v>
      </c>
      <c r="V24" s="5">
        <f t="shared" si="2"/>
        <v>8.618575277066773</v>
      </c>
      <c r="W24" s="5">
        <f t="shared" si="3"/>
        <v>0.16518278508362452</v>
      </c>
      <c r="X24" s="5">
        <f t="shared" si="4"/>
        <v>5.2235383111434039E-2</v>
      </c>
      <c r="Y24" s="5">
        <f t="shared" si="7"/>
        <v>8.2898515159459993</v>
      </c>
      <c r="Z24" s="5">
        <f t="shared" si="8"/>
        <v>8.6744275864308342</v>
      </c>
      <c r="AA24" s="5">
        <f t="shared" si="9"/>
        <v>8.511821098894476</v>
      </c>
      <c r="AB24" s="5">
        <f t="shared" si="10"/>
        <v>8.7052162828529678</v>
      </c>
      <c r="AC24" s="5">
        <f t="shared" si="11"/>
        <v>8.6859992732601103</v>
      </c>
      <c r="AD24" s="5">
        <f t="shared" si="12"/>
        <v>8.8149745245336604</v>
      </c>
      <c r="AE24" s="5">
        <f t="shared" si="13"/>
        <v>8.7269318100987299</v>
      </c>
      <c r="AF24" s="5">
        <f t="shared" si="14"/>
        <v>8.5641917321870444</v>
      </c>
      <c r="AG24" s="5">
        <f t="shared" si="15"/>
        <v>8.7755227822549422</v>
      </c>
      <c r="AH24" s="5">
        <f t="shared" si="16"/>
        <v>8.4368161642089756</v>
      </c>
      <c r="AI24">
        <f t="shared" si="17"/>
        <v>3.8838153846153856</v>
      </c>
      <c r="AJ24">
        <f t="shared" si="5"/>
        <v>121.91001434328659</v>
      </c>
      <c r="AK24">
        <f t="shared" si="18"/>
        <v>4.7347598924513878</v>
      </c>
      <c r="AL24">
        <f t="shared" si="6"/>
        <v>2.2191001434328657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4.7715711213929719</v>
      </c>
      <c r="H25" s="5">
        <f t="shared" si="1"/>
        <v>8.9529135272746974E-2</v>
      </c>
      <c r="I25">
        <v>4.6016751641192801</v>
      </c>
      <c r="J25">
        <v>4.7975658490356103</v>
      </c>
      <c r="K25">
        <v>4.7060322347605199</v>
      </c>
      <c r="L25">
        <v>4.82355875226847</v>
      </c>
      <c r="M25">
        <v>4.8002205931284996</v>
      </c>
      <c r="N25">
        <v>4.8775682490726098</v>
      </c>
      <c r="O25">
        <v>4.8569575592909997</v>
      </c>
      <c r="P25">
        <v>4.7288991369319104</v>
      </c>
      <c r="Q25">
        <v>4.8459811432198698</v>
      </c>
      <c r="R25">
        <v>4.6772525321019502</v>
      </c>
      <c r="T25" s="14">
        <v>22</v>
      </c>
      <c r="U25" s="14">
        <v>160000</v>
      </c>
      <c r="V25" s="5">
        <f t="shared" si="2"/>
        <v>34.70233542831253</v>
      </c>
      <c r="W25" s="5">
        <f t="shared" si="3"/>
        <v>0.65112098380179517</v>
      </c>
      <c r="X25" s="5">
        <f t="shared" si="4"/>
        <v>0.20590253411432741</v>
      </c>
      <c r="Y25" s="5">
        <f t="shared" si="7"/>
        <v>33.466728466322031</v>
      </c>
      <c r="Z25" s="5">
        <f t="shared" si="8"/>
        <v>34.891387992986253</v>
      </c>
      <c r="AA25" s="5">
        <f t="shared" si="9"/>
        <v>34.225688980076512</v>
      </c>
      <c r="AB25" s="5">
        <f t="shared" si="10"/>
        <v>35.080427289225241</v>
      </c>
      <c r="AC25" s="5">
        <f t="shared" si="11"/>
        <v>34.910695222752722</v>
      </c>
      <c r="AD25" s="5">
        <f t="shared" si="12"/>
        <v>35.473223629618978</v>
      </c>
      <c r="AE25" s="5">
        <f t="shared" si="13"/>
        <v>35.323327703934538</v>
      </c>
      <c r="AF25" s="5">
        <f t="shared" si="14"/>
        <v>34.391993723141169</v>
      </c>
      <c r="AG25" s="5">
        <f t="shared" si="15"/>
        <v>35.243499223417231</v>
      </c>
      <c r="AH25" s="5">
        <f t="shared" si="16"/>
        <v>34.016382051650552</v>
      </c>
      <c r="AI25">
        <f t="shared" si="17"/>
        <v>15.639272727272729</v>
      </c>
      <c r="AJ25">
        <f t="shared" si="5"/>
        <v>121.89225824930116</v>
      </c>
      <c r="AK25">
        <f t="shared" si="18"/>
        <v>19.063062701039801</v>
      </c>
      <c r="AL25">
        <f t="shared" si="6"/>
        <v>2.2189225824930117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8.5987121194794724</v>
      </c>
      <c r="H26" s="5">
        <f t="shared" si="1"/>
        <v>0.16442094590009057</v>
      </c>
      <c r="I26">
        <v>8.2807702565454004</v>
      </c>
      <c r="J26">
        <v>8.6272707098689896</v>
      </c>
      <c r="K26">
        <v>8.5070315853527596</v>
      </c>
      <c r="L26">
        <v>8.7102833840222296</v>
      </c>
      <c r="M26">
        <v>8.6626213143038804</v>
      </c>
      <c r="N26">
        <v>8.8127079479371009</v>
      </c>
      <c r="O26">
        <v>8.7225479533208095</v>
      </c>
      <c r="P26">
        <v>8.5145462320149594</v>
      </c>
      <c r="Q26">
        <v>8.7281283400419003</v>
      </c>
      <c r="R26">
        <v>8.4212134713866806</v>
      </c>
      <c r="T26" s="14">
        <v>400</v>
      </c>
      <c r="U26" s="14">
        <v>53000</v>
      </c>
      <c r="V26" s="5">
        <f t="shared" si="2"/>
        <v>1.13932935583103</v>
      </c>
      <c r="W26" s="5">
        <f t="shared" si="3"/>
        <v>2.1785775331762066E-2</v>
      </c>
      <c r="X26" s="5">
        <f t="shared" si="4"/>
        <v>6.8892670641078537E-3</v>
      </c>
      <c r="Y26" s="5">
        <f t="shared" si="7"/>
        <v>1.0972020589922653</v>
      </c>
      <c r="Z26" s="5">
        <f t="shared" si="8"/>
        <v>1.1431133690576412</v>
      </c>
      <c r="AA26" s="5">
        <f t="shared" si="9"/>
        <v>1.1271816850592407</v>
      </c>
      <c r="AB26" s="5">
        <f t="shared" si="10"/>
        <v>1.1541125483829455</v>
      </c>
      <c r="AC26" s="5">
        <f t="shared" si="11"/>
        <v>1.1477973241452641</v>
      </c>
      <c r="AD26" s="5">
        <f t="shared" si="12"/>
        <v>1.1676838031016659</v>
      </c>
      <c r="AE26" s="5">
        <f t="shared" si="13"/>
        <v>1.1557376038150073</v>
      </c>
      <c r="AF26" s="5">
        <f t="shared" si="14"/>
        <v>1.1281773757419822</v>
      </c>
      <c r="AG26" s="5">
        <f t="shared" si="15"/>
        <v>1.156477005055552</v>
      </c>
      <c r="AH26" s="5">
        <f t="shared" si="16"/>
        <v>1.1158107849587353</v>
      </c>
      <c r="AI26">
        <f t="shared" si="17"/>
        <v>0.51346400000000003</v>
      </c>
      <c r="AJ26">
        <f t="shared" si="5"/>
        <v>121.89079581646034</v>
      </c>
      <c r="AK26">
        <f t="shared" si="18"/>
        <v>0.62586535583102998</v>
      </c>
      <c r="AL26">
        <f t="shared" si="6"/>
        <v>2.2189079581646034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4.1465997438165259</v>
      </c>
      <c r="H27" s="5">
        <f t="shared" si="1"/>
        <v>8.1687100275390223E-2</v>
      </c>
      <c r="I27">
        <v>3.99146565064801</v>
      </c>
      <c r="J27">
        <v>4.1678347654615502</v>
      </c>
      <c r="K27">
        <v>4.1028642503916499</v>
      </c>
      <c r="L27">
        <v>4.2042093860854601</v>
      </c>
      <c r="M27">
        <v>4.1686532089208699</v>
      </c>
      <c r="N27">
        <v>4.24090411858929</v>
      </c>
      <c r="O27">
        <v>4.2138039542801602</v>
      </c>
      <c r="P27">
        <v>4.1098420371539</v>
      </c>
      <c r="Q27">
        <v>4.2189424363676702</v>
      </c>
      <c r="R27">
        <v>4.0474776302666999</v>
      </c>
      <c r="T27" s="14">
        <v>640</v>
      </c>
      <c r="U27" s="14">
        <v>480000</v>
      </c>
      <c r="V27" s="5">
        <f t="shared" si="2"/>
        <v>3.1099498078623946</v>
      </c>
      <c r="W27" s="5">
        <f t="shared" si="3"/>
        <v>6.1265325206542758E-2</v>
      </c>
      <c r="X27" s="5">
        <f t="shared" si="4"/>
        <v>1.9373796924360084E-2</v>
      </c>
      <c r="Y27" s="5">
        <f t="shared" si="7"/>
        <v>2.9935992379860075</v>
      </c>
      <c r="Z27" s="5">
        <f t="shared" si="8"/>
        <v>3.1258760740961624</v>
      </c>
      <c r="AA27" s="5">
        <f t="shared" si="9"/>
        <v>3.0771481877937377</v>
      </c>
      <c r="AB27" s="5">
        <f t="shared" si="10"/>
        <v>3.1531570395640953</v>
      </c>
      <c r="AC27" s="5">
        <f t="shared" si="11"/>
        <v>3.1264899066906522</v>
      </c>
      <c r="AD27" s="5">
        <f t="shared" si="12"/>
        <v>3.1806780889419675</v>
      </c>
      <c r="AE27" s="5">
        <f t="shared" si="13"/>
        <v>3.1603529657101204</v>
      </c>
      <c r="AF27" s="5">
        <f t="shared" si="14"/>
        <v>3.082381527865425</v>
      </c>
      <c r="AG27" s="5">
        <f t="shared" si="15"/>
        <v>3.1642068272757529</v>
      </c>
      <c r="AH27" s="5">
        <f t="shared" si="16"/>
        <v>3.0356082227000245</v>
      </c>
      <c r="AI27">
        <f t="shared" si="17"/>
        <v>1.4028000000000003</v>
      </c>
      <c r="AJ27">
        <f t="shared" si="5"/>
        <v>121.69588022971158</v>
      </c>
      <c r="AK27">
        <f t="shared" si="18"/>
        <v>1.7071498078623943</v>
      </c>
      <c r="AL27">
        <f t="shared" si="6"/>
        <v>2.2169588022971158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41.35634609614182</v>
      </c>
      <c r="H28" s="5">
        <f t="shared" si="1"/>
        <v>0.81065691484114477</v>
      </c>
      <c r="I28">
        <v>39.829811114459403</v>
      </c>
      <c r="J28">
        <v>41.564585064577798</v>
      </c>
      <c r="K28">
        <v>40.869514039229699</v>
      </c>
      <c r="L28">
        <v>41.7386953610429</v>
      </c>
      <c r="M28">
        <v>41.648836634523299</v>
      </c>
      <c r="N28">
        <v>42.341721037998397</v>
      </c>
      <c r="O28">
        <v>42.047342047967703</v>
      </c>
      <c r="P28">
        <v>40.945917497181</v>
      </c>
      <c r="Q28">
        <v>42.138804396961397</v>
      </c>
      <c r="R28">
        <v>40.438233767476603</v>
      </c>
      <c r="T28" s="14">
        <v>2500</v>
      </c>
      <c r="U28" s="14">
        <v>120000</v>
      </c>
      <c r="V28" s="5">
        <f t="shared" si="2"/>
        <v>1.9851046126148078</v>
      </c>
      <c r="W28" s="5">
        <f t="shared" si="3"/>
        <v>3.8911531912374953E-2</v>
      </c>
      <c r="X28" s="5">
        <f t="shared" si="4"/>
        <v>1.2304906808943228E-2</v>
      </c>
      <c r="Y28" s="5">
        <f t="shared" si="7"/>
        <v>1.9118309334940513</v>
      </c>
      <c r="Z28" s="5">
        <f t="shared" si="8"/>
        <v>1.9951000830997345</v>
      </c>
      <c r="AA28" s="5">
        <f t="shared" si="9"/>
        <v>1.9617366738830255</v>
      </c>
      <c r="AB28" s="5">
        <f t="shared" si="10"/>
        <v>2.0034573773300588</v>
      </c>
      <c r="AC28" s="5">
        <f t="shared" si="11"/>
        <v>1.9991441584571183</v>
      </c>
      <c r="AD28" s="5">
        <f t="shared" si="12"/>
        <v>2.0324026098239232</v>
      </c>
      <c r="AE28" s="5">
        <f t="shared" si="13"/>
        <v>2.0182724183024501</v>
      </c>
      <c r="AF28" s="5">
        <f t="shared" si="14"/>
        <v>1.9654040398646879</v>
      </c>
      <c r="AG28" s="5">
        <f t="shared" si="15"/>
        <v>2.0226626110541468</v>
      </c>
      <c r="AH28" s="5">
        <f t="shared" si="16"/>
        <v>1.941035220838877</v>
      </c>
      <c r="AI28">
        <f t="shared" si="17"/>
        <v>0.89510400000000001</v>
      </c>
      <c r="AJ28">
        <f t="shared" si="5"/>
        <v>121.77362771418825</v>
      </c>
      <c r="AK28">
        <f t="shared" si="18"/>
        <v>1.0900006126148076</v>
      </c>
      <c r="AL28">
        <f t="shared" si="6"/>
        <v>2.2177362771418827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1.2414437961911478</v>
      </c>
      <c r="H29" s="5">
        <f t="shared" si="1"/>
        <v>2.4028766845867414E-2</v>
      </c>
      <c r="I29">
        <v>1.1947010584429401</v>
      </c>
      <c r="J29">
        <v>1.2453020704992701</v>
      </c>
      <c r="K29">
        <v>1.22999024537005</v>
      </c>
      <c r="L29">
        <v>1.2570630675101599</v>
      </c>
      <c r="M29">
        <v>1.2484457267845701</v>
      </c>
      <c r="N29">
        <v>1.27109809573941</v>
      </c>
      <c r="O29">
        <v>1.2614379888671901</v>
      </c>
      <c r="P29">
        <v>1.2312054786694899</v>
      </c>
      <c r="Q29">
        <v>1.2616691956999899</v>
      </c>
      <c r="R29">
        <v>1.2135250343284101</v>
      </c>
      <c r="T29" s="14">
        <v>1550</v>
      </c>
      <c r="U29" s="14">
        <v>390000</v>
      </c>
      <c r="V29" s="5">
        <f t="shared" si="2"/>
        <v>0.31236327775132111</v>
      </c>
      <c r="W29" s="5">
        <f t="shared" si="3"/>
        <v>6.0459477870246966E-3</v>
      </c>
      <c r="X29" s="5">
        <f t="shared" si="4"/>
        <v>1.9118965621452648E-3</v>
      </c>
      <c r="Y29" s="5">
        <f t="shared" si="7"/>
        <v>0.30060220180177205</v>
      </c>
      <c r="Z29" s="5">
        <f t="shared" si="8"/>
        <v>0.31333406935142927</v>
      </c>
      <c r="AA29" s="5">
        <f t="shared" si="9"/>
        <v>0.30948141657698036</v>
      </c>
      <c r="AB29" s="5">
        <f t="shared" si="10"/>
        <v>0.31629328795416928</v>
      </c>
      <c r="AC29" s="5">
        <f t="shared" si="11"/>
        <v>0.31412505383611761</v>
      </c>
      <c r="AD29" s="5">
        <f t="shared" si="12"/>
        <v>0.31982468215378707</v>
      </c>
      <c r="AE29" s="5">
        <f t="shared" si="13"/>
        <v>0.31739407461819619</v>
      </c>
      <c r="AF29" s="5">
        <f t="shared" si="14"/>
        <v>0.30978718495554908</v>
      </c>
      <c r="AG29" s="5">
        <f t="shared" si="15"/>
        <v>0.31745224924064264</v>
      </c>
      <c r="AH29" s="5">
        <f t="shared" si="16"/>
        <v>0.30533855702456769</v>
      </c>
      <c r="AI29">
        <f t="shared" si="17"/>
        <v>0.14090322580645162</v>
      </c>
      <c r="AJ29">
        <f t="shared" si="5"/>
        <v>121.68639217699071</v>
      </c>
      <c r="AK29">
        <f t="shared" si="18"/>
        <v>0.17146005194486949</v>
      </c>
      <c r="AL29">
        <f t="shared" si="6"/>
        <v>2.2168639217699071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7.527989473192525</v>
      </c>
      <c r="H30" s="5">
        <f t="shared" si="1"/>
        <v>0.14148330507329035</v>
      </c>
      <c r="I30">
        <v>7.2534122317808798</v>
      </c>
      <c r="J30">
        <v>7.55934513592244</v>
      </c>
      <c r="K30">
        <v>7.4722586116883001</v>
      </c>
      <c r="L30">
        <v>7.6016483809417998</v>
      </c>
      <c r="M30">
        <v>7.568662576066</v>
      </c>
      <c r="N30">
        <v>7.6930689539491199</v>
      </c>
      <c r="O30">
        <v>7.6598084701336404</v>
      </c>
      <c r="P30">
        <v>7.4633393156094199</v>
      </c>
      <c r="Q30">
        <v>7.6519163360156401</v>
      </c>
      <c r="R30">
        <v>7.3564347198180098</v>
      </c>
      <c r="T30" s="14">
        <v>9240</v>
      </c>
      <c r="U30" s="15">
        <v>66000</v>
      </c>
      <c r="V30" s="5">
        <f t="shared" si="2"/>
        <v>5.377135337994661E-2</v>
      </c>
      <c r="W30" s="5">
        <f t="shared" si="3"/>
        <v>1.0105950362377888E-3</v>
      </c>
      <c r="X30" s="5">
        <f t="shared" si="4"/>
        <v>3.1957821065718131E-4</v>
      </c>
      <c r="Y30" s="5">
        <f t="shared" si="7"/>
        <v>5.1810087369863422E-2</v>
      </c>
      <c r="Z30" s="5">
        <f t="shared" si="8"/>
        <v>5.3995322399446002E-2</v>
      </c>
      <c r="AA30" s="5">
        <f t="shared" si="9"/>
        <v>5.3373275797773574E-2</v>
      </c>
      <c r="AB30" s="5">
        <f t="shared" si="10"/>
        <v>5.4297488435298566E-2</v>
      </c>
      <c r="AC30" s="5">
        <f t="shared" si="11"/>
        <v>5.4061875543328572E-2</v>
      </c>
      <c r="AD30" s="5">
        <f t="shared" si="12"/>
        <v>5.4950492528208002E-2</v>
      </c>
      <c r="AE30" s="5">
        <f t="shared" si="13"/>
        <v>5.4712917643811712E-2</v>
      </c>
      <c r="AF30" s="5">
        <f t="shared" si="14"/>
        <v>5.3309566540067285E-2</v>
      </c>
      <c r="AG30" s="5">
        <f t="shared" si="15"/>
        <v>5.4656545257254573E-2</v>
      </c>
      <c r="AH30" s="5">
        <f t="shared" si="16"/>
        <v>5.2545962284414355E-2</v>
      </c>
      <c r="AI30">
        <f t="shared" si="17"/>
        <v>2.4240000000000001E-2</v>
      </c>
      <c r="AJ30">
        <f t="shared" si="5"/>
        <v>121.82901559383915</v>
      </c>
      <c r="AK30">
        <f t="shared" si="18"/>
        <v>2.9531353379946609E-2</v>
      </c>
      <c r="AL30">
        <f t="shared" si="6"/>
        <v>2.2182901559383912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10175.957757054079</v>
      </c>
      <c r="V32" s="5"/>
      <c r="W32" s="5"/>
      <c r="X32" s="5"/>
      <c r="Y32" s="5">
        <f t="shared" ref="Y32:AI32" si="19">SUM(Y5:Y30)</f>
        <v>10175.957757054066</v>
      </c>
      <c r="Z32" s="5">
        <f t="shared" si="19"/>
        <v>10175.957757054104</v>
      </c>
      <c r="AA32" s="5">
        <f t="shared" si="19"/>
        <v>10175.957757054073</v>
      </c>
      <c r="AB32" s="5">
        <f t="shared" si="19"/>
        <v>10175.957757054099</v>
      </c>
      <c r="AC32" s="5">
        <f t="shared" si="19"/>
        <v>10175.957757054068</v>
      </c>
      <c r="AD32" s="5">
        <f t="shared" si="19"/>
        <v>10175.957757054062</v>
      </c>
      <c r="AE32" s="5">
        <f t="shared" si="19"/>
        <v>10175.957757054088</v>
      </c>
      <c r="AF32" s="5">
        <f t="shared" si="19"/>
        <v>10175.957757054064</v>
      </c>
      <c r="AG32" s="5">
        <f t="shared" si="19"/>
        <v>10175.95775705409</v>
      </c>
      <c r="AH32" s="5">
        <f t="shared" si="19"/>
        <v>10175.957757054084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8BEB-9998-4F18-832C-E9A811631ACA}">
  <dimension ref="A1:AL32"/>
  <sheetViews>
    <sheetView topLeftCell="W1" zoomScale="80" zoomScaleNormal="80" workbookViewId="0">
      <selection activeCell="AI5" sqref="AI5"/>
    </sheetView>
  </sheetViews>
  <sheetFormatPr defaultRowHeight="15" x14ac:dyDescent="0.25"/>
  <cols>
    <col min="9" max="18" width="11.5703125" customWidth="1"/>
  </cols>
  <sheetData>
    <row r="1" spans="1:38" x14ac:dyDescent="0.25">
      <c r="A1" t="s">
        <v>0</v>
      </c>
      <c r="B1">
        <v>170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25.582701374596919</v>
      </c>
      <c r="H4" s="5">
        <f>STDEV(I4:R4)</f>
        <v>1.8388624078445209E-3</v>
      </c>
      <c r="I4">
        <v>25.583589556429299</v>
      </c>
      <c r="J4">
        <v>25.583674009171801</v>
      </c>
      <c r="K4">
        <v>25.5800822881817</v>
      </c>
      <c r="L4">
        <v>25.582424525761699</v>
      </c>
      <c r="M4">
        <v>25.5800144676328</v>
      </c>
      <c r="N4">
        <v>25.580956775121098</v>
      </c>
      <c r="O4">
        <v>25.582488341376099</v>
      </c>
      <c r="P4">
        <v>25.584167799396599</v>
      </c>
      <c r="Q4">
        <v>25.584345909016601</v>
      </c>
      <c r="R4">
        <v>25.5852700738815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204.3574481585035</v>
      </c>
      <c r="H5" s="5">
        <f t="shared" ref="H5:H30" si="1">STDEV(I5:R5)</f>
        <v>0.27678868284773522</v>
      </c>
      <c r="I5">
        <v>204.388964558981</v>
      </c>
      <c r="J5">
        <v>204.84211560680001</v>
      </c>
      <c r="K5">
        <v>204.28315583826301</v>
      </c>
      <c r="L5">
        <v>204.348613559054</v>
      </c>
      <c r="M5">
        <v>204.28943058179999</v>
      </c>
      <c r="N5">
        <v>204.06758433227901</v>
      </c>
      <c r="O5">
        <v>203.945211442703</v>
      </c>
      <c r="P5">
        <v>204.45923942784</v>
      </c>
      <c r="Q5">
        <v>204.199955340998</v>
      </c>
      <c r="R5">
        <v>204.75021089631699</v>
      </c>
      <c r="T5" s="12">
        <v>16</v>
      </c>
      <c r="U5" s="12">
        <v>588000</v>
      </c>
      <c r="V5" s="5">
        <f>AVERAGE(Y5:AH5)</f>
        <v>8261.1498418075062</v>
      </c>
      <c r="W5" s="5">
        <f>STDEV(Y5:AH5)</f>
        <v>11.18918250411987</v>
      </c>
      <c r="X5" s="5">
        <f>W5/SQRT(COUNT(Y5:AH5))</f>
        <v>3.538330186832515</v>
      </c>
      <c r="Y5" s="5">
        <f>I5/T5*U5/1000*1.1</f>
        <v>8262.423892296807</v>
      </c>
      <c r="Z5" s="5">
        <f>J5/T5*U5/1000*1.1</f>
        <v>8280.7425234048915</v>
      </c>
      <c r="AA5" s="5">
        <f>K5/T5*U5/1000*1.1</f>
        <v>8258.146574761784</v>
      </c>
      <c r="AB5" s="5">
        <f>L5/T5*U5/1000*1.1</f>
        <v>8260.7927031247582</v>
      </c>
      <c r="AC5" s="5">
        <f>M5/T5*U5/1000*1.1</f>
        <v>8258.4002312692646</v>
      </c>
      <c r="AD5" s="5">
        <f>N5/T5*U5/1000*1.1</f>
        <v>8249.4320966323794</v>
      </c>
      <c r="AE5" s="5">
        <f>O5/T5*U5/1000*1.1</f>
        <v>8244.4851725712688</v>
      </c>
      <c r="AF5" s="5">
        <f>P5/T5*U5/1000*1.1</f>
        <v>8265.2647538704314</v>
      </c>
      <c r="AG5" s="5">
        <f>Q5/T5*U5/1000*1.1</f>
        <v>8254.7831946598453</v>
      </c>
      <c r="AH5" s="5">
        <f>R5/T5*U5/1000*1.1</f>
        <v>8277.0272754836151</v>
      </c>
      <c r="AI5">
        <f>F5/T5*U5/1000*1.1</f>
        <v>6403.3200000000006</v>
      </c>
      <c r="AJ5">
        <f>((V5-AI5)/AI5)*100</f>
        <v>29.013540504105766</v>
      </c>
      <c r="AK5">
        <f>V5-AI5</f>
        <v>1857.8298418075055</v>
      </c>
      <c r="AL5">
        <f>V5/AI5</f>
        <v>1.2901354050410576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1100.6839383693671</v>
      </c>
      <c r="H6" s="5">
        <f t="shared" si="1"/>
        <v>31.704596080998577</v>
      </c>
      <c r="I6" s="1">
        <v>1067.2790269892801</v>
      </c>
      <c r="J6" s="1">
        <v>1070.75504877252</v>
      </c>
      <c r="K6" s="1">
        <v>1070.7670060519799</v>
      </c>
      <c r="L6" s="1">
        <v>1075.25741443474</v>
      </c>
      <c r="M6" s="1">
        <v>1109.9391990998099</v>
      </c>
      <c r="N6" s="1">
        <v>1158.45337992481</v>
      </c>
      <c r="O6" s="1">
        <v>1128.82850197688</v>
      </c>
      <c r="P6" s="1">
        <v>1084.84074186982</v>
      </c>
      <c r="Q6" s="1">
        <v>1109.1095175841001</v>
      </c>
      <c r="R6" s="1">
        <v>1131.60954698973</v>
      </c>
      <c r="T6" s="13">
        <v>540</v>
      </c>
      <c r="U6" s="13">
        <v>45000</v>
      </c>
      <c r="V6" s="5">
        <f t="shared" ref="V6:V30" si="2">AVERAGE(Y6:AH6)</f>
        <v>91.723661530780603</v>
      </c>
      <c r="W6" s="5">
        <f t="shared" ref="W6:W30" si="3">STDEV(Y6:AH6)</f>
        <v>2.6420496734165519</v>
      </c>
      <c r="X6" s="5">
        <f t="shared" ref="X6:X30" si="4">W6/SQRT(COUNT(Y6:AH6))</f>
        <v>0.83548946593003237</v>
      </c>
      <c r="Y6" s="5">
        <f>I6/T6*U6/1000</f>
        <v>88.939918915773333</v>
      </c>
      <c r="Z6" s="5">
        <f>J6/T6*U6/1000</f>
        <v>89.229587397709992</v>
      </c>
      <c r="AA6" s="5">
        <f>K6/T6*U6/1000</f>
        <v>89.230583837664994</v>
      </c>
      <c r="AB6" s="5">
        <f>L6/T6*U6/1000</f>
        <v>89.604784536228337</v>
      </c>
      <c r="AC6" s="5">
        <f>M6/T6*U6/1000</f>
        <v>92.494933258317502</v>
      </c>
      <c r="AD6" s="5">
        <f>N6/T6*U6/1000</f>
        <v>96.537781660400825</v>
      </c>
      <c r="AE6" s="5">
        <f>O6/T6*U6/1000</f>
        <v>94.069041831406679</v>
      </c>
      <c r="AF6" s="5">
        <f>P6/T6*U6/1000</f>
        <v>90.40339515581833</v>
      </c>
      <c r="AG6" s="5">
        <f>Q6/T6*U6/1000</f>
        <v>92.425793132008351</v>
      </c>
      <c r="AH6" s="5">
        <f>R6/T6*U6/1000</f>
        <v>94.300795582477519</v>
      </c>
      <c r="AI6">
        <f>F6/T6*U6/1000</f>
        <v>115.84906666666669</v>
      </c>
      <c r="AJ6">
        <f t="shared" ref="AJ6:AJ30" si="5">((V6-AI6)/AI6)*100</f>
        <v>-20.824859301889997</v>
      </c>
      <c r="AK6">
        <f>V6-AI6</f>
        <v>-24.125405135886083</v>
      </c>
      <c r="AL6">
        <f t="shared" ref="AL6:AL30" si="6">V6/AI6</f>
        <v>0.79175140698110003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92.850745499051911</v>
      </c>
      <c r="H7" s="5">
        <f t="shared" si="1"/>
        <v>0.50547862417485401</v>
      </c>
      <c r="I7">
        <v>92.605699208894805</v>
      </c>
      <c r="J7">
        <v>92.463335385485706</v>
      </c>
      <c r="K7">
        <v>91.880735192422094</v>
      </c>
      <c r="L7">
        <v>93.585867221750306</v>
      </c>
      <c r="M7">
        <v>93.060595454397799</v>
      </c>
      <c r="N7">
        <v>93.286586541602901</v>
      </c>
      <c r="O7">
        <v>93.283518785575197</v>
      </c>
      <c r="P7">
        <v>92.699662567202395</v>
      </c>
      <c r="Q7">
        <v>93.105511587932696</v>
      </c>
      <c r="R7">
        <v>92.535943045255195</v>
      </c>
      <c r="T7" s="13">
        <v>50</v>
      </c>
      <c r="U7" s="13">
        <v>180000</v>
      </c>
      <c r="V7" s="5">
        <f t="shared" si="2"/>
        <v>334.26268379658688</v>
      </c>
      <c r="W7" s="5">
        <f t="shared" si="3"/>
        <v>1.8197230470294865</v>
      </c>
      <c r="X7" s="5">
        <f t="shared" si="4"/>
        <v>0.57544695393148781</v>
      </c>
      <c r="Y7" s="5">
        <f t="shared" ref="Y7:Y30" si="7">I7/T7*U7/1000</f>
        <v>333.3805171520213</v>
      </c>
      <c r="Z7" s="5">
        <f t="shared" ref="Z7:Z30" si="8">J7/T7*U7/1000</f>
        <v>332.86800738774849</v>
      </c>
      <c r="AA7" s="5">
        <f t="shared" ref="AA7:AA30" si="9">K7/T7*U7/1000</f>
        <v>330.77064669271954</v>
      </c>
      <c r="AB7" s="5">
        <f t="shared" ref="AB7:AB30" si="10">L7/T7*U7/1000</f>
        <v>336.90912199830115</v>
      </c>
      <c r="AC7" s="5">
        <f t="shared" ref="AC7:AC30" si="11">M7/T7*U7/1000</f>
        <v>335.01814363583208</v>
      </c>
      <c r="AD7" s="5">
        <f t="shared" ref="AD7:AD30" si="12">N7/T7*U7/1000</f>
        <v>335.83171154977043</v>
      </c>
      <c r="AE7" s="5">
        <f t="shared" ref="AE7:AE30" si="13">O7/T7*U7/1000</f>
        <v>335.82066762807068</v>
      </c>
      <c r="AF7" s="5">
        <f t="shared" ref="AF7:AF30" si="14">P7/T7*U7/1000</f>
        <v>333.71878524192857</v>
      </c>
      <c r="AG7" s="5">
        <f t="shared" ref="AG7:AG30" si="15">Q7/T7*U7/1000</f>
        <v>335.17984171655775</v>
      </c>
      <c r="AH7" s="5">
        <f t="shared" ref="AH7:AH30" si="16">R7/T7*U7/1000</f>
        <v>333.1293949629187</v>
      </c>
      <c r="AI7">
        <f t="shared" ref="AI7:AI30" si="17">F7/T7*U7/1000</f>
        <v>670.72320000000002</v>
      </c>
      <c r="AJ7">
        <f t="shared" si="5"/>
        <v>-50.163840493874837</v>
      </c>
      <c r="AK7">
        <f t="shared" ref="AK7:AK30" si="18">V7-AI7</f>
        <v>-336.46051620341314</v>
      </c>
      <c r="AL7">
        <f t="shared" si="6"/>
        <v>0.49836159506125161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239.45024702763391</v>
      </c>
      <c r="H8" s="5">
        <f t="shared" si="1"/>
        <v>6.2200887331568593</v>
      </c>
      <c r="I8">
        <v>242.626939218036</v>
      </c>
      <c r="J8">
        <v>239.659543610989</v>
      </c>
      <c r="K8">
        <v>241.50817386962601</v>
      </c>
      <c r="L8">
        <v>252.70589516062401</v>
      </c>
      <c r="M8">
        <v>234.13108706805599</v>
      </c>
      <c r="N8">
        <v>237.874137765895</v>
      </c>
      <c r="O8">
        <v>229.266441197451</v>
      </c>
      <c r="P8">
        <v>237.079081972876</v>
      </c>
      <c r="Q8">
        <v>242.803119463874</v>
      </c>
      <c r="R8">
        <v>236.848050948912</v>
      </c>
      <c r="T8" s="14">
        <v>65</v>
      </c>
      <c r="U8" s="14">
        <v>70000</v>
      </c>
      <c r="V8" s="5">
        <f t="shared" si="2"/>
        <v>257.86949679899038</v>
      </c>
      <c r="W8" s="5">
        <f t="shared" si="3"/>
        <v>6.6985570972458452</v>
      </c>
      <c r="X8" s="5">
        <f t="shared" si="4"/>
        <v>2.1182697463982882</v>
      </c>
      <c r="Y8" s="5">
        <f t="shared" si="7"/>
        <v>261.29054992711571</v>
      </c>
      <c r="Z8" s="5">
        <f t="shared" si="8"/>
        <v>258.0948931195266</v>
      </c>
      <c r="AA8" s="5">
        <f t="shared" si="9"/>
        <v>260.08572570575109</v>
      </c>
      <c r="AB8" s="5">
        <f t="shared" si="10"/>
        <v>272.1448101729797</v>
      </c>
      <c r="AC8" s="5">
        <f t="shared" si="11"/>
        <v>252.14117068867569</v>
      </c>
      <c r="AD8" s="5">
        <f t="shared" si="12"/>
        <v>256.17214836327156</v>
      </c>
      <c r="AE8" s="5">
        <f t="shared" si="13"/>
        <v>246.90232128956262</v>
      </c>
      <c r="AF8" s="5">
        <f t="shared" si="14"/>
        <v>255.31593443232802</v>
      </c>
      <c r="AG8" s="5">
        <f t="shared" si="15"/>
        <v>261.48028249955661</v>
      </c>
      <c r="AH8" s="5">
        <f t="shared" si="16"/>
        <v>255.06713179113601</v>
      </c>
      <c r="AI8">
        <f t="shared" si="17"/>
        <v>60.548923076923096</v>
      </c>
      <c r="AJ8">
        <f t="shared" si="5"/>
        <v>325.8861821066339</v>
      </c>
      <c r="AK8">
        <f t="shared" si="18"/>
        <v>197.32057372206728</v>
      </c>
      <c r="AL8">
        <f t="shared" si="6"/>
        <v>4.2588618210663389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36.763993245868612</v>
      </c>
      <c r="H9" s="5">
        <f t="shared" si="1"/>
        <v>0.92153378622859861</v>
      </c>
      <c r="I9">
        <v>35.890232753349899</v>
      </c>
      <c r="J9">
        <v>36.193872730747103</v>
      </c>
      <c r="K9">
        <v>37.446106899828997</v>
      </c>
      <c r="L9">
        <v>35.415436193999703</v>
      </c>
      <c r="M9">
        <v>35.795336327824501</v>
      </c>
      <c r="N9">
        <v>37.131099949937798</v>
      </c>
      <c r="O9">
        <v>37.843819630056799</v>
      </c>
      <c r="P9">
        <v>36.796251745235303</v>
      </c>
      <c r="Q9">
        <v>38.176606616046598</v>
      </c>
      <c r="R9">
        <v>36.951169611659402</v>
      </c>
      <c r="T9" s="14">
        <v>22</v>
      </c>
      <c r="U9" s="14">
        <v>160000</v>
      </c>
      <c r="V9" s="5">
        <f t="shared" si="2"/>
        <v>267.37449633358989</v>
      </c>
      <c r="W9" s="5">
        <f t="shared" si="3"/>
        <v>6.7020638998443429</v>
      </c>
      <c r="X9" s="5">
        <f t="shared" si="4"/>
        <v>2.1193786947498729</v>
      </c>
      <c r="Y9" s="5">
        <f t="shared" si="7"/>
        <v>261.01987456981743</v>
      </c>
      <c r="Z9" s="5">
        <f t="shared" si="8"/>
        <v>263.2281653145244</v>
      </c>
      <c r="AA9" s="5">
        <f t="shared" si="9"/>
        <v>272.33532290784723</v>
      </c>
      <c r="AB9" s="5">
        <f t="shared" si="10"/>
        <v>257.56680868363424</v>
      </c>
      <c r="AC9" s="5">
        <f t="shared" si="11"/>
        <v>260.32971874781458</v>
      </c>
      <c r="AD9" s="5">
        <f t="shared" si="12"/>
        <v>270.04436327227489</v>
      </c>
      <c r="AE9" s="5">
        <f t="shared" si="13"/>
        <v>275.22777912768584</v>
      </c>
      <c r="AF9" s="5">
        <f t="shared" si="14"/>
        <v>267.6091036017113</v>
      </c>
      <c r="AG9" s="5">
        <f t="shared" si="15"/>
        <v>277.64804811670251</v>
      </c>
      <c r="AH9" s="5">
        <f t="shared" si="16"/>
        <v>268.73577899388653</v>
      </c>
      <c r="AI9">
        <f t="shared" si="17"/>
        <v>243.63054545454546</v>
      </c>
      <c r="AJ9">
        <f t="shared" si="5"/>
        <v>9.7458842177383627</v>
      </c>
      <c r="AK9">
        <f t="shared" si="18"/>
        <v>23.743950879044434</v>
      </c>
      <c r="AL9">
        <f t="shared" si="6"/>
        <v>1.0974588421773837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134.2683158108218</v>
      </c>
      <c r="H10" s="5">
        <f t="shared" si="1"/>
        <v>3.943019567693919</v>
      </c>
      <c r="I10">
        <v>140.68305757749499</v>
      </c>
      <c r="J10">
        <v>131.37515606850499</v>
      </c>
      <c r="K10">
        <v>132.80795990590099</v>
      </c>
      <c r="L10">
        <v>126.803107090312</v>
      </c>
      <c r="M10">
        <v>134.15804836273199</v>
      </c>
      <c r="N10">
        <v>132.058862579139</v>
      </c>
      <c r="O10">
        <v>136.308297761262</v>
      </c>
      <c r="P10">
        <v>138.824926849859</v>
      </c>
      <c r="Q10">
        <v>135.85463733909901</v>
      </c>
      <c r="R10">
        <v>133.809104573914</v>
      </c>
      <c r="T10" s="14">
        <v>69</v>
      </c>
      <c r="U10" s="14">
        <v>160000</v>
      </c>
      <c r="V10" s="5">
        <f t="shared" si="2"/>
        <v>311.34681927147085</v>
      </c>
      <c r="W10" s="5">
        <f t="shared" si="3"/>
        <v>9.1432337801598198</v>
      </c>
      <c r="X10" s="5">
        <f t="shared" si="4"/>
        <v>2.891344392469628</v>
      </c>
      <c r="Y10" s="5">
        <f t="shared" si="7"/>
        <v>326.22158278839424</v>
      </c>
      <c r="Z10" s="5">
        <f t="shared" si="8"/>
        <v>304.63804305740291</v>
      </c>
      <c r="AA10" s="5">
        <f t="shared" si="9"/>
        <v>307.96048673832115</v>
      </c>
      <c r="AB10" s="5">
        <f t="shared" si="10"/>
        <v>294.03619035434667</v>
      </c>
      <c r="AC10" s="5">
        <f t="shared" si="11"/>
        <v>311.09112663821912</v>
      </c>
      <c r="AD10" s="5">
        <f t="shared" si="12"/>
        <v>306.22344945887306</v>
      </c>
      <c r="AE10" s="5">
        <f t="shared" si="13"/>
        <v>316.07721220002776</v>
      </c>
      <c r="AF10" s="5">
        <f t="shared" si="14"/>
        <v>321.91287385474556</v>
      </c>
      <c r="AG10" s="5">
        <f t="shared" si="15"/>
        <v>315.02524600370788</v>
      </c>
      <c r="AH10" s="5">
        <f t="shared" si="16"/>
        <v>310.28198162067014</v>
      </c>
      <c r="AI10">
        <f>F10/T10*U10/1000</f>
        <v>333.93530434782616</v>
      </c>
      <c r="AJ10">
        <f t="shared" si="5"/>
        <v>-6.7643297316138824</v>
      </c>
      <c r="AK10">
        <f t="shared" si="18"/>
        <v>-22.588485076355312</v>
      </c>
      <c r="AL10">
        <f t="shared" si="6"/>
        <v>0.93235670268386117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69.672832164596372</v>
      </c>
      <c r="H12" s="5">
        <f t="shared" si="1"/>
        <v>4.5078512191180948</v>
      </c>
      <c r="I12">
        <v>71.137797204615495</v>
      </c>
      <c r="J12">
        <v>71.263110480125903</v>
      </c>
      <c r="K12">
        <v>72.527055122312206</v>
      </c>
      <c r="L12">
        <v>73.133334824037306</v>
      </c>
      <c r="M12">
        <v>73.438808854044495</v>
      </c>
      <c r="N12">
        <v>70.869503050084901</v>
      </c>
      <c r="O12">
        <v>71.335599741857905</v>
      </c>
      <c r="P12">
        <v>69.050198565393003</v>
      </c>
      <c r="Q12">
        <v>65.239296344023302</v>
      </c>
      <c r="R12">
        <v>58.733617459469102</v>
      </c>
      <c r="T12" s="14">
        <v>81</v>
      </c>
      <c r="U12" s="14">
        <v>66000</v>
      </c>
      <c r="V12" s="5">
        <f t="shared" si="2"/>
        <v>56.770455837819256</v>
      </c>
      <c r="W12" s="5">
        <f t="shared" si="3"/>
        <v>3.6730639563184502</v>
      </c>
      <c r="X12" s="5">
        <f t="shared" si="4"/>
        <v>1.1615248093435517</v>
      </c>
      <c r="Y12" s="5">
        <f t="shared" si="7"/>
        <v>57.964131055612626</v>
      </c>
      <c r="Z12" s="5">
        <f t="shared" si="8"/>
        <v>58.066238168991475</v>
      </c>
      <c r="AA12" s="5">
        <f t="shared" si="9"/>
        <v>59.096118988550693</v>
      </c>
      <c r="AB12" s="5">
        <f t="shared" si="10"/>
        <v>59.590124671437806</v>
      </c>
      <c r="AC12" s="5">
        <f t="shared" si="11"/>
        <v>59.839029436628849</v>
      </c>
      <c r="AD12" s="5">
        <f t="shared" si="12"/>
        <v>57.745521003772886</v>
      </c>
      <c r="AE12" s="5">
        <f t="shared" si="13"/>
        <v>58.125303493365706</v>
      </c>
      <c r="AF12" s="5">
        <f t="shared" si="14"/>
        <v>56.26312475698689</v>
      </c>
      <c r="AG12" s="5">
        <f t="shared" si="15"/>
        <v>53.157945169204169</v>
      </c>
      <c r="AH12" s="5">
        <f t="shared" si="16"/>
        <v>47.857021633641487</v>
      </c>
      <c r="AI12">
        <f t="shared" si="17"/>
        <v>12.183111111111113</v>
      </c>
      <c r="AJ12">
        <f t="shared" si="5"/>
        <v>365.97667311795306</v>
      </c>
      <c r="AK12">
        <f t="shared" si="18"/>
        <v>44.587344726708139</v>
      </c>
      <c r="AL12">
        <f t="shared" si="6"/>
        <v>4.6597667311795306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1319.7118418961459</v>
      </c>
      <c r="H14" s="5">
        <f t="shared" si="1"/>
        <v>50.202103406738182</v>
      </c>
      <c r="I14" s="1">
        <v>1272.9226147597501</v>
      </c>
      <c r="J14" s="1">
        <v>1277.4026069960901</v>
      </c>
      <c r="K14" s="1">
        <v>1289.3543901092701</v>
      </c>
      <c r="L14" s="1">
        <v>1380.88459670618</v>
      </c>
      <c r="M14" s="1">
        <v>1397.17905338162</v>
      </c>
      <c r="N14" s="1">
        <v>1348.11459326713</v>
      </c>
      <c r="O14" s="1">
        <v>1365.44721131397</v>
      </c>
      <c r="P14" s="1">
        <v>1291.43415899038</v>
      </c>
      <c r="Q14" s="1">
        <v>1253.8380797785901</v>
      </c>
      <c r="R14" s="1">
        <v>1320.5411136584801</v>
      </c>
      <c r="T14" s="14">
        <v>615</v>
      </c>
      <c r="U14" s="14">
        <v>96000</v>
      </c>
      <c r="V14" s="5">
        <f t="shared" si="2"/>
        <v>206.00379971061793</v>
      </c>
      <c r="W14" s="5">
        <f t="shared" si="3"/>
        <v>7.836425897637187</v>
      </c>
      <c r="X14" s="5">
        <f t="shared" si="4"/>
        <v>2.4780954551663013</v>
      </c>
      <c r="Y14" s="5">
        <f t="shared" si="7"/>
        <v>198.70011547469269</v>
      </c>
      <c r="Z14" s="5">
        <f t="shared" si="8"/>
        <v>199.39943133597504</v>
      </c>
      <c r="AA14" s="5">
        <f t="shared" si="9"/>
        <v>201.26507552925187</v>
      </c>
      <c r="AB14" s="5">
        <f t="shared" si="10"/>
        <v>215.55271753462321</v>
      </c>
      <c r="AC14" s="5">
        <f t="shared" si="11"/>
        <v>218.09624247908215</v>
      </c>
      <c r="AD14" s="5">
        <f t="shared" si="12"/>
        <v>210.43739992462517</v>
      </c>
      <c r="AE14" s="5">
        <f t="shared" si="13"/>
        <v>213.14297932705875</v>
      </c>
      <c r="AF14" s="5">
        <f t="shared" si="14"/>
        <v>201.58972237898612</v>
      </c>
      <c r="AG14" s="5">
        <f t="shared" si="15"/>
        <v>195.72106611177992</v>
      </c>
      <c r="AH14" s="5">
        <f t="shared" si="16"/>
        <v>206.13324701010424</v>
      </c>
      <c r="AI14">
        <f t="shared" si="17"/>
        <v>78.007071219512198</v>
      </c>
      <c r="AJ14">
        <f t="shared" si="5"/>
        <v>164.08349459874279</v>
      </c>
      <c r="AK14">
        <f t="shared" si="18"/>
        <v>127.99672849110573</v>
      </c>
      <c r="AL14">
        <f t="shared" si="6"/>
        <v>2.6408349459874279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19.152460749776591</v>
      </c>
      <c r="H15" s="5">
        <f t="shared" si="1"/>
        <v>0.40358346779317422</v>
      </c>
      <c r="I15">
        <v>18.735595452310299</v>
      </c>
      <c r="J15">
        <v>19.3990276218736</v>
      </c>
      <c r="K15">
        <v>19.254142289770598</v>
      </c>
      <c r="L15">
        <v>19.029117676570898</v>
      </c>
      <c r="M15">
        <v>18.6227327619502</v>
      </c>
      <c r="N15">
        <v>18.612864415250598</v>
      </c>
      <c r="O15">
        <v>19.637765302048798</v>
      </c>
      <c r="P15">
        <v>19.1173889777074</v>
      </c>
      <c r="Q15">
        <v>19.742869219671999</v>
      </c>
      <c r="R15">
        <v>19.373103780611501</v>
      </c>
      <c r="T15" s="14">
        <v>546</v>
      </c>
      <c r="U15" s="14">
        <v>210000</v>
      </c>
      <c r="V15" s="5">
        <f t="shared" si="2"/>
        <v>7.3663310576063807</v>
      </c>
      <c r="W15" s="5">
        <f t="shared" si="3"/>
        <v>0.15522441068968257</v>
      </c>
      <c r="X15" s="5">
        <f t="shared" si="4"/>
        <v>4.9086268623678493E-2</v>
      </c>
      <c r="Y15" s="5">
        <f t="shared" si="7"/>
        <v>7.2059982508885767</v>
      </c>
      <c r="Z15" s="5">
        <f t="shared" si="8"/>
        <v>7.4611644699513846</v>
      </c>
      <c r="AA15" s="5">
        <f t="shared" si="9"/>
        <v>7.405439342219462</v>
      </c>
      <c r="AB15" s="5">
        <f t="shared" si="10"/>
        <v>7.3188914140657308</v>
      </c>
      <c r="AC15" s="5">
        <f t="shared" si="11"/>
        <v>7.1625895238269992</v>
      </c>
      <c r="AD15" s="5">
        <f t="shared" si="12"/>
        <v>7.158794005865615</v>
      </c>
      <c r="AE15" s="5">
        <f t="shared" si="13"/>
        <v>7.5529866546341538</v>
      </c>
      <c r="AF15" s="5">
        <f t="shared" si="14"/>
        <v>7.3528419145028465</v>
      </c>
      <c r="AG15" s="5">
        <f t="shared" si="15"/>
        <v>7.593411238335384</v>
      </c>
      <c r="AH15" s="5">
        <f t="shared" si="16"/>
        <v>7.4511937617736548</v>
      </c>
      <c r="AI15">
        <f t="shared" si="17"/>
        <v>3.4504615384615396</v>
      </c>
      <c r="AJ15">
        <f t="shared" si="5"/>
        <v>113.48828194418343</v>
      </c>
      <c r="AK15">
        <f t="shared" si="18"/>
        <v>3.9158695191448412</v>
      </c>
      <c r="AL15">
        <f t="shared" si="6"/>
        <v>2.1348828194418341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70.616016311596496</v>
      </c>
      <c r="H17" s="5">
        <f t="shared" si="1"/>
        <v>8.6138848230060372</v>
      </c>
      <c r="I17">
        <v>73.379937533628393</v>
      </c>
      <c r="J17">
        <v>72.274767489296806</v>
      </c>
      <c r="K17">
        <v>78.4569227346269</v>
      </c>
      <c r="L17">
        <v>58.571836424884097</v>
      </c>
      <c r="M17">
        <v>67.348893698050603</v>
      </c>
      <c r="N17">
        <v>82.862788881979498</v>
      </c>
      <c r="O17">
        <v>69.780649732981999</v>
      </c>
      <c r="P17">
        <v>60.069673789875502</v>
      </c>
      <c r="Q17">
        <v>81.085395193383704</v>
      </c>
      <c r="R17">
        <v>62.329297637257397</v>
      </c>
      <c r="T17" s="14">
        <v>292</v>
      </c>
      <c r="U17" s="14">
        <v>100000</v>
      </c>
      <c r="V17" s="5">
        <f t="shared" si="2"/>
        <v>24.183567229998797</v>
      </c>
      <c r="W17" s="5">
        <f t="shared" si="3"/>
        <v>2.9499605558240125</v>
      </c>
      <c r="X17" s="5">
        <f t="shared" si="4"/>
        <v>0.93285943640601698</v>
      </c>
      <c r="Y17" s="5">
        <f t="shared" si="7"/>
        <v>25.130115593708354</v>
      </c>
      <c r="Z17" s="5">
        <f t="shared" si="8"/>
        <v>24.751632701813975</v>
      </c>
      <c r="AA17" s="5">
        <f t="shared" si="9"/>
        <v>26.868809155694148</v>
      </c>
      <c r="AB17" s="5">
        <f t="shared" si="10"/>
        <v>20.058848090713731</v>
      </c>
      <c r="AC17" s="5">
        <f t="shared" si="11"/>
        <v>23.064689622620069</v>
      </c>
      <c r="AD17" s="5">
        <f t="shared" si="12"/>
        <v>28.377667425335446</v>
      </c>
      <c r="AE17" s="5">
        <f t="shared" si="13"/>
        <v>23.897482785267805</v>
      </c>
      <c r="AF17" s="5">
        <f t="shared" si="14"/>
        <v>20.571806092423117</v>
      </c>
      <c r="AG17" s="5">
        <f t="shared" si="15"/>
        <v>27.768970956638256</v>
      </c>
      <c r="AH17" s="5">
        <f t="shared" si="16"/>
        <v>21.345649875773081</v>
      </c>
      <c r="AI17">
        <f t="shared" si="17"/>
        <v>603.1890410958905</v>
      </c>
      <c r="AJ17">
        <f t="shared" si="5"/>
        <v>-95.990715085595497</v>
      </c>
      <c r="AK17">
        <f t="shared" si="18"/>
        <v>-579.00547386589176</v>
      </c>
      <c r="AL17">
        <f t="shared" si="6"/>
        <v>4.0092849144045165E-2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94.517940312987207</v>
      </c>
      <c r="H18" s="5">
        <f t="shared" si="1"/>
        <v>3.8625048713452053</v>
      </c>
      <c r="I18">
        <v>94.789983919419399</v>
      </c>
      <c r="J18">
        <v>90.304811741277803</v>
      </c>
      <c r="K18">
        <v>91.025269322485997</v>
      </c>
      <c r="L18">
        <v>99.642633044366804</v>
      </c>
      <c r="M18">
        <v>96.017226044282907</v>
      </c>
      <c r="N18">
        <v>100.36631803744299</v>
      </c>
      <c r="O18">
        <v>97.898636170535696</v>
      </c>
      <c r="P18">
        <v>92.195916555614502</v>
      </c>
      <c r="Q18">
        <v>89.719423416922595</v>
      </c>
      <c r="R18">
        <v>93.219184877523404</v>
      </c>
      <c r="T18" s="14">
        <v>200</v>
      </c>
      <c r="U18" s="14">
        <v>47000</v>
      </c>
      <c r="V18" s="5">
        <f t="shared" si="2"/>
        <v>22.211715973551996</v>
      </c>
      <c r="W18" s="5">
        <f t="shared" si="3"/>
        <v>0.90768864476612321</v>
      </c>
      <c r="X18" s="5">
        <f t="shared" si="4"/>
        <v>0.28703635237324232</v>
      </c>
      <c r="Y18" s="5">
        <f t="shared" si="7"/>
        <v>22.275646221063557</v>
      </c>
      <c r="Z18" s="5">
        <f t="shared" si="8"/>
        <v>21.221630759200284</v>
      </c>
      <c r="AA18" s="5">
        <f t="shared" si="9"/>
        <v>21.390938290784213</v>
      </c>
      <c r="AB18" s="5">
        <f t="shared" si="10"/>
        <v>23.416018765426198</v>
      </c>
      <c r="AC18" s="5">
        <f t="shared" si="11"/>
        <v>22.564048120406486</v>
      </c>
      <c r="AD18" s="5">
        <f t="shared" si="12"/>
        <v>23.586084738799105</v>
      </c>
      <c r="AE18" s="5">
        <f t="shared" si="13"/>
        <v>23.006179500075888</v>
      </c>
      <c r="AF18" s="5">
        <f t="shared" si="14"/>
        <v>21.666040390569407</v>
      </c>
      <c r="AG18" s="5">
        <f t="shared" si="15"/>
        <v>21.084064502976808</v>
      </c>
      <c r="AH18" s="5">
        <f t="shared" si="16"/>
        <v>21.906508446218002</v>
      </c>
      <c r="AI18">
        <f t="shared" si="17"/>
        <v>45.130904000000001</v>
      </c>
      <c r="AJ18">
        <f t="shared" si="5"/>
        <v>-50.783800001985348</v>
      </c>
      <c r="AK18">
        <f t="shared" si="18"/>
        <v>-22.919188026448005</v>
      </c>
      <c r="AL18">
        <f t="shared" si="6"/>
        <v>0.49216199998014654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24.341281041031344</v>
      </c>
      <c r="H19" s="5">
        <f t="shared" si="1"/>
        <v>3.1699056963276182</v>
      </c>
      <c r="I19">
        <v>22.287308447832501</v>
      </c>
      <c r="J19">
        <v>21.573205466582099</v>
      </c>
      <c r="K19">
        <v>30.900759876462899</v>
      </c>
      <c r="L19">
        <v>22.547267881643801</v>
      </c>
      <c r="M19">
        <v>26.542399441973799</v>
      </c>
      <c r="N19">
        <v>27.686062581066999</v>
      </c>
      <c r="O19">
        <v>23.4563679341829</v>
      </c>
      <c r="P19">
        <v>25.173284516119899</v>
      </c>
      <c r="Q19">
        <v>21.514966610030601</v>
      </c>
      <c r="R19">
        <v>21.731187654417901</v>
      </c>
      <c r="T19" s="14">
        <v>437</v>
      </c>
      <c r="U19" s="14">
        <v>300000</v>
      </c>
      <c r="V19" s="5">
        <f t="shared" si="2"/>
        <v>16.71026158423204</v>
      </c>
      <c r="W19" s="5">
        <f t="shared" si="3"/>
        <v>2.1761366336345511</v>
      </c>
      <c r="X19" s="5">
        <f t="shared" si="4"/>
        <v>0.68815482620165613</v>
      </c>
      <c r="Y19" s="5">
        <f t="shared" si="7"/>
        <v>15.300211749084097</v>
      </c>
      <c r="Z19" s="5">
        <f t="shared" si="8"/>
        <v>14.809980869507161</v>
      </c>
      <c r="AA19" s="5">
        <f t="shared" si="9"/>
        <v>21.213336299631283</v>
      </c>
      <c r="AB19" s="5">
        <f t="shared" si="10"/>
        <v>15.478673602959132</v>
      </c>
      <c r="AC19" s="5">
        <f t="shared" si="11"/>
        <v>18.221326848036934</v>
      </c>
      <c r="AD19" s="5">
        <f t="shared" si="12"/>
        <v>19.006450284485357</v>
      </c>
      <c r="AE19" s="5">
        <f t="shared" si="13"/>
        <v>16.102769748866979</v>
      </c>
      <c r="AF19" s="5">
        <f t="shared" si="14"/>
        <v>17.281431017931283</v>
      </c>
      <c r="AG19" s="5">
        <f t="shared" si="15"/>
        <v>14.769999961119407</v>
      </c>
      <c r="AH19" s="5">
        <f t="shared" si="16"/>
        <v>14.91843546069879</v>
      </c>
      <c r="AI19">
        <f t="shared" si="17"/>
        <v>33.584622425629298</v>
      </c>
      <c r="AJ19">
        <f t="shared" si="5"/>
        <v>-50.244307134207929</v>
      </c>
      <c r="AK19">
        <f t="shared" si="18"/>
        <v>-16.874360841397259</v>
      </c>
      <c r="AL19">
        <f t="shared" si="6"/>
        <v>0.49755692865792067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26.915293722227467</v>
      </c>
      <c r="H20" s="5">
        <f t="shared" si="1"/>
        <v>0.41688949783196827</v>
      </c>
      <c r="I20">
        <v>26.332881043036</v>
      </c>
      <c r="J20">
        <v>27.4009913338048</v>
      </c>
      <c r="K20">
        <v>26.895855536077001</v>
      </c>
      <c r="L20">
        <v>27.553994327321</v>
      </c>
      <c r="M20">
        <v>26.7383977863242</v>
      </c>
      <c r="N20">
        <v>26.618089619178001</v>
      </c>
      <c r="O20">
        <v>27.311437425142099</v>
      </c>
      <c r="P20">
        <v>26.6205538160436</v>
      </c>
      <c r="Q20">
        <v>27.1613799289116</v>
      </c>
      <c r="R20">
        <v>26.519356406436401</v>
      </c>
      <c r="T20" s="14">
        <v>97</v>
      </c>
      <c r="U20" s="14">
        <v>105000</v>
      </c>
      <c r="V20" s="5">
        <f t="shared" si="2"/>
        <v>29.135111761174063</v>
      </c>
      <c r="W20" s="5">
        <f t="shared" si="3"/>
        <v>0.45127213682841916</v>
      </c>
      <c r="X20" s="5">
        <f t="shared" si="4"/>
        <v>0.14270477969489578</v>
      </c>
      <c r="Y20" s="5">
        <f t="shared" si="7"/>
        <v>28.504665046585362</v>
      </c>
      <c r="Z20" s="5">
        <f t="shared" si="8"/>
        <v>29.660866907726845</v>
      </c>
      <c r="AA20" s="5">
        <f t="shared" si="9"/>
        <v>29.114070425650365</v>
      </c>
      <c r="AB20" s="5">
        <f t="shared" si="10"/>
        <v>29.826488704832013</v>
      </c>
      <c r="AC20" s="5">
        <f t="shared" si="11"/>
        <v>28.943626469732383</v>
      </c>
      <c r="AD20" s="5">
        <f t="shared" si="12"/>
        <v>28.813395979522578</v>
      </c>
      <c r="AE20" s="5">
        <f t="shared" si="13"/>
        <v>29.563927109689903</v>
      </c>
      <c r="AF20" s="5">
        <f t="shared" si="14"/>
        <v>28.816063409119362</v>
      </c>
      <c r="AG20" s="5">
        <f t="shared" si="15"/>
        <v>29.401493737481626</v>
      </c>
      <c r="AH20" s="5">
        <f t="shared" si="16"/>
        <v>28.706519821400228</v>
      </c>
      <c r="AI20">
        <f t="shared" si="17"/>
        <v>120.25509278350515</v>
      </c>
      <c r="AJ20">
        <f t="shared" si="5"/>
        <v>-75.772242915627771</v>
      </c>
      <c r="AK20">
        <f t="shared" si="18"/>
        <v>-91.119981022331089</v>
      </c>
      <c r="AL20">
        <f t="shared" si="6"/>
        <v>0.24227757084372226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242.34606566108519</v>
      </c>
      <c r="H21" s="5">
        <f t="shared" si="1"/>
        <v>32.137152639035506</v>
      </c>
      <c r="I21">
        <v>232.51118492928001</v>
      </c>
      <c r="J21">
        <v>231.34642523561499</v>
      </c>
      <c r="K21">
        <v>266.49698200495402</v>
      </c>
      <c r="L21">
        <v>313.160907915873</v>
      </c>
      <c r="M21">
        <v>262.197558253556</v>
      </c>
      <c r="N21">
        <v>205.421232604191</v>
      </c>
      <c r="O21">
        <v>251.229404268656</v>
      </c>
      <c r="P21">
        <v>228.71932115076299</v>
      </c>
      <c r="Q21">
        <v>222.85641684293299</v>
      </c>
      <c r="R21">
        <v>209.52122340503101</v>
      </c>
      <c r="T21" s="14">
        <v>1629</v>
      </c>
      <c r="U21" s="14">
        <v>90000</v>
      </c>
      <c r="V21" s="5">
        <f t="shared" si="2"/>
        <v>13.389285395640067</v>
      </c>
      <c r="W21" s="5">
        <f t="shared" si="3"/>
        <v>1.7755332949743472</v>
      </c>
      <c r="X21" s="5">
        <f t="shared" si="4"/>
        <v>0.56147292735825316</v>
      </c>
      <c r="Y21" s="5">
        <f t="shared" si="7"/>
        <v>12.845921819297237</v>
      </c>
      <c r="Z21" s="5">
        <f t="shared" si="8"/>
        <v>12.781570455006353</v>
      </c>
      <c r="AA21" s="5">
        <f t="shared" si="9"/>
        <v>14.723590166019559</v>
      </c>
      <c r="AB21" s="5">
        <f t="shared" si="10"/>
        <v>17.301707619661492</v>
      </c>
      <c r="AC21" s="5">
        <f t="shared" si="11"/>
        <v>14.486052942185415</v>
      </c>
      <c r="AD21" s="5">
        <f t="shared" si="12"/>
        <v>11.349239370397292</v>
      </c>
      <c r="AE21" s="5">
        <f t="shared" si="13"/>
        <v>13.880077583903647</v>
      </c>
      <c r="AF21" s="5">
        <f t="shared" si="14"/>
        <v>12.636426582915082</v>
      </c>
      <c r="AG21" s="5">
        <f t="shared" si="15"/>
        <v>12.312509217841601</v>
      </c>
      <c r="AH21" s="5">
        <f t="shared" si="16"/>
        <v>11.575758199172984</v>
      </c>
      <c r="AI21">
        <f t="shared" si="17"/>
        <v>18.581480662983427</v>
      </c>
      <c r="AJ21">
        <f t="shared" si="5"/>
        <v>-27.942849988735535</v>
      </c>
      <c r="AK21">
        <f t="shared" si="18"/>
        <v>-5.1921952673433598</v>
      </c>
      <c r="AL21">
        <f t="shared" si="6"/>
        <v>0.7205715001126447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26.956011371180267</v>
      </c>
      <c r="H22" s="5">
        <f t="shared" si="1"/>
        <v>0.21510029253085622</v>
      </c>
      <c r="I22">
        <v>27.040864334136799</v>
      </c>
      <c r="J22">
        <v>27.527710403743999</v>
      </c>
      <c r="K22">
        <v>26.829670371338601</v>
      </c>
      <c r="L22">
        <v>26.927267361262501</v>
      </c>
      <c r="M22">
        <v>26.8231794944478</v>
      </c>
      <c r="N22">
        <v>26.924176023576599</v>
      </c>
      <c r="O22">
        <v>26.869306082732599</v>
      </c>
      <c r="P22">
        <v>26.982112079038799</v>
      </c>
      <c r="Q22">
        <v>26.800790589900799</v>
      </c>
      <c r="R22">
        <v>26.835036971624199</v>
      </c>
      <c r="T22" s="14">
        <v>54</v>
      </c>
      <c r="U22" s="14">
        <v>90000</v>
      </c>
      <c r="V22" s="5">
        <f t="shared" si="2"/>
        <v>44.926685618633783</v>
      </c>
      <c r="W22" s="5">
        <f t="shared" si="3"/>
        <v>0.35850048755142788</v>
      </c>
      <c r="X22" s="5">
        <f t="shared" si="4"/>
        <v>0.11336780829433525</v>
      </c>
      <c r="Y22" s="5">
        <f t="shared" si="7"/>
        <v>45.068107223561341</v>
      </c>
      <c r="Z22" s="5">
        <f t="shared" si="8"/>
        <v>45.879517339573333</v>
      </c>
      <c r="AA22" s="5">
        <f t="shared" si="9"/>
        <v>44.71611728556433</v>
      </c>
      <c r="AB22" s="5">
        <f t="shared" si="10"/>
        <v>44.878778935437495</v>
      </c>
      <c r="AC22" s="5">
        <f t="shared" si="11"/>
        <v>44.705299157413002</v>
      </c>
      <c r="AD22" s="5">
        <f t="shared" si="12"/>
        <v>44.873626705960994</v>
      </c>
      <c r="AE22" s="5">
        <f t="shared" si="13"/>
        <v>44.782176804554339</v>
      </c>
      <c r="AF22" s="5">
        <f t="shared" si="14"/>
        <v>44.970186798397997</v>
      </c>
      <c r="AG22" s="5">
        <f t="shared" si="15"/>
        <v>44.667984316501332</v>
      </c>
      <c r="AH22" s="5">
        <f t="shared" si="16"/>
        <v>44.725061619373662</v>
      </c>
      <c r="AI22">
        <f t="shared" si="17"/>
        <v>153.75733333333335</v>
      </c>
      <c r="AJ22">
        <f t="shared" si="5"/>
        <v>-70.780785121164655</v>
      </c>
      <c r="AK22">
        <f t="shared" si="18"/>
        <v>-108.83064771469957</v>
      </c>
      <c r="AL22">
        <f t="shared" si="6"/>
        <v>0.29219214878835337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12.23194574844668</v>
      </c>
      <c r="H23" s="5">
        <f t="shared" si="1"/>
        <v>4.0902058208192829E-2</v>
      </c>
      <c r="I23">
        <v>12.1851193903524</v>
      </c>
      <c r="J23">
        <v>12.2997548634184</v>
      </c>
      <c r="K23">
        <v>12.2175130354762</v>
      </c>
      <c r="L23">
        <v>12.2483444243141</v>
      </c>
      <c r="M23">
        <v>12.181002560713999</v>
      </c>
      <c r="N23">
        <v>12.238820864104699</v>
      </c>
      <c r="O23">
        <v>12.2697409073694</v>
      </c>
      <c r="P23">
        <v>12.186042821672901</v>
      </c>
      <c r="Q23">
        <v>12.2222317414508</v>
      </c>
      <c r="R23">
        <v>12.2708868755939</v>
      </c>
      <c r="T23" s="14">
        <v>18</v>
      </c>
      <c r="U23" s="14">
        <v>270000</v>
      </c>
      <c r="V23" s="5">
        <f t="shared" si="2"/>
        <v>183.47918622670019</v>
      </c>
      <c r="W23" s="5">
        <f t="shared" si="3"/>
        <v>0.61353087312288701</v>
      </c>
      <c r="X23" s="5">
        <f t="shared" si="4"/>
        <v>0.19401549739001059</v>
      </c>
      <c r="Y23" s="5">
        <f t="shared" si="7"/>
        <v>182.77679085528598</v>
      </c>
      <c r="Z23" s="5">
        <f t="shared" si="8"/>
        <v>184.496322951276</v>
      </c>
      <c r="AA23" s="5">
        <f t="shared" si="9"/>
        <v>183.262695532143</v>
      </c>
      <c r="AB23" s="5">
        <f t="shared" si="10"/>
        <v>183.7251663647115</v>
      </c>
      <c r="AC23" s="5">
        <f t="shared" si="11"/>
        <v>182.71503841071001</v>
      </c>
      <c r="AD23" s="5">
        <f t="shared" si="12"/>
        <v>183.58231296157049</v>
      </c>
      <c r="AE23" s="5">
        <f t="shared" si="13"/>
        <v>184.04611361054097</v>
      </c>
      <c r="AF23" s="5">
        <f t="shared" si="14"/>
        <v>182.7906423250935</v>
      </c>
      <c r="AG23" s="5">
        <f t="shared" si="15"/>
        <v>183.333476121762</v>
      </c>
      <c r="AH23" s="5">
        <f t="shared" si="16"/>
        <v>184.06330313390848</v>
      </c>
      <c r="AI23">
        <f t="shared" si="17"/>
        <v>1257.3119999999999</v>
      </c>
      <c r="AJ23">
        <f t="shared" si="5"/>
        <v>-85.407028149997757</v>
      </c>
      <c r="AK23">
        <f t="shared" si="18"/>
        <v>-1073.8328137732997</v>
      </c>
      <c r="AL23">
        <f t="shared" si="6"/>
        <v>0.14592971850002243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7.708099747469026</v>
      </c>
      <c r="H24" s="5">
        <f t="shared" si="1"/>
        <v>0.16548047945500555</v>
      </c>
      <c r="I24">
        <v>7.5493053233310699</v>
      </c>
      <c r="J24">
        <v>7.8033089584519404</v>
      </c>
      <c r="K24">
        <v>7.74353468911786</v>
      </c>
      <c r="L24">
        <v>7.6318288258474398</v>
      </c>
      <c r="M24">
        <v>7.4912384622643504</v>
      </c>
      <c r="N24">
        <v>7.5041099250174099</v>
      </c>
      <c r="O24">
        <v>7.9078243826211798</v>
      </c>
      <c r="P24">
        <v>7.6800107365189003</v>
      </c>
      <c r="Q24">
        <v>7.9663174516626398</v>
      </c>
      <c r="R24">
        <v>7.80351871985747</v>
      </c>
      <c r="T24" s="14">
        <v>65</v>
      </c>
      <c r="U24" s="14">
        <v>70000</v>
      </c>
      <c r="V24" s="5">
        <f t="shared" si="2"/>
        <v>8.3010304972743363</v>
      </c>
      <c r="W24" s="5">
        <f t="shared" si="3"/>
        <v>0.17820974710539061</v>
      </c>
      <c r="X24" s="5">
        <f t="shared" si="4"/>
        <v>5.6354870209563319E-2</v>
      </c>
      <c r="Y24" s="5">
        <f t="shared" si="7"/>
        <v>8.1300211174334596</v>
      </c>
      <c r="Z24" s="5">
        <f t="shared" si="8"/>
        <v>8.4035634937174741</v>
      </c>
      <c r="AA24" s="5">
        <f t="shared" si="9"/>
        <v>8.3391912036653864</v>
      </c>
      <c r="AB24" s="5">
        <f t="shared" si="10"/>
        <v>8.2188925816818568</v>
      </c>
      <c r="AC24" s="5">
        <f t="shared" si="11"/>
        <v>8.0674875747462238</v>
      </c>
      <c r="AD24" s="5">
        <f t="shared" si="12"/>
        <v>8.0813491500187489</v>
      </c>
      <c r="AE24" s="5">
        <f t="shared" si="13"/>
        <v>8.5161185658997329</v>
      </c>
      <c r="AF24" s="5">
        <f t="shared" si="14"/>
        <v>8.2707807931742003</v>
      </c>
      <c r="AG24" s="5">
        <f t="shared" si="15"/>
        <v>8.5791111017905344</v>
      </c>
      <c r="AH24" s="5">
        <f t="shared" si="16"/>
        <v>8.4037893906157368</v>
      </c>
      <c r="AI24">
        <f t="shared" si="17"/>
        <v>3.8838153846153856</v>
      </c>
      <c r="AJ24">
        <f t="shared" si="5"/>
        <v>113.73391047773474</v>
      </c>
      <c r="AK24">
        <f t="shared" si="18"/>
        <v>4.4172151126589512</v>
      </c>
      <c r="AL24">
        <f t="shared" si="6"/>
        <v>2.1373391047773471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4.592363475322311</v>
      </c>
      <c r="H25" s="5">
        <f t="shared" si="1"/>
        <v>0.10039059747932778</v>
      </c>
      <c r="I25">
        <v>4.4779056516796301</v>
      </c>
      <c r="J25">
        <v>4.6458459573506703</v>
      </c>
      <c r="K25">
        <v>4.6258212497170899</v>
      </c>
      <c r="L25">
        <v>4.5680257765566301</v>
      </c>
      <c r="M25">
        <v>4.4608286168720799</v>
      </c>
      <c r="N25">
        <v>4.4697288094563596</v>
      </c>
      <c r="O25">
        <v>4.7104220439157602</v>
      </c>
      <c r="P25">
        <v>4.5656060987513598</v>
      </c>
      <c r="Q25">
        <v>4.73835271371758</v>
      </c>
      <c r="R25">
        <v>4.6610978352059496</v>
      </c>
      <c r="T25" s="14">
        <v>22</v>
      </c>
      <c r="U25" s="14">
        <v>160000</v>
      </c>
      <c r="V25" s="5">
        <f t="shared" si="2"/>
        <v>33.399007093253175</v>
      </c>
      <c r="W25" s="5">
        <f t="shared" si="3"/>
        <v>0.73011343621329561</v>
      </c>
      <c r="X25" s="5">
        <f t="shared" si="4"/>
        <v>0.23088214087260756</v>
      </c>
      <c r="Y25" s="5">
        <f t="shared" si="7"/>
        <v>32.566586557670036</v>
      </c>
      <c r="Z25" s="5">
        <f t="shared" si="8"/>
        <v>33.787970598913972</v>
      </c>
      <c r="AA25" s="5">
        <f t="shared" si="9"/>
        <v>33.642336361578842</v>
      </c>
      <c r="AB25" s="5">
        <f t="shared" si="10"/>
        <v>33.222005647684583</v>
      </c>
      <c r="AC25" s="5">
        <f t="shared" si="11"/>
        <v>32.44238994088785</v>
      </c>
      <c r="AD25" s="5">
        <f t="shared" si="12"/>
        <v>32.507118614228069</v>
      </c>
      <c r="AE25" s="5">
        <f t="shared" si="13"/>
        <v>34.257614864841898</v>
      </c>
      <c r="AF25" s="5">
        <f t="shared" si="14"/>
        <v>33.20440799091898</v>
      </c>
      <c r="AG25" s="5">
        <f t="shared" si="15"/>
        <v>34.46074700885513</v>
      </c>
      <c r="AH25" s="5">
        <f t="shared" si="16"/>
        <v>33.898893346952363</v>
      </c>
      <c r="AI25">
        <f t="shared" si="17"/>
        <v>15.639272727272729</v>
      </c>
      <c r="AJ25">
        <f t="shared" si="5"/>
        <v>113.55856935092592</v>
      </c>
      <c r="AK25">
        <f t="shared" si="18"/>
        <v>17.759734365980446</v>
      </c>
      <c r="AL25">
        <f t="shared" si="6"/>
        <v>2.1355856935092592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8.2745502643009097</v>
      </c>
      <c r="H26" s="5">
        <f t="shared" si="1"/>
        <v>0.17044603631205268</v>
      </c>
      <c r="I26">
        <v>8.0912589697373605</v>
      </c>
      <c r="J26">
        <v>8.3902879086907394</v>
      </c>
      <c r="K26">
        <v>8.3293829767666097</v>
      </c>
      <c r="L26">
        <v>8.2136356710276193</v>
      </c>
      <c r="M26">
        <v>8.0459296932152107</v>
      </c>
      <c r="N26">
        <v>8.0712223522551998</v>
      </c>
      <c r="O26">
        <v>8.4643141422102293</v>
      </c>
      <c r="P26">
        <v>8.2348902467347607</v>
      </c>
      <c r="Q26">
        <v>8.53409078456394</v>
      </c>
      <c r="R26">
        <v>8.37048989780744</v>
      </c>
      <c r="T26" s="14">
        <v>400</v>
      </c>
      <c r="U26" s="14">
        <v>53000</v>
      </c>
      <c r="V26" s="5">
        <f t="shared" si="2"/>
        <v>1.0963779100198707</v>
      </c>
      <c r="W26" s="5">
        <f t="shared" si="3"/>
        <v>2.2584099811346965E-2</v>
      </c>
      <c r="X26" s="5">
        <f t="shared" si="4"/>
        <v>7.1417194308435418E-3</v>
      </c>
      <c r="Y26" s="5">
        <f t="shared" si="7"/>
        <v>1.0720918134902004</v>
      </c>
      <c r="Z26" s="5">
        <f t="shared" si="8"/>
        <v>1.111713147901523</v>
      </c>
      <c r="AA26" s="5">
        <f t="shared" si="9"/>
        <v>1.1036432444215758</v>
      </c>
      <c r="AB26" s="5">
        <f t="shared" si="10"/>
        <v>1.0883067264111597</v>
      </c>
      <c r="AC26" s="5">
        <f t="shared" si="11"/>
        <v>1.0660856843510154</v>
      </c>
      <c r="AD26" s="5">
        <f t="shared" si="12"/>
        <v>1.069436961673814</v>
      </c>
      <c r="AE26" s="5">
        <f t="shared" si="13"/>
        <v>1.1215216238428554</v>
      </c>
      <c r="AF26" s="5">
        <f t="shared" si="14"/>
        <v>1.0911229576923558</v>
      </c>
      <c r="AG26" s="5">
        <f t="shared" si="15"/>
        <v>1.130767028954722</v>
      </c>
      <c r="AH26" s="5">
        <f t="shared" si="16"/>
        <v>1.1090899114594859</v>
      </c>
      <c r="AI26">
        <f t="shared" si="17"/>
        <v>0.51346400000000003</v>
      </c>
      <c r="AJ26">
        <f t="shared" si="5"/>
        <v>113.52576032981293</v>
      </c>
      <c r="AK26">
        <f t="shared" si="18"/>
        <v>0.5829139100198707</v>
      </c>
      <c r="AL26">
        <f t="shared" si="6"/>
        <v>2.1352576032981294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3.9913031275673219</v>
      </c>
      <c r="H27" s="5">
        <f t="shared" si="1"/>
        <v>8.4094161845494855E-2</v>
      </c>
      <c r="I27">
        <v>3.8970435312121801</v>
      </c>
      <c r="J27">
        <v>4.0417711716419999</v>
      </c>
      <c r="K27">
        <v>4.0129998949022996</v>
      </c>
      <c r="L27">
        <v>3.96925231474839</v>
      </c>
      <c r="M27">
        <v>3.8812193094773</v>
      </c>
      <c r="N27">
        <v>3.8927963888933799</v>
      </c>
      <c r="O27">
        <v>4.0836868117553902</v>
      </c>
      <c r="P27">
        <v>3.9693753053689398</v>
      </c>
      <c r="Q27">
        <v>4.1260719220392597</v>
      </c>
      <c r="R27">
        <v>4.03881462563408</v>
      </c>
      <c r="T27" s="14">
        <v>640</v>
      </c>
      <c r="U27" s="14">
        <v>480000</v>
      </c>
      <c r="V27" s="5">
        <f t="shared" si="2"/>
        <v>2.9934773456754913</v>
      </c>
      <c r="W27" s="5">
        <f t="shared" si="3"/>
        <v>6.3070621384121173E-2</v>
      </c>
      <c r="X27" s="5">
        <f t="shared" si="4"/>
        <v>1.9944681701594445E-2</v>
      </c>
      <c r="Y27" s="5">
        <f t="shared" si="7"/>
        <v>2.9227826484091346</v>
      </c>
      <c r="Z27" s="5">
        <f t="shared" si="8"/>
        <v>3.0313283787314997</v>
      </c>
      <c r="AA27" s="5">
        <f t="shared" si="9"/>
        <v>3.0097499211767245</v>
      </c>
      <c r="AB27" s="5">
        <f t="shared" si="10"/>
        <v>2.9769392360612925</v>
      </c>
      <c r="AC27" s="5">
        <f t="shared" si="11"/>
        <v>2.9109144821079749</v>
      </c>
      <c r="AD27" s="5">
        <f t="shared" si="12"/>
        <v>2.9195972916700348</v>
      </c>
      <c r="AE27" s="5">
        <f t="shared" si="13"/>
        <v>3.0627651088165426</v>
      </c>
      <c r="AF27" s="5">
        <f t="shared" si="14"/>
        <v>2.9770314790267047</v>
      </c>
      <c r="AG27" s="5">
        <f t="shared" si="15"/>
        <v>3.0945539415294445</v>
      </c>
      <c r="AH27" s="5">
        <f t="shared" si="16"/>
        <v>3.02911096922556</v>
      </c>
      <c r="AI27">
        <f t="shared" si="17"/>
        <v>1.4028000000000003</v>
      </c>
      <c r="AJ27">
        <f t="shared" si="5"/>
        <v>113.39302435667884</v>
      </c>
      <c r="AK27">
        <f t="shared" si="18"/>
        <v>1.590677345675491</v>
      </c>
      <c r="AL27">
        <f t="shared" si="6"/>
        <v>2.1339302435667884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39.8279109728226</v>
      </c>
      <c r="H28" s="5">
        <f t="shared" si="1"/>
        <v>0.83372299033018649</v>
      </c>
      <c r="I28">
        <v>39.0199728828511</v>
      </c>
      <c r="J28">
        <v>40.346200859224702</v>
      </c>
      <c r="K28">
        <v>40.055586809698099</v>
      </c>
      <c r="L28">
        <v>39.601502796277202</v>
      </c>
      <c r="M28">
        <v>38.650573898970002</v>
      </c>
      <c r="N28">
        <v>38.834182628645102</v>
      </c>
      <c r="O28">
        <v>40.745106419893297</v>
      </c>
      <c r="P28">
        <v>39.584342113954001</v>
      </c>
      <c r="Q28">
        <v>41.146610283190803</v>
      </c>
      <c r="R28">
        <v>40.295031035521703</v>
      </c>
      <c r="T28" s="14">
        <v>2500</v>
      </c>
      <c r="U28" s="14">
        <v>120000</v>
      </c>
      <c r="V28" s="5">
        <f t="shared" si="2"/>
        <v>1.9117397266954845</v>
      </c>
      <c r="W28" s="5">
        <f t="shared" si="3"/>
        <v>4.0018703535848965E-2</v>
      </c>
      <c r="X28" s="5">
        <f t="shared" si="4"/>
        <v>1.265502521803165E-2</v>
      </c>
      <c r="Y28" s="5">
        <f t="shared" si="7"/>
        <v>1.8729586983768529</v>
      </c>
      <c r="Z28" s="5">
        <f t="shared" si="8"/>
        <v>1.9366176412427858</v>
      </c>
      <c r="AA28" s="5">
        <f t="shared" si="9"/>
        <v>1.922668166865509</v>
      </c>
      <c r="AB28" s="5">
        <f t="shared" si="10"/>
        <v>1.9008721342213057</v>
      </c>
      <c r="AC28" s="5">
        <f t="shared" si="11"/>
        <v>1.8552275471505602</v>
      </c>
      <c r="AD28" s="5">
        <f t="shared" si="12"/>
        <v>1.8640407661749647</v>
      </c>
      <c r="AE28" s="5">
        <f t="shared" si="13"/>
        <v>1.9557651081548784</v>
      </c>
      <c r="AF28" s="5">
        <f t="shared" si="14"/>
        <v>1.9000484214697919</v>
      </c>
      <c r="AG28" s="5">
        <f t="shared" si="15"/>
        <v>1.9750372935931584</v>
      </c>
      <c r="AH28" s="5">
        <f t="shared" si="16"/>
        <v>1.9341614897050419</v>
      </c>
      <c r="AI28">
        <f t="shared" si="17"/>
        <v>0.89510400000000001</v>
      </c>
      <c r="AJ28">
        <f t="shared" si="5"/>
        <v>113.57738616914735</v>
      </c>
      <c r="AK28">
        <f t="shared" si="18"/>
        <v>1.0166357266954846</v>
      </c>
      <c r="AL28">
        <f t="shared" si="6"/>
        <v>2.1357738616914732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1.1960233783805598</v>
      </c>
      <c r="H29" s="5">
        <f t="shared" si="1"/>
        <v>2.5594578194854577E-2</v>
      </c>
      <c r="I29">
        <v>1.1710160511255201</v>
      </c>
      <c r="J29">
        <v>1.21037490837718</v>
      </c>
      <c r="K29">
        <v>1.2023598142796299</v>
      </c>
      <c r="L29">
        <v>1.18251609790469</v>
      </c>
      <c r="M29">
        <v>1.1610492610935199</v>
      </c>
      <c r="N29">
        <v>1.16745141842112</v>
      </c>
      <c r="O29">
        <v>1.2270941696484301</v>
      </c>
      <c r="P29">
        <v>1.1902272357522401</v>
      </c>
      <c r="Q29">
        <v>1.23479109244593</v>
      </c>
      <c r="R29">
        <v>1.21335373475734</v>
      </c>
      <c r="T29" s="14">
        <v>1550</v>
      </c>
      <c r="U29" s="14">
        <v>390000</v>
      </c>
      <c r="V29" s="5">
        <f t="shared" si="2"/>
        <v>0.30093491456026988</v>
      </c>
      <c r="W29" s="5">
        <f t="shared" si="3"/>
        <v>6.4399261264472792E-3</v>
      </c>
      <c r="X29" s="5">
        <f t="shared" si="4"/>
        <v>2.0364834522798914E-3</v>
      </c>
      <c r="Y29" s="5">
        <f t="shared" si="7"/>
        <v>0.29464274834771154</v>
      </c>
      <c r="Z29" s="5">
        <f t="shared" si="8"/>
        <v>0.3045459446884517</v>
      </c>
      <c r="AA29" s="5">
        <f t="shared" si="9"/>
        <v>0.30252924359293909</v>
      </c>
      <c r="AB29" s="5">
        <f t="shared" si="10"/>
        <v>0.29753630850505108</v>
      </c>
      <c r="AC29" s="5">
        <f t="shared" si="11"/>
        <v>0.2921349753719179</v>
      </c>
      <c r="AD29" s="5">
        <f t="shared" si="12"/>
        <v>0.29374584076402371</v>
      </c>
      <c r="AE29" s="5">
        <f t="shared" si="13"/>
        <v>0.30875272655670177</v>
      </c>
      <c r="AF29" s="5">
        <f t="shared" si="14"/>
        <v>0.29947653028604754</v>
      </c>
      <c r="AG29" s="5">
        <f t="shared" si="15"/>
        <v>0.31068937164768562</v>
      </c>
      <c r="AH29" s="5">
        <f t="shared" si="16"/>
        <v>0.30529545584216944</v>
      </c>
      <c r="AI29">
        <f t="shared" si="17"/>
        <v>0.14090322580645162</v>
      </c>
      <c r="AJ29">
        <f t="shared" si="5"/>
        <v>113.57560328224281</v>
      </c>
      <c r="AK29">
        <f t="shared" si="18"/>
        <v>0.16003168875381826</v>
      </c>
      <c r="AL29">
        <f t="shared" si="6"/>
        <v>2.1357560328224281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7.2505484386149872</v>
      </c>
      <c r="H30" s="5">
        <f t="shared" si="1"/>
        <v>0.15573501944629992</v>
      </c>
      <c r="I30">
        <v>7.0888342900356101</v>
      </c>
      <c r="J30">
        <v>7.3419091303602304</v>
      </c>
      <c r="K30">
        <v>7.2950154461353298</v>
      </c>
      <c r="L30">
        <v>7.1917783557695802</v>
      </c>
      <c r="M30">
        <v>7.0349441005164097</v>
      </c>
      <c r="N30">
        <v>7.0595129127486498</v>
      </c>
      <c r="O30">
        <v>7.4238905977666896</v>
      </c>
      <c r="P30">
        <v>7.2459880645794099</v>
      </c>
      <c r="Q30">
        <v>7.4933383947491796</v>
      </c>
      <c r="R30">
        <v>7.3302730934887901</v>
      </c>
      <c r="T30" s="14">
        <v>9240</v>
      </c>
      <c r="U30" s="15">
        <v>66000</v>
      </c>
      <c r="V30" s="5">
        <f t="shared" si="2"/>
        <v>5.1789631704392769E-2</v>
      </c>
      <c r="W30" s="5">
        <f t="shared" si="3"/>
        <v>1.1123929960449991E-3</v>
      </c>
      <c r="X30" s="5">
        <f t="shared" si="4"/>
        <v>3.517695520720873E-4</v>
      </c>
      <c r="Y30" s="5">
        <f t="shared" si="7"/>
        <v>5.0634530643111499E-2</v>
      </c>
      <c r="Z30" s="5">
        <f t="shared" si="8"/>
        <v>5.2442208074001642E-2</v>
      </c>
      <c r="AA30" s="5">
        <f t="shared" si="9"/>
        <v>5.2107253186680927E-2</v>
      </c>
      <c r="AB30" s="5">
        <f t="shared" si="10"/>
        <v>5.1369845398354146E-2</v>
      </c>
      <c r="AC30" s="5">
        <f t="shared" si="11"/>
        <v>5.0249600717974352E-2</v>
      </c>
      <c r="AD30" s="5">
        <f t="shared" si="12"/>
        <v>5.0425092233918931E-2</v>
      </c>
      <c r="AE30" s="5">
        <f t="shared" si="13"/>
        <v>5.3027789984047786E-2</v>
      </c>
      <c r="AF30" s="5">
        <f t="shared" si="14"/>
        <v>5.1757057604138644E-2</v>
      </c>
      <c r="AG30" s="5">
        <f t="shared" si="15"/>
        <v>5.3523845676779848E-2</v>
      </c>
      <c r="AH30" s="5">
        <f t="shared" si="16"/>
        <v>5.2359093524919936E-2</v>
      </c>
      <c r="AI30">
        <f t="shared" si="17"/>
        <v>2.4240000000000001E-2</v>
      </c>
      <c r="AJ30">
        <f t="shared" si="5"/>
        <v>113.65359614023419</v>
      </c>
      <c r="AK30">
        <f t="shared" si="18"/>
        <v>2.7549631704392768E-2</v>
      </c>
      <c r="AL30">
        <f t="shared" si="6"/>
        <v>2.136535961402342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10175.957757054079</v>
      </c>
      <c r="V32" s="5"/>
      <c r="W32" s="5"/>
      <c r="X32" s="5"/>
      <c r="Y32" s="5">
        <f t="shared" ref="Y32:AI32" si="19">SUM(Y5:Y30)</f>
        <v>10175.957757054081</v>
      </c>
      <c r="Z32" s="5">
        <f t="shared" si="19"/>
        <v>10175.957757054093</v>
      </c>
      <c r="AA32" s="5">
        <f t="shared" si="19"/>
        <v>10175.957757054086</v>
      </c>
      <c r="AB32" s="5">
        <f t="shared" si="19"/>
        <v>10175.957757054082</v>
      </c>
      <c r="AC32" s="5">
        <f t="shared" si="19"/>
        <v>10175.957757054102</v>
      </c>
      <c r="AD32" s="5">
        <f t="shared" si="19"/>
        <v>10175.95775705407</v>
      </c>
      <c r="AE32" s="5">
        <f t="shared" si="19"/>
        <v>10175.957757054075</v>
      </c>
      <c r="AF32" s="5">
        <f t="shared" si="19"/>
        <v>10175.957757054062</v>
      </c>
      <c r="AG32" s="5">
        <f t="shared" si="19"/>
        <v>10175.957757054066</v>
      </c>
      <c r="AH32" s="5">
        <f t="shared" si="19"/>
        <v>10175.957757054095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AD33-07B2-41A0-BAD6-E5814F829695}">
  <dimension ref="A1:AL32"/>
  <sheetViews>
    <sheetView topLeftCell="L1" zoomScale="80" zoomScaleNormal="80" workbookViewId="0">
      <selection activeCell="AI5" sqref="AI5"/>
    </sheetView>
  </sheetViews>
  <sheetFormatPr defaultRowHeight="15" x14ac:dyDescent="0.25"/>
  <cols>
    <col min="9" max="18" width="11.5703125" customWidth="1"/>
    <col min="21" max="21" width="10.140625" customWidth="1"/>
    <col min="25" max="35" width="9.5703125" bestFit="1" customWidth="1"/>
  </cols>
  <sheetData>
    <row r="1" spans="1:38" x14ac:dyDescent="0.25">
      <c r="A1" t="s">
        <v>0</v>
      </c>
      <c r="B1">
        <v>180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26.86719100446436</v>
      </c>
      <c r="H4" s="5">
        <f>STDEV(I4:R4)</f>
        <v>1.6185571878175465E-3</v>
      </c>
      <c r="I4">
        <v>26.867970666723</v>
      </c>
      <c r="J4">
        <v>26.865606611068799</v>
      </c>
      <c r="K4">
        <v>26.867367983726702</v>
      </c>
      <c r="L4">
        <v>26.8701205450846</v>
      </c>
      <c r="M4">
        <v>26.867088933261101</v>
      </c>
      <c r="N4">
        <v>26.868409557942901</v>
      </c>
      <c r="O4">
        <v>26.868051222870601</v>
      </c>
      <c r="P4">
        <v>26.8642536399908</v>
      </c>
      <c r="Q4">
        <v>26.8667243486078</v>
      </c>
      <c r="R4">
        <v>26.8663165353673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201.84284745543388</v>
      </c>
      <c r="H5" s="5">
        <f t="shared" ref="H5:H30" si="1">STDEV(I5:R5)</f>
        <v>0.38088552879283949</v>
      </c>
      <c r="I5">
        <v>201.56413675667901</v>
      </c>
      <c r="J5">
        <v>201.7925617331</v>
      </c>
      <c r="K5">
        <v>202.708064481902</v>
      </c>
      <c r="L5">
        <v>202.155850657781</v>
      </c>
      <c r="M5">
        <v>201.414925082228</v>
      </c>
      <c r="N5">
        <v>201.85482059525</v>
      </c>
      <c r="O5">
        <v>201.741578826368</v>
      </c>
      <c r="P5">
        <v>201.71973522740299</v>
      </c>
      <c r="Q5">
        <v>202.01079103103601</v>
      </c>
      <c r="R5">
        <v>201.466010162592</v>
      </c>
      <c r="T5" s="12">
        <v>16</v>
      </c>
      <c r="U5" s="12">
        <v>588000</v>
      </c>
      <c r="V5" s="5">
        <f>AVERAGE(Y5:AH5)</f>
        <v>8159.4971083859173</v>
      </c>
      <c r="W5" s="5">
        <f>STDEV(Y5:AH5)</f>
        <v>15.397297501450808</v>
      </c>
      <c r="X5" s="5">
        <f>W5/SQRT(COUNT(Y5:AH5))</f>
        <v>4.8690529915804293</v>
      </c>
      <c r="Y5" s="5">
        <f>I5/T5*U5/1000*1.1</f>
        <v>8148.2302283887493</v>
      </c>
      <c r="Z5" s="5">
        <f>J5/T5*U5/1000*1.1</f>
        <v>8157.4643080605683</v>
      </c>
      <c r="AA5" s="5">
        <f>K5/T5*U5/1000*1.1</f>
        <v>8194.4735066808898</v>
      </c>
      <c r="AB5" s="5">
        <f>L5/T5*U5/1000*1.1</f>
        <v>8172.150262840798</v>
      </c>
      <c r="AC5" s="5">
        <f>M5/T5*U5/1000*1.1</f>
        <v>8142.1983464490668</v>
      </c>
      <c r="AD5" s="5">
        <f>N5/T5*U5/1000*1.1</f>
        <v>8159.9811225629819</v>
      </c>
      <c r="AE5" s="5">
        <f>O5/T5*U5/1000*1.1</f>
        <v>8155.4033240559274</v>
      </c>
      <c r="AF5" s="5">
        <f>P5/T5*U5/1000*1.1</f>
        <v>8154.5202965677663</v>
      </c>
      <c r="AG5" s="5">
        <f>Q5/T5*U5/1000*1.1</f>
        <v>8166.2862274296313</v>
      </c>
      <c r="AH5" s="5">
        <f>R5/T5*U5/1000*1.1</f>
        <v>8144.2634608227827</v>
      </c>
      <c r="AI5">
        <f>F5/T5*U5/1000*1.1</f>
        <v>6403.3200000000006</v>
      </c>
      <c r="AJ5">
        <f>((V5-AI5)/AI5)*100</f>
        <v>27.426040060248692</v>
      </c>
      <c r="AK5">
        <f>V5-AI5</f>
        <v>1756.1771083859167</v>
      </c>
      <c r="AL5">
        <f>V5/AI5</f>
        <v>1.2742604006024869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1208.0750186765429</v>
      </c>
      <c r="H6" s="5">
        <f t="shared" si="1"/>
        <v>40.441325189738954</v>
      </c>
      <c r="I6" s="1">
        <v>1200.56647419244</v>
      </c>
      <c r="J6" s="1">
        <v>1237.36430213823</v>
      </c>
      <c r="K6" s="1">
        <v>1256.87590004089</v>
      </c>
      <c r="L6" s="1">
        <v>1172.74941056532</v>
      </c>
      <c r="M6" s="1">
        <v>1275.3457723721499</v>
      </c>
      <c r="N6" s="1">
        <v>1149.3274782737601</v>
      </c>
      <c r="O6" s="1">
        <v>1189.3444652185699</v>
      </c>
      <c r="P6" s="1">
        <v>1175.4972077150601</v>
      </c>
      <c r="Q6" s="1">
        <v>1192.3623847922299</v>
      </c>
      <c r="R6" s="1">
        <v>1231.31679145678</v>
      </c>
      <c r="T6" s="13">
        <v>540</v>
      </c>
      <c r="U6" s="13">
        <v>45000</v>
      </c>
      <c r="V6" s="5">
        <f t="shared" ref="V6:V30" si="2">AVERAGE(Y6:AH6)</f>
        <v>100.67291822304523</v>
      </c>
      <c r="W6" s="5">
        <f t="shared" ref="W6:W30" si="3">STDEV(Y6:AH6)</f>
        <v>3.3701104324782452</v>
      </c>
      <c r="X6" s="5">
        <f t="shared" ref="X6:X30" si="4">W6/SQRT(COUNT(Y6:AH6))</f>
        <v>1.065722493292635</v>
      </c>
      <c r="Y6" s="5">
        <f>I6/T6*U6/1000</f>
        <v>100.04720618270332</v>
      </c>
      <c r="Z6" s="5">
        <f>J6/T6*U6/1000</f>
        <v>103.1136918448525</v>
      </c>
      <c r="AA6" s="5">
        <f>K6/T6*U6/1000</f>
        <v>104.73965833674083</v>
      </c>
      <c r="AB6" s="35">
        <f>L6/T6*U6/1000</f>
        <v>97.729117547109993</v>
      </c>
      <c r="AC6" s="5">
        <f>M6/T6*U6/1000</f>
        <v>106.27881436434582</v>
      </c>
      <c r="AD6" s="5">
        <f>N6/T6*U6/1000</f>
        <v>95.77728985614668</v>
      </c>
      <c r="AE6" s="5">
        <f>O6/T6*U6/1000</f>
        <v>99.112038768214163</v>
      </c>
      <c r="AF6" s="5">
        <f>P6/T6*U6/1000</f>
        <v>97.958100642921679</v>
      </c>
      <c r="AG6" s="5">
        <f>Q6/T6*U6/1000</f>
        <v>99.363532066019147</v>
      </c>
      <c r="AH6" s="5">
        <f>R6/T6*U6/1000</f>
        <v>102.60973262139834</v>
      </c>
      <c r="AI6">
        <f>F6/T6*U6/1000</f>
        <v>115.84906666666669</v>
      </c>
      <c r="AJ6">
        <f t="shared" ref="AJ6:AJ30" si="5">((V6-AI6)/AI6)*100</f>
        <v>-13.099931557746505</v>
      </c>
      <c r="AK6">
        <f>V6-AI6</f>
        <v>-15.176148443621457</v>
      </c>
      <c r="AL6">
        <f t="shared" ref="AL6:AL30" si="6">V6/AI6</f>
        <v>0.86900068442253497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93.555823249202305</v>
      </c>
      <c r="H7" s="5">
        <f t="shared" si="1"/>
        <v>0.58675400546292811</v>
      </c>
      <c r="I7">
        <v>92.854635772290607</v>
      </c>
      <c r="J7">
        <v>93.375326452633701</v>
      </c>
      <c r="K7">
        <v>93.941726664666504</v>
      </c>
      <c r="L7">
        <v>93.370301347896003</v>
      </c>
      <c r="M7">
        <v>93.360458407733603</v>
      </c>
      <c r="N7">
        <v>93.569078953357405</v>
      </c>
      <c r="O7">
        <v>92.984175995043202</v>
      </c>
      <c r="P7">
        <v>93.701617256538299</v>
      </c>
      <c r="Q7">
        <v>94.966438084843304</v>
      </c>
      <c r="R7">
        <v>93.434473557020596</v>
      </c>
      <c r="T7" s="13">
        <v>50</v>
      </c>
      <c r="U7" s="13">
        <v>180000</v>
      </c>
      <c r="V7" s="5">
        <f t="shared" si="2"/>
        <v>336.8009636971284</v>
      </c>
      <c r="W7" s="5">
        <f t="shared" si="3"/>
        <v>2.1123144196665553</v>
      </c>
      <c r="X7" s="5">
        <f t="shared" si="4"/>
        <v>0.66797247005630822</v>
      </c>
      <c r="Y7" s="5">
        <f t="shared" ref="Y7:Y30" si="7">I7/T7*U7/1000</f>
        <v>334.27668878024616</v>
      </c>
      <c r="Z7" s="5">
        <f t="shared" ref="Z7:Z30" si="8">J7/T7*U7/1000</f>
        <v>336.15117522948128</v>
      </c>
      <c r="AA7" s="5">
        <f t="shared" ref="AA7:AA30" si="9">K7/T7*U7/1000</f>
        <v>338.19021599279944</v>
      </c>
      <c r="AB7" s="5">
        <f t="shared" ref="AB7:AB30" si="10">L7/T7*U7/1000</f>
        <v>336.13308485242561</v>
      </c>
      <c r="AC7" s="5">
        <f t="shared" ref="AC7:AC30" si="11">M7/T7*U7/1000</f>
        <v>336.097650267841</v>
      </c>
      <c r="AD7" s="5">
        <f t="shared" ref="AD7:AD30" si="12">N7/T7*U7/1000</f>
        <v>336.84868423208673</v>
      </c>
      <c r="AE7" s="5">
        <f t="shared" ref="AE7:AE30" si="13">O7/T7*U7/1000</f>
        <v>334.74303358215553</v>
      </c>
      <c r="AF7" s="5">
        <f t="shared" ref="AF7:AF30" si="14">P7/T7*U7/1000</f>
        <v>337.32582212353788</v>
      </c>
      <c r="AG7" s="5">
        <f t="shared" ref="AG7:AG30" si="15">Q7/T7*U7/1000</f>
        <v>341.87917710543593</v>
      </c>
      <c r="AH7" s="5">
        <f t="shared" ref="AH7:AH30" si="16">R7/T7*U7/1000</f>
        <v>336.36410480527411</v>
      </c>
      <c r="AI7">
        <f t="shared" ref="AI7:AI30" si="17">F7/T7*U7/1000</f>
        <v>670.72320000000002</v>
      </c>
      <c r="AJ7">
        <f t="shared" si="5"/>
        <v>-49.785401235989987</v>
      </c>
      <c r="AK7">
        <f t="shared" ref="AK7:AK30" si="18">V7-AI7</f>
        <v>-333.92223630287162</v>
      </c>
      <c r="AL7">
        <f t="shared" si="6"/>
        <v>0.5021459876401001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266.99173520137526</v>
      </c>
      <c r="H8" s="5">
        <f t="shared" si="1"/>
        <v>8.9761096025605838</v>
      </c>
      <c r="I8">
        <v>274.00083248647297</v>
      </c>
      <c r="J8">
        <v>263.50010732447902</v>
      </c>
      <c r="K8">
        <v>250.464046740486</v>
      </c>
      <c r="L8">
        <v>275.47004657365198</v>
      </c>
      <c r="M8">
        <v>279.13564694084602</v>
      </c>
      <c r="N8">
        <v>271.12953096739102</v>
      </c>
      <c r="O8">
        <v>269.85205395370002</v>
      </c>
      <c r="P8">
        <v>269.168617306535</v>
      </c>
      <c r="Q8">
        <v>258.17879973618199</v>
      </c>
      <c r="R8">
        <v>259.01766998400899</v>
      </c>
      <c r="T8" s="14">
        <v>65</v>
      </c>
      <c r="U8" s="14">
        <v>70000</v>
      </c>
      <c r="V8" s="5">
        <f t="shared" si="2"/>
        <v>287.5295609860965</v>
      </c>
      <c r="W8" s="5">
        <f t="shared" si="3"/>
        <v>9.6665795719883221</v>
      </c>
      <c r="X8" s="5">
        <f t="shared" si="4"/>
        <v>3.0568408630738682</v>
      </c>
      <c r="Y8" s="5">
        <f t="shared" si="7"/>
        <v>295.07781960081707</v>
      </c>
      <c r="Z8" s="5">
        <f t="shared" si="8"/>
        <v>283.76934634943893</v>
      </c>
      <c r="AA8" s="5">
        <f t="shared" si="9"/>
        <v>269.73051187436954</v>
      </c>
      <c r="AB8" s="5">
        <f t="shared" si="10"/>
        <v>296.66005015624057</v>
      </c>
      <c r="AC8" s="5">
        <f t="shared" si="11"/>
        <v>300.60761978244955</v>
      </c>
      <c r="AD8" s="5">
        <f t="shared" si="12"/>
        <v>291.98564873411345</v>
      </c>
      <c r="AE8" s="5">
        <f t="shared" si="13"/>
        <v>290.60990425783081</v>
      </c>
      <c r="AF8" s="5">
        <f t="shared" si="14"/>
        <v>289.87389556088385</v>
      </c>
      <c r="AG8" s="5">
        <f t="shared" si="15"/>
        <v>278.03870740819599</v>
      </c>
      <c r="AH8" s="5">
        <f t="shared" si="16"/>
        <v>278.94210613662506</v>
      </c>
      <c r="AI8">
        <f t="shared" si="17"/>
        <v>60.548923076923096</v>
      </c>
      <c r="AJ8">
        <f t="shared" si="5"/>
        <v>374.87146983739194</v>
      </c>
      <c r="AK8">
        <f t="shared" si="18"/>
        <v>226.9806379091734</v>
      </c>
      <c r="AL8">
        <f t="shared" si="6"/>
        <v>4.7487146983739192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38.837051596029696</v>
      </c>
      <c r="H9" s="5">
        <f t="shared" si="1"/>
        <v>0.79666232145071836</v>
      </c>
      <c r="I9">
        <v>39.342058964407499</v>
      </c>
      <c r="J9">
        <v>38.39435870997</v>
      </c>
      <c r="K9">
        <v>37.827836069789697</v>
      </c>
      <c r="L9">
        <v>38.047733074680302</v>
      </c>
      <c r="M9">
        <v>38.939837008989699</v>
      </c>
      <c r="N9">
        <v>38.637538820925897</v>
      </c>
      <c r="O9">
        <v>38.557653693112698</v>
      </c>
      <c r="P9">
        <v>40.450273640292899</v>
      </c>
      <c r="Q9">
        <v>38.468548254932003</v>
      </c>
      <c r="R9">
        <v>39.704677723196298</v>
      </c>
      <c r="T9" s="14">
        <v>22</v>
      </c>
      <c r="U9" s="14">
        <v>160000</v>
      </c>
      <c r="V9" s="5">
        <f t="shared" si="2"/>
        <v>282.45128433476145</v>
      </c>
      <c r="W9" s="5">
        <f t="shared" si="3"/>
        <v>5.7939077923688567</v>
      </c>
      <c r="X9" s="5">
        <f t="shared" si="4"/>
        <v>1.8321945176883527</v>
      </c>
      <c r="Y9" s="5">
        <f t="shared" si="7"/>
        <v>286.12406519569089</v>
      </c>
      <c r="Z9" s="5">
        <f t="shared" si="8"/>
        <v>279.23169970887272</v>
      </c>
      <c r="AA9" s="5">
        <f t="shared" si="9"/>
        <v>275.11153505301598</v>
      </c>
      <c r="AB9" s="5">
        <f t="shared" si="10"/>
        <v>276.71078599767492</v>
      </c>
      <c r="AC9" s="5">
        <f t="shared" si="11"/>
        <v>283.19881461083418</v>
      </c>
      <c r="AD9" s="5">
        <f t="shared" si="12"/>
        <v>281.0002823340065</v>
      </c>
      <c r="AE9" s="5">
        <f t="shared" si="13"/>
        <v>280.41929958627418</v>
      </c>
      <c r="AF9" s="5">
        <f t="shared" si="14"/>
        <v>294.18380829303925</v>
      </c>
      <c r="AG9" s="5">
        <f t="shared" si="15"/>
        <v>279.77126003586909</v>
      </c>
      <c r="AH9" s="5">
        <f t="shared" si="16"/>
        <v>288.76129253233671</v>
      </c>
      <c r="AI9">
        <f t="shared" si="17"/>
        <v>243.63054545454546</v>
      </c>
      <c r="AJ9">
        <f t="shared" si="5"/>
        <v>15.93426588106492</v>
      </c>
      <c r="AK9">
        <f t="shared" si="18"/>
        <v>38.820738880215998</v>
      </c>
      <c r="AL9">
        <f t="shared" si="6"/>
        <v>1.1593426588106492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145.71111202235119</v>
      </c>
      <c r="H10" s="5">
        <f t="shared" si="1"/>
        <v>3.8100115044059852</v>
      </c>
      <c r="I10">
        <v>143.491281493603</v>
      </c>
      <c r="J10">
        <v>149.28490076484499</v>
      </c>
      <c r="K10">
        <v>144.25861464274701</v>
      </c>
      <c r="L10">
        <v>149.891695722962</v>
      </c>
      <c r="M10">
        <v>141.525378156567</v>
      </c>
      <c r="N10">
        <v>147.66399283440001</v>
      </c>
      <c r="O10">
        <v>151.38329192959799</v>
      </c>
      <c r="P10">
        <v>139.80749910095099</v>
      </c>
      <c r="Q10">
        <v>143.54390779287601</v>
      </c>
      <c r="R10">
        <v>146.260557784963</v>
      </c>
      <c r="T10" s="14">
        <v>69</v>
      </c>
      <c r="U10" s="14">
        <v>160000</v>
      </c>
      <c r="V10" s="5">
        <f t="shared" si="2"/>
        <v>337.88083947211874</v>
      </c>
      <c r="W10" s="5">
        <f t="shared" si="3"/>
        <v>8.8348092855791194</v>
      </c>
      <c r="X10" s="5">
        <f t="shared" si="4"/>
        <v>2.7938120035635006</v>
      </c>
      <c r="Y10" s="5">
        <f t="shared" si="7"/>
        <v>332.73340636197793</v>
      </c>
      <c r="Z10" s="5">
        <f t="shared" si="8"/>
        <v>346.16788583152464</v>
      </c>
      <c r="AA10" s="5">
        <f t="shared" si="9"/>
        <v>334.51272960636987</v>
      </c>
      <c r="AB10" s="5">
        <f t="shared" si="10"/>
        <v>347.57494660396986</v>
      </c>
      <c r="AC10" s="5">
        <f t="shared" si="11"/>
        <v>328.17478992827131</v>
      </c>
      <c r="AD10" s="5">
        <f t="shared" si="12"/>
        <v>342.40925874643483</v>
      </c>
      <c r="AE10" s="5">
        <f t="shared" si="13"/>
        <v>351.03372041645912</v>
      </c>
      <c r="AF10" s="5">
        <f t="shared" si="14"/>
        <v>324.1913022630747</v>
      </c>
      <c r="AG10" s="5">
        <f t="shared" si="15"/>
        <v>332.85543836029217</v>
      </c>
      <c r="AH10" s="5">
        <f t="shared" si="16"/>
        <v>339.15491660281276</v>
      </c>
      <c r="AI10">
        <f t="shared" si="17"/>
        <v>333.93530434782616</v>
      </c>
      <c r="AJ10">
        <f t="shared" si="5"/>
        <v>1.1815268026236951</v>
      </c>
      <c r="AK10">
        <f t="shared" si="18"/>
        <v>3.9455351242925758</v>
      </c>
      <c r="AL10">
        <f t="shared" si="6"/>
        <v>1.0118152680262369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74.622402113399659</v>
      </c>
      <c r="H12" s="5">
        <f t="shared" si="1"/>
        <v>4.3024670692821276</v>
      </c>
      <c r="I12">
        <v>76.071699302882607</v>
      </c>
      <c r="J12">
        <v>71.769949815760199</v>
      </c>
      <c r="K12">
        <v>68.475992095473302</v>
      </c>
      <c r="L12">
        <v>69.760613457942995</v>
      </c>
      <c r="M12">
        <v>71.341168232411405</v>
      </c>
      <c r="N12">
        <v>76.7552835077325</v>
      </c>
      <c r="O12">
        <v>73.451726098202698</v>
      </c>
      <c r="P12">
        <v>80.7368529664232</v>
      </c>
      <c r="Q12">
        <v>80.301299418914098</v>
      </c>
      <c r="R12">
        <v>77.559436238253596</v>
      </c>
      <c r="T12" s="14">
        <v>81</v>
      </c>
      <c r="U12" s="14">
        <v>66000</v>
      </c>
      <c r="V12" s="5">
        <f t="shared" si="2"/>
        <v>60.803438759066395</v>
      </c>
      <c r="W12" s="5">
        <f t="shared" si="3"/>
        <v>3.5057139083039561</v>
      </c>
      <c r="X12" s="5">
        <f t="shared" si="4"/>
        <v>1.1086040775171178</v>
      </c>
      <c r="Y12" s="5">
        <f t="shared" si="7"/>
        <v>61.984347580126574</v>
      </c>
      <c r="Z12" s="5">
        <f t="shared" si="8"/>
        <v>58.479218368397206</v>
      </c>
      <c r="AA12" s="5">
        <f t="shared" si="9"/>
        <v>55.795252818533804</v>
      </c>
      <c r="AB12" s="5">
        <f t="shared" si="10"/>
        <v>56.841981336101703</v>
      </c>
      <c r="AC12" s="5">
        <f t="shared" si="11"/>
        <v>58.129840781964852</v>
      </c>
      <c r="AD12" s="5">
        <f t="shared" si="12"/>
        <v>62.541342117411666</v>
      </c>
      <c r="AE12" s="5">
        <f t="shared" si="13"/>
        <v>59.849554598535534</v>
      </c>
      <c r="AF12" s="5">
        <f t="shared" si="14"/>
        <v>65.785583898567054</v>
      </c>
      <c r="AG12" s="5">
        <f t="shared" si="15"/>
        <v>65.430688415411495</v>
      </c>
      <c r="AH12" s="5">
        <f t="shared" si="16"/>
        <v>63.196577675614037</v>
      </c>
      <c r="AI12">
        <f t="shared" si="17"/>
        <v>12.183111111111113</v>
      </c>
      <c r="AJ12">
        <f t="shared" si="5"/>
        <v>399.07973591091258</v>
      </c>
      <c r="AK12">
        <f t="shared" si="18"/>
        <v>48.620327647955278</v>
      </c>
      <c r="AL12">
        <f t="shared" si="6"/>
        <v>4.9907973591091261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1404.1092330235997</v>
      </c>
      <c r="H14" s="5">
        <f t="shared" si="1"/>
        <v>41.000884614483851</v>
      </c>
      <c r="I14" s="1">
        <v>1429.7235675456</v>
      </c>
      <c r="J14" s="1">
        <v>1387.24818967943</v>
      </c>
      <c r="K14" s="1">
        <v>1361.61925439681</v>
      </c>
      <c r="L14" s="1">
        <v>1337.6116290224099</v>
      </c>
      <c r="M14" s="1">
        <v>1453.18731119936</v>
      </c>
      <c r="N14" s="1">
        <v>1392.5742931587799</v>
      </c>
      <c r="O14" s="1">
        <v>1369.0642861507299</v>
      </c>
      <c r="P14" s="1">
        <v>1455.00627536818</v>
      </c>
      <c r="Q14" s="1">
        <v>1411.64455841777</v>
      </c>
      <c r="R14" s="1">
        <v>1443.41296529693</v>
      </c>
      <c r="T14" s="14">
        <v>615</v>
      </c>
      <c r="U14" s="14">
        <v>96000</v>
      </c>
      <c r="V14" s="5">
        <f t="shared" si="2"/>
        <v>219.17802661831806</v>
      </c>
      <c r="W14" s="5">
        <f t="shared" si="3"/>
        <v>6.4001380861633326</v>
      </c>
      <c r="X14" s="5">
        <f t="shared" si="4"/>
        <v>2.0239013691867109</v>
      </c>
      <c r="Y14" s="5">
        <f t="shared" si="7"/>
        <v>223.1763617632156</v>
      </c>
      <c r="Z14" s="5">
        <f t="shared" si="8"/>
        <v>216.54605887678906</v>
      </c>
      <c r="AA14" s="5">
        <f t="shared" si="9"/>
        <v>212.54544458877035</v>
      </c>
      <c r="AB14" s="5">
        <f t="shared" si="10"/>
        <v>208.79791282301034</v>
      </c>
      <c r="AC14" s="5">
        <f t="shared" si="11"/>
        <v>226.83899491892447</v>
      </c>
      <c r="AD14" s="5">
        <f t="shared" si="12"/>
        <v>217.37745063941929</v>
      </c>
      <c r="AE14" s="5">
        <f t="shared" si="13"/>
        <v>213.70759588694321</v>
      </c>
      <c r="AF14" s="5">
        <f t="shared" si="14"/>
        <v>227.12293078917935</v>
      </c>
      <c r="AG14" s="5">
        <f t="shared" si="15"/>
        <v>220.35427253350556</v>
      </c>
      <c r="AH14" s="5">
        <f t="shared" si="16"/>
        <v>225.31324336342323</v>
      </c>
      <c r="AI14">
        <f t="shared" si="17"/>
        <v>78.007071219512198</v>
      </c>
      <c r="AJ14">
        <f t="shared" si="5"/>
        <v>180.97199804047284</v>
      </c>
      <c r="AK14">
        <f t="shared" si="18"/>
        <v>141.17095539880586</v>
      </c>
      <c r="AL14">
        <f t="shared" si="6"/>
        <v>2.8097199804047284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18.436369879586039</v>
      </c>
      <c r="H15" s="5">
        <f t="shared" si="1"/>
        <v>0.600081810249674</v>
      </c>
      <c r="I15">
        <v>18.8133002268188</v>
      </c>
      <c r="J15">
        <v>18.793686435795301</v>
      </c>
      <c r="K15">
        <v>18.474574970351298</v>
      </c>
      <c r="L15">
        <v>18.06160553218</v>
      </c>
      <c r="M15">
        <v>18.7412966634834</v>
      </c>
      <c r="N15">
        <v>18.847991082965301</v>
      </c>
      <c r="O15">
        <v>18.778765867662599</v>
      </c>
      <c r="P15">
        <v>16.873987388745501</v>
      </c>
      <c r="Q15">
        <v>18.450865528754498</v>
      </c>
      <c r="R15">
        <v>18.527625099103702</v>
      </c>
      <c r="T15" s="14">
        <v>546</v>
      </c>
      <c r="U15" s="14">
        <v>210000</v>
      </c>
      <c r="V15" s="5">
        <f t="shared" si="2"/>
        <v>7.0909114921484768</v>
      </c>
      <c r="W15" s="5">
        <f t="shared" si="3"/>
        <v>0.23080069624987445</v>
      </c>
      <c r="X15" s="5">
        <f t="shared" si="4"/>
        <v>7.2985588570228577E-2</v>
      </c>
      <c r="Y15" s="5">
        <f t="shared" si="7"/>
        <v>7.2358847026226147</v>
      </c>
      <c r="Z15" s="5">
        <f t="shared" si="8"/>
        <v>7.2283409368443472</v>
      </c>
      <c r="AA15" s="5">
        <f t="shared" si="9"/>
        <v>7.1056057578274228</v>
      </c>
      <c r="AB15" s="5">
        <f t="shared" si="10"/>
        <v>6.9467713585307687</v>
      </c>
      <c r="AC15" s="5">
        <f t="shared" si="11"/>
        <v>7.208191024416692</v>
      </c>
      <c r="AD15" s="5">
        <f t="shared" si="12"/>
        <v>7.2492273396020392</v>
      </c>
      <c r="AE15" s="5">
        <f t="shared" si="13"/>
        <v>7.2226022567933068</v>
      </c>
      <c r="AF15" s="5">
        <f t="shared" si="14"/>
        <v>6.489995149517501</v>
      </c>
      <c r="AG15" s="5">
        <f t="shared" si="15"/>
        <v>7.0964867418286541</v>
      </c>
      <c r="AH15" s="5">
        <f t="shared" si="16"/>
        <v>7.1260096535014235</v>
      </c>
      <c r="AI15">
        <f t="shared" si="17"/>
        <v>3.4504615384615396</v>
      </c>
      <c r="AJ15">
        <f t="shared" si="5"/>
        <v>105.50617397434048</v>
      </c>
      <c r="AK15">
        <f t="shared" si="18"/>
        <v>3.6404499536869372</v>
      </c>
      <c r="AL15">
        <f t="shared" si="6"/>
        <v>2.055061739743405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71.931122379016955</v>
      </c>
      <c r="H17" s="5">
        <f t="shared" si="1"/>
        <v>9.0648120247052546</v>
      </c>
      <c r="I17">
        <v>86.1416603753663</v>
      </c>
      <c r="J17">
        <v>72.864238232773303</v>
      </c>
      <c r="K17">
        <v>72.434433671539395</v>
      </c>
      <c r="L17">
        <v>54.994691864217899</v>
      </c>
      <c r="M17">
        <v>75.897983469455497</v>
      </c>
      <c r="N17">
        <v>60.353511296168598</v>
      </c>
      <c r="O17">
        <v>72.609432347988303</v>
      </c>
      <c r="P17">
        <v>70.273894904686699</v>
      </c>
      <c r="Q17">
        <v>71.979418454254699</v>
      </c>
      <c r="R17">
        <v>81.761959173718907</v>
      </c>
      <c r="T17" s="14">
        <v>292</v>
      </c>
      <c r="U17" s="14">
        <v>100000</v>
      </c>
      <c r="V17" s="5">
        <f t="shared" si="2"/>
        <v>24.633946020211287</v>
      </c>
      <c r="W17" s="5">
        <f t="shared" si="3"/>
        <v>3.1043876796936445</v>
      </c>
      <c r="X17" s="5">
        <f t="shared" si="4"/>
        <v>0.98169358079971614</v>
      </c>
      <c r="Y17" s="5">
        <f t="shared" si="7"/>
        <v>29.50056862170079</v>
      </c>
      <c r="Z17" s="5">
        <f t="shared" si="8"/>
        <v>24.953506244100446</v>
      </c>
      <c r="AA17" s="5">
        <f t="shared" si="9"/>
        <v>24.80631290121212</v>
      </c>
      <c r="AB17" s="5">
        <f t="shared" si="10"/>
        <v>18.833798583636266</v>
      </c>
      <c r="AC17" s="5">
        <f t="shared" si="11"/>
        <v>25.992460092279277</v>
      </c>
      <c r="AD17" s="5">
        <f t="shared" si="12"/>
        <v>20.669010717865955</v>
      </c>
      <c r="AE17" s="5">
        <f t="shared" si="13"/>
        <v>24.866243954790516</v>
      </c>
      <c r="AF17" s="5">
        <f t="shared" si="14"/>
        <v>24.066402364618735</v>
      </c>
      <c r="AG17" s="5">
        <f t="shared" si="15"/>
        <v>24.650485772005034</v>
      </c>
      <c r="AH17" s="5">
        <f t="shared" si="16"/>
        <v>28.000670949903732</v>
      </c>
      <c r="AI17">
        <f t="shared" si="17"/>
        <v>603.1890410958905</v>
      </c>
      <c r="AJ17">
        <f t="shared" si="5"/>
        <v>-95.916048810260932</v>
      </c>
      <c r="AK17">
        <f t="shared" si="18"/>
        <v>-578.55509507567922</v>
      </c>
      <c r="AL17">
        <f t="shared" si="6"/>
        <v>4.0839511897390664E-2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105.8122566335657</v>
      </c>
      <c r="H18" s="5">
        <f t="shared" si="1"/>
        <v>4.2322261555569707</v>
      </c>
      <c r="I18">
        <v>101.592643431366</v>
      </c>
      <c r="J18">
        <v>107.897355453221</v>
      </c>
      <c r="K18">
        <v>113.92822289714999</v>
      </c>
      <c r="L18">
        <v>102.79349950419299</v>
      </c>
      <c r="M18">
        <v>108.04124431936</v>
      </c>
      <c r="N18">
        <v>101.409679280031</v>
      </c>
      <c r="O18">
        <v>100.81582809539201</v>
      </c>
      <c r="P18">
        <v>108.856579010014</v>
      </c>
      <c r="Q18">
        <v>104.84270714993799</v>
      </c>
      <c r="R18">
        <v>107.94480719499199</v>
      </c>
      <c r="T18" s="14">
        <v>200</v>
      </c>
      <c r="U18" s="14">
        <v>47000</v>
      </c>
      <c r="V18" s="5">
        <f t="shared" si="2"/>
        <v>24.865880308887938</v>
      </c>
      <c r="W18" s="5">
        <f t="shared" si="3"/>
        <v>0.9945731465558878</v>
      </c>
      <c r="X18" s="5">
        <f t="shared" si="4"/>
        <v>0.31451164427570555</v>
      </c>
      <c r="Y18" s="5">
        <f t="shared" si="7"/>
        <v>23.874271206371009</v>
      </c>
      <c r="Z18" s="5">
        <f t="shared" si="8"/>
        <v>25.355878531506931</v>
      </c>
      <c r="AA18" s="5">
        <f t="shared" si="9"/>
        <v>26.773132380830248</v>
      </c>
      <c r="AB18" s="5">
        <f t="shared" si="10"/>
        <v>24.156472383485351</v>
      </c>
      <c r="AC18" s="5">
        <f t="shared" si="11"/>
        <v>25.389692415049598</v>
      </c>
      <c r="AD18" s="5">
        <f t="shared" si="12"/>
        <v>23.831274630807286</v>
      </c>
      <c r="AE18" s="5">
        <f t="shared" si="13"/>
        <v>23.69171960241712</v>
      </c>
      <c r="AF18" s="5">
        <f t="shared" si="14"/>
        <v>25.581296067353289</v>
      </c>
      <c r="AG18" s="5">
        <f t="shared" si="15"/>
        <v>24.638036180235432</v>
      </c>
      <c r="AH18" s="5">
        <f t="shared" si="16"/>
        <v>25.36702969082312</v>
      </c>
      <c r="AI18">
        <f t="shared" si="17"/>
        <v>45.130904000000001</v>
      </c>
      <c r="AJ18">
        <f t="shared" si="5"/>
        <v>-44.902764835182701</v>
      </c>
      <c r="AK18">
        <f t="shared" si="18"/>
        <v>-20.265023691112063</v>
      </c>
      <c r="AL18">
        <f t="shared" si="6"/>
        <v>0.55097235164817304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23.448383839958108</v>
      </c>
      <c r="H19" s="5">
        <f t="shared" si="1"/>
        <v>1.6383089719306174</v>
      </c>
      <c r="I19">
        <v>23.581334169657101</v>
      </c>
      <c r="J19">
        <v>24.005683562220501</v>
      </c>
      <c r="K19">
        <v>21.192363484386501</v>
      </c>
      <c r="L19">
        <v>21.8051047613767</v>
      </c>
      <c r="M19">
        <v>21.590275223044699</v>
      </c>
      <c r="N19">
        <v>24.558909108024402</v>
      </c>
      <c r="O19">
        <v>23.994882247940499</v>
      </c>
      <c r="P19">
        <v>22.507788772547801</v>
      </c>
      <c r="Q19">
        <v>26.217304401794099</v>
      </c>
      <c r="R19">
        <v>25.0301926685888</v>
      </c>
      <c r="T19" s="14">
        <v>437</v>
      </c>
      <c r="U19" s="14">
        <v>300000</v>
      </c>
      <c r="V19" s="5">
        <f t="shared" si="2"/>
        <v>16.097288677316779</v>
      </c>
      <c r="W19" s="5">
        <f t="shared" si="3"/>
        <v>1.1246972347349788</v>
      </c>
      <c r="X19" s="5">
        <f t="shared" si="4"/>
        <v>0.35566049398555749</v>
      </c>
      <c r="Y19" s="5">
        <f t="shared" si="7"/>
        <v>16.188558926538054</v>
      </c>
      <c r="Z19" s="5">
        <f t="shared" si="8"/>
        <v>16.479874299007211</v>
      </c>
      <c r="AA19" s="5">
        <f t="shared" si="9"/>
        <v>14.548533284475857</v>
      </c>
      <c r="AB19" s="5">
        <f t="shared" si="10"/>
        <v>14.969179470052653</v>
      </c>
      <c r="AC19" s="5">
        <f t="shared" si="11"/>
        <v>14.821699237788124</v>
      </c>
      <c r="AD19" s="5">
        <f t="shared" si="12"/>
        <v>16.859663003220415</v>
      </c>
      <c r="AE19" s="5">
        <f t="shared" si="13"/>
        <v>16.472459209112472</v>
      </c>
      <c r="AF19" s="5">
        <f t="shared" si="14"/>
        <v>15.451571239735333</v>
      </c>
      <c r="AG19" s="5">
        <f t="shared" si="15"/>
        <v>17.998149474915859</v>
      </c>
      <c r="AH19" s="5">
        <f t="shared" si="16"/>
        <v>17.183198628321833</v>
      </c>
      <c r="AI19">
        <f t="shared" si="17"/>
        <v>33.584622425629298</v>
      </c>
      <c r="AJ19">
        <f t="shared" si="5"/>
        <v>-52.069466575177216</v>
      </c>
      <c r="AK19">
        <f t="shared" si="18"/>
        <v>-17.487333748312519</v>
      </c>
      <c r="AL19">
        <f t="shared" si="6"/>
        <v>0.47930533424822785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26.771314458099017</v>
      </c>
      <c r="H20" s="5">
        <f t="shared" si="1"/>
        <v>0.27123049304992336</v>
      </c>
      <c r="I20">
        <v>26.644701547326498</v>
      </c>
      <c r="J20">
        <v>26.5323704680292</v>
      </c>
      <c r="K20">
        <v>26.722439481970898</v>
      </c>
      <c r="L20">
        <v>26.564324867396301</v>
      </c>
      <c r="M20">
        <v>26.7733954553043</v>
      </c>
      <c r="N20">
        <v>26.578580531518998</v>
      </c>
      <c r="O20">
        <v>26.501907119037099</v>
      </c>
      <c r="P20">
        <v>26.984328420395698</v>
      </c>
      <c r="Q20">
        <v>27.129682630841401</v>
      </c>
      <c r="R20">
        <v>27.281414059169801</v>
      </c>
      <c r="T20" s="14">
        <v>97</v>
      </c>
      <c r="U20" s="14">
        <v>105000</v>
      </c>
      <c r="V20" s="5">
        <f t="shared" si="2"/>
        <v>28.979257918560791</v>
      </c>
      <c r="W20" s="5">
        <f t="shared" si="3"/>
        <v>0.29360001824991749</v>
      </c>
      <c r="X20" s="5">
        <f t="shared" si="4"/>
        <v>9.2844477873674253E-2</v>
      </c>
      <c r="Y20" s="5">
        <f t="shared" si="7"/>
        <v>28.842202705868893</v>
      </c>
      <c r="Z20" s="5">
        <f t="shared" si="8"/>
        <v>28.720607207660475</v>
      </c>
      <c r="AA20" s="5">
        <f t="shared" si="9"/>
        <v>28.926352016566433</v>
      </c>
      <c r="AB20" s="5">
        <f t="shared" si="10"/>
        <v>28.755197021408367</v>
      </c>
      <c r="AC20" s="5">
        <f t="shared" si="11"/>
        <v>28.981510544401562</v>
      </c>
      <c r="AD20" s="5">
        <f t="shared" si="12"/>
        <v>28.770628410407163</v>
      </c>
      <c r="AE20" s="5">
        <f t="shared" si="13"/>
        <v>28.687631417514385</v>
      </c>
      <c r="AF20" s="5">
        <f t="shared" si="14"/>
        <v>29.209840042696378</v>
      </c>
      <c r="AG20" s="5">
        <f t="shared" si="15"/>
        <v>29.36718222926131</v>
      </c>
      <c r="AH20" s="5">
        <f t="shared" si="16"/>
        <v>29.531427589822982</v>
      </c>
      <c r="AI20">
        <f t="shared" si="17"/>
        <v>120.25509278350515</v>
      </c>
      <c r="AJ20">
        <f t="shared" si="5"/>
        <v>-75.901845611867728</v>
      </c>
      <c r="AK20">
        <f t="shared" si="18"/>
        <v>-91.275834864944358</v>
      </c>
      <c r="AL20">
        <f t="shared" si="6"/>
        <v>0.24098154388132281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271.35559771201326</v>
      </c>
      <c r="H21" s="5">
        <f t="shared" si="1"/>
        <v>22.047030839465194</v>
      </c>
      <c r="I21">
        <v>245.64669903825799</v>
      </c>
      <c r="J21">
        <v>317.92148336463299</v>
      </c>
      <c r="K21">
        <v>256.34393744415502</v>
      </c>
      <c r="L21">
        <v>282.661452764167</v>
      </c>
      <c r="M21">
        <v>287.20818973308002</v>
      </c>
      <c r="N21">
        <v>287.95733919741599</v>
      </c>
      <c r="O21">
        <v>262.27347618449801</v>
      </c>
      <c r="P21">
        <v>259.10145604890897</v>
      </c>
      <c r="Q21">
        <v>253.15920362084799</v>
      </c>
      <c r="R21">
        <v>261.28273972416901</v>
      </c>
      <c r="T21" s="14">
        <v>1629</v>
      </c>
      <c r="U21" s="14">
        <v>90000</v>
      </c>
      <c r="V21" s="5">
        <f t="shared" si="2"/>
        <v>14.99202197303941</v>
      </c>
      <c r="W21" s="5">
        <f t="shared" si="3"/>
        <v>1.218068002180398</v>
      </c>
      <c r="X21" s="5">
        <f t="shared" si="4"/>
        <v>0.38518692318610009</v>
      </c>
      <c r="Y21" s="5">
        <f t="shared" si="7"/>
        <v>13.571640830842984</v>
      </c>
      <c r="Z21" s="5">
        <f t="shared" si="8"/>
        <v>17.56472283782503</v>
      </c>
      <c r="AA21" s="5">
        <f t="shared" si="9"/>
        <v>14.162648477577626</v>
      </c>
      <c r="AB21" s="5">
        <f t="shared" si="10"/>
        <v>15.616654848849004</v>
      </c>
      <c r="AC21" s="5">
        <f t="shared" si="11"/>
        <v>15.867855786358012</v>
      </c>
      <c r="AD21" s="5">
        <f t="shared" si="12"/>
        <v>15.909245259525745</v>
      </c>
      <c r="AE21" s="5">
        <f t="shared" si="13"/>
        <v>14.490247303010939</v>
      </c>
      <c r="AF21" s="5">
        <f t="shared" si="14"/>
        <v>14.314997571762927</v>
      </c>
      <c r="AG21" s="5">
        <f t="shared" si="15"/>
        <v>13.986696332643534</v>
      </c>
      <c r="AH21" s="5">
        <f t="shared" si="16"/>
        <v>14.435510481998287</v>
      </c>
      <c r="AI21">
        <f t="shared" si="17"/>
        <v>18.581480662983427</v>
      </c>
      <c r="AJ21">
        <f t="shared" si="5"/>
        <v>-19.317398624183141</v>
      </c>
      <c r="AK21">
        <f t="shared" si="18"/>
        <v>-3.5894586899440171</v>
      </c>
      <c r="AL21">
        <f t="shared" si="6"/>
        <v>0.80682601375816854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26.997190835338927</v>
      </c>
      <c r="H22" s="5">
        <f t="shared" si="1"/>
        <v>0.27835450926291361</v>
      </c>
      <c r="I22">
        <v>27.0763335018069</v>
      </c>
      <c r="J22">
        <v>26.660522574067301</v>
      </c>
      <c r="K22">
        <v>26.8701354711494</v>
      </c>
      <c r="L22">
        <v>26.9111557336605</v>
      </c>
      <c r="M22">
        <v>27.4571734064561</v>
      </c>
      <c r="N22">
        <v>26.851897550033399</v>
      </c>
      <c r="O22">
        <v>27.363148803199799</v>
      </c>
      <c r="P22">
        <v>26.793345460065702</v>
      </c>
      <c r="Q22">
        <v>26.7239262186378</v>
      </c>
      <c r="R22">
        <v>27.264269634312399</v>
      </c>
      <c r="T22" s="14">
        <v>54</v>
      </c>
      <c r="U22" s="14">
        <v>90000</v>
      </c>
      <c r="V22" s="5">
        <f t="shared" si="2"/>
        <v>44.995318058898214</v>
      </c>
      <c r="W22" s="5">
        <f t="shared" si="3"/>
        <v>0.4639241821048557</v>
      </c>
      <c r="X22" s="5">
        <f t="shared" si="4"/>
        <v>0.14670570770820721</v>
      </c>
      <c r="Y22" s="5">
        <f t="shared" si="7"/>
        <v>45.127222503011502</v>
      </c>
      <c r="Z22" s="5">
        <f t="shared" si="8"/>
        <v>44.43420429011217</v>
      </c>
      <c r="AA22" s="5">
        <f t="shared" si="9"/>
        <v>44.783559118582339</v>
      </c>
      <c r="AB22" s="5">
        <f t="shared" si="10"/>
        <v>44.851926222767496</v>
      </c>
      <c r="AC22" s="5">
        <f t="shared" si="11"/>
        <v>45.761955677426833</v>
      </c>
      <c r="AD22" s="5">
        <f t="shared" si="12"/>
        <v>44.753162583388999</v>
      </c>
      <c r="AE22" s="5">
        <f t="shared" si="13"/>
        <v>45.605248005333003</v>
      </c>
      <c r="AF22" s="5">
        <f t="shared" si="14"/>
        <v>44.655575766776174</v>
      </c>
      <c r="AG22" s="5">
        <f t="shared" si="15"/>
        <v>44.539877031063</v>
      </c>
      <c r="AH22" s="5">
        <f t="shared" si="16"/>
        <v>45.440449390520662</v>
      </c>
      <c r="AI22">
        <f t="shared" si="17"/>
        <v>153.75733333333335</v>
      </c>
      <c r="AJ22">
        <f t="shared" si="5"/>
        <v>-70.736148264647611</v>
      </c>
      <c r="AK22">
        <f t="shared" si="18"/>
        <v>-108.76201527443513</v>
      </c>
      <c r="AL22">
        <f t="shared" si="6"/>
        <v>0.29263851735352381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12.215087118590919</v>
      </c>
      <c r="H23" s="5">
        <f t="shared" si="1"/>
        <v>2.8203152528251129E-2</v>
      </c>
      <c r="I23">
        <v>12.1816080609676</v>
      </c>
      <c r="J23">
        <v>12.2084438706647</v>
      </c>
      <c r="K23">
        <v>12.2275307188775</v>
      </c>
      <c r="L23">
        <v>12.2496515815923</v>
      </c>
      <c r="M23">
        <v>12.229419656711601</v>
      </c>
      <c r="N23">
        <v>12.1812982019188</v>
      </c>
      <c r="O23">
        <v>12.1958487085922</v>
      </c>
      <c r="P23">
        <v>12.1866237044093</v>
      </c>
      <c r="Q23">
        <v>12.2329665825027</v>
      </c>
      <c r="R23">
        <v>12.257480099672501</v>
      </c>
      <c r="T23" s="14">
        <v>18</v>
      </c>
      <c r="U23" s="14">
        <v>270000</v>
      </c>
      <c r="V23" s="5">
        <f t="shared" si="2"/>
        <v>183.22630677886377</v>
      </c>
      <c r="W23" s="5">
        <f t="shared" si="3"/>
        <v>0.42304728792376162</v>
      </c>
      <c r="X23" s="5">
        <f t="shared" si="4"/>
        <v>0.13377929877961314</v>
      </c>
      <c r="Y23" s="5">
        <f t="shared" si="7"/>
        <v>182.724120914514</v>
      </c>
      <c r="Z23" s="5">
        <f t="shared" si="8"/>
        <v>183.12665805997051</v>
      </c>
      <c r="AA23" s="5">
        <f t="shared" si="9"/>
        <v>183.41296078316248</v>
      </c>
      <c r="AB23" s="5">
        <f t="shared" si="10"/>
        <v>183.74477372388449</v>
      </c>
      <c r="AC23" s="5">
        <f t="shared" si="11"/>
        <v>183.44129485067398</v>
      </c>
      <c r="AD23" s="5">
        <f t="shared" si="12"/>
        <v>182.71947302878201</v>
      </c>
      <c r="AE23" s="5">
        <f t="shared" si="13"/>
        <v>182.937730628883</v>
      </c>
      <c r="AF23" s="5">
        <f t="shared" si="14"/>
        <v>182.7993555661395</v>
      </c>
      <c r="AG23" s="5">
        <f t="shared" si="15"/>
        <v>183.49449873754051</v>
      </c>
      <c r="AH23" s="5">
        <f t="shared" si="16"/>
        <v>183.8622014950875</v>
      </c>
      <c r="AI23">
        <f t="shared" si="17"/>
        <v>1257.3119999999999</v>
      </c>
      <c r="AJ23">
        <f t="shared" si="5"/>
        <v>-85.427140854548128</v>
      </c>
      <c r="AK23">
        <f t="shared" si="18"/>
        <v>-1074.0856932211361</v>
      </c>
      <c r="AL23">
        <f t="shared" si="6"/>
        <v>0.14572859145451869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7.4135249765990663</v>
      </c>
      <c r="H24" s="5">
        <f t="shared" si="1"/>
        <v>0.23788087810752973</v>
      </c>
      <c r="I24">
        <v>7.5781901868940196</v>
      </c>
      <c r="J24">
        <v>7.5612129538360602</v>
      </c>
      <c r="K24">
        <v>7.41201195085769</v>
      </c>
      <c r="L24">
        <v>7.2893117873004396</v>
      </c>
      <c r="M24">
        <v>7.52249403194224</v>
      </c>
      <c r="N24">
        <v>7.5732305630954704</v>
      </c>
      <c r="O24">
        <v>7.5460200596319797</v>
      </c>
      <c r="P24">
        <v>6.7900016798263696</v>
      </c>
      <c r="Q24">
        <v>7.4144522082966704</v>
      </c>
      <c r="R24">
        <v>7.4483243443097296</v>
      </c>
      <c r="T24" s="14">
        <v>65</v>
      </c>
      <c r="U24" s="14">
        <v>70000</v>
      </c>
      <c r="V24" s="5">
        <f t="shared" si="2"/>
        <v>7.9837961286451486</v>
      </c>
      <c r="W24" s="5">
        <f t="shared" si="3"/>
        <v>0.25617940719272453</v>
      </c>
      <c r="X24" s="5">
        <f t="shared" si="4"/>
        <v>8.1011041636073131E-2</v>
      </c>
      <c r="Y24" s="5">
        <f t="shared" si="7"/>
        <v>8.1611278935781755</v>
      </c>
      <c r="Z24" s="5">
        <f t="shared" si="8"/>
        <v>8.1428447195157574</v>
      </c>
      <c r="AA24" s="5">
        <f t="shared" si="9"/>
        <v>7.9821667163082815</v>
      </c>
      <c r="AB24" s="5">
        <f t="shared" si="10"/>
        <v>7.850028078631242</v>
      </c>
      <c r="AC24" s="5">
        <f t="shared" si="11"/>
        <v>8.1011474190147208</v>
      </c>
      <c r="AD24" s="5">
        <f t="shared" si="12"/>
        <v>8.155786760256662</v>
      </c>
      <c r="AE24" s="5">
        <f t="shared" si="13"/>
        <v>8.1264831411421312</v>
      </c>
      <c r="AF24" s="5">
        <f t="shared" si="14"/>
        <v>7.3123095013514749</v>
      </c>
      <c r="AG24" s="5">
        <f t="shared" si="15"/>
        <v>7.9847946858579526</v>
      </c>
      <c r="AH24" s="5">
        <f t="shared" si="16"/>
        <v>8.0212723707950939</v>
      </c>
      <c r="AI24">
        <f t="shared" si="17"/>
        <v>3.8838153846153856</v>
      </c>
      <c r="AJ24">
        <f t="shared" si="5"/>
        <v>105.56579904056855</v>
      </c>
      <c r="AK24">
        <f t="shared" si="18"/>
        <v>4.0999807440297626</v>
      </c>
      <c r="AL24">
        <f t="shared" si="6"/>
        <v>2.0556579904056855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4.4217529241292208</v>
      </c>
      <c r="H25" s="5">
        <f t="shared" si="1"/>
        <v>0.13955138133737385</v>
      </c>
      <c r="I25">
        <v>4.5158132058648999</v>
      </c>
      <c r="J25">
        <v>4.5077579751729697</v>
      </c>
      <c r="K25">
        <v>4.4321928856114203</v>
      </c>
      <c r="L25">
        <v>4.3475001671178504</v>
      </c>
      <c r="M25">
        <v>4.4899558853343304</v>
      </c>
      <c r="N25">
        <v>4.5174460031458397</v>
      </c>
      <c r="O25">
        <v>4.5026165072126698</v>
      </c>
      <c r="P25">
        <v>4.0572609709776097</v>
      </c>
      <c r="Q25">
        <v>4.4135818309384502</v>
      </c>
      <c r="R25">
        <v>4.4334038099161797</v>
      </c>
      <c r="T25" s="14">
        <v>22</v>
      </c>
      <c r="U25" s="14">
        <v>160000</v>
      </c>
      <c r="V25" s="5">
        <f t="shared" si="2"/>
        <v>32.158203084576158</v>
      </c>
      <c r="W25" s="5">
        <f t="shared" si="3"/>
        <v>1.0149191369990833</v>
      </c>
      <c r="X25" s="5">
        <f t="shared" si="4"/>
        <v>0.32094561138095717</v>
      </c>
      <c r="Y25" s="5">
        <f t="shared" si="7"/>
        <v>32.842277860835637</v>
      </c>
      <c r="Z25" s="5">
        <f t="shared" si="8"/>
        <v>32.78369436489433</v>
      </c>
      <c r="AA25" s="5">
        <f t="shared" si="9"/>
        <v>32.234130077173972</v>
      </c>
      <c r="AB25" s="5">
        <f t="shared" si="10"/>
        <v>31.618183033584369</v>
      </c>
      <c r="AC25" s="5">
        <f t="shared" si="11"/>
        <v>32.654224620613313</v>
      </c>
      <c r="AD25" s="5">
        <f t="shared" si="12"/>
        <v>32.854152750151556</v>
      </c>
      <c r="AE25" s="5">
        <f t="shared" si="13"/>
        <v>32.746301870637602</v>
      </c>
      <c r="AF25" s="5">
        <f t="shared" si="14"/>
        <v>29.507352516200797</v>
      </c>
      <c r="AG25" s="5">
        <f t="shared" si="15"/>
        <v>32.098776952279636</v>
      </c>
      <c r="AH25" s="5">
        <f t="shared" si="16"/>
        <v>32.242936799390392</v>
      </c>
      <c r="AI25">
        <f t="shared" si="17"/>
        <v>15.639272727272729</v>
      </c>
      <c r="AJ25">
        <f t="shared" si="5"/>
        <v>105.62467095094965</v>
      </c>
      <c r="AK25">
        <f t="shared" si="18"/>
        <v>16.518930357303429</v>
      </c>
      <c r="AL25">
        <f t="shared" si="6"/>
        <v>2.0562467095094963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7.9655449170301411</v>
      </c>
      <c r="H26" s="5">
        <f t="shared" si="1"/>
        <v>0.25622049748800463</v>
      </c>
      <c r="I26">
        <v>8.1045770021129595</v>
      </c>
      <c r="J26">
        <v>8.1249161571937396</v>
      </c>
      <c r="K26">
        <v>7.9731170210736799</v>
      </c>
      <c r="L26">
        <v>7.8371683694719403</v>
      </c>
      <c r="M26">
        <v>8.0938268031750091</v>
      </c>
      <c r="N26">
        <v>8.1646961399061908</v>
      </c>
      <c r="O26">
        <v>8.10928505317918</v>
      </c>
      <c r="P26">
        <v>7.2929783753700503</v>
      </c>
      <c r="Q26">
        <v>7.9683321373862901</v>
      </c>
      <c r="R26">
        <v>7.9865521114323696</v>
      </c>
      <c r="T26" s="14">
        <v>400</v>
      </c>
      <c r="U26" s="14">
        <v>53000</v>
      </c>
      <c r="V26" s="5">
        <f t="shared" si="2"/>
        <v>1.0554347015064938</v>
      </c>
      <c r="W26" s="5">
        <f t="shared" si="3"/>
        <v>3.394921591716063E-2</v>
      </c>
      <c r="X26" s="5">
        <f t="shared" si="4"/>
        <v>1.0735684707506981E-2</v>
      </c>
      <c r="Y26" s="5">
        <f t="shared" si="7"/>
        <v>1.0738564527799672</v>
      </c>
      <c r="Z26" s="5">
        <f t="shared" si="8"/>
        <v>1.0765513908281705</v>
      </c>
      <c r="AA26" s="5">
        <f t="shared" si="9"/>
        <v>1.0564380052922624</v>
      </c>
      <c r="AB26" s="5">
        <f t="shared" si="10"/>
        <v>1.0384248089550321</v>
      </c>
      <c r="AC26" s="5">
        <f t="shared" si="11"/>
        <v>1.0724320514206889</v>
      </c>
      <c r="AD26" s="5">
        <f t="shared" si="12"/>
        <v>1.0818222385375702</v>
      </c>
      <c r="AE26" s="5">
        <f t="shared" si="13"/>
        <v>1.0744802695462412</v>
      </c>
      <c r="AF26" s="5">
        <f t="shared" si="14"/>
        <v>0.9663196347365316</v>
      </c>
      <c r="AG26" s="5">
        <f t="shared" si="15"/>
        <v>1.0558040082036835</v>
      </c>
      <c r="AH26" s="5">
        <f t="shared" si="16"/>
        <v>1.0582181547647891</v>
      </c>
      <c r="AI26">
        <f t="shared" si="17"/>
        <v>0.51346400000000003</v>
      </c>
      <c r="AJ26">
        <f t="shared" si="5"/>
        <v>105.551840344502</v>
      </c>
      <c r="AK26">
        <f t="shared" si="18"/>
        <v>0.54197070150649373</v>
      </c>
      <c r="AL26">
        <f t="shared" si="6"/>
        <v>2.0555184034450198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3.847141237828184</v>
      </c>
      <c r="H27" s="5">
        <f t="shared" si="1"/>
        <v>0.12269688627743326</v>
      </c>
      <c r="I27">
        <v>3.9284257270013101</v>
      </c>
      <c r="J27">
        <v>3.92207762876285</v>
      </c>
      <c r="K27">
        <v>3.8435427027119098</v>
      </c>
      <c r="L27">
        <v>3.7815822311350802</v>
      </c>
      <c r="M27">
        <v>3.9021762497136598</v>
      </c>
      <c r="N27">
        <v>3.9392910656541802</v>
      </c>
      <c r="O27">
        <v>3.9129372512310301</v>
      </c>
      <c r="P27">
        <v>3.5265813355856199</v>
      </c>
      <c r="Q27">
        <v>3.8490770551187499</v>
      </c>
      <c r="R27">
        <v>3.86572113136745</v>
      </c>
      <c r="T27" s="14">
        <v>640</v>
      </c>
      <c r="U27" s="14">
        <v>480000</v>
      </c>
      <c r="V27" s="5">
        <f t="shared" si="2"/>
        <v>2.8853559283711379</v>
      </c>
      <c r="W27" s="5">
        <f t="shared" si="3"/>
        <v>9.2022664708074978E-2</v>
      </c>
      <c r="X27" s="5">
        <f t="shared" si="4"/>
        <v>2.9100121683551063E-2</v>
      </c>
      <c r="Y27" s="5">
        <f t="shared" si="7"/>
        <v>2.9463192952509827</v>
      </c>
      <c r="Z27" s="5">
        <f t="shared" si="8"/>
        <v>2.9415582215721376</v>
      </c>
      <c r="AA27" s="5">
        <f t="shared" si="9"/>
        <v>2.882657027033932</v>
      </c>
      <c r="AB27" s="5">
        <f t="shared" si="10"/>
        <v>2.8361866733513099</v>
      </c>
      <c r="AC27" s="5">
        <f t="shared" si="11"/>
        <v>2.9266321872852448</v>
      </c>
      <c r="AD27" s="5">
        <f t="shared" si="12"/>
        <v>2.9544682992406353</v>
      </c>
      <c r="AE27" s="5">
        <f t="shared" si="13"/>
        <v>2.9347029384232726</v>
      </c>
      <c r="AF27" s="5">
        <f t="shared" si="14"/>
        <v>2.6449360016892149</v>
      </c>
      <c r="AG27" s="5">
        <f t="shared" si="15"/>
        <v>2.8868077913390624</v>
      </c>
      <c r="AH27" s="5">
        <f t="shared" si="16"/>
        <v>2.8992908485255877</v>
      </c>
      <c r="AI27">
        <f t="shared" si="17"/>
        <v>1.4028000000000003</v>
      </c>
      <c r="AJ27">
        <f t="shared" si="5"/>
        <v>105.68548106438105</v>
      </c>
      <c r="AK27">
        <f t="shared" si="18"/>
        <v>1.4825559283711376</v>
      </c>
      <c r="AL27">
        <f t="shared" si="6"/>
        <v>2.0568548106438103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38.34312248614679</v>
      </c>
      <c r="H28" s="5">
        <f t="shared" si="1"/>
        <v>1.2353561707732159</v>
      </c>
      <c r="I28">
        <v>39.017165370979697</v>
      </c>
      <c r="J28">
        <v>39.1817762311493</v>
      </c>
      <c r="K28">
        <v>38.425461011606401</v>
      </c>
      <c r="L28">
        <v>37.685792292559803</v>
      </c>
      <c r="M28">
        <v>38.9157726198886</v>
      </c>
      <c r="N28">
        <v>39.216977189912697</v>
      </c>
      <c r="O28">
        <v>39.1148102677734</v>
      </c>
      <c r="P28">
        <v>35.110771876367998</v>
      </c>
      <c r="Q28">
        <v>38.368271565920402</v>
      </c>
      <c r="R28">
        <v>38.394426435309597</v>
      </c>
      <c r="T28" s="14">
        <v>2500</v>
      </c>
      <c r="U28" s="14">
        <v>120000</v>
      </c>
      <c r="V28" s="5">
        <f t="shared" si="2"/>
        <v>1.8404698793350458</v>
      </c>
      <c r="W28" s="5">
        <f t="shared" si="3"/>
        <v>5.9297096197114381E-2</v>
      </c>
      <c r="X28" s="5">
        <f t="shared" si="4"/>
        <v>1.8751388261699017E-2</v>
      </c>
      <c r="Y28" s="5">
        <f t="shared" si="7"/>
        <v>1.8728239378070255</v>
      </c>
      <c r="Z28" s="5">
        <f t="shared" si="8"/>
        <v>1.8807252590951662</v>
      </c>
      <c r="AA28" s="5">
        <f t="shared" si="9"/>
        <v>1.8444221285571072</v>
      </c>
      <c r="AB28" s="5">
        <f t="shared" si="10"/>
        <v>1.8089180300428704</v>
      </c>
      <c r="AC28" s="5">
        <f t="shared" si="11"/>
        <v>1.8679570857546528</v>
      </c>
      <c r="AD28" s="5">
        <f t="shared" si="12"/>
        <v>1.8824149051158092</v>
      </c>
      <c r="AE28" s="5">
        <f t="shared" si="13"/>
        <v>1.8775108928531232</v>
      </c>
      <c r="AF28" s="5">
        <f t="shared" si="14"/>
        <v>1.6853170500656638</v>
      </c>
      <c r="AG28" s="5">
        <f t="shared" si="15"/>
        <v>1.8416770351641794</v>
      </c>
      <c r="AH28" s="5">
        <f t="shared" si="16"/>
        <v>1.8429324688948607</v>
      </c>
      <c r="AI28">
        <f t="shared" si="17"/>
        <v>0.89510400000000001</v>
      </c>
      <c r="AJ28">
        <f t="shared" si="5"/>
        <v>105.61519994716208</v>
      </c>
      <c r="AK28">
        <f t="shared" si="18"/>
        <v>0.94536587933504579</v>
      </c>
      <c r="AL28">
        <f t="shared" si="6"/>
        <v>2.0561519994716209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1.150711030922603</v>
      </c>
      <c r="H29" s="5">
        <f t="shared" si="1"/>
        <v>3.7224085318196445E-2</v>
      </c>
      <c r="I29">
        <v>1.17563064155942</v>
      </c>
      <c r="J29">
        <v>1.1697634289872101</v>
      </c>
      <c r="K29">
        <v>1.15261160926396</v>
      </c>
      <c r="L29">
        <v>1.12940614611889</v>
      </c>
      <c r="M29">
        <v>1.17309810404441</v>
      </c>
      <c r="N29">
        <v>1.1737651709341901</v>
      </c>
      <c r="O29">
        <v>1.17270554566806</v>
      </c>
      <c r="P29">
        <v>1.05337222112257</v>
      </c>
      <c r="Q29">
        <v>1.1499369592838999</v>
      </c>
      <c r="R29">
        <v>1.15682048224342</v>
      </c>
      <c r="T29" s="14">
        <v>1550</v>
      </c>
      <c r="U29" s="14">
        <v>390000</v>
      </c>
      <c r="V29" s="5">
        <f t="shared" si="2"/>
        <v>0.2895337432643969</v>
      </c>
      <c r="W29" s="5">
        <f t="shared" si="3"/>
        <v>9.366060176836527E-3</v>
      </c>
      <c r="X29" s="5">
        <f t="shared" si="4"/>
        <v>2.9618082861002848E-3</v>
      </c>
      <c r="Y29" s="5">
        <f t="shared" si="7"/>
        <v>0.29580383884398309</v>
      </c>
      <c r="Z29" s="5">
        <f t="shared" si="8"/>
        <v>0.29432757245484642</v>
      </c>
      <c r="AA29" s="5">
        <f t="shared" si="9"/>
        <v>0.2900119532986738</v>
      </c>
      <c r="AB29" s="5">
        <f t="shared" si="10"/>
        <v>0.28417315934604331</v>
      </c>
      <c r="AC29" s="5">
        <f t="shared" si="11"/>
        <v>0.29516661972730318</v>
      </c>
      <c r="AD29" s="5">
        <f t="shared" si="12"/>
        <v>0.29533446236408656</v>
      </c>
      <c r="AE29" s="5">
        <f t="shared" si="13"/>
        <v>0.29506784697454413</v>
      </c>
      <c r="AF29" s="5">
        <f t="shared" si="14"/>
        <v>0.26504204273406601</v>
      </c>
      <c r="AG29" s="5">
        <f t="shared" si="15"/>
        <v>0.28933897685207804</v>
      </c>
      <c r="AH29" s="5">
        <f t="shared" si="16"/>
        <v>0.29107096004834437</v>
      </c>
      <c r="AI29">
        <f t="shared" si="17"/>
        <v>0.14090322580645162</v>
      </c>
      <c r="AJ29">
        <f t="shared" si="5"/>
        <v>105.48411266475053</v>
      </c>
      <c r="AK29">
        <f t="shared" si="18"/>
        <v>0.14863051745794528</v>
      </c>
      <c r="AL29">
        <f t="shared" si="6"/>
        <v>2.0548411266475055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6.9848637610161246</v>
      </c>
      <c r="H30" s="5">
        <f t="shared" si="1"/>
        <v>0.22570060517510993</v>
      </c>
      <c r="I30">
        <v>7.13349139941021</v>
      </c>
      <c r="J30">
        <v>7.1230388297762799</v>
      </c>
      <c r="K30">
        <v>6.9960064548498204</v>
      </c>
      <c r="L30">
        <v>6.8498500331996404</v>
      </c>
      <c r="M30">
        <v>7.0932873433106698</v>
      </c>
      <c r="N30">
        <v>7.1418819087699497</v>
      </c>
      <c r="O30">
        <v>7.1199190045469196</v>
      </c>
      <c r="P30">
        <v>6.3988959638292497</v>
      </c>
      <c r="Q30">
        <v>6.9778450746516603</v>
      </c>
      <c r="R30">
        <v>7.0144215978168498</v>
      </c>
      <c r="T30" s="14">
        <v>9240</v>
      </c>
      <c r="U30" s="15">
        <v>66000</v>
      </c>
      <c r="V30" s="5">
        <f t="shared" si="2"/>
        <v>4.9891884007258039E-2</v>
      </c>
      <c r="W30" s="5">
        <f t="shared" si="3"/>
        <v>1.6121471798222144E-3</v>
      </c>
      <c r="X30" s="5">
        <f t="shared" si="4"/>
        <v>5.098057011655243E-4</v>
      </c>
      <c r="Y30" s="5">
        <f t="shared" si="7"/>
        <v>5.0953509995787218E-2</v>
      </c>
      <c r="Z30" s="5">
        <f t="shared" si="8"/>
        <v>5.0878848784116276E-2</v>
      </c>
      <c r="AA30" s="5">
        <f t="shared" si="9"/>
        <v>4.9971474677498719E-2</v>
      </c>
      <c r="AB30" s="5">
        <f t="shared" si="10"/>
        <v>4.8927500237140285E-2</v>
      </c>
      <c r="AC30" s="5">
        <f t="shared" si="11"/>
        <v>5.0666338166504787E-2</v>
      </c>
      <c r="AD30" s="5">
        <f t="shared" si="12"/>
        <v>5.1013442205499637E-2</v>
      </c>
      <c r="AE30" s="5">
        <f t="shared" si="13"/>
        <v>5.0856564318192285E-2</v>
      </c>
      <c r="AF30" s="5">
        <f t="shared" si="14"/>
        <v>4.5706399741637496E-2</v>
      </c>
      <c r="AG30" s="5">
        <f t="shared" si="15"/>
        <v>4.9841750533226148E-2</v>
      </c>
      <c r="AH30" s="5">
        <f t="shared" si="16"/>
        <v>5.0103011412977502E-2</v>
      </c>
      <c r="AI30">
        <f t="shared" si="17"/>
        <v>2.4240000000000001E-2</v>
      </c>
      <c r="AJ30">
        <f t="shared" si="5"/>
        <v>105.82460399033845</v>
      </c>
      <c r="AK30">
        <f t="shared" si="18"/>
        <v>2.5651884007258038E-2</v>
      </c>
      <c r="AL30">
        <f t="shared" si="6"/>
        <v>2.0582460399033842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36">
        <f>SUM(V5:V30)</f>
        <v>10175.957757054084</v>
      </c>
      <c r="V32" s="5"/>
      <c r="W32" s="5"/>
      <c r="X32" s="5"/>
      <c r="Y32" s="36">
        <f t="shared" ref="Y32:AI32" si="19">SUM(Y5:Y30)</f>
        <v>10175.957757054091</v>
      </c>
      <c r="Z32" s="36">
        <f t="shared" si="19"/>
        <v>10175.957757054101</v>
      </c>
      <c r="AA32" s="36">
        <f t="shared" si="19"/>
        <v>10175.957757054068</v>
      </c>
      <c r="AB32" s="36">
        <f t="shared" si="19"/>
        <v>10175.957757054095</v>
      </c>
      <c r="AC32" s="36">
        <f t="shared" si="19"/>
        <v>10175.957757054071</v>
      </c>
      <c r="AD32" s="36">
        <f t="shared" si="19"/>
        <v>10175.957757054075</v>
      </c>
      <c r="AE32" s="36">
        <f t="shared" si="19"/>
        <v>10175.957757054091</v>
      </c>
      <c r="AF32" s="36">
        <f t="shared" si="19"/>
        <v>10175.957757054088</v>
      </c>
      <c r="AG32" s="36">
        <f t="shared" si="19"/>
        <v>10175.957757054082</v>
      </c>
      <c r="AH32" s="36">
        <f t="shared" si="19"/>
        <v>10175.957757054079</v>
      </c>
      <c r="AI32" s="36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8B9A-0AC7-4E58-B386-C95CF7A7DA9A}">
  <dimension ref="A1:AL32"/>
  <sheetViews>
    <sheetView topLeftCell="W1" zoomScale="80" zoomScaleNormal="80" workbookViewId="0">
      <selection activeCell="AL5" sqref="AL5"/>
    </sheetView>
  </sheetViews>
  <sheetFormatPr defaultRowHeight="15" x14ac:dyDescent="0.25"/>
  <cols>
    <col min="9" max="18" width="11.5703125" customWidth="1"/>
    <col min="21" max="21" width="10.140625" customWidth="1"/>
  </cols>
  <sheetData>
    <row r="1" spans="1:38" x14ac:dyDescent="0.25">
      <c r="A1" t="s">
        <v>0</v>
      </c>
      <c r="B1">
        <v>190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28.070150944522446</v>
      </c>
      <c r="H4" s="5">
        <f>STDEV(I4:R4)</f>
        <v>2.5547487090926231E-3</v>
      </c>
      <c r="I4">
        <v>28.068519924017899</v>
      </c>
      <c r="J4">
        <v>28.071696003070901</v>
      </c>
      <c r="K4">
        <v>28.068449772749702</v>
      </c>
      <c r="L4">
        <v>28.0713551320442</v>
      </c>
      <c r="M4">
        <v>28.072652692288099</v>
      </c>
      <c r="N4">
        <v>28.0653590111942</v>
      </c>
      <c r="O4">
        <v>28.0710731100122</v>
      </c>
      <c r="P4">
        <v>28.070598001485902</v>
      </c>
      <c r="Q4">
        <v>28.067907344618799</v>
      </c>
      <c r="R4">
        <v>28.073898453742601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199.35916057410509</v>
      </c>
      <c r="H5" s="5">
        <f t="shared" ref="H5:H30" si="1">STDEV(I5:R5)</f>
        <v>0.33933647358966429</v>
      </c>
      <c r="I5">
        <v>199.03654495043301</v>
      </c>
      <c r="J5">
        <v>199.72820554832199</v>
      </c>
      <c r="K5">
        <v>199.47669638379699</v>
      </c>
      <c r="L5">
        <v>199.965788199364</v>
      </c>
      <c r="M5">
        <v>199.04557407194</v>
      </c>
      <c r="N5">
        <v>199.42402824300299</v>
      </c>
      <c r="O5">
        <v>199.65190575284799</v>
      </c>
      <c r="P5">
        <v>199.139327750424</v>
      </c>
      <c r="Q5">
        <v>199.04176104232701</v>
      </c>
      <c r="R5">
        <v>199.08177379859299</v>
      </c>
      <c r="T5" s="12">
        <v>16</v>
      </c>
      <c r="U5" s="12">
        <v>588000</v>
      </c>
      <c r="V5" s="5">
        <f>AVERAGE(Y5:AH5)</f>
        <v>8059.0940662081994</v>
      </c>
      <c r="W5" s="5">
        <f>STDEV(Y5:AH5)</f>
        <v>13.717676944862079</v>
      </c>
      <c r="X5" s="5">
        <f>W5/SQRT(COUNT(Y5:AH5))</f>
        <v>4.3379103352144179</v>
      </c>
      <c r="Y5" s="5">
        <f>I5/T5*U5/1000*1.1</f>
        <v>8046.052329621255</v>
      </c>
      <c r="Z5" s="5">
        <f>J5/T5*U5/1000*1.1</f>
        <v>8074.012709290917</v>
      </c>
      <c r="AA5" s="5">
        <f>K5/T5*U5/1000*1.1</f>
        <v>8063.8454513149945</v>
      </c>
      <c r="AB5" s="5">
        <f>L5/T5*U5/1000*1.1</f>
        <v>8083.6169879592899</v>
      </c>
      <c r="AC5" s="5">
        <f>M5/T5*U5/1000*1.1</f>
        <v>8046.4173318581743</v>
      </c>
      <c r="AD5" s="5">
        <f>N5/T5*U5/1000*1.1</f>
        <v>8061.716341723396</v>
      </c>
      <c r="AE5" s="5">
        <f>O5/T5*U5/1000*1.1</f>
        <v>8070.9282900588814</v>
      </c>
      <c r="AF5" s="5">
        <f>P5/T5*U5/1000*1.1</f>
        <v>8050.2073243108916</v>
      </c>
      <c r="AG5" s="5">
        <f>Q5/T5*U5/1000*1.1</f>
        <v>8046.263190136071</v>
      </c>
      <c r="AH5" s="5">
        <f>R5/T5*U5/1000*1.1</f>
        <v>8047.880705808122</v>
      </c>
      <c r="AI5">
        <f>F5/T5*U5/1000*1.1</f>
        <v>6403.3200000000006</v>
      </c>
      <c r="AJ5">
        <f>((V5-AI5)/AI5)*100</f>
        <v>25.858055917995642</v>
      </c>
      <c r="AK5">
        <f>V5-AI5</f>
        <v>1655.7740662081987</v>
      </c>
      <c r="AL5">
        <f>V5/AI5</f>
        <v>1.2585805591799564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1281.6942585391701</v>
      </c>
      <c r="H6" s="5">
        <f t="shared" si="1"/>
        <v>56.916363905636004</v>
      </c>
      <c r="I6" s="1">
        <v>1254.5492178483701</v>
      </c>
      <c r="J6" s="1">
        <v>1241.15380857473</v>
      </c>
      <c r="K6" s="1">
        <v>1329.5246737934301</v>
      </c>
      <c r="L6" s="1">
        <v>1284.9867308538801</v>
      </c>
      <c r="M6" s="1">
        <v>1344.44025728012</v>
      </c>
      <c r="N6" s="1">
        <v>1295.94977291024</v>
      </c>
      <c r="O6" s="1">
        <v>1240.56408065919</v>
      </c>
      <c r="P6" s="1">
        <v>1217.3074047534401</v>
      </c>
      <c r="Q6" s="1">
        <v>1222.1278233152</v>
      </c>
      <c r="R6" s="1">
        <v>1386.3388154030999</v>
      </c>
      <c r="T6" s="13">
        <v>540</v>
      </c>
      <c r="U6" s="13">
        <v>45000</v>
      </c>
      <c r="V6" s="5">
        <f t="shared" ref="V6:V30" si="2">AVERAGE(Y6:AH6)</f>
        <v>106.80785487826418</v>
      </c>
      <c r="W6" s="5">
        <f t="shared" ref="W6:W30" si="3">STDEV(Y6:AH6)</f>
        <v>4.7430303254696646</v>
      </c>
      <c r="X6" s="5">
        <f t="shared" ref="X6:X30" si="4">W6/SQRT(COUNT(Y6:AH6))</f>
        <v>1.4998778839733877</v>
      </c>
      <c r="Y6" s="5">
        <f>I6/T6*U6/1000</f>
        <v>104.54576815403084</v>
      </c>
      <c r="Z6" s="5">
        <f>J6/T6*U6/1000</f>
        <v>103.42948404789418</v>
      </c>
      <c r="AA6" s="5">
        <f>K6/T6*U6/1000</f>
        <v>110.79372281611916</v>
      </c>
      <c r="AB6" s="5">
        <f>L6/T6*U6/1000</f>
        <v>107.08222757115668</v>
      </c>
      <c r="AC6" s="5">
        <f>M6/T6*U6/1000</f>
        <v>112.03668810667668</v>
      </c>
      <c r="AD6" s="5">
        <f>N6/T6*U6/1000</f>
        <v>107.99581440918666</v>
      </c>
      <c r="AE6" s="5">
        <f>O6/T6*U6/1000</f>
        <v>103.3803400549325</v>
      </c>
      <c r="AF6" s="5">
        <f>P6/T6*U6/1000</f>
        <v>101.44228372945335</v>
      </c>
      <c r="AG6" s="5">
        <f>Q6/T6*U6/1000</f>
        <v>101.84398527626665</v>
      </c>
      <c r="AH6" s="5">
        <f>R6/T6*U6/1000</f>
        <v>115.52823461692499</v>
      </c>
      <c r="AI6">
        <f>F6/T6*U6/1000</f>
        <v>115.84906666666669</v>
      </c>
      <c r="AJ6">
        <f t="shared" ref="AJ6:AJ30" si="5">((V6-AI6)/AI6)*100</f>
        <v>-7.8043026573678382</v>
      </c>
      <c r="AK6">
        <f>V6-AI6</f>
        <v>-9.0412117884025065</v>
      </c>
      <c r="AL6">
        <f t="shared" ref="AL6:AL30" si="6">V6/AI6</f>
        <v>0.92195697342632166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94.06551632921483</v>
      </c>
      <c r="H7" s="5">
        <f t="shared" si="1"/>
        <v>0.98032271998657272</v>
      </c>
      <c r="I7">
        <v>93.534706164854697</v>
      </c>
      <c r="J7">
        <v>93.877868258113097</v>
      </c>
      <c r="K7">
        <v>95.638095876184593</v>
      </c>
      <c r="L7">
        <v>92.873653894696901</v>
      </c>
      <c r="M7">
        <v>95.408007930489703</v>
      </c>
      <c r="N7">
        <v>94.600992637506806</v>
      </c>
      <c r="O7">
        <v>94.680511137817405</v>
      </c>
      <c r="P7">
        <v>93.397509172869704</v>
      </c>
      <c r="Q7">
        <v>93.779842428685797</v>
      </c>
      <c r="R7">
        <v>92.8639757909297</v>
      </c>
      <c r="T7" s="13">
        <v>50</v>
      </c>
      <c r="U7" s="13">
        <v>180000</v>
      </c>
      <c r="V7" s="5">
        <f t="shared" si="2"/>
        <v>338.63585878517341</v>
      </c>
      <c r="W7" s="5">
        <f t="shared" si="3"/>
        <v>3.5291617919516582</v>
      </c>
      <c r="X7" s="5">
        <f t="shared" si="4"/>
        <v>1.1160189493808534</v>
      </c>
      <c r="Y7" s="5">
        <f t="shared" ref="Y7:Y30" si="7">I7/T7*U7/1000</f>
        <v>336.72494219347686</v>
      </c>
      <c r="Z7" s="5">
        <f t="shared" ref="Z7:Z30" si="8">J7/T7*U7/1000</f>
        <v>337.96032572920711</v>
      </c>
      <c r="AA7" s="5">
        <f t="shared" ref="AA7:AA30" si="9">K7/T7*U7/1000</f>
        <v>344.29714515426451</v>
      </c>
      <c r="AB7" s="5">
        <f t="shared" ref="AB7:AB30" si="10">L7/T7*U7/1000</f>
        <v>334.34515402090886</v>
      </c>
      <c r="AC7" s="5">
        <f t="shared" ref="AC7:AC30" si="11">M7/T7*U7/1000</f>
        <v>343.46882854976297</v>
      </c>
      <c r="AD7" s="5">
        <f t="shared" ref="AD7:AD30" si="12">N7/T7*U7/1000</f>
        <v>340.56357349502451</v>
      </c>
      <c r="AE7" s="5">
        <f t="shared" ref="AE7:AE30" si="13">O7/T7*U7/1000</f>
        <v>340.84984009614266</v>
      </c>
      <c r="AF7" s="5">
        <f t="shared" ref="AF7:AF30" si="14">P7/T7*U7/1000</f>
        <v>336.23103302233096</v>
      </c>
      <c r="AG7" s="5">
        <f t="shared" ref="AG7:AG30" si="15">Q7/T7*U7/1000</f>
        <v>337.60743274326893</v>
      </c>
      <c r="AH7" s="5">
        <f t="shared" ref="AH7:AH30" si="16">R7/T7*U7/1000</f>
        <v>334.31031284734695</v>
      </c>
      <c r="AI7">
        <f t="shared" ref="AI7:AI30" si="17">F7/T7*U7/1000</f>
        <v>670.72320000000002</v>
      </c>
      <c r="AJ7">
        <f t="shared" si="5"/>
        <v>-49.511831589368995</v>
      </c>
      <c r="AK7">
        <f t="shared" ref="AK7:AK30" si="18">V7-AI7</f>
        <v>-332.08734121482661</v>
      </c>
      <c r="AL7">
        <f t="shared" si="6"/>
        <v>0.50488168410631007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294.77455373732505</v>
      </c>
      <c r="H8" s="5">
        <f t="shared" si="1"/>
        <v>7.5473318879796594</v>
      </c>
      <c r="I8">
        <v>299.81064351861301</v>
      </c>
      <c r="J8">
        <v>292.90110647534902</v>
      </c>
      <c r="K8">
        <v>286.04322502615901</v>
      </c>
      <c r="L8">
        <v>303.89281772510799</v>
      </c>
      <c r="M8">
        <v>299.68729530298299</v>
      </c>
      <c r="N8">
        <v>280.403904551511</v>
      </c>
      <c r="O8">
        <v>298.90642117117198</v>
      </c>
      <c r="P8">
        <v>288.79059795173799</v>
      </c>
      <c r="Q8">
        <v>300.97493903882503</v>
      </c>
      <c r="R8">
        <v>296.33458661179202</v>
      </c>
      <c r="T8" s="14">
        <v>65</v>
      </c>
      <c r="U8" s="14">
        <v>70000</v>
      </c>
      <c r="V8" s="5">
        <f t="shared" si="2"/>
        <v>317.4495194094269</v>
      </c>
      <c r="W8" s="5">
        <f t="shared" si="3"/>
        <v>8.1278958793627183</v>
      </c>
      <c r="X8" s="5">
        <f t="shared" si="4"/>
        <v>2.5702663563483346</v>
      </c>
      <c r="Y8" s="5">
        <f t="shared" si="7"/>
        <v>322.87300071235245</v>
      </c>
      <c r="Z8" s="5">
        <f t="shared" si="8"/>
        <v>315.43196081960662</v>
      </c>
      <c r="AA8" s="5">
        <f t="shared" si="9"/>
        <v>308.04655002817123</v>
      </c>
      <c r="AB8" s="5">
        <f t="shared" si="10"/>
        <v>327.26918831934705</v>
      </c>
      <c r="AC8" s="5">
        <f t="shared" si="11"/>
        <v>322.7401641724432</v>
      </c>
      <c r="AD8" s="5">
        <f t="shared" si="12"/>
        <v>301.97343567085795</v>
      </c>
      <c r="AE8" s="5">
        <f t="shared" si="13"/>
        <v>321.89922279972365</v>
      </c>
      <c r="AF8" s="5">
        <f t="shared" si="14"/>
        <v>311.00525933264095</v>
      </c>
      <c r="AG8" s="5">
        <f t="shared" si="15"/>
        <v>324.12685742642697</v>
      </c>
      <c r="AH8" s="5">
        <f t="shared" si="16"/>
        <v>319.1295548126991</v>
      </c>
      <c r="AI8">
        <f t="shared" si="17"/>
        <v>60.548923076923096</v>
      </c>
      <c r="AJ8">
        <f t="shared" si="5"/>
        <v>424.2859877229028</v>
      </c>
      <c r="AK8">
        <f t="shared" si="18"/>
        <v>256.90059633250382</v>
      </c>
      <c r="AL8">
        <f t="shared" si="6"/>
        <v>5.2428598772290282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40.933256273233056</v>
      </c>
      <c r="H9" s="5">
        <f t="shared" si="1"/>
        <v>0.71129508676240194</v>
      </c>
      <c r="I9">
        <v>40.4674168505531</v>
      </c>
      <c r="J9">
        <v>40.854034640059901</v>
      </c>
      <c r="K9">
        <v>40.603862461951998</v>
      </c>
      <c r="L9">
        <v>40.344487016117903</v>
      </c>
      <c r="M9">
        <v>40.738691672144498</v>
      </c>
      <c r="N9">
        <v>41.901437070726303</v>
      </c>
      <c r="O9">
        <v>40.076600444422198</v>
      </c>
      <c r="P9">
        <v>41.917706911174101</v>
      </c>
      <c r="Q9">
        <v>41.934921339221297</v>
      </c>
      <c r="R9">
        <v>40.493404325959197</v>
      </c>
      <c r="T9" s="14">
        <v>22</v>
      </c>
      <c r="U9" s="14">
        <v>160000</v>
      </c>
      <c r="V9" s="5">
        <f t="shared" si="2"/>
        <v>297.69640925987676</v>
      </c>
      <c r="W9" s="5">
        <f t="shared" si="3"/>
        <v>5.1730551764538335</v>
      </c>
      <c r="X9" s="5">
        <f t="shared" si="4"/>
        <v>1.6358636819318351</v>
      </c>
      <c r="Y9" s="5">
        <f t="shared" si="7"/>
        <v>294.30848618584076</v>
      </c>
      <c r="Z9" s="5">
        <f t="shared" si="8"/>
        <v>297.12025192770841</v>
      </c>
      <c r="AA9" s="5">
        <f t="shared" si="9"/>
        <v>295.30081790510542</v>
      </c>
      <c r="AB9" s="5">
        <f t="shared" si="10"/>
        <v>293.41445102631201</v>
      </c>
      <c r="AC9" s="5">
        <f t="shared" si="11"/>
        <v>296.28139397923269</v>
      </c>
      <c r="AD9" s="5">
        <f t="shared" si="12"/>
        <v>304.73772415073677</v>
      </c>
      <c r="AE9" s="5">
        <f t="shared" si="13"/>
        <v>291.46618505034326</v>
      </c>
      <c r="AF9" s="5">
        <f t="shared" si="14"/>
        <v>304.85605026308434</v>
      </c>
      <c r="AG9" s="5">
        <f t="shared" si="15"/>
        <v>304.98124610342762</v>
      </c>
      <c r="AH9" s="5">
        <f t="shared" si="16"/>
        <v>294.49748600697598</v>
      </c>
      <c r="AI9">
        <f t="shared" si="17"/>
        <v>243.63054545454546</v>
      </c>
      <c r="AJ9">
        <f t="shared" si="5"/>
        <v>22.191742707984233</v>
      </c>
      <c r="AK9">
        <f t="shared" si="18"/>
        <v>54.065863805331304</v>
      </c>
      <c r="AL9">
        <f t="shared" si="6"/>
        <v>1.2219174270798423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156.37658156369039</v>
      </c>
      <c r="H10" s="5">
        <f t="shared" si="1"/>
        <v>4.5653923036862984</v>
      </c>
      <c r="I10">
        <v>160.033966658754</v>
      </c>
      <c r="J10">
        <v>150.19215886438701</v>
      </c>
      <c r="K10">
        <v>151.46681991276401</v>
      </c>
      <c r="L10">
        <v>155.407934475525</v>
      </c>
      <c r="M10">
        <v>152.78561818980401</v>
      </c>
      <c r="N10">
        <v>154.063227232386</v>
      </c>
      <c r="O10">
        <v>159.315990997238</v>
      </c>
      <c r="P10">
        <v>164.83823050797201</v>
      </c>
      <c r="Q10">
        <v>155.80594869007001</v>
      </c>
      <c r="R10">
        <v>159.855920108004</v>
      </c>
      <c r="T10" s="14">
        <v>69</v>
      </c>
      <c r="U10" s="14">
        <v>160000</v>
      </c>
      <c r="V10" s="5">
        <f t="shared" si="2"/>
        <v>362.61236304623861</v>
      </c>
      <c r="W10" s="5">
        <f t="shared" si="3"/>
        <v>10.586416936084172</v>
      </c>
      <c r="X10" s="5">
        <f t="shared" si="4"/>
        <v>3.3477189778207155</v>
      </c>
      <c r="Y10" s="5">
        <f t="shared" si="7"/>
        <v>371.09325602029912</v>
      </c>
      <c r="Z10" s="5">
        <f t="shared" si="8"/>
        <v>348.27167272901335</v>
      </c>
      <c r="AA10" s="5">
        <f t="shared" si="9"/>
        <v>351.22740849336583</v>
      </c>
      <c r="AB10" s="5">
        <f t="shared" si="10"/>
        <v>360.36622487078262</v>
      </c>
      <c r="AC10" s="5">
        <f t="shared" si="11"/>
        <v>354.28549145461801</v>
      </c>
      <c r="AD10" s="5">
        <f t="shared" si="12"/>
        <v>357.24806314756177</v>
      </c>
      <c r="AE10" s="5">
        <f t="shared" si="13"/>
        <v>369.42838492113162</v>
      </c>
      <c r="AF10" s="5">
        <f t="shared" si="14"/>
        <v>382.2335779895003</v>
      </c>
      <c r="AG10" s="5">
        <f t="shared" si="15"/>
        <v>361.28915638277107</v>
      </c>
      <c r="AH10" s="5">
        <f t="shared" si="16"/>
        <v>370.68039445334267</v>
      </c>
      <c r="AI10">
        <f t="shared" si="17"/>
        <v>333.93530434782616</v>
      </c>
      <c r="AJ10">
        <f t="shared" si="5"/>
        <v>8.5876091341760308</v>
      </c>
      <c r="AK10">
        <f t="shared" si="18"/>
        <v>28.677058698412452</v>
      </c>
      <c r="AL10">
        <f t="shared" si="6"/>
        <v>1.0858760913417602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78.0490996275295</v>
      </c>
      <c r="H12" s="5">
        <f t="shared" si="1"/>
        <v>4.0106658577068499</v>
      </c>
      <c r="I12">
        <v>79.682797374683005</v>
      </c>
      <c r="J12">
        <v>77.786905369291404</v>
      </c>
      <c r="K12">
        <v>77.092718725184497</v>
      </c>
      <c r="L12">
        <v>70.180533796342701</v>
      </c>
      <c r="M12">
        <v>74.810588409243493</v>
      </c>
      <c r="N12">
        <v>78.349052905322907</v>
      </c>
      <c r="O12">
        <v>77.383742724406702</v>
      </c>
      <c r="P12">
        <v>81.674357066016896</v>
      </c>
      <c r="Q12">
        <v>85.467924625113397</v>
      </c>
      <c r="R12">
        <v>78.062375279690002</v>
      </c>
      <c r="T12" s="14">
        <v>81</v>
      </c>
      <c r="U12" s="14">
        <v>66000</v>
      </c>
      <c r="V12" s="5">
        <f t="shared" si="2"/>
        <v>63.595562659468484</v>
      </c>
      <c r="W12" s="5">
        <f t="shared" si="3"/>
        <v>3.2679499581315077</v>
      </c>
      <c r="X12" s="5">
        <f t="shared" si="4"/>
        <v>1.0334165147147456</v>
      </c>
      <c r="Y12" s="5">
        <f t="shared" si="7"/>
        <v>64.926723786778751</v>
      </c>
      <c r="Z12" s="5">
        <f t="shared" si="8"/>
        <v>63.381922893496693</v>
      </c>
      <c r="AA12" s="5">
        <f t="shared" si="9"/>
        <v>62.816289331631808</v>
      </c>
      <c r="AB12" s="5">
        <f t="shared" si="10"/>
        <v>57.18413864887183</v>
      </c>
      <c r="AC12" s="5">
        <f t="shared" si="11"/>
        <v>60.956775740865062</v>
      </c>
      <c r="AD12" s="5">
        <f t="shared" si="12"/>
        <v>63.839969033966817</v>
      </c>
      <c r="AE12" s="5">
        <f t="shared" si="13"/>
        <v>63.053419997664719</v>
      </c>
      <c r="AF12" s="5">
        <f t="shared" si="14"/>
        <v>66.549476127865603</v>
      </c>
      <c r="AG12" s="5">
        <f t="shared" si="15"/>
        <v>69.640531176018328</v>
      </c>
      <c r="AH12" s="5">
        <f t="shared" si="16"/>
        <v>63.606379857525184</v>
      </c>
      <c r="AI12">
        <f t="shared" si="17"/>
        <v>12.183111111111113</v>
      </c>
      <c r="AJ12">
        <f t="shared" si="5"/>
        <v>421.99772356560652</v>
      </c>
      <c r="AK12">
        <f t="shared" si="18"/>
        <v>51.412451548357367</v>
      </c>
      <c r="AL12">
        <f t="shared" si="6"/>
        <v>5.2199772356560654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1515.7773600590829</v>
      </c>
      <c r="H14" s="5">
        <f t="shared" si="1"/>
        <v>59.911467090314268</v>
      </c>
      <c r="I14" s="1">
        <v>1546.5596786903</v>
      </c>
      <c r="J14" s="1">
        <v>1597.7314765362701</v>
      </c>
      <c r="K14" s="1">
        <v>1523.9861809301501</v>
      </c>
      <c r="L14" s="1">
        <v>1442.8991140005601</v>
      </c>
      <c r="M14" s="1">
        <v>1611.7170476558999</v>
      </c>
      <c r="N14" s="1">
        <v>1479.9836744760601</v>
      </c>
      <c r="O14" s="1">
        <v>1443.18302494303</v>
      </c>
      <c r="P14" s="1">
        <v>1464.96895401452</v>
      </c>
      <c r="Q14" s="1">
        <v>1503.2551171861701</v>
      </c>
      <c r="R14" s="1">
        <v>1543.48933215787</v>
      </c>
      <c r="T14" s="14">
        <v>615</v>
      </c>
      <c r="U14" s="14">
        <v>96000</v>
      </c>
      <c r="V14" s="5">
        <f t="shared" si="2"/>
        <v>236.60914888727152</v>
      </c>
      <c r="W14" s="5">
        <f t="shared" si="3"/>
        <v>9.3520338872685631</v>
      </c>
      <c r="X14" s="5">
        <f t="shared" si="4"/>
        <v>2.9573727838847024</v>
      </c>
      <c r="Y14" s="5">
        <f t="shared" si="7"/>
        <v>241.41419374677852</v>
      </c>
      <c r="Z14" s="5">
        <f t="shared" si="8"/>
        <v>249.40198658127142</v>
      </c>
      <c r="AA14" s="5">
        <f t="shared" si="9"/>
        <v>237.89052580373075</v>
      </c>
      <c r="AB14" s="5">
        <f t="shared" si="10"/>
        <v>225.23303242935572</v>
      </c>
      <c r="AC14" s="5">
        <f t="shared" si="11"/>
        <v>251.58510012189657</v>
      </c>
      <c r="AD14" s="5">
        <f t="shared" si="12"/>
        <v>231.02184186943379</v>
      </c>
      <c r="AE14" s="5">
        <f t="shared" si="13"/>
        <v>225.27735023500958</v>
      </c>
      <c r="AF14" s="5">
        <f t="shared" si="14"/>
        <v>228.67808062665679</v>
      </c>
      <c r="AG14" s="5">
        <f t="shared" si="15"/>
        <v>234.65445731686557</v>
      </c>
      <c r="AH14" s="5">
        <f t="shared" si="16"/>
        <v>240.9349201417163</v>
      </c>
      <c r="AI14">
        <f t="shared" si="17"/>
        <v>78.007071219512198</v>
      </c>
      <c r="AJ14">
        <f t="shared" si="5"/>
        <v>203.31756491850905</v>
      </c>
      <c r="AK14">
        <f t="shared" si="18"/>
        <v>158.60207766775932</v>
      </c>
      <c r="AL14">
        <f t="shared" si="6"/>
        <v>3.0331756491850905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18.030033734923986</v>
      </c>
      <c r="H15" s="5">
        <f t="shared" si="1"/>
        <v>0.34154904347431414</v>
      </c>
      <c r="I15">
        <v>17.353574520738199</v>
      </c>
      <c r="J15">
        <v>17.7368972153788</v>
      </c>
      <c r="K15">
        <v>18.215274133991301</v>
      </c>
      <c r="L15">
        <v>17.934254501031699</v>
      </c>
      <c r="M15">
        <v>18.3246082622681</v>
      </c>
      <c r="N15">
        <v>18.451516278806501</v>
      </c>
      <c r="O15">
        <v>18.014737825378099</v>
      </c>
      <c r="P15">
        <v>18.153496989211199</v>
      </c>
      <c r="Q15">
        <v>17.756802666369399</v>
      </c>
      <c r="R15">
        <v>18.3591749560666</v>
      </c>
      <c r="T15" s="14">
        <v>546</v>
      </c>
      <c r="U15" s="14">
        <v>210000</v>
      </c>
      <c r="V15" s="5">
        <f t="shared" si="2"/>
        <v>6.9346283595861493</v>
      </c>
      <c r="W15" s="5">
        <f t="shared" si="3"/>
        <v>0.1313650167208899</v>
      </c>
      <c r="X15" s="5">
        <f t="shared" si="4"/>
        <v>4.1541265770411576E-2</v>
      </c>
      <c r="Y15" s="5">
        <f t="shared" si="7"/>
        <v>6.6744517387454616</v>
      </c>
      <c r="Z15" s="5">
        <f t="shared" si="8"/>
        <v>6.8218835443764618</v>
      </c>
      <c r="AA15" s="5">
        <f t="shared" si="9"/>
        <v>7.0058746669197305</v>
      </c>
      <c r="AB15" s="5">
        <f t="shared" si="10"/>
        <v>6.8977901927044982</v>
      </c>
      <c r="AC15" s="5">
        <f t="shared" si="11"/>
        <v>7.0479262547185</v>
      </c>
      <c r="AD15" s="5">
        <f t="shared" si="12"/>
        <v>7.0967370303101927</v>
      </c>
      <c r="AE15" s="5">
        <f t="shared" si="13"/>
        <v>6.9287453174531146</v>
      </c>
      <c r="AF15" s="5">
        <f t="shared" si="14"/>
        <v>6.9821142266196921</v>
      </c>
      <c r="AG15" s="5">
        <f t="shared" si="15"/>
        <v>6.829539487065154</v>
      </c>
      <c r="AH15" s="5">
        <f t="shared" si="16"/>
        <v>7.0612211369486921</v>
      </c>
      <c r="AI15">
        <f t="shared" si="17"/>
        <v>3.4504615384615396</v>
      </c>
      <c r="AJ15">
        <f t="shared" si="5"/>
        <v>100.97683403473316</v>
      </c>
      <c r="AK15">
        <f t="shared" si="18"/>
        <v>3.4841668211246097</v>
      </c>
      <c r="AL15">
        <f t="shared" si="6"/>
        <v>2.0097683403473319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71.578525088798841</v>
      </c>
      <c r="H17" s="5">
        <f t="shared" si="1"/>
        <v>11.566091177119793</v>
      </c>
      <c r="I17">
        <v>79.297500244376906</v>
      </c>
      <c r="J17">
        <v>60.265592516605203</v>
      </c>
      <c r="K17">
        <v>76.891774959702801</v>
      </c>
      <c r="L17">
        <v>66.488861032513796</v>
      </c>
      <c r="M17">
        <v>69.839282128748707</v>
      </c>
      <c r="N17">
        <v>94.769408233239702</v>
      </c>
      <c r="O17">
        <v>55.247239239991998</v>
      </c>
      <c r="P17">
        <v>75.741442933579904</v>
      </c>
      <c r="Q17">
        <v>76.365002367700299</v>
      </c>
      <c r="R17">
        <v>60.879147231529103</v>
      </c>
      <c r="T17" s="14">
        <v>292</v>
      </c>
      <c r="U17" s="14">
        <v>100000</v>
      </c>
      <c r="V17" s="5">
        <f t="shared" si="2"/>
        <v>24.513193523561249</v>
      </c>
      <c r="W17" s="5">
        <f t="shared" si="3"/>
        <v>3.9609901291506024</v>
      </c>
      <c r="X17" s="5">
        <f t="shared" si="4"/>
        <v>1.2525750597560412</v>
      </c>
      <c r="Y17" s="5">
        <f t="shared" si="7"/>
        <v>27.156678165882504</v>
      </c>
      <c r="Z17" s="5">
        <f t="shared" si="8"/>
        <v>20.638901546782602</v>
      </c>
      <c r="AA17" s="5">
        <f t="shared" si="9"/>
        <v>26.332799643733832</v>
      </c>
      <c r="AB17" s="5">
        <f t="shared" si="10"/>
        <v>22.770157887847187</v>
      </c>
      <c r="AC17" s="5">
        <f t="shared" si="11"/>
        <v>23.917562372859145</v>
      </c>
      <c r="AD17" s="5">
        <f t="shared" si="12"/>
        <v>32.455276792205382</v>
      </c>
      <c r="AE17" s="5">
        <f t="shared" si="13"/>
        <v>18.920287410956163</v>
      </c>
      <c r="AF17" s="5">
        <f t="shared" si="14"/>
        <v>25.938850319719151</v>
      </c>
      <c r="AG17" s="5">
        <f t="shared" si="15"/>
        <v>26.152398071130239</v>
      </c>
      <c r="AH17" s="5">
        <f t="shared" si="16"/>
        <v>20.849023024496269</v>
      </c>
      <c r="AI17">
        <f t="shared" si="17"/>
        <v>603.1890410958905</v>
      </c>
      <c r="AJ17">
        <f t="shared" si="5"/>
        <v>-95.936067823940405</v>
      </c>
      <c r="AK17">
        <f t="shared" si="18"/>
        <v>-578.6758475723293</v>
      </c>
      <c r="AL17">
        <f t="shared" si="6"/>
        <v>4.0639321760595988E-2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114.1033673372752</v>
      </c>
      <c r="H18" s="5">
        <f t="shared" si="1"/>
        <v>4.1371896813934939</v>
      </c>
      <c r="I18">
        <v>114.058637931056</v>
      </c>
      <c r="J18">
        <v>111.348761750159</v>
      </c>
      <c r="K18">
        <v>117.937689707917</v>
      </c>
      <c r="L18">
        <v>115.588214115707</v>
      </c>
      <c r="M18">
        <v>119.422087898608</v>
      </c>
      <c r="N18">
        <v>114.118441161608</v>
      </c>
      <c r="O18">
        <v>109.75038198183</v>
      </c>
      <c r="P18">
        <v>108.63165107852799</v>
      </c>
      <c r="Q18">
        <v>110.06741729095</v>
      </c>
      <c r="R18">
        <v>120.110390456389</v>
      </c>
      <c r="T18" s="14">
        <v>200</v>
      </c>
      <c r="U18" s="14">
        <v>47000</v>
      </c>
      <c r="V18" s="5">
        <f t="shared" si="2"/>
        <v>26.814291324259671</v>
      </c>
      <c r="W18" s="5">
        <f t="shared" si="3"/>
        <v>0.97223957512747194</v>
      </c>
      <c r="X18" s="5">
        <f t="shared" si="4"/>
        <v>0.30744914887572011</v>
      </c>
      <c r="Y18" s="5">
        <f t="shared" si="7"/>
        <v>26.803779913798159</v>
      </c>
      <c r="Z18" s="5">
        <f t="shared" si="8"/>
        <v>26.166959011287364</v>
      </c>
      <c r="AA18" s="5">
        <f t="shared" si="9"/>
        <v>27.715357081360498</v>
      </c>
      <c r="AB18" s="5">
        <f t="shared" si="10"/>
        <v>27.163230317191147</v>
      </c>
      <c r="AC18" s="5">
        <f t="shared" si="11"/>
        <v>28.06419065617288</v>
      </c>
      <c r="AD18" s="5">
        <f t="shared" si="12"/>
        <v>26.817833672977883</v>
      </c>
      <c r="AE18" s="5">
        <f t="shared" si="13"/>
        <v>25.791339765730051</v>
      </c>
      <c r="AF18" s="5">
        <f t="shared" si="14"/>
        <v>25.528438003454077</v>
      </c>
      <c r="AG18" s="5">
        <f t="shared" si="15"/>
        <v>25.865843063373248</v>
      </c>
      <c r="AH18" s="5">
        <f t="shared" si="16"/>
        <v>28.225941757251416</v>
      </c>
      <c r="AI18">
        <f t="shared" si="17"/>
        <v>45.130904000000001</v>
      </c>
      <c r="AJ18">
        <f t="shared" si="5"/>
        <v>-40.585521344177664</v>
      </c>
      <c r="AK18">
        <f t="shared" si="18"/>
        <v>-18.31661267574033</v>
      </c>
      <c r="AL18">
        <f t="shared" si="6"/>
        <v>0.59414478655822334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26.547852695391231</v>
      </c>
      <c r="H19" s="5">
        <f t="shared" si="1"/>
        <v>3.8794128144684823</v>
      </c>
      <c r="I19">
        <v>29.008270512111299</v>
      </c>
      <c r="J19">
        <v>25.907280202701202</v>
      </c>
      <c r="K19">
        <v>30.136720244479299</v>
      </c>
      <c r="L19">
        <v>21.959268889679201</v>
      </c>
      <c r="M19">
        <v>21.668984608626602</v>
      </c>
      <c r="N19">
        <v>28.881793950313199</v>
      </c>
      <c r="O19">
        <v>23.480245383041702</v>
      </c>
      <c r="P19">
        <v>28.767294843302501</v>
      </c>
      <c r="Q19">
        <v>32.7410994237541</v>
      </c>
      <c r="R19">
        <v>22.9275688959032</v>
      </c>
      <c r="T19" s="14">
        <v>437</v>
      </c>
      <c r="U19" s="14">
        <v>300000</v>
      </c>
      <c r="V19" s="5">
        <f t="shared" si="2"/>
        <v>18.225070500268579</v>
      </c>
      <c r="W19" s="5">
        <f t="shared" si="3"/>
        <v>2.6632124584452002</v>
      </c>
      <c r="X19" s="5">
        <f t="shared" si="4"/>
        <v>0.84218172616233644</v>
      </c>
      <c r="Y19" s="5">
        <f t="shared" si="7"/>
        <v>19.914144516323546</v>
      </c>
      <c r="Z19" s="5">
        <f t="shared" si="8"/>
        <v>17.78531821695735</v>
      </c>
      <c r="AA19" s="5">
        <f t="shared" si="9"/>
        <v>20.688823966461761</v>
      </c>
      <c r="AB19" s="5">
        <f t="shared" si="10"/>
        <v>15.075012967743159</v>
      </c>
      <c r="AC19" s="5">
        <f t="shared" si="11"/>
        <v>14.875733140933592</v>
      </c>
      <c r="AD19" s="5">
        <f t="shared" si="12"/>
        <v>19.827318501359176</v>
      </c>
      <c r="AE19" s="5">
        <f t="shared" si="13"/>
        <v>16.11916159018881</v>
      </c>
      <c r="AF19" s="5">
        <f t="shared" si="14"/>
        <v>19.748714995402175</v>
      </c>
      <c r="AG19" s="5">
        <f t="shared" si="15"/>
        <v>22.476727293195037</v>
      </c>
      <c r="AH19" s="5">
        <f t="shared" si="16"/>
        <v>15.73974981412119</v>
      </c>
      <c r="AI19">
        <f t="shared" si="17"/>
        <v>33.584622425629298</v>
      </c>
      <c r="AJ19">
        <f t="shared" si="5"/>
        <v>-45.733882997712207</v>
      </c>
      <c r="AK19">
        <f t="shared" si="18"/>
        <v>-15.359551925360719</v>
      </c>
      <c r="AL19">
        <f t="shared" si="6"/>
        <v>0.54266117002287795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27.014404531173277</v>
      </c>
      <c r="H20" s="5">
        <f t="shared" si="1"/>
        <v>0.51827222782122606</v>
      </c>
      <c r="I20">
        <v>27.54160489789</v>
      </c>
      <c r="J20">
        <v>27.0769722945384</v>
      </c>
      <c r="K20">
        <v>27.548116302373298</v>
      </c>
      <c r="L20">
        <v>26.575392840311899</v>
      </c>
      <c r="M20">
        <v>26.590041003840199</v>
      </c>
      <c r="N20">
        <v>26.441179165385201</v>
      </c>
      <c r="O20">
        <v>27.667639657311199</v>
      </c>
      <c r="P20">
        <v>26.372601460490301</v>
      </c>
      <c r="Q20">
        <v>26.8010968165915</v>
      </c>
      <c r="R20">
        <v>27.5294008730008</v>
      </c>
      <c r="T20" s="14">
        <v>97</v>
      </c>
      <c r="U20" s="14">
        <v>105000</v>
      </c>
      <c r="V20" s="5">
        <f t="shared" si="2"/>
        <v>29.242396657455611</v>
      </c>
      <c r="W20" s="5">
        <f t="shared" si="3"/>
        <v>0.5610163290848319</v>
      </c>
      <c r="X20" s="5">
        <f t="shared" si="4"/>
        <v>0.17740894044546357</v>
      </c>
      <c r="Y20" s="5">
        <f t="shared" si="7"/>
        <v>29.813077466788144</v>
      </c>
      <c r="Z20" s="5">
        <f t="shared" si="8"/>
        <v>29.310124648727133</v>
      </c>
      <c r="AA20" s="5">
        <f t="shared" si="9"/>
        <v>29.820125894321613</v>
      </c>
      <c r="AB20" s="5">
        <f t="shared" si="10"/>
        <v>28.767177816832469</v>
      </c>
      <c r="AC20" s="5">
        <f t="shared" si="11"/>
        <v>28.783034076321865</v>
      </c>
      <c r="AD20" s="5">
        <f t="shared" si="12"/>
        <v>28.621894972839652</v>
      </c>
      <c r="AE20" s="5">
        <f t="shared" si="13"/>
        <v>29.949506845543052</v>
      </c>
      <c r="AF20" s="5">
        <f t="shared" si="14"/>
        <v>28.547661374757546</v>
      </c>
      <c r="AG20" s="5">
        <f t="shared" si="15"/>
        <v>29.011496554042346</v>
      </c>
      <c r="AH20" s="5">
        <f t="shared" si="16"/>
        <v>29.799866924382307</v>
      </c>
      <c r="AI20">
        <f t="shared" si="17"/>
        <v>120.25509278350515</v>
      </c>
      <c r="AJ20">
        <f t="shared" si="5"/>
        <v>-75.683028485038378</v>
      </c>
      <c r="AK20">
        <f t="shared" si="18"/>
        <v>-91.012696126049534</v>
      </c>
      <c r="AL20">
        <f t="shared" si="6"/>
        <v>0.24316971514961619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252.15613848057109</v>
      </c>
      <c r="H21" s="5">
        <f t="shared" si="1"/>
        <v>43.128802562324907</v>
      </c>
      <c r="I21">
        <v>226.31379681039601</v>
      </c>
      <c r="J21">
        <v>219.13625630733199</v>
      </c>
      <c r="K21">
        <v>300.23345909187498</v>
      </c>
      <c r="L21">
        <v>252.185067677782</v>
      </c>
      <c r="M21">
        <v>215.16676734855901</v>
      </c>
      <c r="N21">
        <v>304.211215223171</v>
      </c>
      <c r="O21">
        <v>331.16004119164398</v>
      </c>
      <c r="P21">
        <v>223.666012366415</v>
      </c>
      <c r="Q21">
        <v>229.05811903898399</v>
      </c>
      <c r="R21">
        <v>220.430649749553</v>
      </c>
      <c r="T21" s="14">
        <v>1629</v>
      </c>
      <c r="U21" s="14">
        <v>90000</v>
      </c>
      <c r="V21" s="5">
        <f t="shared" si="2"/>
        <v>13.931278369092325</v>
      </c>
      <c r="W21" s="5">
        <f t="shared" si="3"/>
        <v>2.3828067713991663</v>
      </c>
      <c r="X21" s="5">
        <f t="shared" si="4"/>
        <v>0.75350966216935256</v>
      </c>
      <c r="Y21" s="5">
        <f t="shared" si="7"/>
        <v>12.50352468565724</v>
      </c>
      <c r="Z21" s="5">
        <f t="shared" si="8"/>
        <v>12.106975486592928</v>
      </c>
      <c r="AA21" s="5">
        <f t="shared" si="9"/>
        <v>16.587483927727899</v>
      </c>
      <c r="AB21" s="5">
        <f t="shared" si="10"/>
        <v>13.932876667280775</v>
      </c>
      <c r="AC21" s="5">
        <f t="shared" si="11"/>
        <v>11.887666704340276</v>
      </c>
      <c r="AD21" s="5">
        <f t="shared" si="12"/>
        <v>16.8072494598437</v>
      </c>
      <c r="AE21" s="5">
        <f t="shared" si="13"/>
        <v>18.296134872466517</v>
      </c>
      <c r="AF21" s="5">
        <f t="shared" si="14"/>
        <v>12.357238252288122</v>
      </c>
      <c r="AG21" s="5">
        <f t="shared" si="15"/>
        <v>12.655144698286406</v>
      </c>
      <c r="AH21" s="5">
        <f t="shared" si="16"/>
        <v>12.178488936439393</v>
      </c>
      <c r="AI21">
        <f t="shared" si="17"/>
        <v>18.581480662983427</v>
      </c>
      <c r="AJ21">
        <f t="shared" si="5"/>
        <v>-25.026005075875741</v>
      </c>
      <c r="AK21">
        <f t="shared" si="18"/>
        <v>-4.6502022938911018</v>
      </c>
      <c r="AL21">
        <f t="shared" si="6"/>
        <v>0.74973994924124254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27.053491483273831</v>
      </c>
      <c r="H22" s="5">
        <f t="shared" si="1"/>
        <v>0.45701060334374122</v>
      </c>
      <c r="I22">
        <v>26.672831753137402</v>
      </c>
      <c r="J22">
        <v>26.756204906488499</v>
      </c>
      <c r="K22">
        <v>26.833993612264599</v>
      </c>
      <c r="L22">
        <v>26.795280264113899</v>
      </c>
      <c r="M22">
        <v>26.8761620639028</v>
      </c>
      <c r="N22">
        <v>27.4215651165417</v>
      </c>
      <c r="O22">
        <v>27.361687242412899</v>
      </c>
      <c r="P22">
        <v>28.1281925083271</v>
      </c>
      <c r="Q22">
        <v>26.7275629885849</v>
      </c>
      <c r="R22">
        <v>26.961434376964501</v>
      </c>
      <c r="T22" s="14">
        <v>54</v>
      </c>
      <c r="U22" s="14">
        <v>90000</v>
      </c>
      <c r="V22" s="5">
        <f t="shared" si="2"/>
        <v>45.089152472123047</v>
      </c>
      <c r="W22" s="5">
        <f t="shared" si="3"/>
        <v>0.76168433890623499</v>
      </c>
      <c r="X22" s="5">
        <f t="shared" si="4"/>
        <v>0.24086573690233076</v>
      </c>
      <c r="Y22" s="5">
        <f t="shared" si="7"/>
        <v>44.454719588562334</v>
      </c>
      <c r="Z22" s="5">
        <f t="shared" si="8"/>
        <v>44.5936748441475</v>
      </c>
      <c r="AA22" s="5">
        <f t="shared" si="9"/>
        <v>44.723322687107661</v>
      </c>
      <c r="AB22" s="5">
        <f t="shared" si="10"/>
        <v>44.658800440189836</v>
      </c>
      <c r="AC22" s="5">
        <f t="shared" si="11"/>
        <v>44.793603439838002</v>
      </c>
      <c r="AD22" s="5">
        <f t="shared" si="12"/>
        <v>45.702608527569502</v>
      </c>
      <c r="AE22" s="5">
        <f t="shared" si="13"/>
        <v>45.602812070688159</v>
      </c>
      <c r="AF22" s="5">
        <f t="shared" si="14"/>
        <v>46.880320847211834</v>
      </c>
      <c r="AG22" s="5">
        <f t="shared" si="15"/>
        <v>44.545938314308174</v>
      </c>
      <c r="AH22" s="5">
        <f t="shared" si="16"/>
        <v>44.935723961607501</v>
      </c>
      <c r="AI22">
        <f t="shared" si="17"/>
        <v>153.75733333333335</v>
      </c>
      <c r="AJ22">
        <f t="shared" si="5"/>
        <v>-70.67512066278266</v>
      </c>
      <c r="AK22">
        <f t="shared" si="18"/>
        <v>-108.6681808612103</v>
      </c>
      <c r="AL22">
        <f t="shared" si="6"/>
        <v>0.2932487933721733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12.230821125219901</v>
      </c>
      <c r="H23" s="5">
        <f t="shared" si="1"/>
        <v>4.3856655534861462E-2</v>
      </c>
      <c r="I23">
        <v>12.2181338481341</v>
      </c>
      <c r="J23">
        <v>12.318695350548699</v>
      </c>
      <c r="K23">
        <v>12.215727485111399</v>
      </c>
      <c r="L23">
        <v>12.211464337714</v>
      </c>
      <c r="M23">
        <v>12.1869709557898</v>
      </c>
      <c r="N23">
        <v>12.2033619756623</v>
      </c>
      <c r="O23">
        <v>12.197183864772001</v>
      </c>
      <c r="P23">
        <v>12.2200051357161</v>
      </c>
      <c r="Q23">
        <v>12.2360420504528</v>
      </c>
      <c r="R23">
        <v>12.300626248297799</v>
      </c>
      <c r="T23" s="14">
        <v>18</v>
      </c>
      <c r="U23" s="14">
        <v>270000</v>
      </c>
      <c r="V23" s="5">
        <f t="shared" si="2"/>
        <v>183.46231687829851</v>
      </c>
      <c r="W23" s="5">
        <f t="shared" si="3"/>
        <v>0.65784983302291888</v>
      </c>
      <c r="X23" s="5">
        <f t="shared" si="4"/>
        <v>0.20803038307138749</v>
      </c>
      <c r="Y23" s="5">
        <f t="shared" si="7"/>
        <v>183.27200772201147</v>
      </c>
      <c r="Z23" s="5">
        <f t="shared" si="8"/>
        <v>184.78043025823047</v>
      </c>
      <c r="AA23" s="5">
        <f t="shared" si="9"/>
        <v>183.23591227667097</v>
      </c>
      <c r="AB23" s="5">
        <f t="shared" si="10"/>
        <v>183.17196506571</v>
      </c>
      <c r="AC23" s="5">
        <f t="shared" si="11"/>
        <v>182.80456433684702</v>
      </c>
      <c r="AD23" s="5">
        <f t="shared" si="12"/>
        <v>183.05042963493449</v>
      </c>
      <c r="AE23" s="5">
        <f t="shared" si="13"/>
        <v>182.95775797158001</v>
      </c>
      <c r="AF23" s="5">
        <f t="shared" si="14"/>
        <v>183.30007703574151</v>
      </c>
      <c r="AG23" s="5">
        <f t="shared" si="15"/>
        <v>183.54063075679201</v>
      </c>
      <c r="AH23" s="5">
        <f t="shared" si="16"/>
        <v>184.509393724467</v>
      </c>
      <c r="AI23">
        <f t="shared" si="17"/>
        <v>1257.3119999999999</v>
      </c>
      <c r="AJ23">
        <f t="shared" si="5"/>
        <v>-85.408369849464691</v>
      </c>
      <c r="AK23">
        <f t="shared" si="18"/>
        <v>-1073.8496831217014</v>
      </c>
      <c r="AL23">
        <f t="shared" si="6"/>
        <v>0.14591630150535312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7.2506037896220779</v>
      </c>
      <c r="H24" s="5">
        <f t="shared" si="1"/>
        <v>0.14589200007185957</v>
      </c>
      <c r="I24">
        <v>6.9561794335663203</v>
      </c>
      <c r="J24">
        <v>7.1653236944391203</v>
      </c>
      <c r="K24">
        <v>7.3101879394091798</v>
      </c>
      <c r="L24">
        <v>7.20403186349085</v>
      </c>
      <c r="M24">
        <v>7.3832914840298702</v>
      </c>
      <c r="N24">
        <v>7.4402604791987201</v>
      </c>
      <c r="O24">
        <v>7.2451588903650501</v>
      </c>
      <c r="P24">
        <v>7.2919963712829698</v>
      </c>
      <c r="Q24">
        <v>7.1196581865385999</v>
      </c>
      <c r="R24">
        <v>7.3899495539000997</v>
      </c>
      <c r="T24" s="14">
        <v>65</v>
      </c>
      <c r="U24" s="14">
        <v>70000</v>
      </c>
      <c r="V24" s="5">
        <f t="shared" si="2"/>
        <v>7.8083425426699309</v>
      </c>
      <c r="W24" s="5">
        <f t="shared" si="3"/>
        <v>0.15711446161584874</v>
      </c>
      <c r="X24" s="5">
        <f t="shared" si="4"/>
        <v>4.9683955205718076E-2</v>
      </c>
      <c r="Y24" s="5">
        <f t="shared" si="7"/>
        <v>7.4912701592252677</v>
      </c>
      <c r="Z24" s="5">
        <f t="shared" si="8"/>
        <v>7.7165024401652067</v>
      </c>
      <c r="AA24" s="5">
        <f t="shared" si="9"/>
        <v>7.8725100885945016</v>
      </c>
      <c r="AB24" s="5">
        <f t="shared" si="10"/>
        <v>7.7581881606824536</v>
      </c>
      <c r="AC24" s="5">
        <f t="shared" si="11"/>
        <v>7.9512369828013991</v>
      </c>
      <c r="AD24" s="5">
        <f t="shared" si="12"/>
        <v>8.0125882083678519</v>
      </c>
      <c r="AE24" s="5">
        <f t="shared" si="13"/>
        <v>7.8024788050085165</v>
      </c>
      <c r="AF24" s="5">
        <f t="shared" si="14"/>
        <v>7.8529191690739673</v>
      </c>
      <c r="AG24" s="5">
        <f t="shared" si="15"/>
        <v>7.6673242008877232</v>
      </c>
      <c r="AH24" s="5">
        <f t="shared" si="16"/>
        <v>7.958407211892415</v>
      </c>
      <c r="AI24">
        <f t="shared" si="17"/>
        <v>3.8838153846153856</v>
      </c>
      <c r="AJ24">
        <f t="shared" si="5"/>
        <v>101.04824172643292</v>
      </c>
      <c r="AK24">
        <f t="shared" si="18"/>
        <v>3.9245271580545453</v>
      </c>
      <c r="AL24">
        <f t="shared" si="6"/>
        <v>2.0104824172643294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4.3243325553006784</v>
      </c>
      <c r="H25" s="5">
        <f t="shared" si="1"/>
        <v>8.5687985624456259E-2</v>
      </c>
      <c r="I25">
        <v>4.1504079142677401</v>
      </c>
      <c r="J25">
        <v>4.2772358094434502</v>
      </c>
      <c r="K25">
        <v>4.3618135325122598</v>
      </c>
      <c r="L25">
        <v>4.3035785008175704</v>
      </c>
      <c r="M25">
        <v>4.3973594686749404</v>
      </c>
      <c r="N25">
        <v>4.4429698653110998</v>
      </c>
      <c r="O25">
        <v>4.3088562845534097</v>
      </c>
      <c r="P25">
        <v>4.3453443564940697</v>
      </c>
      <c r="Q25">
        <v>4.2515106769426003</v>
      </c>
      <c r="R25">
        <v>4.4042491439896398</v>
      </c>
      <c r="T25" s="14">
        <v>22</v>
      </c>
      <c r="U25" s="14">
        <v>160000</v>
      </c>
      <c r="V25" s="5">
        <f t="shared" si="2"/>
        <v>31.449691311277661</v>
      </c>
      <c r="W25" s="5">
        <f t="shared" si="3"/>
        <v>0.62318534999604591</v>
      </c>
      <c r="X25" s="5">
        <f t="shared" si="4"/>
        <v>0.19706851104367085</v>
      </c>
      <c r="Y25" s="5">
        <f t="shared" si="7"/>
        <v>30.184784831038112</v>
      </c>
      <c r="Z25" s="5">
        <f t="shared" si="8"/>
        <v>31.107169523225092</v>
      </c>
      <c r="AA25" s="5">
        <f t="shared" si="9"/>
        <v>31.7222802364528</v>
      </c>
      <c r="AB25" s="5">
        <f t="shared" si="10"/>
        <v>31.298752733218695</v>
      </c>
      <c r="AC25" s="5">
        <f t="shared" si="11"/>
        <v>31.980796135817748</v>
      </c>
      <c r="AD25" s="5">
        <f t="shared" si="12"/>
        <v>32.312508111353452</v>
      </c>
      <c r="AE25" s="5">
        <f t="shared" si="13"/>
        <v>31.337136614933886</v>
      </c>
      <c r="AF25" s="5">
        <f t="shared" si="14"/>
        <v>31.602504410865961</v>
      </c>
      <c r="AG25" s="5">
        <f t="shared" si="15"/>
        <v>30.920077650491635</v>
      </c>
      <c r="AH25" s="5">
        <f t="shared" si="16"/>
        <v>32.030902865379204</v>
      </c>
      <c r="AI25">
        <f t="shared" si="17"/>
        <v>15.639272727272729</v>
      </c>
      <c r="AJ25">
        <f t="shared" si="5"/>
        <v>101.0943338588485</v>
      </c>
      <c r="AK25">
        <f t="shared" si="18"/>
        <v>15.810418584004932</v>
      </c>
      <c r="AL25">
        <f t="shared" si="6"/>
        <v>2.010943338588485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7.7965720106117633</v>
      </c>
      <c r="H26" s="5">
        <f t="shared" si="1"/>
        <v>0.14830110874705052</v>
      </c>
      <c r="I26">
        <v>7.5087446137696903</v>
      </c>
      <c r="J26">
        <v>7.6993097957862098</v>
      </c>
      <c r="K26">
        <v>7.8594271038527701</v>
      </c>
      <c r="L26">
        <v>7.7464419313944601</v>
      </c>
      <c r="M26">
        <v>7.8973315005988702</v>
      </c>
      <c r="N26">
        <v>8.0160562484258602</v>
      </c>
      <c r="O26">
        <v>7.7854835266075701</v>
      </c>
      <c r="P26">
        <v>7.8377459880059899</v>
      </c>
      <c r="Q26">
        <v>7.6683348999348997</v>
      </c>
      <c r="R26">
        <v>7.9468444977413002</v>
      </c>
      <c r="T26" s="14">
        <v>400</v>
      </c>
      <c r="U26" s="14">
        <v>53000</v>
      </c>
      <c r="V26" s="5">
        <f t="shared" si="2"/>
        <v>1.0330457914060582</v>
      </c>
      <c r="W26" s="5">
        <f t="shared" si="3"/>
        <v>1.9649896908984187E-2</v>
      </c>
      <c r="X26" s="5">
        <f t="shared" si="4"/>
        <v>6.2138430019892379E-3</v>
      </c>
      <c r="Y26" s="5">
        <f t="shared" si="7"/>
        <v>0.99490866132448386</v>
      </c>
      <c r="Z26" s="5">
        <f t="shared" si="8"/>
        <v>1.0201585479416728</v>
      </c>
      <c r="AA26" s="5">
        <f t="shared" si="9"/>
        <v>1.0413740912604921</v>
      </c>
      <c r="AB26" s="5">
        <f t="shared" si="10"/>
        <v>1.0264035559097657</v>
      </c>
      <c r="AC26" s="5">
        <f t="shared" si="11"/>
        <v>1.0463964238293502</v>
      </c>
      <c r="AD26" s="5">
        <f t="shared" si="12"/>
        <v>1.0621274529164264</v>
      </c>
      <c r="AE26" s="5">
        <f t="shared" si="13"/>
        <v>1.0315765672755031</v>
      </c>
      <c r="AF26" s="5">
        <f t="shared" si="14"/>
        <v>1.0385013434107937</v>
      </c>
      <c r="AG26" s="5">
        <f t="shared" si="15"/>
        <v>1.0160543742413741</v>
      </c>
      <c r="AH26" s="5">
        <f t="shared" si="16"/>
        <v>1.0529568959507221</v>
      </c>
      <c r="AI26">
        <f t="shared" si="17"/>
        <v>0.51346400000000003</v>
      </c>
      <c r="AJ26">
        <f t="shared" si="5"/>
        <v>101.19147426227704</v>
      </c>
      <c r="AK26">
        <f t="shared" si="18"/>
        <v>0.5195817914060582</v>
      </c>
      <c r="AL26">
        <f t="shared" si="6"/>
        <v>2.0119147426227704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3.7606847284027447</v>
      </c>
      <c r="H27" s="5">
        <f t="shared" si="1"/>
        <v>7.5092385355200103E-2</v>
      </c>
      <c r="I27">
        <v>3.6113016434595702</v>
      </c>
      <c r="J27">
        <v>3.7193271719094998</v>
      </c>
      <c r="K27">
        <v>3.7859168717256702</v>
      </c>
      <c r="L27">
        <v>3.7424998151455702</v>
      </c>
      <c r="M27">
        <v>3.81812510304034</v>
      </c>
      <c r="N27">
        <v>3.87423697760793</v>
      </c>
      <c r="O27">
        <v>3.74697716472875</v>
      </c>
      <c r="P27">
        <v>3.7806432963533201</v>
      </c>
      <c r="Q27">
        <v>3.6969912374815901</v>
      </c>
      <c r="R27">
        <v>3.8308280025752</v>
      </c>
      <c r="T27" s="14">
        <v>640</v>
      </c>
      <c r="U27" s="14">
        <v>480000</v>
      </c>
      <c r="V27" s="5">
        <f t="shared" si="2"/>
        <v>2.8205135463020574</v>
      </c>
      <c r="W27" s="5">
        <f t="shared" si="3"/>
        <v>5.6319289016400036E-2</v>
      </c>
      <c r="X27" s="5">
        <f t="shared" si="4"/>
        <v>1.7809722949312819E-2</v>
      </c>
      <c r="Y27" s="5">
        <f t="shared" si="7"/>
        <v>2.7084762325946778</v>
      </c>
      <c r="Z27" s="5">
        <f t="shared" si="8"/>
        <v>2.7894953789321248</v>
      </c>
      <c r="AA27" s="5">
        <f t="shared" si="9"/>
        <v>2.8394376537942527</v>
      </c>
      <c r="AB27" s="5">
        <f t="shared" si="10"/>
        <v>2.8068748613591774</v>
      </c>
      <c r="AC27" s="5">
        <f t="shared" si="11"/>
        <v>2.8635938272802552</v>
      </c>
      <c r="AD27" s="5">
        <f t="shared" si="12"/>
        <v>2.9056777332059474</v>
      </c>
      <c r="AE27" s="5">
        <f t="shared" si="13"/>
        <v>2.8102328735465623</v>
      </c>
      <c r="AF27" s="5">
        <f t="shared" si="14"/>
        <v>2.8354824722649901</v>
      </c>
      <c r="AG27" s="5">
        <f t="shared" si="15"/>
        <v>2.7727434281111925</v>
      </c>
      <c r="AH27" s="5">
        <f t="shared" si="16"/>
        <v>2.8731210019313997</v>
      </c>
      <c r="AI27">
        <f t="shared" si="17"/>
        <v>1.4028000000000003</v>
      </c>
      <c r="AJ27">
        <f t="shared" si="5"/>
        <v>101.06312705318341</v>
      </c>
      <c r="AK27">
        <f t="shared" si="18"/>
        <v>1.4177135463020571</v>
      </c>
      <c r="AL27">
        <f t="shared" si="6"/>
        <v>2.0106312705318339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37.516963662476613</v>
      </c>
      <c r="H28" s="5">
        <f t="shared" si="1"/>
        <v>0.74309968992579201</v>
      </c>
      <c r="I28">
        <v>36.0077073908515</v>
      </c>
      <c r="J28">
        <v>37.134468137514098</v>
      </c>
      <c r="K28">
        <v>37.9059708175281</v>
      </c>
      <c r="L28">
        <v>37.256428759445299</v>
      </c>
      <c r="M28">
        <v>38.162132684287499</v>
      </c>
      <c r="N28">
        <v>38.489538999732403</v>
      </c>
      <c r="O28">
        <v>37.416836004989598</v>
      </c>
      <c r="P28">
        <v>37.664912394636197</v>
      </c>
      <c r="Q28">
        <v>36.884800245414397</v>
      </c>
      <c r="R28">
        <v>38.2468411903671</v>
      </c>
      <c r="T28" s="14">
        <v>2500</v>
      </c>
      <c r="U28" s="14">
        <v>120000</v>
      </c>
      <c r="V28" s="5">
        <f t="shared" si="2"/>
        <v>1.8008142557988776</v>
      </c>
      <c r="W28" s="5">
        <f t="shared" si="3"/>
        <v>3.5668785116438013E-2</v>
      </c>
      <c r="X28" s="5">
        <f t="shared" si="4"/>
        <v>1.127946023390583E-2</v>
      </c>
      <c r="Y28" s="5">
        <f t="shared" si="7"/>
        <v>1.728369954760872</v>
      </c>
      <c r="Z28" s="5">
        <f t="shared" si="8"/>
        <v>1.7824544706006766</v>
      </c>
      <c r="AA28" s="5">
        <f t="shared" si="9"/>
        <v>1.8194865992413489</v>
      </c>
      <c r="AB28" s="5">
        <f t="shared" si="10"/>
        <v>1.7883085804533743</v>
      </c>
      <c r="AC28" s="5">
        <f t="shared" si="11"/>
        <v>1.8317823688457999</v>
      </c>
      <c r="AD28" s="5">
        <f t="shared" si="12"/>
        <v>1.8474978719871553</v>
      </c>
      <c r="AE28" s="5">
        <f t="shared" si="13"/>
        <v>1.7960081282395008</v>
      </c>
      <c r="AF28" s="5">
        <f t="shared" si="14"/>
        <v>1.8079157949425375</v>
      </c>
      <c r="AG28" s="5">
        <f t="shared" si="15"/>
        <v>1.7704704117798911</v>
      </c>
      <c r="AH28" s="5">
        <f t="shared" si="16"/>
        <v>1.8358483771376206</v>
      </c>
      <c r="AI28">
        <f t="shared" si="17"/>
        <v>0.89510400000000001</v>
      </c>
      <c r="AJ28">
        <f t="shared" si="5"/>
        <v>101.18491882494966</v>
      </c>
      <c r="AK28">
        <f t="shared" si="18"/>
        <v>0.90571025579887754</v>
      </c>
      <c r="AL28">
        <f t="shared" si="6"/>
        <v>2.0118491882494967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1.1266712729663519</v>
      </c>
      <c r="H29" s="5">
        <f t="shared" si="1"/>
        <v>2.2999786862830857E-2</v>
      </c>
      <c r="I29">
        <v>1.08109410673722</v>
      </c>
      <c r="J29">
        <v>1.11013080823293</v>
      </c>
      <c r="K29">
        <v>1.13574629783906</v>
      </c>
      <c r="L29">
        <v>1.1222909227367199</v>
      </c>
      <c r="M29">
        <v>1.1461136579906199</v>
      </c>
      <c r="N29">
        <v>1.15722359267005</v>
      </c>
      <c r="O29">
        <v>1.12442387427232</v>
      </c>
      <c r="P29">
        <v>1.13229249177965</v>
      </c>
      <c r="Q29">
        <v>1.10687895069014</v>
      </c>
      <c r="R29">
        <v>1.1505180267148101</v>
      </c>
      <c r="T29" s="14">
        <v>1550</v>
      </c>
      <c r="U29" s="14">
        <v>390000</v>
      </c>
      <c r="V29" s="5">
        <f t="shared" si="2"/>
        <v>0.28348502997217884</v>
      </c>
      <c r="W29" s="5">
        <f t="shared" si="3"/>
        <v>5.7870431461316306E-3</v>
      </c>
      <c r="X29" s="5">
        <f t="shared" si="4"/>
        <v>1.8300237259442588E-3</v>
      </c>
      <c r="Y29" s="5">
        <f t="shared" si="7"/>
        <v>0.27201722685646185</v>
      </c>
      <c r="Z29" s="5">
        <f t="shared" si="8"/>
        <v>0.27932323561989852</v>
      </c>
      <c r="AA29" s="5">
        <f t="shared" si="9"/>
        <v>0.28576842332724739</v>
      </c>
      <c r="AB29" s="5">
        <f t="shared" si="10"/>
        <v>0.28238287733375533</v>
      </c>
      <c r="AC29" s="5">
        <f t="shared" si="11"/>
        <v>0.28837698491376884</v>
      </c>
      <c r="AD29" s="5">
        <f t="shared" si="12"/>
        <v>0.29117238783310939</v>
      </c>
      <c r="AE29" s="5">
        <f t="shared" si="13"/>
        <v>0.28291955546206765</v>
      </c>
      <c r="AF29" s="5">
        <f t="shared" si="14"/>
        <v>0.28489940115746032</v>
      </c>
      <c r="AG29" s="5">
        <f t="shared" si="15"/>
        <v>0.27850502630268031</v>
      </c>
      <c r="AH29" s="5">
        <f t="shared" si="16"/>
        <v>0.28948518091533931</v>
      </c>
      <c r="AI29">
        <f t="shared" si="17"/>
        <v>0.14090322580645162</v>
      </c>
      <c r="AJ29">
        <f t="shared" si="5"/>
        <v>101.19129874399138</v>
      </c>
      <c r="AK29">
        <f t="shared" si="18"/>
        <v>0.14258180416572722</v>
      </c>
      <c r="AL29">
        <f t="shared" si="6"/>
        <v>2.011912987439914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6.8254701328731784</v>
      </c>
      <c r="H30" s="5">
        <f t="shared" si="1"/>
        <v>0.13410000776160297</v>
      </c>
      <c r="I30">
        <v>6.5584077571510004</v>
      </c>
      <c r="J30">
        <v>6.7300633914605204</v>
      </c>
      <c r="K30">
        <v>6.9004557626579697</v>
      </c>
      <c r="L30">
        <v>6.7802117026022399</v>
      </c>
      <c r="M30">
        <v>6.9327110836401902</v>
      </c>
      <c r="N30">
        <v>7.0102474726008799</v>
      </c>
      <c r="O30">
        <v>6.8075631650978501</v>
      </c>
      <c r="P30">
        <v>6.8647606661575598</v>
      </c>
      <c r="Q30">
        <v>6.7210028156615698</v>
      </c>
      <c r="R30">
        <v>6.9492775117020003</v>
      </c>
      <c r="T30" s="14">
        <v>9240</v>
      </c>
      <c r="U30" s="15">
        <v>66000</v>
      </c>
      <c r="V30" s="5">
        <f t="shared" si="2"/>
        <v>4.875335809195127E-2</v>
      </c>
      <c r="W30" s="5">
        <f t="shared" si="3"/>
        <v>9.5785719829716395E-4</v>
      </c>
      <c r="X30" s="5">
        <f t="shared" si="4"/>
        <v>3.0290104198065946E-4</v>
      </c>
      <c r="Y30" s="5">
        <f t="shared" si="7"/>
        <v>4.6845769693935717E-2</v>
      </c>
      <c r="Z30" s="5">
        <f t="shared" si="8"/>
        <v>4.8071881367575148E-2</v>
      </c>
      <c r="AA30" s="5">
        <f t="shared" si="9"/>
        <v>4.9288969733271217E-2</v>
      </c>
      <c r="AB30" s="5">
        <f t="shared" si="10"/>
        <v>4.8430083590016007E-2</v>
      </c>
      <c r="AC30" s="5">
        <f t="shared" si="11"/>
        <v>4.9519364883144214E-2</v>
      </c>
      <c r="AD30" s="5">
        <f t="shared" si="12"/>
        <v>5.007319623286343E-2</v>
      </c>
      <c r="AE30" s="5">
        <f t="shared" si="13"/>
        <v>4.8625451179270356E-2</v>
      </c>
      <c r="AF30" s="5">
        <f t="shared" si="14"/>
        <v>4.9034004758268288E-2</v>
      </c>
      <c r="AG30" s="5">
        <f t="shared" si="15"/>
        <v>4.8007162969011218E-2</v>
      </c>
      <c r="AH30" s="5">
        <f t="shared" si="16"/>
        <v>4.9637696512157145E-2</v>
      </c>
      <c r="AI30">
        <f t="shared" si="17"/>
        <v>2.4240000000000001E-2</v>
      </c>
      <c r="AJ30">
        <f t="shared" si="5"/>
        <v>101.12771490078907</v>
      </c>
      <c r="AK30">
        <f t="shared" si="18"/>
        <v>2.4513358091951268E-2</v>
      </c>
      <c r="AL30">
        <f t="shared" si="6"/>
        <v>2.0112771490078907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36">
        <f>SUM(V5:V30)</f>
        <v>10175.957757054081</v>
      </c>
      <c r="V32" s="5"/>
      <c r="W32" s="5"/>
      <c r="X32" s="5"/>
      <c r="Y32" s="5">
        <f t="shared" ref="Y32:AI32" si="19">SUM(Y5:Y30)</f>
        <v>10175.957757054077</v>
      </c>
      <c r="Z32" s="5">
        <f t="shared" si="19"/>
        <v>10175.95775705407</v>
      </c>
      <c r="AA32" s="5">
        <f t="shared" si="19"/>
        <v>10175.95775705409</v>
      </c>
      <c r="AB32" s="5">
        <f t="shared" si="19"/>
        <v>10175.957757054075</v>
      </c>
      <c r="AC32" s="5">
        <f>SUM(AC5:AC30)</f>
        <v>10175.957757054073</v>
      </c>
      <c r="AD32" s="5">
        <f t="shared" si="19"/>
        <v>10175.957757054099</v>
      </c>
      <c r="AE32" s="5">
        <f t="shared" si="19"/>
        <v>10175.957757054081</v>
      </c>
      <c r="AF32" s="5">
        <f t="shared" si="19"/>
        <v>10175.957757054095</v>
      </c>
      <c r="AG32" s="5">
        <f t="shared" si="19"/>
        <v>10175.957757054091</v>
      </c>
      <c r="AH32" s="5">
        <f t="shared" si="19"/>
        <v>10175.95775705409</v>
      </c>
      <c r="AI32" s="5">
        <f t="shared" si="19"/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FA93-3375-4BA3-83EF-7C46579F836D}">
  <dimension ref="A1:AL32"/>
  <sheetViews>
    <sheetView topLeftCell="W1" zoomScale="80" zoomScaleNormal="80" workbookViewId="0">
      <selection activeCell="AI5" sqref="AI5"/>
    </sheetView>
  </sheetViews>
  <sheetFormatPr defaultRowHeight="15" x14ac:dyDescent="0.25"/>
  <cols>
    <col min="9" max="18" width="11.5703125" customWidth="1"/>
  </cols>
  <sheetData>
    <row r="1" spans="1:38" x14ac:dyDescent="0.25">
      <c r="A1" t="s">
        <v>0</v>
      </c>
      <c r="B1">
        <v>200</v>
      </c>
      <c r="E1" t="s">
        <v>1</v>
      </c>
      <c r="F1">
        <v>1.32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48" t="s">
        <v>5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S2" s="5"/>
      <c r="T2" s="5"/>
      <c r="U2" s="47" t="s">
        <v>6</v>
      </c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25</v>
      </c>
      <c r="U3" s="5" t="s">
        <v>26</v>
      </c>
      <c r="V3" s="10" t="s">
        <v>13</v>
      </c>
      <c r="W3" s="10" t="s">
        <v>14</v>
      </c>
      <c r="X3" s="10" t="s">
        <v>27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188</v>
      </c>
      <c r="AJ3" t="s">
        <v>29</v>
      </c>
      <c r="AK3" t="s">
        <v>189</v>
      </c>
      <c r="AL3" t="s">
        <v>190</v>
      </c>
    </row>
    <row r="4" spans="1:38" ht="15.75" thickBot="1" x14ac:dyDescent="0.3">
      <c r="B4" t="s">
        <v>30</v>
      </c>
      <c r="C4" t="s">
        <v>191</v>
      </c>
      <c r="F4" s="17"/>
      <c r="G4" s="5">
        <f>AVERAGE(I4:R4)</f>
        <v>29.197724832614391</v>
      </c>
      <c r="H4" s="5">
        <f>STDEV(I4:R4)</f>
        <v>2.3604561994294451E-3</v>
      </c>
      <c r="I4">
        <v>29.196933234790901</v>
      </c>
      <c r="J4">
        <v>29.194098927813101</v>
      </c>
      <c r="K4">
        <v>29.197717406611002</v>
      </c>
      <c r="L4">
        <v>29.201062205385501</v>
      </c>
      <c r="M4">
        <v>29.1965596305477</v>
      </c>
      <c r="N4">
        <v>29.198933340265899</v>
      </c>
      <c r="O4">
        <v>29.196674317627402</v>
      </c>
      <c r="P4">
        <v>29.1966822784483</v>
      </c>
      <c r="Q4">
        <v>29.202059697508201</v>
      </c>
      <c r="R4">
        <v>29.196527287145901</v>
      </c>
      <c r="T4" s="5" t="s">
        <v>31</v>
      </c>
      <c r="U4" s="5" t="s">
        <v>32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33</v>
      </c>
      <c r="C5" s="5" t="s">
        <v>34</v>
      </c>
      <c r="D5" t="s">
        <v>35</v>
      </c>
      <c r="E5">
        <v>120</v>
      </c>
      <c r="F5" s="17">
        <f>E5*F1</f>
        <v>158.4</v>
      </c>
      <c r="G5" s="5">
        <f t="shared" ref="G5:G30" si="0">AVERAGE(I5:R5)</f>
        <v>196.69882126349052</v>
      </c>
      <c r="H5" s="5">
        <f t="shared" ref="H5:H30" si="1">STDEV(I5:R5)</f>
        <v>0.40655398858940295</v>
      </c>
      <c r="I5">
        <v>196.689966349304</v>
      </c>
      <c r="J5">
        <v>196.74214883984999</v>
      </c>
      <c r="K5">
        <v>196.64134001475199</v>
      </c>
      <c r="L5">
        <v>196.79919858155901</v>
      </c>
      <c r="M5">
        <v>196.273117779394</v>
      </c>
      <c r="N5">
        <v>196.35329620015301</v>
      </c>
      <c r="O5">
        <v>196.413120608448</v>
      </c>
      <c r="P5">
        <v>196.60849066278899</v>
      </c>
      <c r="Q5">
        <v>197.73849987844901</v>
      </c>
      <c r="R5">
        <v>196.72903372020701</v>
      </c>
      <c r="T5" s="12">
        <v>16</v>
      </c>
      <c r="U5" s="12">
        <v>588000</v>
      </c>
      <c r="V5" s="5">
        <f>AVERAGE(Y5:AH5)</f>
        <v>7951.5498495766033</v>
      </c>
      <c r="W5" s="5">
        <f>STDEV(Y5:AH5)</f>
        <v>16.434944988726265</v>
      </c>
      <c r="X5" s="5">
        <f>W5/SQRT(COUNT(Y5:AH5))</f>
        <v>5.197185938394532</v>
      </c>
      <c r="Y5" s="5">
        <f>I5/T5*U5/1000*1.1</f>
        <v>7951.1918896706147</v>
      </c>
      <c r="Z5" s="5">
        <f>J5/T5*U5/1000*1.1</f>
        <v>7953.3013668509357</v>
      </c>
      <c r="AA5" s="5">
        <f>K5/T5*U5/1000*1.1</f>
        <v>7949.22617009635</v>
      </c>
      <c r="AB5" s="5">
        <f>L5/T5*U5/1000*1.1</f>
        <v>7955.6076026595238</v>
      </c>
      <c r="AC5" s="5">
        <f>M5/T5*U5/1000*1.1</f>
        <v>7934.3407862320028</v>
      </c>
      <c r="AD5" s="5">
        <f>N5/T5*U5/1000*1.1</f>
        <v>7937.5819988911871</v>
      </c>
      <c r="AE5" s="5">
        <f>O5/T5*U5/1000*1.1</f>
        <v>7940.0004005965111</v>
      </c>
      <c r="AF5" s="5">
        <f>P5/T5*U5/1000*1.1</f>
        <v>7947.8982350432452</v>
      </c>
      <c r="AG5" s="5">
        <f>Q5/T5*U5/1000*1.1</f>
        <v>7993.5788575863007</v>
      </c>
      <c r="AH5" s="5">
        <f>R5/T5*U5/1000*1.1</f>
        <v>7952.771188139368</v>
      </c>
      <c r="AI5">
        <f>F5/T5*U5/1000*1.1</f>
        <v>6403.3200000000006</v>
      </c>
      <c r="AJ5">
        <f>((V5-AI5)/AI5)*100</f>
        <v>24.178548777456108</v>
      </c>
      <c r="AK5">
        <f>V5-AI5</f>
        <v>1548.2298495766026</v>
      </c>
      <c r="AL5">
        <f>V5/AI5</f>
        <v>1.2417854877745611</v>
      </c>
    </row>
    <row r="6" spans="1:38" x14ac:dyDescent="0.25">
      <c r="A6">
        <v>2</v>
      </c>
      <c r="B6" t="s">
        <v>36</v>
      </c>
      <c r="C6" s="5" t="s">
        <v>37</v>
      </c>
      <c r="D6" t="s">
        <v>38</v>
      </c>
      <c r="E6">
        <v>1241.24</v>
      </c>
      <c r="F6" s="17">
        <f>E6*H1</f>
        <v>1390.1888000000001</v>
      </c>
      <c r="G6" s="5">
        <f t="shared" si="0"/>
        <v>1347.381099534467</v>
      </c>
      <c r="H6" s="5">
        <f t="shared" si="1"/>
        <v>40.236347475177354</v>
      </c>
      <c r="I6" s="1">
        <v>1324.2493214890701</v>
      </c>
      <c r="J6" s="1">
        <v>1367.4242850148601</v>
      </c>
      <c r="K6" s="1">
        <v>1426.7540128898099</v>
      </c>
      <c r="L6" s="1">
        <v>1315.07754283331</v>
      </c>
      <c r="M6" s="1">
        <v>1290.5272321529601</v>
      </c>
      <c r="N6" s="1">
        <v>1384.0786764320801</v>
      </c>
      <c r="O6" s="1">
        <v>1311.80179458219</v>
      </c>
      <c r="P6" s="1">
        <v>1353.0092049275099</v>
      </c>
      <c r="Q6" s="1">
        <v>1364.495797865</v>
      </c>
      <c r="R6" s="1">
        <v>1336.3931271578799</v>
      </c>
      <c r="T6" s="13">
        <v>540</v>
      </c>
      <c r="U6" s="13">
        <v>45000</v>
      </c>
      <c r="V6" s="5">
        <f t="shared" ref="V6:V30" si="2">AVERAGE(Y6:AH6)</f>
        <v>112.28175829453892</v>
      </c>
      <c r="W6" s="5">
        <f t="shared" ref="W6:W30" si="3">STDEV(Y6:AH6)</f>
        <v>3.353028956264779</v>
      </c>
      <c r="X6" s="5">
        <f t="shared" ref="X6:X30" si="4">W6/SQRT(COUNT(Y6:AH6))</f>
        <v>1.0603208562293809</v>
      </c>
      <c r="Y6" s="5">
        <f>I6/T6*U6/1000</f>
        <v>110.35411012408917</v>
      </c>
      <c r="Z6" s="5">
        <f>J6/T6*U6/1000</f>
        <v>113.95202375123833</v>
      </c>
      <c r="AA6" s="5">
        <f>K6/T6*U6/1000</f>
        <v>118.89616774081749</v>
      </c>
      <c r="AB6" s="5">
        <f>L6/T6*U6/1000</f>
        <v>109.58979523610915</v>
      </c>
      <c r="AC6" s="5">
        <f>M6/T6*U6/1000</f>
        <v>107.54393601274667</v>
      </c>
      <c r="AD6" s="5">
        <f>N6/T6*U6/1000</f>
        <v>115.33988970267335</v>
      </c>
      <c r="AE6" s="5">
        <f>O6/T6*U6/1000</f>
        <v>109.31681621518251</v>
      </c>
      <c r="AF6" s="5">
        <f>P6/T6*U6/1000</f>
        <v>112.75076707729249</v>
      </c>
      <c r="AG6" s="5">
        <f>Q6/T6*U6/1000</f>
        <v>113.70798315541667</v>
      </c>
      <c r="AH6" s="5">
        <f>R6/T6*U6/1000</f>
        <v>111.36609392982332</v>
      </c>
      <c r="AI6">
        <f>F6/T6*U6/1000</f>
        <v>115.84906666666669</v>
      </c>
      <c r="AJ6">
        <f t="shared" ref="AJ6:AJ30" si="5">((V6-AI6)/AI6)*100</f>
        <v>-3.0792724315958542</v>
      </c>
      <c r="AK6">
        <f>V6-AI6</f>
        <v>-3.5673083721277692</v>
      </c>
      <c r="AL6">
        <f t="shared" ref="AL6:AL30" si="6">V6/AI6</f>
        <v>0.96920727568404141</v>
      </c>
    </row>
    <row r="7" spans="1:38" x14ac:dyDescent="0.25">
      <c r="A7">
        <v>3</v>
      </c>
      <c r="B7" t="s">
        <v>39</v>
      </c>
      <c r="C7" s="5" t="s">
        <v>40</v>
      </c>
      <c r="D7" t="s">
        <v>41</v>
      </c>
      <c r="E7">
        <v>166.35</v>
      </c>
      <c r="F7" s="17">
        <f>E7*H1</f>
        <v>186.31200000000001</v>
      </c>
      <c r="G7" s="5">
        <f t="shared" si="0"/>
        <v>93.767838677366242</v>
      </c>
      <c r="H7" s="5">
        <f t="shared" si="1"/>
        <v>0.61332741767989196</v>
      </c>
      <c r="I7">
        <v>93.211808063778406</v>
      </c>
      <c r="J7">
        <v>92.873374937422597</v>
      </c>
      <c r="K7">
        <v>94.101310644677497</v>
      </c>
      <c r="L7">
        <v>93.854617225529395</v>
      </c>
      <c r="M7">
        <v>94.490285892502399</v>
      </c>
      <c r="N7">
        <v>94.083716532087706</v>
      </c>
      <c r="O7">
        <v>94.754669298596099</v>
      </c>
      <c r="P7">
        <v>93.829381034510405</v>
      </c>
      <c r="Q7">
        <v>93.249268517892901</v>
      </c>
      <c r="R7">
        <v>93.229954626664806</v>
      </c>
      <c r="T7" s="13">
        <v>50</v>
      </c>
      <c r="U7" s="13">
        <v>180000</v>
      </c>
      <c r="V7" s="5">
        <f t="shared" si="2"/>
        <v>337.56421923851838</v>
      </c>
      <c r="W7" s="5">
        <f t="shared" si="3"/>
        <v>2.2079787036476226</v>
      </c>
      <c r="X7" s="5">
        <f t="shared" si="4"/>
        <v>0.69822417286724148</v>
      </c>
      <c r="Y7" s="5">
        <f t="shared" ref="Y7:Y30" si="7">I7/T7*U7/1000</f>
        <v>335.56250902960221</v>
      </c>
      <c r="Z7" s="5">
        <f t="shared" ref="Z7:Z30" si="8">J7/T7*U7/1000</f>
        <v>334.34414977472136</v>
      </c>
      <c r="AA7" s="5">
        <f t="shared" ref="AA7:AA30" si="9">K7/T7*U7/1000</f>
        <v>338.76471832083899</v>
      </c>
      <c r="AB7" s="5">
        <f t="shared" ref="AB7:AB30" si="10">L7/T7*U7/1000</f>
        <v>337.87662201190585</v>
      </c>
      <c r="AC7" s="5">
        <f t="shared" ref="AC7:AC30" si="11">M7/T7*U7/1000</f>
        <v>340.16502921300867</v>
      </c>
      <c r="AD7" s="5">
        <f t="shared" ref="AD7:AD30" si="12">N7/T7*U7/1000</f>
        <v>338.70137951551578</v>
      </c>
      <c r="AE7" s="5">
        <f t="shared" ref="AE7:AE30" si="13">O7/T7*U7/1000</f>
        <v>341.11680947494597</v>
      </c>
      <c r="AF7" s="5">
        <f t="shared" ref="AF7:AF30" si="14">P7/T7*U7/1000</f>
        <v>337.78577172423746</v>
      </c>
      <c r="AG7" s="5">
        <f t="shared" ref="AG7:AG30" si="15">Q7/T7*U7/1000</f>
        <v>335.69736666441446</v>
      </c>
      <c r="AH7" s="5">
        <f t="shared" ref="AH7:AH30" si="16">R7/T7*U7/1000</f>
        <v>335.62783665599329</v>
      </c>
      <c r="AI7">
        <f t="shared" ref="AI7:AI30" si="17">F7/T7*U7/1000</f>
        <v>670.72320000000002</v>
      </c>
      <c r="AJ7">
        <f t="shared" si="5"/>
        <v>-49.671605330109593</v>
      </c>
      <c r="AK7">
        <f t="shared" ref="AK7:AK30" si="18">V7-AI7</f>
        <v>-333.15898076148164</v>
      </c>
      <c r="AL7">
        <f t="shared" si="6"/>
        <v>0.50328394669890408</v>
      </c>
    </row>
    <row r="8" spans="1:38" x14ac:dyDescent="0.25">
      <c r="A8">
        <v>4</v>
      </c>
      <c r="B8" t="s">
        <v>42</v>
      </c>
      <c r="C8" s="6" t="s">
        <v>43</v>
      </c>
      <c r="D8" t="s">
        <v>44</v>
      </c>
      <c r="E8">
        <v>50.2</v>
      </c>
      <c r="F8" s="17">
        <f>E8*H1</f>
        <v>56.224000000000011</v>
      </c>
      <c r="G8" s="5">
        <f t="shared" si="0"/>
        <v>325.62668359206651</v>
      </c>
      <c r="H8" s="5">
        <f t="shared" si="1"/>
        <v>8.5817681425558643</v>
      </c>
      <c r="I8">
        <v>342.67557125668702</v>
      </c>
      <c r="J8">
        <v>325.57224062577001</v>
      </c>
      <c r="K8">
        <v>320.65627576575002</v>
      </c>
      <c r="L8">
        <v>321.213892989312</v>
      </c>
      <c r="M8">
        <v>335.42957921114402</v>
      </c>
      <c r="N8">
        <v>320.86632601938499</v>
      </c>
      <c r="O8">
        <v>325.39509963481402</v>
      </c>
      <c r="P8">
        <v>328.46658907956697</v>
      </c>
      <c r="Q8">
        <v>311.49051375621798</v>
      </c>
      <c r="R8">
        <v>324.50074758201799</v>
      </c>
      <c r="T8" s="14">
        <v>65</v>
      </c>
      <c r="U8" s="14">
        <v>70000</v>
      </c>
      <c r="V8" s="5">
        <f t="shared" si="2"/>
        <v>350.67489002222544</v>
      </c>
      <c r="W8" s="5">
        <f t="shared" si="3"/>
        <v>9.2419041535217108</v>
      </c>
      <c r="X8" s="5">
        <f t="shared" si="4"/>
        <v>2.922546704209906</v>
      </c>
      <c r="Y8" s="5">
        <f t="shared" si="7"/>
        <v>369.03523058412452</v>
      </c>
      <c r="Z8" s="5">
        <f t="shared" si="8"/>
        <v>350.61625913544458</v>
      </c>
      <c r="AA8" s="5">
        <f t="shared" si="9"/>
        <v>345.32214313234618</v>
      </c>
      <c r="AB8" s="5">
        <f t="shared" si="10"/>
        <v>345.92265398848986</v>
      </c>
      <c r="AC8" s="5">
        <f t="shared" si="11"/>
        <v>361.23185453507818</v>
      </c>
      <c r="AD8" s="5">
        <f t="shared" si="12"/>
        <v>345.54835109779918</v>
      </c>
      <c r="AE8" s="5">
        <f t="shared" si="13"/>
        <v>350.42549191441509</v>
      </c>
      <c r="AF8" s="5">
        <f t="shared" si="14"/>
        <v>353.73324977799518</v>
      </c>
      <c r="AG8" s="5">
        <f t="shared" si="15"/>
        <v>335.45132250669627</v>
      </c>
      <c r="AH8" s="5">
        <f t="shared" si="16"/>
        <v>349.46234354986552</v>
      </c>
      <c r="AI8">
        <f t="shared" si="17"/>
        <v>60.548923076923096</v>
      </c>
      <c r="AJ8">
        <f t="shared" si="5"/>
        <v>479.15958237063603</v>
      </c>
      <c r="AK8">
        <f t="shared" si="18"/>
        <v>290.12596694530237</v>
      </c>
      <c r="AL8">
        <f t="shared" si="6"/>
        <v>5.7915958237063601</v>
      </c>
    </row>
    <row r="9" spans="1:38" x14ac:dyDescent="0.25">
      <c r="A9">
        <v>5</v>
      </c>
      <c r="B9" t="s">
        <v>45</v>
      </c>
      <c r="C9" s="6" t="s">
        <v>46</v>
      </c>
      <c r="D9" t="s">
        <v>47</v>
      </c>
      <c r="E9">
        <v>29.91</v>
      </c>
      <c r="F9" s="17">
        <f>E9*H1</f>
        <v>33.499200000000002</v>
      </c>
      <c r="G9" s="5">
        <f t="shared" si="0"/>
        <v>43.586426951099362</v>
      </c>
      <c r="H9" s="5">
        <f t="shared" si="1"/>
        <v>0.8733647473137699</v>
      </c>
      <c r="I9">
        <v>42.279752851039198</v>
      </c>
      <c r="J9">
        <v>43.512421461096302</v>
      </c>
      <c r="K9">
        <v>43.361639179727398</v>
      </c>
      <c r="L9">
        <v>44.120503122320699</v>
      </c>
      <c r="M9">
        <v>44.916462572628298</v>
      </c>
      <c r="N9">
        <v>44.619578327303103</v>
      </c>
      <c r="O9">
        <v>43.9965729694052</v>
      </c>
      <c r="P9">
        <v>43.2359425432427</v>
      </c>
      <c r="Q9">
        <v>42.2879708747828</v>
      </c>
      <c r="R9">
        <v>43.533425609448003</v>
      </c>
      <c r="T9" s="14">
        <v>22</v>
      </c>
      <c r="U9" s="14">
        <v>160000</v>
      </c>
      <c r="V9" s="5">
        <f t="shared" si="2"/>
        <v>316.99219600799546</v>
      </c>
      <c r="W9" s="5">
        <f t="shared" si="3"/>
        <v>6.3517436168274211</v>
      </c>
      <c r="X9" s="5">
        <f t="shared" si="4"/>
        <v>2.0085976942610455</v>
      </c>
      <c r="Y9" s="5">
        <f t="shared" si="7"/>
        <v>307.48911164392149</v>
      </c>
      <c r="Z9" s="5">
        <f t="shared" si="8"/>
        <v>316.45397426251856</v>
      </c>
      <c r="AA9" s="5">
        <f t="shared" si="9"/>
        <v>315.35737585256288</v>
      </c>
      <c r="AB9" s="5">
        <f t="shared" si="10"/>
        <v>320.87638634415055</v>
      </c>
      <c r="AC9" s="5">
        <f t="shared" si="11"/>
        <v>326.66518234638767</v>
      </c>
      <c r="AD9" s="5">
        <f t="shared" si="12"/>
        <v>324.50602419856801</v>
      </c>
      <c r="AE9" s="5">
        <f t="shared" si="13"/>
        <v>319.97507614112874</v>
      </c>
      <c r="AF9" s="5">
        <f t="shared" si="14"/>
        <v>314.44321849631058</v>
      </c>
      <c r="AG9" s="5">
        <f t="shared" si="15"/>
        <v>307.54887908932943</v>
      </c>
      <c r="AH9" s="5">
        <f t="shared" si="16"/>
        <v>316.60673170507641</v>
      </c>
      <c r="AI9">
        <f t="shared" si="17"/>
        <v>243.63054545454546</v>
      </c>
      <c r="AJ9">
        <f t="shared" si="5"/>
        <v>30.111844315981802</v>
      </c>
      <c r="AK9">
        <f t="shared" si="18"/>
        <v>73.361650553450005</v>
      </c>
      <c r="AL9">
        <f t="shared" si="6"/>
        <v>1.301118443159818</v>
      </c>
    </row>
    <row r="10" spans="1:38" x14ac:dyDescent="0.25">
      <c r="A10">
        <v>6</v>
      </c>
      <c r="B10" t="s">
        <v>48</v>
      </c>
      <c r="C10" s="6" t="s">
        <v>49</v>
      </c>
      <c r="D10" t="s">
        <v>50</v>
      </c>
      <c r="E10">
        <v>128.58000000000001</v>
      </c>
      <c r="F10" s="17">
        <f>E10*H1</f>
        <v>144.00960000000003</v>
      </c>
      <c r="G10" s="5">
        <f t="shared" si="0"/>
        <v>170.02448552816264</v>
      </c>
      <c r="H10" s="5">
        <f t="shared" si="1"/>
        <v>2.3641895266001254</v>
      </c>
      <c r="I10">
        <v>170.156692684907</v>
      </c>
      <c r="J10">
        <v>166.63512437335399</v>
      </c>
      <c r="K10">
        <v>165.55310628064399</v>
      </c>
      <c r="L10">
        <v>168.62562597723101</v>
      </c>
      <c r="M10">
        <v>171.460806711207</v>
      </c>
      <c r="N10">
        <v>171.27325560642399</v>
      </c>
      <c r="O10">
        <v>171.58955518718</v>
      </c>
      <c r="P10">
        <v>172.74217944375701</v>
      </c>
      <c r="Q10">
        <v>171.83215912566399</v>
      </c>
      <c r="R10">
        <v>170.376349891258</v>
      </c>
      <c r="T10" s="14">
        <v>69</v>
      </c>
      <c r="U10" s="14">
        <v>160000</v>
      </c>
      <c r="V10" s="5">
        <f t="shared" si="2"/>
        <v>394.25967658704371</v>
      </c>
      <c r="W10" s="5">
        <f t="shared" si="3"/>
        <v>5.4821786124060887</v>
      </c>
      <c r="X10" s="5">
        <f t="shared" si="4"/>
        <v>1.7336170955064658</v>
      </c>
      <c r="Y10" s="5">
        <f t="shared" si="7"/>
        <v>394.5662439070307</v>
      </c>
      <c r="Z10" s="5">
        <f t="shared" si="8"/>
        <v>386.40028840198028</v>
      </c>
      <c r="AA10" s="5">
        <f t="shared" si="9"/>
        <v>383.89126094062374</v>
      </c>
      <c r="AB10" s="5">
        <f t="shared" si="10"/>
        <v>391.01594429502848</v>
      </c>
      <c r="AC10" s="5">
        <f t="shared" si="11"/>
        <v>397.59027643178433</v>
      </c>
      <c r="AD10" s="5">
        <f t="shared" si="12"/>
        <v>397.15537531924406</v>
      </c>
      <c r="AE10" s="5">
        <f t="shared" si="13"/>
        <v>397.88882362244635</v>
      </c>
      <c r="AF10" s="5">
        <f t="shared" si="14"/>
        <v>400.56157552175546</v>
      </c>
      <c r="AG10" s="5">
        <f t="shared" si="15"/>
        <v>398.45138347980054</v>
      </c>
      <c r="AH10" s="5">
        <f t="shared" si="16"/>
        <v>395.07559395074315</v>
      </c>
      <c r="AI10">
        <f t="shared" si="17"/>
        <v>333.93530434782616</v>
      </c>
      <c r="AJ10">
        <f t="shared" si="5"/>
        <v>18.064688415329648</v>
      </c>
      <c r="AK10">
        <f t="shared" si="18"/>
        <v>60.324372239217553</v>
      </c>
      <c r="AL10">
        <f t="shared" si="6"/>
        <v>1.1806468841532964</v>
      </c>
    </row>
    <row r="11" spans="1:38" x14ac:dyDescent="0.25">
      <c r="A11">
        <v>7</v>
      </c>
      <c r="B11" s="3" t="s">
        <v>51</v>
      </c>
      <c r="C11" s="9" t="s">
        <v>43</v>
      </c>
      <c r="D11" s="3" t="s">
        <v>52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J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53</v>
      </c>
      <c r="C12" s="6" t="s">
        <v>54</v>
      </c>
      <c r="D12" t="s">
        <v>55</v>
      </c>
      <c r="E12">
        <v>13.35</v>
      </c>
      <c r="F12" s="17">
        <f>E12*H1</f>
        <v>14.952000000000002</v>
      </c>
      <c r="G12" s="5">
        <f t="shared" si="0"/>
        <v>84.001464841819228</v>
      </c>
      <c r="H12" s="5">
        <f t="shared" si="1"/>
        <v>3.2335832691188791</v>
      </c>
      <c r="I12">
        <v>84.749360529940006</v>
      </c>
      <c r="J12">
        <v>79.657004429517499</v>
      </c>
      <c r="K12">
        <v>79.905540945161107</v>
      </c>
      <c r="L12">
        <v>87.922460435168801</v>
      </c>
      <c r="M12">
        <v>81.539192221016805</v>
      </c>
      <c r="N12">
        <v>85.266793231250901</v>
      </c>
      <c r="O12">
        <v>89.633454795397995</v>
      </c>
      <c r="P12">
        <v>85.125822352982397</v>
      </c>
      <c r="Q12">
        <v>83.4779278038787</v>
      </c>
      <c r="R12">
        <v>82.737091673877998</v>
      </c>
      <c r="T12" s="14">
        <v>81</v>
      </c>
      <c r="U12" s="14">
        <v>66000</v>
      </c>
      <c r="V12" s="5">
        <f t="shared" si="2"/>
        <v>68.445638019260116</v>
      </c>
      <c r="W12" s="5">
        <f t="shared" si="3"/>
        <v>2.6347715526153799</v>
      </c>
      <c r="X12" s="5">
        <f t="shared" si="4"/>
        <v>0.83318792204827707</v>
      </c>
      <c r="Y12" s="5">
        <f t="shared" si="7"/>
        <v>69.055034505877032</v>
      </c>
      <c r="Z12" s="5">
        <f t="shared" si="8"/>
        <v>64.905707312940194</v>
      </c>
      <c r="AA12" s="5">
        <f t="shared" si="9"/>
        <v>65.108218547909061</v>
      </c>
      <c r="AB12" s="5">
        <f t="shared" si="10"/>
        <v>71.640523317544961</v>
      </c>
      <c r="AC12" s="5">
        <f t="shared" si="11"/>
        <v>66.439341809717405</v>
      </c>
      <c r="AD12" s="5">
        <f t="shared" si="12"/>
        <v>69.476646336574802</v>
      </c>
      <c r="AE12" s="5">
        <f t="shared" si="13"/>
        <v>73.034666870324287</v>
      </c>
      <c r="AF12" s="5">
        <f t="shared" si="14"/>
        <v>69.361781176504181</v>
      </c>
      <c r="AG12" s="5">
        <f t="shared" si="15"/>
        <v>68.019052284641901</v>
      </c>
      <c r="AH12" s="5">
        <f t="shared" si="16"/>
        <v>67.415408030567249</v>
      </c>
      <c r="AI12">
        <f t="shared" si="17"/>
        <v>12.183111111111113</v>
      </c>
      <c r="AJ12">
        <f t="shared" si="5"/>
        <v>461.80754977139651</v>
      </c>
      <c r="AK12">
        <f t="shared" si="18"/>
        <v>56.262526908148999</v>
      </c>
      <c r="AL12">
        <f t="shared" si="6"/>
        <v>5.6180754977139662</v>
      </c>
    </row>
    <row r="13" spans="1:38" x14ac:dyDescent="0.25">
      <c r="A13">
        <v>9</v>
      </c>
      <c r="B13" s="3" t="s">
        <v>56</v>
      </c>
      <c r="C13" s="9" t="s">
        <v>49</v>
      </c>
      <c r="D13" s="3" t="s">
        <v>57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J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58</v>
      </c>
      <c r="C14" s="6" t="s">
        <v>59</v>
      </c>
      <c r="D14" t="s">
        <v>60</v>
      </c>
      <c r="E14">
        <v>446.19</v>
      </c>
      <c r="F14" s="17">
        <f>E14*H1</f>
        <v>499.73280000000005</v>
      </c>
      <c r="G14" s="5">
        <f t="shared" si="0"/>
        <v>1575.8298298629168</v>
      </c>
      <c r="H14" s="5">
        <f t="shared" si="1"/>
        <v>47.970437868365337</v>
      </c>
      <c r="I14" s="1">
        <v>1551.26327516322</v>
      </c>
      <c r="J14" s="1">
        <v>1598.4625174233399</v>
      </c>
      <c r="K14" s="1">
        <v>1653.0482634382699</v>
      </c>
      <c r="L14" s="1">
        <v>1628.36197646649</v>
      </c>
      <c r="M14" s="1">
        <v>1561.1494266250299</v>
      </c>
      <c r="N14" s="1">
        <v>1600.57978114447</v>
      </c>
      <c r="O14" s="1">
        <v>1560.2304240677699</v>
      </c>
      <c r="P14" s="1">
        <v>1530.3599587956801</v>
      </c>
      <c r="Q14" s="1">
        <v>1488.5181189380701</v>
      </c>
      <c r="R14" s="1">
        <v>1586.3245565668301</v>
      </c>
      <c r="T14" s="14">
        <v>615</v>
      </c>
      <c r="U14" s="14">
        <v>96000</v>
      </c>
      <c r="V14" s="5">
        <f t="shared" si="2"/>
        <v>245.98319295421143</v>
      </c>
      <c r="W14" s="5">
        <f t="shared" si="3"/>
        <v>7.4880683501838563</v>
      </c>
      <c r="X14" s="5">
        <f t="shared" si="4"/>
        <v>2.3679351261600301</v>
      </c>
      <c r="Y14" s="5">
        <f t="shared" si="7"/>
        <v>242.14841368401483</v>
      </c>
      <c r="Z14" s="5">
        <f t="shared" si="8"/>
        <v>249.51610028071647</v>
      </c>
      <c r="AA14" s="5">
        <f t="shared" si="9"/>
        <v>258.03680209768117</v>
      </c>
      <c r="AB14" s="5">
        <f t="shared" si="10"/>
        <v>254.18333291184234</v>
      </c>
      <c r="AC14" s="5">
        <f t="shared" si="11"/>
        <v>243.69161781463882</v>
      </c>
      <c r="AD14" s="5">
        <f t="shared" si="12"/>
        <v>249.846599983527</v>
      </c>
      <c r="AE14" s="5">
        <f t="shared" si="13"/>
        <v>243.54816375692019</v>
      </c>
      <c r="AF14" s="5">
        <f t="shared" si="14"/>
        <v>238.88545698274032</v>
      </c>
      <c r="AG14" s="5">
        <f t="shared" si="15"/>
        <v>232.35404783423533</v>
      </c>
      <c r="AH14" s="5">
        <f t="shared" si="16"/>
        <v>247.62139419579785</v>
      </c>
      <c r="AI14">
        <f t="shared" si="17"/>
        <v>78.007071219512198</v>
      </c>
      <c r="AJ14">
        <f t="shared" si="5"/>
        <v>215.33448071907966</v>
      </c>
      <c r="AK14">
        <f t="shared" si="18"/>
        <v>167.97612173469923</v>
      </c>
      <c r="AL14">
        <f t="shared" si="6"/>
        <v>3.1533448071907966</v>
      </c>
    </row>
    <row r="15" spans="1:38" x14ac:dyDescent="0.25">
      <c r="A15">
        <v>11</v>
      </c>
      <c r="B15" s="4" t="s">
        <v>61</v>
      </c>
      <c r="C15" s="7" t="s">
        <v>62</v>
      </c>
      <c r="D15" s="4" t="s">
        <v>63</v>
      </c>
      <c r="E15" s="4">
        <v>8.01</v>
      </c>
      <c r="F15" s="17">
        <f>E15*H1</f>
        <v>8.9712000000000014</v>
      </c>
      <c r="G15" s="5">
        <f t="shared" si="0"/>
        <v>17.462473141483763</v>
      </c>
      <c r="H15" s="5">
        <f t="shared" si="1"/>
        <v>0.34166671050778497</v>
      </c>
      <c r="I15">
        <v>16.849708663611199</v>
      </c>
      <c r="J15">
        <v>17.4237407574877</v>
      </c>
      <c r="K15">
        <v>17.930151455254101</v>
      </c>
      <c r="L15">
        <v>17.6504109124742</v>
      </c>
      <c r="M15">
        <v>17.165116643563799</v>
      </c>
      <c r="N15">
        <v>17.472635385426099</v>
      </c>
      <c r="O15">
        <v>17.579009404108302</v>
      </c>
      <c r="P15">
        <v>17.894487367199201</v>
      </c>
      <c r="Q15">
        <v>17.548391989236102</v>
      </c>
      <c r="R15">
        <v>17.111078836476899</v>
      </c>
      <c r="T15" s="14">
        <v>546</v>
      </c>
      <c r="U15" s="14">
        <v>210000</v>
      </c>
      <c r="V15" s="5">
        <f t="shared" si="2"/>
        <v>6.7163358236475998</v>
      </c>
      <c r="W15" s="5">
        <f t="shared" si="3"/>
        <v>0.13141027327222482</v>
      </c>
      <c r="X15" s="5">
        <f t="shared" si="4"/>
        <v>4.1555577148537838E-2</v>
      </c>
      <c r="Y15" s="5">
        <f t="shared" si="7"/>
        <v>6.4806571783119997</v>
      </c>
      <c r="Z15" s="5">
        <f t="shared" si="8"/>
        <v>6.7014387528798842</v>
      </c>
      <c r="AA15" s="5">
        <f t="shared" si="9"/>
        <v>6.8962120981746535</v>
      </c>
      <c r="AB15" s="5">
        <f t="shared" si="10"/>
        <v>6.7886195817208455</v>
      </c>
      <c r="AC15" s="5">
        <f t="shared" si="11"/>
        <v>6.60196793983223</v>
      </c>
      <c r="AD15" s="5">
        <f t="shared" si="12"/>
        <v>6.7202443790100377</v>
      </c>
      <c r="AE15" s="5">
        <f t="shared" si="13"/>
        <v>6.7611574631185771</v>
      </c>
      <c r="AF15" s="5">
        <f t="shared" si="14"/>
        <v>6.8824951412304616</v>
      </c>
      <c r="AG15" s="5">
        <f t="shared" si="15"/>
        <v>6.7493815343215777</v>
      </c>
      <c r="AH15" s="5">
        <f t="shared" si="16"/>
        <v>6.5811841678757306</v>
      </c>
      <c r="AI15">
        <f t="shared" si="17"/>
        <v>3.4504615384615396</v>
      </c>
      <c r="AJ15">
        <f t="shared" si="5"/>
        <v>94.650360503430463</v>
      </c>
      <c r="AK15">
        <f t="shared" si="18"/>
        <v>3.2658742851860603</v>
      </c>
      <c r="AL15">
        <f t="shared" si="6"/>
        <v>1.9465036050343048</v>
      </c>
    </row>
    <row r="16" spans="1:38" x14ac:dyDescent="0.25">
      <c r="A16">
        <v>12</v>
      </c>
      <c r="B16" s="3" t="s">
        <v>64</v>
      </c>
      <c r="C16" s="9" t="s">
        <v>65</v>
      </c>
      <c r="D16" s="3" t="s">
        <v>66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J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67</v>
      </c>
      <c r="C17" s="8" t="s">
        <v>68</v>
      </c>
      <c r="D17" s="2" t="s">
        <v>69</v>
      </c>
      <c r="E17" s="2">
        <v>1572.6</v>
      </c>
      <c r="F17" s="17">
        <f>E17*H1</f>
        <v>1761.3120000000001</v>
      </c>
      <c r="G17" s="5">
        <f t="shared" si="0"/>
        <v>84.041508137778848</v>
      </c>
      <c r="H17" s="5">
        <f t="shared" si="1"/>
        <v>9.8846360866131828</v>
      </c>
      <c r="I17">
        <v>73.951378196771401</v>
      </c>
      <c r="J17">
        <v>98.441109181806894</v>
      </c>
      <c r="K17">
        <v>91.863747384317193</v>
      </c>
      <c r="L17">
        <v>73.402616827858296</v>
      </c>
      <c r="M17">
        <v>92.929683420665</v>
      </c>
      <c r="N17">
        <v>88.292820958509395</v>
      </c>
      <c r="O17">
        <v>76.634113591575399</v>
      </c>
      <c r="P17">
        <v>80.757469253928704</v>
      </c>
      <c r="Q17">
        <v>71.456726299726796</v>
      </c>
      <c r="R17">
        <v>92.685416262629403</v>
      </c>
      <c r="T17" s="14">
        <v>292</v>
      </c>
      <c r="U17" s="14">
        <v>100000</v>
      </c>
      <c r="V17" s="5">
        <f t="shared" si="2"/>
        <v>28.781338403348922</v>
      </c>
      <c r="W17" s="5">
        <f t="shared" si="3"/>
        <v>3.3851493447305314</v>
      </c>
      <c r="X17" s="5">
        <f t="shared" si="4"/>
        <v>1.0704782149174987</v>
      </c>
      <c r="Y17" s="5">
        <f t="shared" si="7"/>
        <v>25.325814450949107</v>
      </c>
      <c r="Z17" s="5">
        <f t="shared" si="8"/>
        <v>33.712708623906472</v>
      </c>
      <c r="AA17" s="5">
        <f t="shared" si="9"/>
        <v>31.460187460382599</v>
      </c>
      <c r="AB17" s="5">
        <f t="shared" si="10"/>
        <v>25.137882475293935</v>
      </c>
      <c r="AC17" s="5">
        <f t="shared" si="11"/>
        <v>31.825234048172945</v>
      </c>
      <c r="AD17" s="5">
        <f t="shared" si="12"/>
        <v>30.237267451544316</v>
      </c>
      <c r="AE17" s="5">
        <f t="shared" si="13"/>
        <v>26.244559449169657</v>
      </c>
      <c r="AF17" s="5">
        <f t="shared" si="14"/>
        <v>27.656667552715309</v>
      </c>
      <c r="AG17" s="5">
        <f t="shared" si="15"/>
        <v>24.471481609495477</v>
      </c>
      <c r="AH17" s="5">
        <f t="shared" si="16"/>
        <v>31.741580911859387</v>
      </c>
      <c r="AI17">
        <f t="shared" si="17"/>
        <v>603.1890410958905</v>
      </c>
      <c r="AJ17">
        <f t="shared" si="5"/>
        <v>-95.228471268135408</v>
      </c>
      <c r="AK17">
        <f t="shared" si="18"/>
        <v>-574.40770269254153</v>
      </c>
      <c r="AL17">
        <f t="shared" si="6"/>
        <v>4.7715287318645896E-2</v>
      </c>
    </row>
    <row r="18" spans="1:38" x14ac:dyDescent="0.25">
      <c r="A18">
        <v>14</v>
      </c>
      <c r="B18" s="2" t="s">
        <v>70</v>
      </c>
      <c r="C18" s="8" t="s">
        <v>71</v>
      </c>
      <c r="D18" s="2" t="s">
        <v>72</v>
      </c>
      <c r="E18" s="2">
        <v>171.47</v>
      </c>
      <c r="F18" s="17">
        <f>E18*H1</f>
        <v>192.04640000000001</v>
      </c>
      <c r="G18" s="5">
        <f t="shared" si="0"/>
        <v>120.69410934466491</v>
      </c>
      <c r="H18" s="5">
        <f t="shared" si="1"/>
        <v>3.0083535507295385</v>
      </c>
      <c r="I18">
        <v>120.549733066459</v>
      </c>
      <c r="J18">
        <v>122.844061003798</v>
      </c>
      <c r="K18">
        <v>124.767337160561</v>
      </c>
      <c r="L18">
        <v>118.996065968661</v>
      </c>
      <c r="M18">
        <v>115.134532723185</v>
      </c>
      <c r="N18">
        <v>123.084523702157</v>
      </c>
      <c r="O18">
        <v>118.214183213978</v>
      </c>
      <c r="P18">
        <v>118.36299912330099</v>
      </c>
      <c r="Q18">
        <v>123.64469486691701</v>
      </c>
      <c r="R18">
        <v>121.342962617632</v>
      </c>
      <c r="T18" s="14">
        <v>200</v>
      </c>
      <c r="U18" s="14">
        <v>47000</v>
      </c>
      <c r="V18" s="5">
        <f t="shared" si="2"/>
        <v>28.363115695996253</v>
      </c>
      <c r="W18" s="5">
        <f t="shared" si="3"/>
        <v>0.70696308442144029</v>
      </c>
      <c r="X18" s="5">
        <f t="shared" si="4"/>
        <v>0.22356135684296524</v>
      </c>
      <c r="Y18" s="5">
        <f t="shared" si="7"/>
        <v>28.329187270617865</v>
      </c>
      <c r="Z18" s="5">
        <f t="shared" si="8"/>
        <v>28.86835433589253</v>
      </c>
      <c r="AA18" s="5">
        <f t="shared" si="9"/>
        <v>29.320324232731835</v>
      </c>
      <c r="AB18" s="5">
        <f t="shared" si="10"/>
        <v>27.964075502635332</v>
      </c>
      <c r="AC18" s="5">
        <f t="shared" si="11"/>
        <v>27.056615189948481</v>
      </c>
      <c r="AD18" s="5">
        <f t="shared" si="12"/>
        <v>28.924863070006893</v>
      </c>
      <c r="AE18" s="5">
        <f t="shared" si="13"/>
        <v>27.780333055284832</v>
      </c>
      <c r="AF18" s="5">
        <f t="shared" si="14"/>
        <v>27.815304793975734</v>
      </c>
      <c r="AG18" s="5">
        <f t="shared" si="15"/>
        <v>29.056503293725495</v>
      </c>
      <c r="AH18" s="5">
        <f t="shared" si="16"/>
        <v>28.515596215143521</v>
      </c>
      <c r="AI18">
        <f t="shared" si="17"/>
        <v>45.130904000000001</v>
      </c>
      <c r="AJ18">
        <f t="shared" si="5"/>
        <v>-37.153672578780487</v>
      </c>
      <c r="AK18">
        <f t="shared" si="18"/>
        <v>-16.767788304003748</v>
      </c>
      <c r="AL18">
        <f t="shared" si="6"/>
        <v>0.62846327421219506</v>
      </c>
    </row>
    <row r="19" spans="1:38" x14ac:dyDescent="0.25">
      <c r="A19">
        <v>15</v>
      </c>
      <c r="B19" s="2" t="s">
        <v>73</v>
      </c>
      <c r="C19" s="8" t="s">
        <v>74</v>
      </c>
      <c r="D19" s="2" t="s">
        <v>75</v>
      </c>
      <c r="E19" s="2">
        <v>43.68</v>
      </c>
      <c r="F19" s="17">
        <f>E19*H1</f>
        <v>48.921600000000005</v>
      </c>
      <c r="G19" s="5">
        <f t="shared" si="0"/>
        <v>26.628021477203653</v>
      </c>
      <c r="H19" s="5">
        <f t="shared" si="1"/>
        <v>4.6838928211639645</v>
      </c>
      <c r="I19">
        <v>28.2924555159336</v>
      </c>
      <c r="J19">
        <v>30.764564878478001</v>
      </c>
      <c r="K19">
        <v>27.2504221741112</v>
      </c>
      <c r="L19">
        <v>21.5427448177985</v>
      </c>
      <c r="M19">
        <v>21.223529680143599</v>
      </c>
      <c r="N19">
        <v>22.144146004655099</v>
      </c>
      <c r="O19">
        <v>28.898835749321901</v>
      </c>
      <c r="P19">
        <v>34.3436401349378</v>
      </c>
      <c r="Q19">
        <v>21.650326028143098</v>
      </c>
      <c r="R19">
        <v>30.169549788513699</v>
      </c>
      <c r="T19" s="14">
        <v>437</v>
      </c>
      <c r="U19" s="14">
        <v>300000</v>
      </c>
      <c r="V19" s="5">
        <f t="shared" si="2"/>
        <v>18.280106277256511</v>
      </c>
      <c r="W19" s="5">
        <f t="shared" si="3"/>
        <v>3.2154870625839811</v>
      </c>
      <c r="X19" s="5">
        <f t="shared" si="4"/>
        <v>1.0168262904569767</v>
      </c>
      <c r="Y19" s="5">
        <f t="shared" si="7"/>
        <v>19.422738340457851</v>
      </c>
      <c r="Z19" s="5">
        <f t="shared" si="8"/>
        <v>21.119838589344162</v>
      </c>
      <c r="AA19" s="5">
        <f t="shared" si="9"/>
        <v>18.7073836435546</v>
      </c>
      <c r="AB19" s="5">
        <f t="shared" si="10"/>
        <v>14.789069668969221</v>
      </c>
      <c r="AC19" s="5">
        <f t="shared" si="11"/>
        <v>14.569928842203844</v>
      </c>
      <c r="AD19" s="5">
        <f t="shared" si="12"/>
        <v>15.201930895644233</v>
      </c>
      <c r="AE19" s="5">
        <f t="shared" si="13"/>
        <v>19.839017676880022</v>
      </c>
      <c r="AF19" s="5">
        <f t="shared" si="14"/>
        <v>23.576869657852036</v>
      </c>
      <c r="AG19" s="5">
        <f t="shared" si="15"/>
        <v>14.86292404678016</v>
      </c>
      <c r="AH19" s="5">
        <f t="shared" si="16"/>
        <v>20.711361410878968</v>
      </c>
      <c r="AI19">
        <f t="shared" si="17"/>
        <v>33.584622425629298</v>
      </c>
      <c r="AJ19">
        <f t="shared" si="5"/>
        <v>-45.570011043785073</v>
      </c>
      <c r="AK19">
        <f t="shared" si="18"/>
        <v>-15.304516148372787</v>
      </c>
      <c r="AL19">
        <f t="shared" si="6"/>
        <v>0.54429988956214936</v>
      </c>
    </row>
    <row r="20" spans="1:38" x14ac:dyDescent="0.25">
      <c r="A20">
        <v>16</v>
      </c>
      <c r="B20" s="2" t="s">
        <v>76</v>
      </c>
      <c r="C20" s="8" t="s">
        <v>77</v>
      </c>
      <c r="D20" s="2" t="s">
        <v>78</v>
      </c>
      <c r="E20" s="2">
        <v>99.19</v>
      </c>
      <c r="F20" s="17">
        <f>E20*H1</f>
        <v>111.09280000000001</v>
      </c>
      <c r="G20" s="5">
        <f t="shared" si="0"/>
        <v>26.824542394433433</v>
      </c>
      <c r="H20" s="5">
        <f t="shared" si="1"/>
        <v>0.34209840889226562</v>
      </c>
      <c r="I20">
        <v>26.608489256346701</v>
      </c>
      <c r="J20">
        <v>26.943814291743699</v>
      </c>
      <c r="K20">
        <v>26.911310829226402</v>
      </c>
      <c r="L20">
        <v>26.3045644531859</v>
      </c>
      <c r="M20">
        <v>26.956131131831299</v>
      </c>
      <c r="N20">
        <v>26.379889162401199</v>
      </c>
      <c r="O20">
        <v>26.858992912432399</v>
      </c>
      <c r="P20">
        <v>26.7726181787469</v>
      </c>
      <c r="Q20">
        <v>27.0045058006502</v>
      </c>
      <c r="R20">
        <v>27.5051079277696</v>
      </c>
      <c r="T20" s="14">
        <v>97</v>
      </c>
      <c r="U20" s="14">
        <v>105000</v>
      </c>
      <c r="V20" s="5">
        <f t="shared" si="2"/>
        <v>29.036875787788762</v>
      </c>
      <c r="W20" s="5">
        <f t="shared" si="3"/>
        <v>0.37031271065657562</v>
      </c>
      <c r="X20" s="5">
        <f t="shared" si="4"/>
        <v>0.11710316121856859</v>
      </c>
      <c r="Y20" s="5">
        <f t="shared" si="7"/>
        <v>28.803003834189731</v>
      </c>
      <c r="Z20" s="5">
        <f t="shared" si="8"/>
        <v>29.165984542609159</v>
      </c>
      <c r="AA20" s="5">
        <f t="shared" si="9"/>
        <v>29.130800382152291</v>
      </c>
      <c r="AB20" s="5">
        <f t="shared" si="10"/>
        <v>28.474013067881646</v>
      </c>
      <c r="AC20" s="5">
        <f t="shared" si="11"/>
        <v>29.179317204559656</v>
      </c>
      <c r="AD20" s="5">
        <f t="shared" si="12"/>
        <v>28.555550124248718</v>
      </c>
      <c r="AE20" s="5">
        <f t="shared" si="13"/>
        <v>29.0741675856227</v>
      </c>
      <c r="AF20" s="5">
        <f t="shared" si="14"/>
        <v>28.980669162561078</v>
      </c>
      <c r="AG20" s="5">
        <f t="shared" si="15"/>
        <v>29.231681536786301</v>
      </c>
      <c r="AH20" s="5">
        <f t="shared" si="16"/>
        <v>29.773570437276369</v>
      </c>
      <c r="AI20">
        <f t="shared" si="17"/>
        <v>120.25509278350515</v>
      </c>
      <c r="AJ20">
        <f t="shared" si="5"/>
        <v>-75.853932573097964</v>
      </c>
      <c r="AK20">
        <f t="shared" si="18"/>
        <v>-91.218216995716389</v>
      </c>
      <c r="AL20">
        <f t="shared" si="6"/>
        <v>0.2414606742690204</v>
      </c>
    </row>
    <row r="21" spans="1:38" x14ac:dyDescent="0.25">
      <c r="A21">
        <v>17</v>
      </c>
      <c r="B21" s="2" t="s">
        <v>79</v>
      </c>
      <c r="C21" s="8" t="s">
        <v>80</v>
      </c>
      <c r="D21" s="2" t="s">
        <v>81</v>
      </c>
      <c r="E21" s="2">
        <v>300.29000000000002</v>
      </c>
      <c r="F21" s="17">
        <f>E21*H1</f>
        <v>336.32480000000004</v>
      </c>
      <c r="G21" s="5">
        <f t="shared" si="0"/>
        <v>252.49352225824222</v>
      </c>
      <c r="H21" s="5">
        <f t="shared" si="1"/>
        <v>44.04385608729941</v>
      </c>
      <c r="I21">
        <v>315.18732912274402</v>
      </c>
      <c r="J21">
        <v>280.501553273843</v>
      </c>
      <c r="K21">
        <v>236.714879911856</v>
      </c>
      <c r="L21">
        <v>225.85417163406001</v>
      </c>
      <c r="M21">
        <v>251.76776787786801</v>
      </c>
      <c r="N21">
        <v>249.13434046311599</v>
      </c>
      <c r="O21">
        <v>333.28153129108802</v>
      </c>
      <c r="P21">
        <v>207.21595867065901</v>
      </c>
      <c r="Q21">
        <v>209.49194245889501</v>
      </c>
      <c r="R21">
        <v>215.78574787829299</v>
      </c>
      <c r="T21" s="14">
        <v>1629</v>
      </c>
      <c r="U21" s="14">
        <v>90000</v>
      </c>
      <c r="V21" s="5">
        <f t="shared" si="2"/>
        <v>13.949918356808961</v>
      </c>
      <c r="W21" s="5">
        <f t="shared" si="3"/>
        <v>2.4333622147679144</v>
      </c>
      <c r="X21" s="5">
        <f t="shared" si="4"/>
        <v>0.76949669708584256</v>
      </c>
      <c r="Y21" s="5">
        <f t="shared" si="7"/>
        <v>17.413664592416797</v>
      </c>
      <c r="Z21" s="5">
        <f t="shared" si="8"/>
        <v>15.497323385295193</v>
      </c>
      <c r="AA21" s="5">
        <f t="shared" si="9"/>
        <v>13.078170160876024</v>
      </c>
      <c r="AB21" s="5">
        <f t="shared" si="10"/>
        <v>12.478131029506079</v>
      </c>
      <c r="AC21" s="5">
        <f t="shared" si="11"/>
        <v>13.909821429716464</v>
      </c>
      <c r="AD21" s="5">
        <f t="shared" si="12"/>
        <v>13.764328202382099</v>
      </c>
      <c r="AE21" s="5">
        <f t="shared" si="13"/>
        <v>18.413344270225853</v>
      </c>
      <c r="AF21" s="5">
        <f t="shared" si="14"/>
        <v>11.448395506666245</v>
      </c>
      <c r="AG21" s="5">
        <f t="shared" si="15"/>
        <v>11.574140467342264</v>
      </c>
      <c r="AH21" s="5">
        <f t="shared" si="16"/>
        <v>11.921864523662599</v>
      </c>
      <c r="AI21">
        <f t="shared" si="17"/>
        <v>18.581480662983427</v>
      </c>
      <c r="AJ21">
        <f t="shared" si="5"/>
        <v>-24.925690208321786</v>
      </c>
      <c r="AK21">
        <f t="shared" si="18"/>
        <v>-4.631562306174466</v>
      </c>
      <c r="AL21">
        <f t="shared" si="6"/>
        <v>0.75074309791678218</v>
      </c>
    </row>
    <row r="22" spans="1:38" x14ac:dyDescent="0.25">
      <c r="A22">
        <v>18</v>
      </c>
      <c r="B22" s="2" t="s">
        <v>82</v>
      </c>
      <c r="C22" s="8" t="s">
        <v>83</v>
      </c>
      <c r="D22" s="2" t="s">
        <v>84</v>
      </c>
      <c r="E22" s="2">
        <v>82.37</v>
      </c>
      <c r="F22" s="17">
        <f>E22*H1</f>
        <v>92.254400000000018</v>
      </c>
      <c r="G22" s="5">
        <f t="shared" si="0"/>
        <v>27.056313498941261</v>
      </c>
      <c r="H22" s="5">
        <f t="shared" si="1"/>
        <v>0.40976594342182193</v>
      </c>
      <c r="I22">
        <v>27.173797019695101</v>
      </c>
      <c r="J22">
        <v>26.666315088405401</v>
      </c>
      <c r="K22">
        <v>27.133335753036</v>
      </c>
      <c r="L22">
        <v>26.9919159751338</v>
      </c>
      <c r="M22">
        <v>26.861815759828101</v>
      </c>
      <c r="N22">
        <v>27.6146190204202</v>
      </c>
      <c r="O22">
        <v>26.7076957437631</v>
      </c>
      <c r="P22">
        <v>27.879228882390102</v>
      </c>
      <c r="Q22">
        <v>26.6677885277381</v>
      </c>
      <c r="R22">
        <v>26.866623219002701</v>
      </c>
      <c r="T22" s="14">
        <v>54</v>
      </c>
      <c r="U22" s="14">
        <v>90000</v>
      </c>
      <c r="V22" s="5">
        <f t="shared" si="2"/>
        <v>45.093855831568774</v>
      </c>
      <c r="W22" s="5">
        <f t="shared" si="3"/>
        <v>0.68294323903636922</v>
      </c>
      <c r="X22" s="5">
        <f t="shared" si="4"/>
        <v>0.21596561479677437</v>
      </c>
      <c r="Y22" s="5">
        <f t="shared" si="7"/>
        <v>45.289661699491838</v>
      </c>
      <c r="Z22" s="5">
        <f t="shared" si="8"/>
        <v>44.443858480675672</v>
      </c>
      <c r="AA22" s="5">
        <f t="shared" si="9"/>
        <v>45.222226255060008</v>
      </c>
      <c r="AB22" s="5">
        <f t="shared" si="10"/>
        <v>44.986526625223</v>
      </c>
      <c r="AC22" s="5">
        <f t="shared" si="11"/>
        <v>44.769692933046834</v>
      </c>
      <c r="AD22" s="5">
        <f t="shared" si="12"/>
        <v>46.024365034033664</v>
      </c>
      <c r="AE22" s="5">
        <f t="shared" si="13"/>
        <v>44.512826239605175</v>
      </c>
      <c r="AF22" s="5">
        <f t="shared" si="14"/>
        <v>46.465381470650172</v>
      </c>
      <c r="AG22" s="5">
        <f t="shared" si="15"/>
        <v>44.44631421289683</v>
      </c>
      <c r="AH22" s="5">
        <f t="shared" si="16"/>
        <v>44.777705365004508</v>
      </c>
      <c r="AI22">
        <f t="shared" si="17"/>
        <v>153.75733333333335</v>
      </c>
      <c r="AJ22">
        <f t="shared" si="5"/>
        <v>-70.672061713109329</v>
      </c>
      <c r="AK22">
        <f t="shared" si="18"/>
        <v>-108.66347750176458</v>
      </c>
      <c r="AL22">
        <f t="shared" si="6"/>
        <v>0.29327938286890665</v>
      </c>
    </row>
    <row r="23" spans="1:38" x14ac:dyDescent="0.25">
      <c r="A23">
        <v>19</v>
      </c>
      <c r="B23" s="2" t="s">
        <v>85</v>
      </c>
      <c r="C23" s="8" t="s">
        <v>86</v>
      </c>
      <c r="D23" s="2" t="s">
        <v>87</v>
      </c>
      <c r="E23" s="2">
        <v>74.84</v>
      </c>
      <c r="F23" s="17">
        <f>E23*H1</f>
        <v>83.820800000000006</v>
      </c>
      <c r="G23" s="5">
        <f t="shared" si="0"/>
        <v>12.27982593610567</v>
      </c>
      <c r="H23" s="5">
        <f t="shared" si="1"/>
        <v>0.10974686409149841</v>
      </c>
      <c r="I23">
        <v>12.20664284912</v>
      </c>
      <c r="J23">
        <v>12.214054979420601</v>
      </c>
      <c r="K23">
        <v>12.1796508842242</v>
      </c>
      <c r="L23">
        <v>12.2996289332674</v>
      </c>
      <c r="M23">
        <v>12.496091185144101</v>
      </c>
      <c r="N23">
        <v>12.3006647720608</v>
      </c>
      <c r="O23">
        <v>12.264260680943501</v>
      </c>
      <c r="P23">
        <v>12.1882406602803</v>
      </c>
      <c r="Q23">
        <v>12.4438055529036</v>
      </c>
      <c r="R23">
        <v>12.205218863692201</v>
      </c>
      <c r="T23" s="14">
        <v>18</v>
      </c>
      <c r="U23" s="14">
        <v>270000</v>
      </c>
      <c r="V23" s="5">
        <f t="shared" si="2"/>
        <v>184.19738904158504</v>
      </c>
      <c r="W23" s="5">
        <f t="shared" si="3"/>
        <v>1.6462029613724758</v>
      </c>
      <c r="X23" s="5">
        <f t="shared" si="4"/>
        <v>0.52057508488512094</v>
      </c>
      <c r="Y23" s="5">
        <f t="shared" si="7"/>
        <v>183.09964273680001</v>
      </c>
      <c r="Z23" s="5">
        <f t="shared" si="8"/>
        <v>183.210824691309</v>
      </c>
      <c r="AA23" s="5">
        <f t="shared" si="9"/>
        <v>182.694763263363</v>
      </c>
      <c r="AB23" s="5">
        <f t="shared" si="10"/>
        <v>184.49443399901099</v>
      </c>
      <c r="AC23" s="5">
        <f t="shared" si="11"/>
        <v>187.4413677771615</v>
      </c>
      <c r="AD23" s="5">
        <f t="shared" si="12"/>
        <v>184.50997158091201</v>
      </c>
      <c r="AE23" s="5">
        <f t="shared" si="13"/>
        <v>183.96391021415255</v>
      </c>
      <c r="AF23" s="5">
        <f t="shared" si="14"/>
        <v>182.82360990420449</v>
      </c>
      <c r="AG23" s="5">
        <f t="shared" si="15"/>
        <v>186.657083293554</v>
      </c>
      <c r="AH23" s="5">
        <f t="shared" si="16"/>
        <v>183.078282955383</v>
      </c>
      <c r="AI23">
        <f t="shared" si="17"/>
        <v>1257.3119999999999</v>
      </c>
      <c r="AJ23">
        <f t="shared" si="5"/>
        <v>-85.349906066148662</v>
      </c>
      <c r="AK23">
        <f t="shared" si="18"/>
        <v>-1073.1146109584149</v>
      </c>
      <c r="AL23">
        <f t="shared" si="6"/>
        <v>0.14650093933851346</v>
      </c>
    </row>
    <row r="24" spans="1:38" x14ac:dyDescent="0.25">
      <c r="A24">
        <v>20</v>
      </c>
      <c r="B24" s="4" t="s">
        <v>88</v>
      </c>
      <c r="C24" s="7" t="s">
        <v>89</v>
      </c>
      <c r="D24" s="4" t="s">
        <v>90</v>
      </c>
      <c r="E24" s="4">
        <v>3.22</v>
      </c>
      <c r="F24" s="17">
        <f>E24*H1</f>
        <v>3.6064000000000007</v>
      </c>
      <c r="G24" s="5">
        <f t="shared" si="0"/>
        <v>7.0181332013586539</v>
      </c>
      <c r="H24" s="5">
        <f t="shared" si="1"/>
        <v>0.13155835727236034</v>
      </c>
      <c r="I24">
        <v>6.7860385641130501</v>
      </c>
      <c r="J24">
        <v>7.0188584579399098</v>
      </c>
      <c r="K24">
        <v>7.1846255191652304</v>
      </c>
      <c r="L24">
        <v>7.0832744367348601</v>
      </c>
      <c r="M24">
        <v>6.89423204406582</v>
      </c>
      <c r="N24">
        <v>7.0200588880759902</v>
      </c>
      <c r="O24">
        <v>7.0715346056376198</v>
      </c>
      <c r="P24">
        <v>7.1804771370753597</v>
      </c>
      <c r="Q24">
        <v>7.0734715032385997</v>
      </c>
      <c r="R24">
        <v>6.8687608575401002</v>
      </c>
      <c r="T24" s="14">
        <v>65</v>
      </c>
      <c r="U24" s="14">
        <v>70000</v>
      </c>
      <c r="V24" s="5">
        <f t="shared" si="2"/>
        <v>7.5579896014631656</v>
      </c>
      <c r="W24" s="5">
        <f t="shared" si="3"/>
        <v>0.14167823090869555</v>
      </c>
      <c r="X24" s="5">
        <f t="shared" si="4"/>
        <v>4.4802590453474511E-2</v>
      </c>
      <c r="Y24" s="5">
        <f t="shared" si="7"/>
        <v>7.3080415305832851</v>
      </c>
      <c r="Z24" s="5">
        <f t="shared" si="8"/>
        <v>7.55877064701221</v>
      </c>
      <c r="AA24" s="5">
        <f t="shared" si="9"/>
        <v>7.7372890206394782</v>
      </c>
      <c r="AB24" s="5">
        <f t="shared" si="10"/>
        <v>7.6281417010990795</v>
      </c>
      <c r="AC24" s="5">
        <f t="shared" si="11"/>
        <v>7.4245575859170367</v>
      </c>
      <c r="AD24" s="5">
        <f t="shared" si="12"/>
        <v>7.5600634179279895</v>
      </c>
      <c r="AE24" s="5">
        <f t="shared" si="13"/>
        <v>7.6154988060712832</v>
      </c>
      <c r="AF24" s="5">
        <f t="shared" si="14"/>
        <v>7.7328215322350022</v>
      </c>
      <c r="AG24" s="5">
        <f t="shared" si="15"/>
        <v>7.6175846957954159</v>
      </c>
      <c r="AH24" s="5">
        <f t="shared" si="16"/>
        <v>7.397127077350877</v>
      </c>
      <c r="AI24">
        <f t="shared" si="17"/>
        <v>3.8838153846153856</v>
      </c>
      <c r="AJ24">
        <f t="shared" si="5"/>
        <v>94.602185042109923</v>
      </c>
      <c r="AK24">
        <f t="shared" si="18"/>
        <v>3.67417421684778</v>
      </c>
      <c r="AL24">
        <f t="shared" si="6"/>
        <v>1.9460218504210991</v>
      </c>
    </row>
    <row r="25" spans="1:38" x14ac:dyDescent="0.25">
      <c r="A25">
        <v>21</v>
      </c>
      <c r="B25" s="4" t="s">
        <v>91</v>
      </c>
      <c r="C25" s="7" t="s">
        <v>92</v>
      </c>
      <c r="D25" s="4" t="s">
        <v>93</v>
      </c>
      <c r="E25" s="4">
        <v>1.92</v>
      </c>
      <c r="F25" s="17">
        <f>E25*H1</f>
        <v>2.1504000000000003</v>
      </c>
      <c r="G25" s="5">
        <f t="shared" si="0"/>
        <v>4.1849907740655317</v>
      </c>
      <c r="H25" s="5">
        <f t="shared" si="1"/>
        <v>7.9109229155325159E-2</v>
      </c>
      <c r="I25">
        <v>4.0519863142885804</v>
      </c>
      <c r="J25">
        <v>4.1815840704797003</v>
      </c>
      <c r="K25">
        <v>4.2857174744883304</v>
      </c>
      <c r="L25">
        <v>4.2180138744515903</v>
      </c>
      <c r="M25">
        <v>4.1005100308394802</v>
      </c>
      <c r="N25">
        <v>4.1933382122884399</v>
      </c>
      <c r="O25">
        <v>4.2102518990077797</v>
      </c>
      <c r="P25">
        <v>4.2931549833900204</v>
      </c>
      <c r="Q25">
        <v>4.2140212247822397</v>
      </c>
      <c r="R25">
        <v>4.1013296566391597</v>
      </c>
      <c r="T25" s="14">
        <v>22</v>
      </c>
      <c r="U25" s="14">
        <v>160000</v>
      </c>
      <c r="V25" s="5">
        <f t="shared" si="2"/>
        <v>30.436296538658418</v>
      </c>
      <c r="W25" s="5">
        <f t="shared" si="3"/>
        <v>0.57533984840236518</v>
      </c>
      <c r="X25" s="5">
        <f t="shared" si="4"/>
        <v>0.18193843496074613</v>
      </c>
      <c r="Y25" s="5">
        <f t="shared" si="7"/>
        <v>29.468991376644222</v>
      </c>
      <c r="Z25" s="5">
        <f t="shared" si="8"/>
        <v>30.411520512579639</v>
      </c>
      <c r="AA25" s="5">
        <f t="shared" si="9"/>
        <v>31.16885435991513</v>
      </c>
      <c r="AB25" s="5">
        <f t="shared" si="10"/>
        <v>30.676464541466114</v>
      </c>
      <c r="AC25" s="5">
        <f t="shared" si="11"/>
        <v>29.821891133378035</v>
      </c>
      <c r="AD25" s="5">
        <f t="shared" si="12"/>
        <v>30.497005180279562</v>
      </c>
      <c r="AE25" s="5">
        <f t="shared" si="13"/>
        <v>30.620013810965673</v>
      </c>
      <c r="AF25" s="5">
        <f t="shared" si="14"/>
        <v>31.222945333745603</v>
      </c>
      <c r="AG25" s="5">
        <f t="shared" si="15"/>
        <v>30.64742708932538</v>
      </c>
      <c r="AH25" s="5">
        <f t="shared" si="16"/>
        <v>29.827852048284797</v>
      </c>
      <c r="AI25">
        <f t="shared" si="17"/>
        <v>15.639272727272729</v>
      </c>
      <c r="AJ25">
        <f t="shared" si="5"/>
        <v>94.614526323731951</v>
      </c>
      <c r="AK25">
        <f t="shared" si="18"/>
        <v>14.797023811385689</v>
      </c>
      <c r="AL25">
        <f t="shared" si="6"/>
        <v>1.9461452632373195</v>
      </c>
    </row>
    <row r="26" spans="1:38" x14ac:dyDescent="0.25">
      <c r="A26">
        <v>22</v>
      </c>
      <c r="B26" s="4" t="s">
        <v>94</v>
      </c>
      <c r="C26" s="7" t="s">
        <v>95</v>
      </c>
      <c r="D26" s="4" t="s">
        <v>96</v>
      </c>
      <c r="E26" s="4">
        <v>3.46</v>
      </c>
      <c r="F26" s="17">
        <f>E26*H1</f>
        <v>3.8752000000000004</v>
      </c>
      <c r="G26" s="5">
        <f t="shared" si="0"/>
        <v>7.5467121289113237</v>
      </c>
      <c r="H26" s="5">
        <f t="shared" si="1"/>
        <v>0.13920191516209596</v>
      </c>
      <c r="I26">
        <v>7.3104423636854099</v>
      </c>
      <c r="J26">
        <v>7.5144456925796197</v>
      </c>
      <c r="K26">
        <v>7.7500460685196</v>
      </c>
      <c r="L26">
        <v>7.5980194174801996</v>
      </c>
      <c r="M26">
        <v>7.4208791497371598</v>
      </c>
      <c r="N26">
        <v>7.5523763663077101</v>
      </c>
      <c r="O26">
        <v>7.5723860587864404</v>
      </c>
      <c r="P26">
        <v>7.7339891420002802</v>
      </c>
      <c r="Q26">
        <v>7.6043340986038803</v>
      </c>
      <c r="R26">
        <v>7.4102029314129201</v>
      </c>
      <c r="T26" s="14">
        <v>400</v>
      </c>
      <c r="U26" s="14">
        <v>53000</v>
      </c>
      <c r="V26" s="5">
        <f t="shared" si="2"/>
        <v>0.99993935708075021</v>
      </c>
      <c r="W26" s="5">
        <f t="shared" si="3"/>
        <v>1.8444253758977746E-2</v>
      </c>
      <c r="X26" s="5">
        <f t="shared" si="4"/>
        <v>5.8325851620491982E-3</v>
      </c>
      <c r="Y26" s="5">
        <f t="shared" si="7"/>
        <v>0.96863361318831676</v>
      </c>
      <c r="Z26" s="5">
        <f t="shared" si="8"/>
        <v>0.99566405426679971</v>
      </c>
      <c r="AA26" s="5">
        <f t="shared" si="9"/>
        <v>1.026881104078847</v>
      </c>
      <c r="AB26" s="5">
        <f t="shared" si="10"/>
        <v>1.0067375728161265</v>
      </c>
      <c r="AC26" s="5">
        <f t="shared" si="11"/>
        <v>0.98326648734017363</v>
      </c>
      <c r="AD26" s="5">
        <f t="shared" si="12"/>
        <v>1.0006898685357715</v>
      </c>
      <c r="AE26" s="5">
        <f t="shared" si="13"/>
        <v>1.0033411527892033</v>
      </c>
      <c r="AF26" s="5">
        <f t="shared" si="14"/>
        <v>1.0247535613150371</v>
      </c>
      <c r="AG26" s="5">
        <f t="shared" si="15"/>
        <v>1.0075742680650142</v>
      </c>
      <c r="AH26" s="5">
        <f t="shared" si="16"/>
        <v>0.98185188841221183</v>
      </c>
      <c r="AI26">
        <f t="shared" si="17"/>
        <v>0.51346400000000003</v>
      </c>
      <c r="AJ26">
        <f t="shared" si="5"/>
        <v>94.743810097835507</v>
      </c>
      <c r="AK26">
        <f t="shared" si="18"/>
        <v>0.48647535708075018</v>
      </c>
      <c r="AL26">
        <f t="shared" si="6"/>
        <v>1.9474381009783552</v>
      </c>
    </row>
    <row r="27" spans="1:38" x14ac:dyDescent="0.25">
      <c r="A27">
        <v>23</v>
      </c>
      <c r="B27" s="4" t="s">
        <v>97</v>
      </c>
      <c r="C27" s="7" t="s">
        <v>98</v>
      </c>
      <c r="D27" s="4" t="s">
        <v>99</v>
      </c>
      <c r="E27" s="4">
        <v>1.67</v>
      </c>
      <c r="F27" s="17">
        <f>E27*H1</f>
        <v>1.8704000000000001</v>
      </c>
      <c r="G27" s="5">
        <f t="shared" si="0"/>
        <v>3.6408175903508964</v>
      </c>
      <c r="H27" s="5">
        <f t="shared" si="1"/>
        <v>6.519702254623852E-2</v>
      </c>
      <c r="I27">
        <v>3.5276095642281202</v>
      </c>
      <c r="J27">
        <v>3.62665813972187</v>
      </c>
      <c r="K27">
        <v>3.7296804456316099</v>
      </c>
      <c r="L27">
        <v>3.6647732254282599</v>
      </c>
      <c r="M27">
        <v>3.57609246380781</v>
      </c>
      <c r="N27">
        <v>3.65284856114407</v>
      </c>
      <c r="O27">
        <v>3.6619526780767599</v>
      </c>
      <c r="P27">
        <v>3.7237498710583901</v>
      </c>
      <c r="Q27">
        <v>3.6694814042655799</v>
      </c>
      <c r="R27">
        <v>3.5753295501464901</v>
      </c>
      <c r="T27" s="14">
        <v>640</v>
      </c>
      <c r="U27" s="14">
        <v>480000</v>
      </c>
      <c r="V27" s="5">
        <f t="shared" si="2"/>
        <v>2.7306131927631716</v>
      </c>
      <c r="W27" s="5">
        <f t="shared" si="3"/>
        <v>4.8897766909678966E-2</v>
      </c>
      <c r="X27" s="5">
        <f t="shared" si="4"/>
        <v>1.5462831593059839E-2</v>
      </c>
      <c r="Y27" s="5">
        <f t="shared" si="7"/>
        <v>2.6457071731710902</v>
      </c>
      <c r="Z27" s="5">
        <f t="shared" si="8"/>
        <v>2.7199936047914024</v>
      </c>
      <c r="AA27" s="5">
        <f t="shared" si="9"/>
        <v>2.7972603342237075</v>
      </c>
      <c r="AB27" s="5">
        <f t="shared" si="10"/>
        <v>2.748579919071195</v>
      </c>
      <c r="AC27" s="5">
        <f t="shared" si="11"/>
        <v>2.6820693478558573</v>
      </c>
      <c r="AD27" s="5">
        <f t="shared" si="12"/>
        <v>2.7396364208580519</v>
      </c>
      <c r="AE27" s="5">
        <f t="shared" si="13"/>
        <v>2.7464645085575699</v>
      </c>
      <c r="AF27" s="5">
        <f t="shared" si="14"/>
        <v>2.7928124032937927</v>
      </c>
      <c r="AG27" s="5">
        <f t="shared" si="15"/>
        <v>2.7521110531991848</v>
      </c>
      <c r="AH27" s="5">
        <f t="shared" si="16"/>
        <v>2.6814971626098671</v>
      </c>
      <c r="AI27">
        <f t="shared" si="17"/>
        <v>1.4028000000000003</v>
      </c>
      <c r="AJ27">
        <f t="shared" si="5"/>
        <v>94.654490502079497</v>
      </c>
      <c r="AK27">
        <f t="shared" si="18"/>
        <v>1.3278131927631713</v>
      </c>
      <c r="AL27">
        <f t="shared" si="6"/>
        <v>1.9465449050207948</v>
      </c>
    </row>
    <row r="28" spans="1:38" x14ac:dyDescent="0.25">
      <c r="A28">
        <v>24</v>
      </c>
      <c r="B28" s="4" t="s">
        <v>100</v>
      </c>
      <c r="C28" s="7" t="s">
        <v>101</v>
      </c>
      <c r="D28" s="4" t="s">
        <v>102</v>
      </c>
      <c r="E28" s="4">
        <v>16.649999999999999</v>
      </c>
      <c r="F28" s="17">
        <f>E28*H1</f>
        <v>18.648</v>
      </c>
      <c r="G28" s="5">
        <f t="shared" si="0"/>
        <v>36.272528289361631</v>
      </c>
      <c r="H28" s="5">
        <f t="shared" si="1"/>
        <v>0.66754290572154673</v>
      </c>
      <c r="I28">
        <v>35.162561937395402</v>
      </c>
      <c r="J28">
        <v>36.260835805374299</v>
      </c>
      <c r="K28">
        <v>37.179379777677099</v>
      </c>
      <c r="L28">
        <v>36.438885822341597</v>
      </c>
      <c r="M28">
        <v>35.6040130727758</v>
      </c>
      <c r="N28">
        <v>36.319684987275203</v>
      </c>
      <c r="O28">
        <v>36.530591387904103</v>
      </c>
      <c r="P28">
        <v>37.196306282815698</v>
      </c>
      <c r="Q28">
        <v>36.4791769322295</v>
      </c>
      <c r="R28">
        <v>35.553846887827603</v>
      </c>
      <c r="T28" s="14">
        <v>2500</v>
      </c>
      <c r="U28" s="14">
        <v>120000</v>
      </c>
      <c r="V28" s="5">
        <f t="shared" si="2"/>
        <v>1.7410813578893585</v>
      </c>
      <c r="W28" s="5">
        <f t="shared" si="3"/>
        <v>3.2042059474634274E-2</v>
      </c>
      <c r="X28" s="5">
        <f t="shared" si="4"/>
        <v>1.0132588886242251E-2</v>
      </c>
      <c r="Y28" s="5">
        <f t="shared" si="7"/>
        <v>1.6878029729949793</v>
      </c>
      <c r="Z28" s="5">
        <f t="shared" si="8"/>
        <v>1.7405201186579664</v>
      </c>
      <c r="AA28" s="5">
        <f t="shared" si="9"/>
        <v>1.7846102293285007</v>
      </c>
      <c r="AB28" s="5">
        <f t="shared" si="10"/>
        <v>1.7490665194723967</v>
      </c>
      <c r="AC28" s="5">
        <f t="shared" si="11"/>
        <v>1.7089926274932383</v>
      </c>
      <c r="AD28" s="5">
        <f t="shared" si="12"/>
        <v>1.7433448793892099</v>
      </c>
      <c r="AE28" s="5">
        <f t="shared" si="13"/>
        <v>1.753468386619397</v>
      </c>
      <c r="AF28" s="5">
        <f t="shared" si="14"/>
        <v>1.7854227015751536</v>
      </c>
      <c r="AG28" s="5">
        <f t="shared" si="15"/>
        <v>1.7510004927470162</v>
      </c>
      <c r="AH28" s="5">
        <f t="shared" si="16"/>
        <v>1.706584650615725</v>
      </c>
      <c r="AI28">
        <f t="shared" si="17"/>
        <v>0.89510400000000001</v>
      </c>
      <c r="AJ28">
        <f>((V28-AI28)/AI28)*100</f>
        <v>94.511627463329233</v>
      </c>
      <c r="AK28">
        <f t="shared" si="18"/>
        <v>0.84597735788935846</v>
      </c>
      <c r="AL28">
        <f t="shared" si="6"/>
        <v>1.9451162746332922</v>
      </c>
    </row>
    <row r="29" spans="1:38" x14ac:dyDescent="0.25">
      <c r="A29">
        <v>25</v>
      </c>
      <c r="B29" s="4" t="s">
        <v>103</v>
      </c>
      <c r="C29" s="7" t="s">
        <v>104</v>
      </c>
      <c r="D29" s="4" t="s">
        <v>105</v>
      </c>
      <c r="E29" s="4">
        <v>0.5</v>
      </c>
      <c r="F29" s="17">
        <f>E29*H1</f>
        <v>0.56000000000000005</v>
      </c>
      <c r="G29" s="5">
        <f t="shared" si="0"/>
        <v>1.0902313177651179</v>
      </c>
      <c r="H29" s="5">
        <f t="shared" si="1"/>
        <v>2.0589507036484385E-2</v>
      </c>
      <c r="I29">
        <v>1.0563163527881301</v>
      </c>
      <c r="J29">
        <v>1.08941365131597</v>
      </c>
      <c r="K29">
        <v>1.1191322302936899</v>
      </c>
      <c r="L29">
        <v>1.0955309071708901</v>
      </c>
      <c r="M29">
        <v>1.0682210029119099</v>
      </c>
      <c r="N29">
        <v>1.0933591168727099</v>
      </c>
      <c r="O29">
        <v>1.0969271337811199</v>
      </c>
      <c r="P29">
        <v>1.11745071826941</v>
      </c>
      <c r="Q29">
        <v>1.0974033809699899</v>
      </c>
      <c r="R29">
        <v>1.0685586832773599</v>
      </c>
      <c r="T29" s="14">
        <v>1550</v>
      </c>
      <c r="U29" s="14">
        <v>390000</v>
      </c>
      <c r="V29" s="5">
        <f t="shared" si="2"/>
        <v>0.27431626705057804</v>
      </c>
      <c r="W29" s="5">
        <f t="shared" si="3"/>
        <v>5.1805856414380092E-3</v>
      </c>
      <c r="X29" s="5">
        <f t="shared" si="4"/>
        <v>1.638245024050849E-3</v>
      </c>
      <c r="Y29" s="5">
        <f t="shared" si="7"/>
        <v>0.26578282424991656</v>
      </c>
      <c r="Z29" s="5">
        <f t="shared" si="8"/>
        <v>0.27411053162143761</v>
      </c>
      <c r="AA29" s="5">
        <f t="shared" si="9"/>
        <v>0.28158810955776714</v>
      </c>
      <c r="AB29" s="5">
        <f t="shared" si="10"/>
        <v>0.27564971212686912</v>
      </c>
      <c r="AC29" s="5">
        <f t="shared" si="11"/>
        <v>0.26877818782944829</v>
      </c>
      <c r="AD29" s="5">
        <f t="shared" si="12"/>
        <v>0.27510326166474636</v>
      </c>
      <c r="AE29" s="5">
        <f t="shared" si="13"/>
        <v>0.27600102075783017</v>
      </c>
      <c r="AF29" s="5">
        <f t="shared" si="14"/>
        <v>0.28116501943552896</v>
      </c>
      <c r="AG29" s="5">
        <f t="shared" si="15"/>
        <v>0.27612085069567488</v>
      </c>
      <c r="AH29" s="5">
        <f t="shared" si="16"/>
        <v>0.26886315256656157</v>
      </c>
      <c r="AI29">
        <f t="shared" si="17"/>
        <v>0.14090322580645162</v>
      </c>
      <c r="AJ29">
        <f t="shared" si="5"/>
        <v>94.684163886628184</v>
      </c>
      <c r="AK29">
        <f t="shared" si="18"/>
        <v>0.13341304124412642</v>
      </c>
      <c r="AL29">
        <f t="shared" si="6"/>
        <v>1.9468416388662817</v>
      </c>
    </row>
    <row r="30" spans="1:38" x14ac:dyDescent="0.25">
      <c r="A30">
        <v>26</v>
      </c>
      <c r="B30" s="4" t="s">
        <v>106</v>
      </c>
      <c r="C30" s="7" t="s">
        <v>107</v>
      </c>
      <c r="D30" s="4" t="s">
        <v>108</v>
      </c>
      <c r="E30" s="4">
        <v>3.03</v>
      </c>
      <c r="F30" s="17">
        <f>E30*H1</f>
        <v>3.3936000000000002</v>
      </c>
      <c r="G30" s="5">
        <f t="shared" si="0"/>
        <v>6.6030749098564696</v>
      </c>
      <c r="H30" s="5">
        <f t="shared" si="1"/>
        <v>0.11991207299431547</v>
      </c>
      <c r="I30">
        <v>6.4238035036948702</v>
      </c>
      <c r="J30">
        <v>6.5766977876903798</v>
      </c>
      <c r="K30">
        <v>6.7689539302192898</v>
      </c>
      <c r="L30">
        <v>6.6506122444968101</v>
      </c>
      <c r="M30">
        <v>6.4724693990060098</v>
      </c>
      <c r="N30">
        <v>6.5979539608521298</v>
      </c>
      <c r="O30">
        <v>6.6366751333479197</v>
      </c>
      <c r="P30">
        <v>6.7742517567465397</v>
      </c>
      <c r="Q30">
        <v>6.6550411922658199</v>
      </c>
      <c r="R30">
        <v>6.4742901902449299</v>
      </c>
      <c r="T30" s="14">
        <v>9240</v>
      </c>
      <c r="U30" s="15">
        <v>66000</v>
      </c>
      <c r="V30" s="5">
        <f t="shared" si="2"/>
        <v>4.7164820784689074E-2</v>
      </c>
      <c r="W30" s="5">
        <f t="shared" si="3"/>
        <v>8.565148071022538E-4</v>
      </c>
      <c r="X30" s="5">
        <f t="shared" si="4"/>
        <v>2.7085376401028856E-4</v>
      </c>
      <c r="Y30" s="5">
        <f t="shared" si="7"/>
        <v>4.5884310740677642E-2</v>
      </c>
      <c r="Z30" s="5">
        <f t="shared" si="8"/>
        <v>4.6976412769216998E-2</v>
      </c>
      <c r="AA30" s="5">
        <f t="shared" si="9"/>
        <v>4.8349670930137784E-2</v>
      </c>
      <c r="AB30" s="5">
        <f t="shared" si="10"/>
        <v>4.7504373174977216E-2</v>
      </c>
      <c r="AC30" s="5">
        <f t="shared" si="11"/>
        <v>4.6231924278614354E-2</v>
      </c>
      <c r="AD30" s="5">
        <f t="shared" si="12"/>
        <v>4.7128242577515217E-2</v>
      </c>
      <c r="AE30" s="5">
        <f t="shared" si="13"/>
        <v>4.7404822381056567E-2</v>
      </c>
      <c r="AF30" s="5">
        <f t="shared" si="14"/>
        <v>4.8387512548189571E-2</v>
      </c>
      <c r="AG30" s="5">
        <f t="shared" si="15"/>
        <v>4.7536008516184426E-2</v>
      </c>
      <c r="AH30" s="5">
        <f t="shared" si="16"/>
        <v>4.6244929930320929E-2</v>
      </c>
      <c r="AI30">
        <f t="shared" si="17"/>
        <v>2.4240000000000001E-2</v>
      </c>
      <c r="AJ30">
        <f t="shared" si="5"/>
        <v>94.574343171159541</v>
      </c>
      <c r="AK30">
        <f t="shared" si="18"/>
        <v>2.2924820784689073E-2</v>
      </c>
      <c r="AL30">
        <f t="shared" si="6"/>
        <v>1.9457434317115954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113</v>
      </c>
      <c r="U32" s="5">
        <f>SUM(V5:V30)</f>
        <v>10175.957757054088</v>
      </c>
      <c r="V32" s="5"/>
      <c r="W32" s="5"/>
      <c r="X32" s="5"/>
      <c r="Y32" s="5">
        <f t="shared" ref="Y32:AH32" si="19">SUM(Y5:Y30)</f>
        <v>10175.957757054081</v>
      </c>
      <c r="Z32" s="5">
        <f t="shared" si="19"/>
        <v>10175.957757054104</v>
      </c>
      <c r="AA32" s="5">
        <f t="shared" si="19"/>
        <v>10175.957757054097</v>
      </c>
      <c r="AB32" s="5">
        <f t="shared" si="19"/>
        <v>10175.957757054062</v>
      </c>
      <c r="AC32" s="5">
        <f t="shared" si="19"/>
        <v>10175.957757054099</v>
      </c>
      <c r="AD32" s="5">
        <f t="shared" si="19"/>
        <v>10175.957757054104</v>
      </c>
      <c r="AE32" s="5">
        <f t="shared" si="19"/>
        <v>10175.957757054077</v>
      </c>
      <c r="AF32" s="5">
        <f t="shared" si="19"/>
        <v>10175.957757054084</v>
      </c>
      <c r="AG32" s="5">
        <f t="shared" si="19"/>
        <v>10175.957757054082</v>
      </c>
      <c r="AH32" s="5">
        <f t="shared" si="19"/>
        <v>10175.957757054091</v>
      </c>
      <c r="AI32" s="5">
        <f>SUM(AI5:AI30)</f>
        <v>10175.957757054084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 xml:space="preserve">&amp;R_x000D_&amp;1#&amp;"Calibri"&amp;10&amp;K000000 Classification: Confidential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129</vt:lpstr>
      <vt:lpstr>130</vt:lpstr>
      <vt:lpstr>140</vt:lpstr>
      <vt:lpstr>150</vt:lpstr>
      <vt:lpstr>160</vt:lpstr>
      <vt:lpstr>170</vt:lpstr>
      <vt:lpstr>180</vt:lpstr>
      <vt:lpstr>190</vt:lpstr>
      <vt:lpstr>200</vt:lpstr>
      <vt:lpstr>210</vt:lpstr>
      <vt:lpstr>220</vt:lpstr>
      <vt:lpstr>230</vt:lpstr>
      <vt:lpstr>240</vt:lpstr>
      <vt:lpstr>250</vt:lpstr>
      <vt:lpstr>260</vt:lpstr>
      <vt:lpstr>270</vt:lpstr>
      <vt:lpstr>280</vt:lpstr>
      <vt:lpstr>290</vt:lpstr>
      <vt:lpstr>300</vt:lpstr>
      <vt:lpstr>310</vt:lpstr>
      <vt:lpstr>320</vt:lpstr>
      <vt:lpstr>330</vt:lpstr>
      <vt:lpstr>340</vt:lpstr>
      <vt:lpstr>350</vt:lpstr>
      <vt:lpstr>360</vt:lpstr>
      <vt:lpstr>370</vt:lpstr>
      <vt:lpstr>380</vt:lpstr>
      <vt:lpstr>400</vt:lpstr>
      <vt:lpstr>420</vt:lpstr>
      <vt:lpstr>600</vt:lpstr>
      <vt:lpstr>% change</vt:lpstr>
      <vt:lpstr>Plot_A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Vijayakumar, Supreeta</dc:creator>
  <cp:keywords/>
  <dc:description/>
  <cp:lastModifiedBy>Vijayakumar, Supreeta</cp:lastModifiedBy>
  <cp:revision/>
  <dcterms:created xsi:type="dcterms:W3CDTF">2015-06-05T18:19:34Z</dcterms:created>
  <dcterms:modified xsi:type="dcterms:W3CDTF">2025-04-04T15:25:50Z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96f86b-c08e-4c50-9347-ac8d36cb801d_Enabled">
    <vt:lpwstr>true</vt:lpwstr>
  </property>
  <property fmtid="{D5CDD505-2E9C-101B-9397-08002B2CF9AE}" pid="3" name="MSIP_Label_7096f86b-c08e-4c50-9347-ac8d36cb801d_SetDate">
    <vt:lpwstr>2024-12-19T19:44:22Z</vt:lpwstr>
  </property>
  <property fmtid="{D5CDD505-2E9C-101B-9397-08002B2CF9AE}" pid="4" name="MSIP_Label_7096f86b-c08e-4c50-9347-ac8d36cb801d_Method">
    <vt:lpwstr>Privileged</vt:lpwstr>
  </property>
  <property fmtid="{D5CDD505-2E9C-101B-9397-08002B2CF9AE}" pid="5" name="MSIP_Label_7096f86b-c08e-4c50-9347-ac8d36cb801d_Name">
    <vt:lpwstr>Confidential content</vt:lpwstr>
  </property>
  <property fmtid="{D5CDD505-2E9C-101B-9397-08002B2CF9AE}" pid="6" name="MSIP_Label_7096f86b-c08e-4c50-9347-ac8d36cb801d_SiteId">
    <vt:lpwstr>9c9bcd11-977a-4e9c-a9a0-bc734090164a</vt:lpwstr>
  </property>
  <property fmtid="{D5CDD505-2E9C-101B-9397-08002B2CF9AE}" pid="7" name="MSIP_Label_7096f86b-c08e-4c50-9347-ac8d36cb801d_ActionId">
    <vt:lpwstr>918b4540-73af-4552-8ac7-0e8066cb973c</vt:lpwstr>
  </property>
  <property fmtid="{D5CDD505-2E9C-101B-9397-08002B2CF9AE}" pid="8" name="MSIP_Label_7096f86b-c08e-4c50-9347-ac8d36cb801d_ContentBits">
    <vt:lpwstr>2</vt:lpwstr>
  </property>
</Properties>
</file>