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lame\Documents\"/>
    </mc:Choice>
  </mc:AlternateContent>
  <xr:revisionPtr revIDLastSave="0" documentId="13_ncr:1_{679EE684-BB85-4BB5-B04A-ABB21F5AC31B}" xr6:coauthVersionLast="46" xr6:coauthVersionMax="46" xr10:uidLastSave="{00000000-0000-0000-0000-000000000000}"/>
  <bookViews>
    <workbookView xWindow="-120" yWindow="-120" windowWidth="24240" windowHeight="13140" firstSheet="1" activeTab="3" xr2:uid="{00000000-000D-0000-FFFF-FFFF00000000}"/>
  </bookViews>
  <sheets>
    <sheet name="Intermedia" sheetId="6" state="hidden" r:id="rId1"/>
    <sheet name="Data" sheetId="8" r:id="rId2"/>
    <sheet name="Original" sheetId="9" state="hidden" r:id="rId3"/>
    <sheet name="Marimekko Chart" sheetId="10" r:id="rId4"/>
  </sheets>
  <definedNames>
    <definedName name="_xlnm._FilterDatabase" localSheetId="1" hidden="1">Data!$A$1:$AS$232</definedName>
  </definedNames>
  <calcPr calcId="191029"/>
  <pivotCaches>
    <pivotCache cacheId="26" r:id="rId5"/>
    <pivotCache cacheId="27" r:id="rId6"/>
    <pivotCache cacheId="2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8" l="1"/>
  <c r="U32" i="8"/>
  <c r="V32" i="8" s="1"/>
  <c r="U33" i="8"/>
  <c r="V33" i="8" s="1"/>
  <c r="U34" i="8"/>
  <c r="V34" i="8" s="1"/>
  <c r="U35" i="8"/>
  <c r="V35" i="8" s="1"/>
  <c r="U36" i="8"/>
  <c r="V36" i="8" s="1"/>
  <c r="U38" i="8"/>
  <c r="V38" i="8" s="1"/>
  <c r="M19" i="8"/>
  <c r="M20" i="8"/>
  <c r="N6" i="8"/>
  <c r="N7" i="8"/>
  <c r="N8" i="8"/>
  <c r="N9" i="8"/>
  <c r="N10" i="8"/>
  <c r="N11" i="8"/>
  <c r="N12" i="8"/>
  <c r="N5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" i="8"/>
  <c r="J47" i="6"/>
  <c r="Q23" i="8"/>
  <c r="AA12" i="8"/>
  <c r="Z12" i="8"/>
  <c r="Y12" i="8"/>
  <c r="X12" i="8"/>
  <c r="W12" i="8"/>
  <c r="V12" i="8"/>
  <c r="U12" i="8"/>
  <c r="O12" i="6"/>
  <c r="P12" i="6"/>
  <c r="Q12" i="6"/>
  <c r="R12" i="6"/>
  <c r="S12" i="6"/>
  <c r="T12" i="6"/>
  <c r="N12" i="6"/>
  <c r="L19" i="6"/>
  <c r="L20" i="6"/>
  <c r="L21" i="6"/>
  <c r="L22" i="6"/>
  <c r="L24" i="6"/>
  <c r="L18" i="6"/>
  <c r="K23" i="6"/>
  <c r="J23" i="6"/>
  <c r="J32" i="6"/>
  <c r="J34" i="6"/>
  <c r="J36" i="6" s="1"/>
  <c r="J38" i="6" s="1"/>
  <c r="J40" i="6" s="1"/>
  <c r="J42" i="6" s="1"/>
  <c r="M21" i="8" l="1"/>
  <c r="N21" i="8" s="1"/>
  <c r="S23" i="8" s="1"/>
  <c r="S25" i="8" s="1"/>
  <c r="Q32" i="8" s="1"/>
  <c r="Q47" i="8" s="1"/>
  <c r="U37" i="8"/>
  <c r="V37" i="8" s="1"/>
  <c r="L23" i="6"/>
  <c r="J52" i="6"/>
  <c r="J51" i="6"/>
  <c r="J50" i="6"/>
  <c r="J49" i="6"/>
  <c r="J48" i="6"/>
  <c r="Q34" i="8" l="1"/>
  <c r="Q36" i="8" s="1"/>
  <c r="Q38" i="8" s="1"/>
  <c r="Q40" i="8" s="1"/>
  <c r="Q42" i="8" s="1"/>
  <c r="Q48" i="8" l="1"/>
  <c r="Q49" i="8"/>
  <c r="Q50" i="8" l="1"/>
  <c r="Q51" i="8" l="1"/>
  <c r="Q52" i="8" l="1"/>
</calcChain>
</file>

<file path=xl/sharedStrings.xml><?xml version="1.0" encoding="utf-8"?>
<sst xmlns="http://schemas.openxmlformats.org/spreadsheetml/2006/main" count="1986" uniqueCount="295">
  <si>
    <t>Location</t>
  </si>
  <si>
    <t>PopMale</t>
  </si>
  <si>
    <t>PopFemale</t>
  </si>
  <si>
    <t>PopTotal</t>
  </si>
  <si>
    <t>PopDensity</t>
  </si>
  <si>
    <t>Subregion</t>
  </si>
  <si>
    <t>SDG Region</t>
  </si>
  <si>
    <t>Geographic region</t>
  </si>
  <si>
    <t>Afghanistan</t>
  </si>
  <si>
    <t>Southern Asia</t>
  </si>
  <si>
    <t>Central and Southern Asia</t>
  </si>
  <si>
    <t>Asia</t>
  </si>
  <si>
    <t>Albania</t>
  </si>
  <si>
    <t>Southern Europe</t>
  </si>
  <si>
    <t>Europe and Northern America</t>
  </si>
  <si>
    <t>Europe</t>
  </si>
  <si>
    <t>Algeria</t>
  </si>
  <si>
    <t>Northern Africa</t>
  </si>
  <si>
    <t>Northern Africa and Western Asia</t>
  </si>
  <si>
    <t>Africa</t>
  </si>
  <si>
    <t>American Samoa</t>
  </si>
  <si>
    <t>Polynesia</t>
  </si>
  <si>
    <t>Oceania (excluding Australia and New Zealand)</t>
  </si>
  <si>
    <t>Oceania</t>
  </si>
  <si>
    <t>Andorra</t>
  </si>
  <si>
    <t>Angola</t>
  </si>
  <si>
    <t>Middle Africa</t>
  </si>
  <si>
    <t>Sub-Saharan Africa</t>
  </si>
  <si>
    <t>Anguilla</t>
  </si>
  <si>
    <t>Caribbean</t>
  </si>
  <si>
    <t>Latin America and the Caribbean</t>
  </si>
  <si>
    <t>Antigua and Barbuda</t>
  </si>
  <si>
    <t>Argentina</t>
  </si>
  <si>
    <t>South America</t>
  </si>
  <si>
    <t>Armenia</t>
  </si>
  <si>
    <t>Western Asia</t>
  </si>
  <si>
    <t>Aruba</t>
  </si>
  <si>
    <t>Australia</t>
  </si>
  <si>
    <t>Australia/New Zealand</t>
  </si>
  <si>
    <t>Austria</t>
  </si>
  <si>
    <t>Western Europe</t>
  </si>
  <si>
    <t>Azerbaijan</t>
  </si>
  <si>
    <t>Bahamas</t>
  </si>
  <si>
    <t>Bahrain</t>
  </si>
  <si>
    <t>Bangladesh</t>
  </si>
  <si>
    <t>Barbados</t>
  </si>
  <si>
    <t>Belarus</t>
  </si>
  <si>
    <t>Eastern Europe</t>
  </si>
  <si>
    <t>Belgium</t>
  </si>
  <si>
    <t>Belize</t>
  </si>
  <si>
    <t>Central America</t>
  </si>
  <si>
    <t>Benin</t>
  </si>
  <si>
    <t>Western Africa</t>
  </si>
  <si>
    <t>Bhutan</t>
  </si>
  <si>
    <t>Bolivia (Plurinational State of)</t>
  </si>
  <si>
    <t>Bonaire, Sint Eustatius and Saba</t>
  </si>
  <si>
    <t>Bosnia and Herzegovina</t>
  </si>
  <si>
    <t>Botswana</t>
  </si>
  <si>
    <t>Southern Africa</t>
  </si>
  <si>
    <t>Brazil</t>
  </si>
  <si>
    <t>British Virgin Islands</t>
  </si>
  <si>
    <t>Brunei Darussalam</t>
  </si>
  <si>
    <t>South-Eastern Asia</t>
  </si>
  <si>
    <t>Eastern and South-Eastern Asia</t>
  </si>
  <si>
    <t>Bulgaria</t>
  </si>
  <si>
    <t>Burkina Faso</t>
  </si>
  <si>
    <t>Burundi</t>
  </si>
  <si>
    <t>Eastern Africa</t>
  </si>
  <si>
    <t>Cabo Verde</t>
  </si>
  <si>
    <t>Cambodia</t>
  </si>
  <si>
    <t>Cameroon</t>
  </si>
  <si>
    <t>Cayman Islands</t>
  </si>
  <si>
    <t>Central African Republic</t>
  </si>
  <si>
    <t>Chad</t>
  </si>
  <si>
    <t>Channel Islands</t>
  </si>
  <si>
    <t>Northern Europe</t>
  </si>
  <si>
    <t>Chile</t>
  </si>
  <si>
    <t>China</t>
  </si>
  <si>
    <t>Eastern Asia</t>
  </si>
  <si>
    <t>China, Hong Kong SAR</t>
  </si>
  <si>
    <t>China, Macao SAR</t>
  </si>
  <si>
    <t>China, Taiwan Province of 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</si>
  <si>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</si>
  <si>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</si>
  <si>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</si>
  <si>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</si>
  <si>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</si>
  <si>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</si>
  <si>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</si>
  <si>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</si>
  <si>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</si>
  <si>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Dem.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</si>
  <si>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</si>
  <si>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</si>
  <si>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</si>
  <si>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</si>
  <si>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</si>
  <si>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</si>
  <si>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</si>
  <si>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</si>
  <si>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</si>
  <si>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</si>
  <si>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</si>
  <si>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</si>
  <si>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</si>
  <si>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 (Malvinas)</t>
  </si>
  <si>
    <t>Faroe Islands</t>
  </si>
  <si>
    <t>Fiji</t>
  </si>
  <si>
    <t>Melanesia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</si>
  <si>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</si>
  <si>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</si>
  <si>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</si>
  <si>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</si>
  <si>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</si>
  <si>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</si>
  <si>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</si>
  <si>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</si>
  <si>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</si>
  <si>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</si>
  <si>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</si>
  <si>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</si>
  <si>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</si>
  <si>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Guam</t>
  </si>
  <si>
    <t>Micronesia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</si>
  <si>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</si>
  <si>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</si>
  <si>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</si>
  <si>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</si>
  <si>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</si>
  <si>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</si>
  <si>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</si>
  <si>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</si>
  <si>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</si>
  <si>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</si>
  <si>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</si>
  <si>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</si>
  <si>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</si>
  <si>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</si>
  <si>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</si>
  <si>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</si>
  <si>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</si>
  <si>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</si>
  <si>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</si>
  <si>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</si>
  <si>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</si>
  <si>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Central Asia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</si>
  <si>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</si>
  <si>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</si>
  <si>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</si>
  <si>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</si>
  <si>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</si>
  <si>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</si>
  <si>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</si>
  <si>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</si>
  <si>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</si>
  <si>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</si>
  <si>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</si>
  <si>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</si>
  <si>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</si>
  <si>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</si>
  <si>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</si>
  <si>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</si>
  <si>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</si>
  <si>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</si>
  <si>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</si>
  <si>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</si>
  <si>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</si>
  <si>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</si>
  <si>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</si>
  <si>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</si>
  <si>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</si>
  <si>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</si>
  <si>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</si>
  <si>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</si>
  <si>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</si>
  <si>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</si>
  <si>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</si>
  <si>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</si>
  <si>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</si>
  <si>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</si>
  <si>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</si>
  <si>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</si>
  <si>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</si>
  <si>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</si>
  <si>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</si>
  <si>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</si>
  <si>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</si>
  <si>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</si>
  <si>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</si>
  <si>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</si>
  <si>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</si>
  <si>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</si>
  <si>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</si>
  <si>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</si>
  <si>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</si>
  <si>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</si>
  <si>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</si>
  <si>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</si>
  <si>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</si>
  <si>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</si>
  <si>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</si>
  <si>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</si>
  <si>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</si>
  <si>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</si>
  <si>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</si>
  <si>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</si>
  <si>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</si>
  <si>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</si>
  <si>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</si>
  <si>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Helena</t>
  </si>
  <si>
    <t>Saint Kitts and Nevis</t>
  </si>
  <si>
    <t>Saint Lucia</t>
  </si>
  <si>
    <t>Saint Martin (French part)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</si>
  <si>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</si>
  <si>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</si>
  <si>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</si>
  <si>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</si>
  <si>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</si>
  <si>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</si>
  <si>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</si>
  <si>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</si>
  <si>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</si>
  <si>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</si>
  <si>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</si>
  <si>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</si>
  <si>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</si>
  <si>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</si>
  <si>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</si>
  <si>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</si>
  <si>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</si>
  <si>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</si>
  <si>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</si>
  <si>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 of Palestine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</si>
  <si>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</si>
  <si>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</si>
  <si>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</si>
  <si>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</si>
  <si>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</si>
  <si>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</si>
  <si>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</si>
  <si>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</si>
  <si>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</si>
  <si>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</si>
  <si>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</si>
  <si>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</si>
  <si>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</si>
  <si>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</si>
  <si>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</si>
  <si>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</si>
  <si>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</si>
  <si>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</si>
  <si>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</si>
  <si>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</si>
  <si>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</si>
  <si>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</si>
  <si>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</si>
  <si>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</si>
  <si>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</si>
  <si>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</si>
  <si>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</si>
  <si>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</si>
  <si>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</si>
  <si>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</si>
  <si>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</si>
  <si>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</si>
  <si>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</si>
  <si>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Etiquetas de fila</t>
  </si>
  <si>
    <t>(en blanco)</t>
  </si>
  <si>
    <t>Total general</t>
  </si>
  <si>
    <t>Male</t>
  </si>
  <si>
    <t>Female</t>
  </si>
  <si>
    <t>Suma de PopTotal</t>
  </si>
  <si>
    <t>Suma de PopFemale</t>
  </si>
  <si>
    <t>Suma de PopMale</t>
  </si>
  <si>
    <t>Aux1</t>
  </si>
  <si>
    <t>Male (%)</t>
  </si>
  <si>
    <t>Female (%)</t>
  </si>
  <si>
    <t xml:space="preserve">Oceania </t>
  </si>
  <si>
    <t>Tabla Aux2</t>
  </si>
  <si>
    <t>TablaAux1</t>
  </si>
  <si>
    <t>Tabla Aux3</t>
  </si>
  <si>
    <t>Tabla Aux4</t>
  </si>
  <si>
    <t>Tabla Aux5</t>
  </si>
  <si>
    <t>Suma de PopDensity</t>
  </si>
  <si>
    <t>Densidad Oceania completa</t>
  </si>
  <si>
    <t>Northern America</t>
  </si>
  <si>
    <t>Bermuda</t>
  </si>
  <si>
    <t>Canada</t>
  </si>
  <si>
    <t>Greenland</t>
  </si>
  <si>
    <t>Saint Pierre and Miquelon</t>
  </si>
  <si>
    <t>United States of America</t>
  </si>
  <si>
    <t>Pop2</t>
  </si>
  <si>
    <t>Suma de Pop2</t>
  </si>
  <si>
    <t>Tabla Aux6</t>
  </si>
  <si>
    <t>Tabla Aux7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</si>
</sst>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Vodafone Rg"/>
      <family val="2"/>
    </font>
    <font>
      <b/>
      <sz val="11"/>
      <color theme="1"/>
      <name val="Vodafone Rg"/>
      <family val="2"/>
    </font>
    <font>
      <sz val="11"/>
      <color theme="1"/>
      <name val="Vodafone Rg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 applyBorder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left"/>
    </xf>
    <xf numFmtId="9" fontId="0" fillId="3" borderId="0" xfId="1" applyFont="1" applyFill="1"/>
    <xf numFmtId="0" fontId="0" fillId="3" borderId="0" xfId="0" applyNumberFormat="1" applyFill="1"/>
    <xf numFmtId="165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  <a:latin typeface="Vodafone Rg" panose="020B0606080202020204" pitchFamily="34" charset="0"/>
              </a:rPr>
              <a:t>Gender</a:t>
            </a:r>
            <a:r>
              <a:rPr lang="es-ES" sz="1600" b="1" baseline="0">
                <a:solidFill>
                  <a:sysClr val="windowText" lastClr="000000"/>
                </a:solidFill>
                <a:latin typeface="Vodafone Rg" panose="020B0606080202020204" pitchFamily="34" charset="0"/>
              </a:rPr>
              <a:t> distribution by world population</a:t>
            </a:r>
            <a:endParaRPr lang="es-ES" sz="1600" b="1">
              <a:solidFill>
                <a:sysClr val="windowText" lastClr="000000"/>
              </a:solidFill>
              <a:latin typeface="Vodafone Rg" panose="020B0606080202020204" pitchFamily="34" charset="0"/>
            </a:endParaRPr>
          </a:p>
        </c:rich>
      </c:tx>
      <c:layout>
        <c:manualLayout>
          <c:xMode val="edge"/>
          <c:yMode val="edge"/>
          <c:x val="2.9235664820255171E-2"/>
          <c:y val="2.0097130857641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Vodafone Rg" panose="020B060608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9851925726410773E-2"/>
          <c:y val="0.11904369306142602"/>
          <c:w val="0.93762851978151118"/>
          <c:h val="0.50328168739941548"/>
        </c:manualLayout>
      </c:layout>
      <c:areaChart>
        <c:grouping val="stacked"/>
        <c:varyColors val="0"/>
        <c:ser>
          <c:idx val="1"/>
          <c:order val="0"/>
          <c:tx>
            <c:strRef>
              <c:f>Intermedia!$K$30</c:f>
              <c:strCache>
                <c:ptCount val="1"/>
                <c:pt idx="0">
                  <c:v>Male (%)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numRef>
              <c:f>Intermedia!$J$31:$J$44</c:f>
              <c:numCache>
                <c:formatCode>General</c:formatCode>
                <c:ptCount val="14"/>
                <c:pt idx="0">
                  <c:v>0</c:v>
                </c:pt>
                <c:pt idx="1">
                  <c:v>25.938167198051833</c:v>
                </c:pt>
                <c:pt idx="2">
                  <c:v>25.938167198051833</c:v>
                </c:pt>
                <c:pt idx="3">
                  <c:v>56.150648034284231</c:v>
                </c:pt>
                <c:pt idx="4">
                  <c:v>56.150648034284231</c:v>
                </c:pt>
                <c:pt idx="5">
                  <c:v>70.518787762581496</c:v>
                </c:pt>
                <c:pt idx="6">
                  <c:v>70.518787762581496</c:v>
                </c:pt>
                <c:pt idx="7">
                  <c:v>78.930886423457267</c:v>
                </c:pt>
                <c:pt idx="8">
                  <c:v>78.930886423457267</c:v>
                </c:pt>
                <c:pt idx="9">
                  <c:v>85.701138869881973</c:v>
                </c:pt>
                <c:pt idx="10">
                  <c:v>85.701138869881973</c:v>
                </c:pt>
                <c:pt idx="11">
                  <c:v>86.247443061883217</c:v>
                </c:pt>
                <c:pt idx="12">
                  <c:v>86.247443061883217</c:v>
                </c:pt>
                <c:pt idx="13">
                  <c:v>100</c:v>
                </c:pt>
              </c:numCache>
            </c:numRef>
          </c:cat>
          <c:val>
            <c:numRef>
              <c:f>Intermedia!$K$31:$K$44</c:f>
              <c:numCache>
                <c:formatCode>0%</c:formatCode>
                <c:ptCount val="14"/>
                <c:pt idx="0">
                  <c:v>0.5150113359002797</c:v>
                </c:pt>
                <c:pt idx="1">
                  <c:v>0.5150113359002797</c:v>
                </c:pt>
                <c:pt idx="2">
                  <c:v>0.50684051546643072</c:v>
                </c:pt>
                <c:pt idx="3">
                  <c:v>0.50684051546643072</c:v>
                </c:pt>
                <c:pt idx="4">
                  <c:v>0.48292766301826978</c:v>
                </c:pt>
                <c:pt idx="5">
                  <c:v>0.48292766301826978</c:v>
                </c:pt>
                <c:pt idx="6">
                  <c:v>0.49182211042785196</c:v>
                </c:pt>
                <c:pt idx="7">
                  <c:v>0.49182211042785196</c:v>
                </c:pt>
                <c:pt idx="8">
                  <c:v>0.51377684578275107</c:v>
                </c:pt>
                <c:pt idx="9">
                  <c:v>0.51377684578275107</c:v>
                </c:pt>
                <c:pt idx="10">
                  <c:v>0.50053913942483697</c:v>
                </c:pt>
                <c:pt idx="11">
                  <c:v>0.50053913942483697</c:v>
                </c:pt>
                <c:pt idx="12">
                  <c:v>0.49894668700403494</c:v>
                </c:pt>
                <c:pt idx="13">
                  <c:v>0.49894668700403494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4-465B-9832-C8F9F411CF05}"/>
            </c:ext>
          </c:extLst>
        </c:ser>
        <c:ser>
          <c:idx val="2"/>
          <c:order val="1"/>
          <c:tx>
            <c:strRef>
              <c:f>Intermedia!$L$30</c:f>
              <c:strCache>
                <c:ptCount val="1"/>
                <c:pt idx="0">
                  <c:v>Female (%)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solidFill>
                <a:schemeClr val="bg1"/>
              </a:solidFill>
            </a:ln>
            <a:effectLst/>
          </c:spPr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numRef>
              <c:f>Intermedia!$J$31:$J$44</c:f>
              <c:numCache>
                <c:formatCode>General</c:formatCode>
                <c:ptCount val="14"/>
                <c:pt idx="0">
                  <c:v>0</c:v>
                </c:pt>
                <c:pt idx="1">
                  <c:v>25.938167198051833</c:v>
                </c:pt>
                <c:pt idx="2">
                  <c:v>25.938167198051833</c:v>
                </c:pt>
                <c:pt idx="3">
                  <c:v>56.150648034284231</c:v>
                </c:pt>
                <c:pt idx="4">
                  <c:v>56.150648034284231</c:v>
                </c:pt>
                <c:pt idx="5">
                  <c:v>70.518787762581496</c:v>
                </c:pt>
                <c:pt idx="6">
                  <c:v>70.518787762581496</c:v>
                </c:pt>
                <c:pt idx="7">
                  <c:v>78.930886423457267</c:v>
                </c:pt>
                <c:pt idx="8">
                  <c:v>78.930886423457267</c:v>
                </c:pt>
                <c:pt idx="9">
                  <c:v>85.701138869881973</c:v>
                </c:pt>
                <c:pt idx="10">
                  <c:v>85.701138869881973</c:v>
                </c:pt>
                <c:pt idx="11">
                  <c:v>86.247443061883217</c:v>
                </c:pt>
                <c:pt idx="12">
                  <c:v>86.247443061883217</c:v>
                </c:pt>
                <c:pt idx="13">
                  <c:v>100</c:v>
                </c:pt>
              </c:numCache>
            </c:numRef>
          </c:cat>
          <c:val>
            <c:numRef>
              <c:f>Intermedia!$L$31:$L$44</c:f>
              <c:numCache>
                <c:formatCode>0%</c:formatCode>
                <c:ptCount val="14"/>
                <c:pt idx="0">
                  <c:v>0.4849886640997203</c:v>
                </c:pt>
                <c:pt idx="1">
                  <c:v>0.4849886640997203</c:v>
                </c:pt>
                <c:pt idx="2">
                  <c:v>0.49315948453356928</c:v>
                </c:pt>
                <c:pt idx="3">
                  <c:v>0.49315948453356928</c:v>
                </c:pt>
                <c:pt idx="4">
                  <c:v>0.51707233698173027</c:v>
                </c:pt>
                <c:pt idx="5">
                  <c:v>0.51707233698173027</c:v>
                </c:pt>
                <c:pt idx="6">
                  <c:v>0.50817788957214804</c:v>
                </c:pt>
                <c:pt idx="7">
                  <c:v>0.50817788957214804</c:v>
                </c:pt>
                <c:pt idx="8">
                  <c:v>0.48622315421724893</c:v>
                </c:pt>
                <c:pt idx="9">
                  <c:v>0.48622315421724893</c:v>
                </c:pt>
                <c:pt idx="10">
                  <c:v>0.49946086057516303</c:v>
                </c:pt>
                <c:pt idx="11">
                  <c:v>0.49946086057516303</c:v>
                </c:pt>
                <c:pt idx="12">
                  <c:v>0.50105331299596512</c:v>
                </c:pt>
                <c:pt idx="13">
                  <c:v>0.50105331299596512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4-465B-9832-C8F9F411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96320"/>
        <c:axId val="2046000064"/>
      </c:areaChart>
      <c:scatterChart>
        <c:scatterStyle val="lineMarker"/>
        <c:varyColors val="0"/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76235A-2F6D-4C30-B833-F21B0828FE3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764-465B-9832-C8F9F411CF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AAB27E-C9D2-4029-A944-AE238D72966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64-465B-9832-C8F9F411CF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53DFB4-9265-48D6-867B-F548E9DE0E7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64-465B-9832-C8F9F411CF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95F4C8F-D5C0-4CBF-9BB6-453BC944AA9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64-465B-9832-C8F9F411CF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BA4810-9E44-4972-B86D-11743BB0DB2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64-465B-9832-C8F9F411CF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94C014-BB08-4CBD-A501-68AFD78E872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764-465B-9832-C8F9F411CF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6DB60D-7056-4DA1-808D-F0E8A33010D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764-465B-9832-C8F9F411C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Intermedia!$N$6:$T$6</c:f>
              <c:numCache>
                <c:formatCode>0.00</c:formatCode>
                <c:ptCount val="7"/>
                <c:pt idx="0">
                  <c:v>12.969083599025916</c:v>
                </c:pt>
                <c:pt idx="1">
                  <c:v>41.04440761616803</c:v>
                </c:pt>
                <c:pt idx="2">
                  <c:v>63.334717898432864</c:v>
                </c:pt>
                <c:pt idx="3">
                  <c:v>74.724837093019374</c:v>
                </c:pt>
                <c:pt idx="4">
                  <c:v>82.31601264666962</c:v>
                </c:pt>
                <c:pt idx="5">
                  <c:v>85.974290965882602</c:v>
                </c:pt>
                <c:pt idx="6">
                  <c:v>92</c:v>
                </c:pt>
              </c:numCache>
            </c:numRef>
          </c:xVal>
          <c:yVal>
            <c:numRef>
              <c:f>Intermedia!$N$7:$T$7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Intermedia!$I$18:$I$24</c15:f>
                <c15:dlblRangeCache>
                  <c:ptCount val="7"/>
                  <c:pt idx="0">
                    <c:v>Central and Southern Asia</c:v>
                  </c:pt>
                  <c:pt idx="1">
                    <c:v>Eastern and South-Eastern Asia</c:v>
                  </c:pt>
                  <c:pt idx="2">
                    <c:v>Europe and Northern America</c:v>
                  </c:pt>
                  <c:pt idx="3">
                    <c:v>Latin America and the Caribbean</c:v>
                  </c:pt>
                  <c:pt idx="4">
                    <c:v>Northern Africa and Western Asia</c:v>
                  </c:pt>
                  <c:pt idx="5">
                    <c:v>Oceania </c:v>
                  </c:pt>
                  <c:pt idx="6">
                    <c:v>Sub-Saharan Africa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764-465B-9832-C8F9F411CF0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FC70E6-FA82-4E9A-9C0F-A4BC36496E46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764-465B-9832-C8F9F411CF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B876BD-4A9D-430D-A491-674A2DB1B24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764-465B-9832-C8F9F411CF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C0257D-8CC0-4B9C-95BE-D878DBFA929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764-465B-9832-C8F9F411CF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85F1E9-E101-4991-904F-AC3F7DF57617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64-465B-9832-C8F9F411CF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D28B66-F659-432D-A5B5-AB29B2EBCE3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764-465B-9832-C8F9F411CF05}"/>
                </c:ext>
              </c:extLst>
            </c:dLbl>
            <c:dLbl>
              <c:idx val="5"/>
              <c:layout>
                <c:manualLayout>
                  <c:x val="-4.5834810838830842E-2"/>
                  <c:y val="4.9908490621054971E-2"/>
                </c:manualLayout>
              </c:layout>
              <c:tx>
                <c:rich>
                  <a:bodyPr/>
                  <a:lstStyle/>
                  <a:p>
                    <a:fld id="{CACA7236-154C-4429-A362-8B8C8B32348E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764-465B-9832-C8F9F411CF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EB8A4F-6F82-40E5-B1D7-722C842AECB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764-465B-9832-C8F9F411CF0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Intermedia!$N$22:$T$22</c:f>
              <c:numCache>
                <c:formatCode>0.00</c:formatCode>
                <c:ptCount val="7"/>
                <c:pt idx="0">
                  <c:v>12.969083599025916</c:v>
                </c:pt>
                <c:pt idx="1">
                  <c:v>41.04440761616803</c:v>
                </c:pt>
                <c:pt idx="2">
                  <c:v>63.334717898432864</c:v>
                </c:pt>
                <c:pt idx="3">
                  <c:v>74.724837093019374</c:v>
                </c:pt>
                <c:pt idx="4">
                  <c:v>82.31601264666962</c:v>
                </c:pt>
                <c:pt idx="5">
                  <c:v>85.974290965882602</c:v>
                </c:pt>
                <c:pt idx="6">
                  <c:v>92</c:v>
                </c:pt>
              </c:numCache>
            </c:numRef>
          </c:xVal>
          <c:yVal>
            <c:numRef>
              <c:f>Intermedia!$N$23:$T$23</c:f>
              <c:numCache>
                <c:formatCode>General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Intermedia!$N$21:$T$21</c15:f>
                <c15:dlblRangeCache>
                  <c:ptCount val="7"/>
                  <c:pt idx="0">
                    <c:v>51,5%</c:v>
                  </c:pt>
                  <c:pt idx="1">
                    <c:v>50,7%</c:v>
                  </c:pt>
                  <c:pt idx="2">
                    <c:v>48,3%</c:v>
                  </c:pt>
                  <c:pt idx="3">
                    <c:v>49,2%</c:v>
                  </c:pt>
                  <c:pt idx="4">
                    <c:v>51,4%</c:v>
                  </c:pt>
                  <c:pt idx="5">
                    <c:v>50,1%</c:v>
                  </c:pt>
                  <c:pt idx="6">
                    <c:v>49,9%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5764-465B-9832-C8F9F411CF0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082922-7EC0-4E91-8C27-70CB03432F9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764-465B-9832-C8F9F411CF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7D22AB-FF1F-4324-A627-A202A4BF813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764-465B-9832-C8F9F411CF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952A5B-6CC4-4726-BEB2-E1EB36D616E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764-465B-9832-C8F9F411CF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46BED8-9E9E-4EBA-8B1B-2882CDBD317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764-465B-9832-C8F9F411CF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B29592-DC74-43B5-B60E-097AB6681FB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764-465B-9832-C8F9F411CF05}"/>
                </c:ext>
              </c:extLst>
            </c:dLbl>
            <c:dLbl>
              <c:idx val="5"/>
              <c:layout>
                <c:manualLayout>
                  <c:x val="-4.0615382521727257E-2"/>
                  <c:y val="4.9908490621054936E-2"/>
                </c:manualLayout>
              </c:layout>
              <c:tx>
                <c:rich>
                  <a:bodyPr/>
                  <a:lstStyle/>
                  <a:p>
                    <a:fld id="{EAE703B9-96DD-49BB-B8A5-D798F5045BE3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764-465B-9832-C8F9F411CF0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F6888D-5B43-4C04-B7A0-45E5295F17D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764-465B-9832-C8F9F411CF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Intermedia!$N$13:$T$13</c:f>
              <c:numCache>
                <c:formatCode>0.00</c:formatCode>
                <c:ptCount val="7"/>
                <c:pt idx="0">
                  <c:v>12.969083599025916</c:v>
                </c:pt>
                <c:pt idx="1">
                  <c:v>41.04440761616803</c:v>
                </c:pt>
                <c:pt idx="2">
                  <c:v>63.334717898432864</c:v>
                </c:pt>
                <c:pt idx="3">
                  <c:v>74.724837093019374</c:v>
                </c:pt>
                <c:pt idx="4">
                  <c:v>82.31601264666962</c:v>
                </c:pt>
                <c:pt idx="5">
                  <c:v>85.974290965882602</c:v>
                </c:pt>
                <c:pt idx="6">
                  <c:v>92</c:v>
                </c:pt>
              </c:numCache>
            </c:numRef>
          </c:xVal>
          <c:yVal>
            <c:numRef>
              <c:f>Intermedia!$N$14:$T$14</c:f>
              <c:numCache>
                <c:formatCode>General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Intermedia!$N$12:$T$12</c15:f>
                <c15:dlblRangeCache>
                  <c:ptCount val="7"/>
                  <c:pt idx="0">
                    <c:v>48,5%</c:v>
                  </c:pt>
                  <c:pt idx="1">
                    <c:v>49,3%</c:v>
                  </c:pt>
                  <c:pt idx="2">
                    <c:v>51,7%</c:v>
                  </c:pt>
                  <c:pt idx="3">
                    <c:v>50,8%</c:v>
                  </c:pt>
                  <c:pt idx="4">
                    <c:v>48,6%</c:v>
                  </c:pt>
                  <c:pt idx="5">
                    <c:v>49,9%</c:v>
                  </c:pt>
                  <c:pt idx="6">
                    <c:v>50,1%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764-465B-9832-C8F9F411C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96320"/>
        <c:axId val="2046000064"/>
      </c:scatterChart>
      <c:dateAx>
        <c:axId val="2045996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Vodafone Rg" panose="020B0606080202020204" pitchFamily="34" charset="0"/>
                  </a:rPr>
                  <a:t>Source:</a:t>
                </a:r>
                <a:r>
                  <a:rPr lang="es-ES" i="1" baseline="0">
                    <a:latin typeface="Vodafone Rg" panose="020B0606080202020204" pitchFamily="34" charset="0"/>
                  </a:rPr>
                  <a:t> https://population.un.org/</a:t>
                </a:r>
                <a:endParaRPr lang="es-ES" i="1">
                  <a:latin typeface="Vodafone Rg" panose="020B060608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766008130932479E-2"/>
              <c:y val="0.948815041646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2046000064"/>
        <c:crosses val="autoZero"/>
        <c:auto val="0"/>
        <c:lblOffset val="100"/>
        <c:baseTimeUnit val="days"/>
      </c:dateAx>
      <c:valAx>
        <c:axId val="2046000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5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1.9750350155271459E-2"/>
          <c:y val="7.4221077934141538E-2"/>
          <c:w val="0.52724436078873471"/>
          <c:h val="3.5058141026804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odafone Rg" panose="020B060608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ysClr val="windowText" lastClr="000000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r>
              <a:rPr lang="es-ES" sz="1600" b="1">
                <a:solidFill>
                  <a:sysClr val="windowText" lastClr="000000"/>
                </a:solidFill>
                <a:latin typeface="Vodafone Rg" panose="020B0606080202020204" pitchFamily="34" charset="0"/>
              </a:rPr>
              <a:t>Gender</a:t>
            </a:r>
            <a:r>
              <a:rPr lang="es-ES" sz="1600" b="1" baseline="0">
                <a:solidFill>
                  <a:sysClr val="windowText" lastClr="000000"/>
                </a:solidFill>
                <a:latin typeface="Vodafone Rg" panose="020B0606080202020204" pitchFamily="34" charset="0"/>
              </a:rPr>
              <a:t> distribution by world population density</a:t>
            </a:r>
          </a:p>
          <a:p>
            <a:pPr algn="l">
              <a:defRPr sz="1600" b="1">
                <a:solidFill>
                  <a:sysClr val="windowText" lastClr="000000"/>
                </a:solidFill>
                <a:latin typeface="Vodafone Rg" panose="020B0606080202020204" pitchFamily="34" charset="0"/>
              </a:defRPr>
            </a:pPr>
            <a:r>
              <a:rPr lang="es-ES" sz="1200" b="1" baseline="0">
                <a:solidFill>
                  <a:schemeClr val="accent4">
                    <a:lumMod val="75000"/>
                  </a:schemeClr>
                </a:solidFill>
                <a:latin typeface="Vodafone Rg" panose="020B0606080202020204" pitchFamily="34" charset="0"/>
              </a:rPr>
              <a:t>Total population in mM habitants (2020)</a:t>
            </a:r>
          </a:p>
        </c:rich>
      </c:tx>
      <c:layout>
        <c:manualLayout>
          <c:xMode val="edge"/>
          <c:yMode val="edge"/>
          <c:x val="2.9235664820255171E-2"/>
          <c:y val="2.0097130857641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ysClr val="windowText" lastClr="000000"/>
              </a:solidFill>
              <a:latin typeface="Vodafone Rg" panose="020B060608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9851925726410773E-2"/>
          <c:y val="0.14767595024643451"/>
          <c:w val="0.93762851978151118"/>
          <c:h val="0.47464952698129198"/>
        </c:manualLayout>
      </c:layout>
      <c:areaChart>
        <c:grouping val="stacked"/>
        <c:varyColors val="0"/>
        <c:ser>
          <c:idx val="1"/>
          <c:order val="0"/>
          <c:tx>
            <c:strRef>
              <c:f>Data!$R$30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6"/>
            </a:solidFill>
            <a:ln w="25400">
              <a:solidFill>
                <a:schemeClr val="bg1"/>
              </a:solidFill>
            </a:ln>
            <a:effectLst/>
          </c:spPr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numRef>
              <c:f>Data!$Q$31:$Q$44</c:f>
              <c:numCache>
                <c:formatCode>General</c:formatCode>
                <c:ptCount val="14"/>
                <c:pt idx="0">
                  <c:v>0</c:v>
                </c:pt>
                <c:pt idx="1">
                  <c:v>42.125541420851718</c:v>
                </c:pt>
                <c:pt idx="2">
                  <c:v>42.125541420851718</c:v>
                </c:pt>
                <c:pt idx="3">
                  <c:v>63.783871176638961</c:v>
                </c:pt>
                <c:pt idx="4">
                  <c:v>63.783871176638961</c:v>
                </c:pt>
                <c:pt idx="5">
                  <c:v>73.149239683542021</c:v>
                </c:pt>
                <c:pt idx="6">
                  <c:v>73.149239683542021</c:v>
                </c:pt>
                <c:pt idx="7">
                  <c:v>78.580245017860918</c:v>
                </c:pt>
                <c:pt idx="8">
                  <c:v>78.580245017860918</c:v>
                </c:pt>
                <c:pt idx="9">
                  <c:v>88.147755500979983</c:v>
                </c:pt>
                <c:pt idx="10">
                  <c:v>88.147755500979983</c:v>
                </c:pt>
                <c:pt idx="11">
                  <c:v>89.449497646048371</c:v>
                </c:pt>
                <c:pt idx="12">
                  <c:v>89.449497646048371</c:v>
                </c:pt>
                <c:pt idx="13">
                  <c:v>100</c:v>
                </c:pt>
              </c:numCache>
            </c:numRef>
          </c:cat>
          <c:val>
            <c:numRef>
              <c:f>Data!$R$31:$R$44</c:f>
              <c:numCache>
                <c:formatCode>0%</c:formatCode>
                <c:ptCount val="14"/>
                <c:pt idx="0">
                  <c:v>0.5150113359002797</c:v>
                </c:pt>
                <c:pt idx="1">
                  <c:v>0.5150113359002797</c:v>
                </c:pt>
                <c:pt idx="2">
                  <c:v>0.50684051546643072</c:v>
                </c:pt>
                <c:pt idx="3">
                  <c:v>0.50684051546643072</c:v>
                </c:pt>
                <c:pt idx="4">
                  <c:v>0.48292766301826978</c:v>
                </c:pt>
                <c:pt idx="5">
                  <c:v>0.48292766301826978</c:v>
                </c:pt>
                <c:pt idx="6">
                  <c:v>0.49182211042785196</c:v>
                </c:pt>
                <c:pt idx="7">
                  <c:v>0.49182211042785196</c:v>
                </c:pt>
                <c:pt idx="8">
                  <c:v>0.51377684578275107</c:v>
                </c:pt>
                <c:pt idx="9">
                  <c:v>0.51377684578275107</c:v>
                </c:pt>
                <c:pt idx="10">
                  <c:v>0.50053913942483697</c:v>
                </c:pt>
                <c:pt idx="11">
                  <c:v>0.50053913942483697</c:v>
                </c:pt>
                <c:pt idx="12">
                  <c:v>0.49894668700403494</c:v>
                </c:pt>
                <c:pt idx="13">
                  <c:v>0.49894668700403494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B-42EC-961B-218062470768}"/>
            </c:ext>
          </c:extLst>
        </c:ser>
        <c:ser>
          <c:idx val="2"/>
          <c:order val="1"/>
          <c:tx>
            <c:strRef>
              <c:f>Data!$S$30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solidFill>
                <a:schemeClr val="bg1"/>
              </a:solidFill>
            </a:ln>
            <a:effectLst/>
          </c:spPr>
          <c:errBars>
            <c:errDir val="y"/>
            <c:errBarType val="minus"/>
            <c:errValType val="percentage"/>
            <c:noEndCap val="1"/>
            <c:val val="100"/>
            <c:spPr>
              <a:noFill/>
              <a:ln w="25400" cap="flat" cmpd="sng" algn="ctr">
                <a:solidFill>
                  <a:schemeClr val="bg1"/>
                </a:solidFill>
                <a:round/>
              </a:ln>
              <a:effectLst/>
            </c:spPr>
          </c:errBars>
          <c:cat>
            <c:numRef>
              <c:f>Data!$Q$31:$Q$44</c:f>
              <c:numCache>
                <c:formatCode>General</c:formatCode>
                <c:ptCount val="14"/>
                <c:pt idx="0">
                  <c:v>0</c:v>
                </c:pt>
                <c:pt idx="1">
                  <c:v>42.125541420851718</c:v>
                </c:pt>
                <c:pt idx="2">
                  <c:v>42.125541420851718</c:v>
                </c:pt>
                <c:pt idx="3">
                  <c:v>63.783871176638961</c:v>
                </c:pt>
                <c:pt idx="4">
                  <c:v>63.783871176638961</c:v>
                </c:pt>
                <c:pt idx="5">
                  <c:v>73.149239683542021</c:v>
                </c:pt>
                <c:pt idx="6">
                  <c:v>73.149239683542021</c:v>
                </c:pt>
                <c:pt idx="7">
                  <c:v>78.580245017860918</c:v>
                </c:pt>
                <c:pt idx="8">
                  <c:v>78.580245017860918</c:v>
                </c:pt>
                <c:pt idx="9">
                  <c:v>88.147755500979983</c:v>
                </c:pt>
                <c:pt idx="10">
                  <c:v>88.147755500979983</c:v>
                </c:pt>
                <c:pt idx="11">
                  <c:v>89.449497646048371</c:v>
                </c:pt>
                <c:pt idx="12">
                  <c:v>89.449497646048371</c:v>
                </c:pt>
                <c:pt idx="13">
                  <c:v>100</c:v>
                </c:pt>
              </c:numCache>
            </c:numRef>
          </c:cat>
          <c:val>
            <c:numRef>
              <c:f>Data!$S$31:$S$44</c:f>
              <c:numCache>
                <c:formatCode>0%</c:formatCode>
                <c:ptCount val="14"/>
                <c:pt idx="0">
                  <c:v>0.4849886640997203</c:v>
                </c:pt>
                <c:pt idx="1">
                  <c:v>0.4849886640997203</c:v>
                </c:pt>
                <c:pt idx="2">
                  <c:v>0.49315948453356928</c:v>
                </c:pt>
                <c:pt idx="3">
                  <c:v>0.49315948453356928</c:v>
                </c:pt>
                <c:pt idx="4">
                  <c:v>0.51707233698173027</c:v>
                </c:pt>
                <c:pt idx="5">
                  <c:v>0.51707233698173027</c:v>
                </c:pt>
                <c:pt idx="6">
                  <c:v>0.50817788957214804</c:v>
                </c:pt>
                <c:pt idx="7">
                  <c:v>0.50817788957214804</c:v>
                </c:pt>
                <c:pt idx="8">
                  <c:v>0.48622315421724893</c:v>
                </c:pt>
                <c:pt idx="9">
                  <c:v>0.48622315421724893</c:v>
                </c:pt>
                <c:pt idx="10">
                  <c:v>0.49946086057516303</c:v>
                </c:pt>
                <c:pt idx="11">
                  <c:v>0.49946086057516303</c:v>
                </c:pt>
                <c:pt idx="12">
                  <c:v>0.50105331299596512</c:v>
                </c:pt>
                <c:pt idx="13">
                  <c:v>0.50105331299596512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B-42EC-961B-21806247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96320"/>
        <c:axId val="2046000064"/>
      </c:areaChart>
      <c:scatterChart>
        <c:scatterStyle val="lineMarker"/>
        <c:varyColors val="0"/>
        <c:ser>
          <c:idx val="0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D5D8EE-1CCC-4F0F-9B2D-FB21EF2102D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FB-42EC-961B-2180624707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8B8609-D196-490B-A905-4F0AC836BC4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FB-42EC-961B-2180624707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ED543C9-687C-4230-8697-8A29F730589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FB-42EC-961B-218062470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A24BED-7E58-46F2-8AFA-82FC0BCB603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FB-42EC-961B-218062470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6CEB4A-CEC3-4999-8727-3F3EA62A229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FB-42EC-961B-2180624707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D2B3704-3AE8-444C-9C57-9B2D58C3510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FB-42EC-961B-218062470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9EDECB-0DF6-4944-9EBB-64CCA59CAEB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FB-42EC-961B-218062470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Data!$U$6:$AA$6</c:f>
              <c:numCache>
                <c:formatCode>0.00</c:formatCode>
                <c:ptCount val="7"/>
                <c:pt idx="0">
                  <c:v>21.062770710425859</c:v>
                </c:pt>
                <c:pt idx="1">
                  <c:v>52.954706298745336</c:v>
                </c:pt>
                <c:pt idx="2">
                  <c:v>68.466555430090494</c:v>
                </c:pt>
                <c:pt idx="3">
                  <c:v>75.864742350701476</c:v>
                </c:pt>
                <c:pt idx="4">
                  <c:v>83.36400025942045</c:v>
                </c:pt>
                <c:pt idx="5">
                  <c:v>88.798626573514184</c:v>
                </c:pt>
                <c:pt idx="6">
                  <c:v>95</c:v>
                </c:pt>
              </c:numCache>
            </c:numRef>
          </c:xVal>
          <c:yVal>
            <c:numRef>
              <c:f>Data!$U$7:$AA$7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Intermedia!$I$18:$I$24</c15:f>
                <c15:dlblRangeCache>
                  <c:ptCount val="7"/>
                  <c:pt idx="0">
                    <c:v>Central and Southern Asia</c:v>
                  </c:pt>
                  <c:pt idx="1">
                    <c:v>Eastern and South-Eastern Asia</c:v>
                  </c:pt>
                  <c:pt idx="2">
                    <c:v>Europe and Northern America</c:v>
                  </c:pt>
                  <c:pt idx="3">
                    <c:v>Latin America and the Caribbean</c:v>
                  </c:pt>
                  <c:pt idx="4">
                    <c:v>Northern Africa and Western Asia</c:v>
                  </c:pt>
                  <c:pt idx="5">
                    <c:v>Oceania </c:v>
                  </c:pt>
                  <c:pt idx="6">
                    <c:v>Sub-Saharan Africa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FFB-42EC-961B-21806247076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39D46C-3729-4EFA-B5C9-82D67E84CA3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FB-42EC-961B-2180624707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EFC3F1-4963-4D07-826B-E0035780D34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FB-42EC-961B-2180624707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75263D-0769-4743-8863-A32F683565A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FB-42EC-961B-218062470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834321-492B-444F-8A5D-F8AF0233BC8F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FB-42EC-961B-218062470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6D4C63A-7847-4427-9243-D5944E298E1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FB-42EC-961B-218062470768}"/>
                </c:ext>
              </c:extLst>
            </c:dLbl>
            <c:dLbl>
              <c:idx val="5"/>
              <c:layout>
                <c:manualLayout>
                  <c:x val="-3.40716087773551E-2"/>
                  <c:y val="5.0221798443393154E-2"/>
                </c:manualLayout>
              </c:layout>
              <c:tx>
                <c:rich>
                  <a:bodyPr/>
                  <a:lstStyle/>
                  <a:p>
                    <a:fld id="{8DF47394-738E-4E4E-83BB-30DC3C831ADB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8FFB-42EC-961B-218062470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E29C73-81E6-4C82-B88F-848ACEB08C3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FFB-42EC-961B-2180624707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Data!$U$22:$AA$22</c:f>
              <c:numCache>
                <c:formatCode>0.00</c:formatCode>
                <c:ptCount val="7"/>
                <c:pt idx="0">
                  <c:v>21.062770710425859</c:v>
                </c:pt>
                <c:pt idx="1">
                  <c:v>52.954706298745336</c:v>
                </c:pt>
                <c:pt idx="2">
                  <c:v>68.466555430090494</c:v>
                </c:pt>
                <c:pt idx="3">
                  <c:v>75.864742350701476</c:v>
                </c:pt>
                <c:pt idx="4">
                  <c:v>83.36400025942045</c:v>
                </c:pt>
                <c:pt idx="5">
                  <c:v>88.798626573514184</c:v>
                </c:pt>
                <c:pt idx="6">
                  <c:v>95</c:v>
                </c:pt>
              </c:numCache>
            </c:numRef>
          </c:xVal>
          <c:yVal>
            <c:numRef>
              <c:f>Data!$U$23:$AA$23</c:f>
              <c:numCache>
                <c:formatCode>General</c:formatCode>
                <c:ptCount val="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Intermedia!$N$21:$T$21</c15:f>
                <c15:dlblRangeCache>
                  <c:ptCount val="7"/>
                  <c:pt idx="0">
                    <c:v>51,5%</c:v>
                  </c:pt>
                  <c:pt idx="1">
                    <c:v>50,7%</c:v>
                  </c:pt>
                  <c:pt idx="2">
                    <c:v>48,3%</c:v>
                  </c:pt>
                  <c:pt idx="3">
                    <c:v>49,2%</c:v>
                  </c:pt>
                  <c:pt idx="4">
                    <c:v>51,4%</c:v>
                  </c:pt>
                  <c:pt idx="5">
                    <c:v>50,1%</c:v>
                  </c:pt>
                  <c:pt idx="6">
                    <c:v>49,9%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8FFB-42EC-961B-21806247076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971148-13F5-463A-AC7C-E4B26ABBCF7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FFB-42EC-961B-2180624707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5B8DFF-47C8-4F00-BA68-04C610D1BD1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FB-42EC-961B-2180624707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EAAD2A-100F-494A-8F69-B4AAFB014189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FFB-42EC-961B-218062470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7BE76B-A074-40A8-BE9D-C7D13CE6423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FFB-42EC-961B-218062470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91B6D1-2F3C-437C-B3E5-D679DBFD13D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FFB-42EC-961B-218062470768}"/>
                </c:ext>
              </c:extLst>
            </c:dLbl>
            <c:dLbl>
              <c:idx val="5"/>
              <c:layout>
                <c:manualLayout>
                  <c:x val="-3.8002007907839405E-2"/>
                  <c:y val="5.2230670381128878E-2"/>
                </c:manualLayout>
              </c:layout>
              <c:tx>
                <c:rich>
                  <a:bodyPr/>
                  <a:lstStyle/>
                  <a:p>
                    <a:fld id="{35265BD1-132D-4B08-B6B4-B46D441AECE5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FFB-42EC-961B-218062470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0327C9-5BF1-4063-99AB-84EBD22A382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FFB-42EC-961B-218062470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Data!$U$13:$AA$13</c:f>
              <c:numCache>
                <c:formatCode>0.00</c:formatCode>
                <c:ptCount val="7"/>
                <c:pt idx="0">
                  <c:v>21.062770710425859</c:v>
                </c:pt>
                <c:pt idx="1">
                  <c:v>52.954706298745336</c:v>
                </c:pt>
                <c:pt idx="2">
                  <c:v>68.466555430090494</c:v>
                </c:pt>
                <c:pt idx="3">
                  <c:v>75.864742350701476</c:v>
                </c:pt>
                <c:pt idx="4">
                  <c:v>83.36400025942045</c:v>
                </c:pt>
                <c:pt idx="5">
                  <c:v>88.798626573514184</c:v>
                </c:pt>
                <c:pt idx="6">
                  <c:v>95</c:v>
                </c:pt>
              </c:numCache>
            </c:numRef>
          </c:xVal>
          <c:yVal>
            <c:numRef>
              <c:f>Data!$U$14:$AA$14</c:f>
              <c:numCache>
                <c:formatCode>General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Intermedia!$N$12:$T$12</c15:f>
                <c15:dlblRangeCache>
                  <c:ptCount val="7"/>
                  <c:pt idx="0">
                    <c:v>48,5%</c:v>
                  </c:pt>
                  <c:pt idx="1">
                    <c:v>49,3%</c:v>
                  </c:pt>
                  <c:pt idx="2">
                    <c:v>51,7%</c:v>
                  </c:pt>
                  <c:pt idx="3">
                    <c:v>50,8%</c:v>
                  </c:pt>
                  <c:pt idx="4">
                    <c:v>48,6%</c:v>
                  </c:pt>
                  <c:pt idx="5">
                    <c:v>49,9%</c:v>
                  </c:pt>
                  <c:pt idx="6">
                    <c:v>50,1%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8FFB-42EC-961B-21806247076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C00F440-D948-40BF-8D58-6D12193DB661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FFB-42EC-961B-2180624707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B967F9E-9DE8-4208-8E0A-0DBA9CEDBAAE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FFB-42EC-961B-2180624707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251057-3A99-480A-8456-102C733929C5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FFB-42EC-961B-2180624707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438695-3988-48E3-B4D6-5AFB805A5953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FFB-42EC-961B-2180624707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6D3837-CE15-4A52-96E6-E24803B05971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FFB-42EC-961B-2180624707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B5611B-B4A8-4972-ABB2-0783AADAF87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FFB-42EC-961B-2180624707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15DD1A-9A97-4249-89C5-D06CAC34E32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FFB-42EC-961B-2180624707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Vodafone Rg" panose="020B060608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Data!$U$28:$AA$28</c:f>
              <c:numCache>
                <c:formatCode>0.00</c:formatCode>
                <c:ptCount val="7"/>
                <c:pt idx="0">
                  <c:v>21.062770710425859</c:v>
                </c:pt>
                <c:pt idx="1">
                  <c:v>52.954706298745336</c:v>
                </c:pt>
                <c:pt idx="2">
                  <c:v>68.466555430090494</c:v>
                </c:pt>
                <c:pt idx="3">
                  <c:v>75.864742350701476</c:v>
                </c:pt>
                <c:pt idx="4">
                  <c:v>83.36400025942045</c:v>
                </c:pt>
                <c:pt idx="5">
                  <c:v>88.798626573514184</c:v>
                </c:pt>
                <c:pt idx="6">
                  <c:v>95</c:v>
                </c:pt>
              </c:numCache>
            </c:numRef>
          </c:xVal>
          <c:yVal>
            <c:numRef>
              <c:f>Data!$U$29:$AA$29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Data!$U$27:$AA$27</c15:f>
                <c15:dlblRangeCache>
                  <c:ptCount val="7"/>
                  <c:pt idx="0">
                    <c:v>2,01</c:v>
                  </c:pt>
                  <c:pt idx="1">
                    <c:v>2,35</c:v>
                  </c:pt>
                  <c:pt idx="2">
                    <c:v>1,12</c:v>
                  </c:pt>
                  <c:pt idx="3">
                    <c:v>0,65</c:v>
                  </c:pt>
                  <c:pt idx="4">
                    <c:v>0,53</c:v>
                  </c:pt>
                  <c:pt idx="5">
                    <c:v>0,04</c:v>
                  </c:pt>
                  <c:pt idx="6">
                    <c:v>1,07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8FFB-42EC-961B-21806247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96320"/>
        <c:axId val="2046000064"/>
      </c:scatterChart>
      <c:dateAx>
        <c:axId val="20459963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i="1">
                    <a:latin typeface="Vodafone Rg" panose="020B0606080202020204" pitchFamily="34" charset="0"/>
                  </a:rPr>
                  <a:t>Source:</a:t>
                </a:r>
                <a:r>
                  <a:rPr lang="es-ES" i="1" baseline="0">
                    <a:latin typeface="Vodafone Rg" panose="020B0606080202020204" pitchFamily="34" charset="0"/>
                  </a:rPr>
                  <a:t> https://population.un.org</a:t>
                </a:r>
                <a:endParaRPr lang="es-ES" i="1">
                  <a:latin typeface="Vodafone Rg" panose="020B060608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6766008130932479E-2"/>
              <c:y val="0.9488150416467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2046000064"/>
        <c:crosses val="autoZero"/>
        <c:auto val="0"/>
        <c:lblOffset val="100"/>
        <c:baseTimeUnit val="days"/>
      </c:dateAx>
      <c:valAx>
        <c:axId val="2046000064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5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Vodafone Rg" panose="020B0606080202020204" pitchFamily="34" charset="0"/>
                <a:ea typeface="+mn-ea"/>
                <a:cs typeface="+mn-cs"/>
              </a:defRPr>
            </a:pPr>
            <a:endParaRPr lang="es-ES"/>
          </a:p>
        </c:txPr>
      </c:legendEntry>
      <c:layout>
        <c:manualLayout>
          <c:xMode val="edge"/>
          <c:yMode val="edge"/>
          <c:x val="0.80218811972073978"/>
          <c:y val="3.4551590384259173E-2"/>
          <c:w val="0.13290837386051879"/>
          <c:h val="6.2093564215565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odafone Rg" panose="020B060608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793750</xdr:colOff>
      <xdr:row>4</xdr:row>
      <xdr:rowOff>174889</xdr:rowOff>
    </xdr:from>
    <xdr:to>
      <xdr:col>25</xdr:col>
      <xdr:colOff>1326885</xdr:colOff>
      <xdr:row>39</xdr:row>
      <xdr:rowOff>174626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F0475-28B3-44D2-9302-3B34DD968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784224</xdr:colOff>
      <xdr:row>4</xdr:row>
      <xdr:rowOff>20107</xdr:rowOff>
    </xdr:from>
    <xdr:to>
      <xdr:col>5</xdr:col>
      <xdr:colOff>519641</xdr:colOff>
      <xdr:row>39</xdr:row>
      <xdr:rowOff>22225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45B98A-F7DA-4DE7-9748-5CC60B15B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161925</xdr:rowOff>
    </xdr:from>
    <xdr:to>
      <xdr:col>7</xdr:col>
      <xdr:colOff>515176</xdr:colOff>
      <xdr:row>32</xdr:row>
      <xdr:rowOff>115102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F634CD-7189-4EC9-B330-BF6CFB97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61925"/>
          <a:ext cx="5915851" cy="574437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a, Susana, Vodafone" refreshedDate="44654.382375694448" createdVersion="6" refreshedVersion="6" minRefreshableVersion="3" recordCount="232" xr:uid="{584252F0-5214-4CAA-B2EF-AAC71176FB23}">
  <cacheSource type="worksheet">
    <worksheetSource ref="A1:G1048576" sheet="Intermedia"/>
  </cacheSource>
  <cacheFields count="7">
    <cacheField name="Geographic region" numFmtId="0">
      <sharedItems containsBlank="1"/>
    </cacheField>
    <cacheField name="SDG Region" numFmtId="0">
      <sharedItems containsBlank="1" count="9">
        <s v="Central and Southern Asia"/>
        <s v="Europe and Northern America"/>
        <s v="Northern Africa and Western Asia"/>
        <s v="Oceania (excluding Australia and New Zealand)"/>
        <s v="Sub-Saharan Africa"/>
        <s v="Latin America and the Caribbean"/>
        <s v="Australia/New Zealand"/>
        <s v="Eastern and South-Eastern Asia"/>
        <m/>
      </sharedItems>
    </cacheField>
    <cacheField name="Subregion" numFmtId="0">
      <sharedItems containsBlank="1"/>
    </cacheField>
    <cacheField name="Location" numFmtId="0">
      <sharedItems containsBlank="1"/>
    </cacheField>
    <cacheField name="PopMale" numFmtId="0">
      <sharedItems containsString="0" containsBlank="1" containsNumber="1" minValue="47.268999999999998" maxValue="738247.34"/>
    </cacheField>
    <cacheField name="PopFemale" numFmtId="0">
      <sharedItems containsString="0" containsBlank="1" containsNumber="1" minValue="47.901000000000003" maxValue="701076.43400000001"/>
    </cacheField>
    <cacheField name="PopTotal" numFmtId="0">
      <sharedItems containsString="0" containsBlank="1" containsNumber="1" minValue="0.80900000000000005" maxValue="1439323.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a, Susana, Vodafone" refreshedDate="44654.383784027777" createdVersion="6" refreshedVersion="6" minRefreshableVersion="3" recordCount="232" xr:uid="{EFEF89C0-ED25-4616-94DC-A54D6D1763C3}">
  <cacheSource type="worksheet">
    <worksheetSource ref="A1:H1048576" sheet="Data"/>
  </cacheSource>
  <cacheFields count="8">
    <cacheField name="Geographic region" numFmtId="0">
      <sharedItems containsBlank="1"/>
    </cacheField>
    <cacheField name="SDG Region" numFmtId="0">
      <sharedItems containsBlank="1" count="9">
        <s v="Central and Southern Asia"/>
        <s v="Europe and Northern America"/>
        <s v="Northern Africa and Western Asia"/>
        <s v="Oceania (excluding Australia and New Zealand)"/>
        <s v="Sub-Saharan Africa"/>
        <s v="Latin America and the Caribbean"/>
        <s v="Australia/New Zealand"/>
        <s v="Eastern and South-Eastern Asia"/>
        <m/>
      </sharedItems>
    </cacheField>
    <cacheField name="Subregion" numFmtId="0">
      <sharedItems containsBlank="1"/>
    </cacheField>
    <cacheField name="Location" numFmtId="0">
      <sharedItems containsBlank="1"/>
    </cacheField>
    <cacheField name="PopMale" numFmtId="0">
      <sharedItems containsString="0" containsBlank="1" containsNumber="1" minValue="47.268999999999998" maxValue="738247.34"/>
    </cacheField>
    <cacheField name="PopFemale" numFmtId="0">
      <sharedItems containsString="0" containsBlank="1" containsNumber="1" minValue="47.901000000000003" maxValue="701076.43400000001"/>
    </cacheField>
    <cacheField name="PopTotal" numFmtId="0">
      <sharedItems containsString="0" containsBlank="1" containsNumber="1" minValue="0.80900000000000005" maxValue="1439323.774"/>
    </cacheField>
    <cacheField name="PopDensity" numFmtId="0">
      <sharedItems containsString="0" containsBlank="1" containsNumber="1" minValue="0.13800000000000001" maxValue="26338.25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la, Susana, Vodafone" refreshedDate="44654.3877130787" createdVersion="6" refreshedVersion="6" minRefreshableVersion="3" recordCount="232" xr:uid="{A3E8254A-ED37-419C-AEB2-8EAC277383F2}">
  <cacheSource type="worksheet">
    <worksheetSource ref="A1:I1048576" sheet="Data"/>
  </cacheSource>
  <cacheFields count="9">
    <cacheField name="Geographic region" numFmtId="0">
      <sharedItems containsBlank="1"/>
    </cacheField>
    <cacheField name="SDG Region" numFmtId="0">
      <sharedItems containsBlank="1" count="9">
        <s v="Central and Southern Asia"/>
        <s v="Europe and Northern America"/>
        <s v="Northern Africa and Western Asia"/>
        <s v="Oceania (excluding Australia and New Zealand)"/>
        <s v="Sub-Saharan Africa"/>
        <s v="Latin America and the Caribbean"/>
        <s v="Australia/New Zealand"/>
        <s v="Eastern and South-Eastern Asia"/>
        <m/>
      </sharedItems>
    </cacheField>
    <cacheField name="Subregion" numFmtId="0">
      <sharedItems containsBlank="1" count="23">
        <s v="Southern Asia"/>
        <s v="Southern Europe"/>
        <s v="Northern Africa"/>
        <s v="Polynesia"/>
        <s v="Middle Africa"/>
        <s v="Caribbean"/>
        <s v="South America"/>
        <s v="Western Asia"/>
        <s v="Australia/New Zealand"/>
        <s v="Western Europe"/>
        <s v="Eastern Europe"/>
        <s v="Central America"/>
        <s v="Western Africa"/>
        <s v="Southern Africa"/>
        <s v="South-Eastern Asia"/>
        <s v="Eastern Africa"/>
        <s v="Northern Europe"/>
        <s v="Eastern Asia"/>
        <s v="Melanesia"/>
        <s v="Micronesia"/>
        <s v="Central Asia"/>
        <s v="Northern America"/>
        <m/>
      </sharedItems>
    </cacheField>
    <cacheField name="Location" numFmtId="0">
      <sharedItems containsBlank="1"/>
    </cacheField>
    <cacheField name="PopMale" numFmtId="0">
      <sharedItems containsString="0" containsBlank="1" containsNumber="1" minValue="47.268999999999998" maxValue="738247.34"/>
    </cacheField>
    <cacheField name="PopFemale" numFmtId="0">
      <sharedItems containsString="0" containsBlank="1" containsNumber="1" minValue="47.901000000000003" maxValue="701076.43400000001"/>
    </cacheField>
    <cacheField name="PopTotal" numFmtId="0">
      <sharedItems containsString="0" containsBlank="1" containsNumber="1" minValue="0.80900000000000005" maxValue="1439323.774"/>
    </cacheField>
    <cacheField name="PopDensity" numFmtId="0">
      <sharedItems containsString="0" containsBlank="1" containsNumber="1" minValue="0.13800000000000001" maxValue="26338.255000000001"/>
    </cacheField>
    <cacheField name="Pop2" numFmtId="0">
      <sharedItems containsString="0" containsBlank="1" containsNumber="1" minValue="0.99613799999999997" maxValue="640527655.293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Asia"/>
    <x v="0"/>
    <s v="Southern Asia"/>
    <s v="Afghanistan"/>
    <n v="19976.264999999999"/>
    <n v="18952.076000000001"/>
    <n v="38928.341"/>
  </r>
  <r>
    <s v="Europe"/>
    <x v="1"/>
    <s v="Southern Europe"/>
    <s v="Albania"/>
    <n v="1464.7139999999999"/>
    <n v="1413.086"/>
    <n v="2877.8"/>
  </r>
  <r>
    <s v="Africa"/>
    <x v="2"/>
    <s v="Northern Africa"/>
    <s v="Algeria"/>
    <n v="22153.808000000001"/>
    <n v="21697.235000000001"/>
    <n v="43851.042999999998"/>
  </r>
  <r>
    <s v="Oceania"/>
    <x v="3"/>
    <s v="Polynesia"/>
    <s v="American Samoa"/>
    <m/>
    <m/>
    <n v="55.197000000000003"/>
  </r>
  <r>
    <s v="Europe"/>
    <x v="1"/>
    <s v="Southern Europe"/>
    <s v="Andorra"/>
    <m/>
    <m/>
    <n v="77.265000000000001"/>
  </r>
  <r>
    <s v="Africa"/>
    <x v="4"/>
    <s v="Middle Africa"/>
    <s v="Angola"/>
    <n v="16260.87"/>
    <n v="16605.398000000001"/>
    <n v="32866.267999999996"/>
  </r>
  <r>
    <s v="Latin America and the Caribbean"/>
    <x v="5"/>
    <s v="Caribbean"/>
    <s v="Anguilla"/>
    <m/>
    <m/>
    <n v="15.002000000000001"/>
  </r>
  <r>
    <s v="Latin America and the Caribbean"/>
    <x v="5"/>
    <s v="Caribbean"/>
    <s v="Antigua and Barbuda"/>
    <n v="47.268999999999998"/>
    <n v="50.658999999999999"/>
    <n v="97.927999999999997"/>
  </r>
  <r>
    <s v="Latin America and the Caribbean"/>
    <x v="5"/>
    <s v="South America"/>
    <s v="Argentina"/>
    <n v="22049.146000000001"/>
    <n v="23146.631000000001"/>
    <n v="45195.777000000002"/>
  </r>
  <r>
    <s v="Asia"/>
    <x v="2"/>
    <s v="Western Asia"/>
    <s v="Armenia"/>
    <n v="1393.7470000000001"/>
    <n v="1569.4870000000001"/>
    <n v="2963.2339999999999"/>
  </r>
  <r>
    <s v="Latin America and the Caribbean"/>
    <x v="5"/>
    <s v="Caribbean"/>
    <s v="Aruba"/>
    <n v="50.642000000000003"/>
    <n v="56.124000000000002"/>
    <n v="106.76600000000001"/>
  </r>
  <r>
    <s v="Oceania"/>
    <x v="6"/>
    <s v="Australia/New Zealand"/>
    <s v="Australia"/>
    <n v="12698.625"/>
    <n v="12801.255999999999"/>
    <n v="25499.881000000001"/>
  </r>
  <r>
    <s v="Europe"/>
    <x v="1"/>
    <s v="Western Europe"/>
    <s v="Austria"/>
    <n v="4439.6909999999998"/>
    <n v="4566.7089999999998"/>
    <n v="9006.4"/>
  </r>
  <r>
    <s v="Asia"/>
    <x v="2"/>
    <s v="Western Asia"/>
    <s v="Azerbaijan"/>
    <n v="5064.6639999999998"/>
    <n v="5074.5110000000004"/>
    <n v="10139.174999999999"/>
  </r>
  <r>
    <s v="Latin America and the Caribbean"/>
    <x v="5"/>
    <s v="Caribbean"/>
    <s v="Bahamas"/>
    <n v="191.09299999999999"/>
    <n v="202.155"/>
    <n v="393.24799999999999"/>
  </r>
  <r>
    <s v="Asia"/>
    <x v="2"/>
    <s v="Western Asia"/>
    <s v="Bahrain"/>
    <n v="1100.4739999999999"/>
    <n v="601.10900000000004"/>
    <n v="1701.5830000000001"/>
  </r>
  <r>
    <s v="Asia"/>
    <x v="0"/>
    <s v="Southern Asia"/>
    <s v="Bangladesh"/>
    <n v="83259.107999999993"/>
    <n v="81430.274999999994"/>
    <n v="164689.383"/>
  </r>
  <r>
    <s v="Latin America and the Caribbean"/>
    <x v="5"/>
    <s v="Caribbean"/>
    <s v="Barbados"/>
    <n v="139.084"/>
    <n v="148.28700000000001"/>
    <n v="287.37099999999998"/>
  </r>
  <r>
    <s v="Europe"/>
    <x v="1"/>
    <s v="Eastern Europe"/>
    <s v="Belarus"/>
    <n v="4399.3670000000002"/>
    <n v="5049.9539999999997"/>
    <n v="9449.3209999999999"/>
  </r>
  <r>
    <s v="Europe"/>
    <x v="1"/>
    <s v="Western Europe"/>
    <s v="Belgium"/>
    <n v="5744.335"/>
    <n v="5845.2809999999999"/>
    <n v="11589.616"/>
  </r>
  <r>
    <s v="Latin America and the Caribbean"/>
    <x v="5"/>
    <s v="Central America"/>
    <s v="Belize"/>
    <n v="197.761"/>
    <n v="199.86"/>
    <n v="397.62099999999998"/>
  </r>
  <r>
    <s v="Africa"/>
    <x v="4"/>
    <s v="Western Africa"/>
    <s v="Benin"/>
    <n v="6054.2479999999996"/>
    <n v="6068.95"/>
    <n v="12123.198"/>
  </r>
  <r>
    <s v="Asia"/>
    <x v="0"/>
    <s v="Southern Asia"/>
    <s v="Bhutan"/>
    <n v="410.08699999999999"/>
    <n v="361.52499999999998"/>
    <n v="771.61199999999997"/>
  </r>
  <r>
    <s v="Latin America and the Caribbean"/>
    <x v="5"/>
    <s v="South America"/>
    <s v="Bolivia (Plurinational State of)"/>
    <n v="5858.0190000000002"/>
    <n v="5815.01"/>
    <n v="11673.029"/>
  </r>
  <r>
    <s v="Latin America and the Caribbean"/>
    <x v="5"/>
    <s v="Caribbean"/>
    <s v="Bonaire, Sint Eustatius and Saba"/>
    <m/>
    <m/>
    <n v="26.221"/>
  </r>
  <r>
    <s v="Europe"/>
    <x v="1"/>
    <s v="Southern Europe"/>
    <s v="Bosnia and Herzegovina"/>
    <n v="1606.6089999999999"/>
    <n v="1674.2059999999999"/>
    <n v="3280.8150000000001"/>
  </r>
  <r>
    <s v="Africa"/>
    <x v="4"/>
    <s v="Southern Africa"/>
    <s v="Botswana"/>
    <n v="1139.0989999999999"/>
    <n v="1212.5260000000001"/>
    <n v="2351.625"/>
  </r>
  <r>
    <s v="Latin America and the Caribbean"/>
    <x v="5"/>
    <s v="South America"/>
    <s v="Brazil"/>
    <n v="104435.783"/>
    <n v="108123.626"/>
    <n v="212559.40900000001"/>
  </r>
  <r>
    <s v="Latin America and the Caribbean"/>
    <x v="5"/>
    <s v="Caribbean"/>
    <s v="British Virgin Islands"/>
    <m/>
    <m/>
    <n v="30.236999999999998"/>
  </r>
  <r>
    <s v="Asia"/>
    <x v="7"/>
    <s v="South-Eastern Asia"/>
    <s v="Brunei Darussalam"/>
    <n v="226.98699999999999"/>
    <n v="210.49600000000001"/>
    <n v="437.483"/>
  </r>
  <r>
    <s v="Europe"/>
    <x v="1"/>
    <s v="Eastern Europe"/>
    <s v="Bulgaria"/>
    <n v="3374.1210000000001"/>
    <n v="3574.3240000000001"/>
    <n v="6948.4449999999997"/>
  </r>
  <r>
    <s v="Africa"/>
    <x v="4"/>
    <s v="Western Africa"/>
    <s v="Burkina Faso"/>
    <n v="10444.713"/>
    <n v="10458.565000000001"/>
    <n v="20903.277999999998"/>
  </r>
  <r>
    <s v="Africa"/>
    <x v="4"/>
    <s v="Eastern Africa"/>
    <s v="Burundi"/>
    <n v="5899.8639999999996"/>
    <n v="5990.9170000000004"/>
    <n v="11890.781000000001"/>
  </r>
  <r>
    <s v="Africa"/>
    <x v="4"/>
    <s v="Western Africa"/>
    <s v="Cabo Verde"/>
    <n v="279.11700000000002"/>
    <n v="276.87099999999998"/>
    <n v="555.98800000000006"/>
  </r>
  <r>
    <s v="Asia"/>
    <x v="7"/>
    <s v="South-Eastern Asia"/>
    <s v="Cambodia"/>
    <n v="8162.424"/>
    <n v="8556.5470000000005"/>
    <n v="16718.971000000001"/>
  </r>
  <r>
    <s v="Africa"/>
    <x v="4"/>
    <s v="Middle Africa"/>
    <s v="Cameroon"/>
    <n v="13277.075000000001"/>
    <n v="13268.789000000001"/>
    <n v="26545.864000000001"/>
  </r>
  <r>
    <s v="Latin America and the Caribbean"/>
    <x v="5"/>
    <s v="Caribbean"/>
    <s v="Cayman Islands"/>
    <m/>
    <m/>
    <n v="65.72"/>
  </r>
  <r>
    <s v="Africa"/>
    <x v="4"/>
    <s v="Middle Africa"/>
    <s v="Central African Republic"/>
    <n v="2394.0419999999999"/>
    <n v="2435.7220000000002"/>
    <n v="4829.7640000000001"/>
  </r>
  <r>
    <s v="Africa"/>
    <x v="4"/>
    <s v="Middle Africa"/>
    <s v="Chad"/>
    <n v="8200.17"/>
    <n v="8225.6890000000003"/>
    <n v="16425.859"/>
  </r>
  <r>
    <s v="Europe"/>
    <x v="1"/>
    <s v="Northern Europe"/>
    <s v="Channel Islands"/>
    <n v="86.07"/>
    <n v="87.789000000000001"/>
    <n v="173.85900000000001"/>
  </r>
  <r>
    <s v="Latin America and the Caribbean"/>
    <x v="5"/>
    <s v="South America"/>
    <s v="Chile"/>
    <n v="9425.6689999999999"/>
    <n v="9690.5400000000009"/>
    <n v="19116.208999999999"/>
  </r>
  <r>
    <s v="Asia"/>
    <x v="7"/>
    <s v="Eastern Asia"/>
    <s v="China"/>
    <n v="738247.34"/>
    <n v="701076.43400000001"/>
    <n v="1439323.774"/>
  </r>
  <r>
    <s v="Asia"/>
    <x v="7"/>
    <s v="Eastern Asia"/>
    <s v="China, Hong Kong SAR"/>
    <n v="3439.6660000000002"/>
    <n v="4057.3220000000001"/>
    <n v="7496.9880000000003"/>
  </r>
  <r>
    <s v="Asia"/>
    <x v="7"/>
    <s v="Eastern Asia"/>
    <s v="China, Macao SAR"/>
    <n v="312.10000000000002"/>
    <n v="337.24200000000002"/>
    <n v="649.34199999999998"/>
  </r>
  <r>
    <s v="Asia"/>
    <x v="7"/>
    <s v="Eastern Asia"/>
    <s v="China, Taiwan Province of China"/>
    <n v="11834.313"/>
    <n v="11982.462"/>
    <n v="23816.775000000001"/>
  </r>
  <r>
    <s v="Latin America and the Caribbean"/>
    <x v="5"/>
    <s v="South America"/>
    <s v="Colombia"/>
    <n v="24984.563999999998"/>
    <n v="25898.32"/>
    <n v="50882.883999999998"/>
  </r>
  <r>
    <s v="Africa"/>
    <x v="4"/>
    <s v="Eastern Africa"/>
    <s v="Comoros"/>
    <n v="438.65300000000002"/>
    <n v="430.94200000000001"/>
    <n v="869.59500000000003"/>
  </r>
  <r>
    <s v="Africa"/>
    <x v="4"/>
    <s v="Middle Africa"/>
    <s v="Congo"/>
    <n v="2756.6779999999999"/>
    <n v="2761.4140000000002"/>
    <n v="5518.0919999999996"/>
  </r>
  <r>
    <s v="Oceania"/>
    <x v="3"/>
    <s v="Polynesia"/>
    <s v="Cook Islands"/>
    <m/>
    <m/>
    <n v="17.564"/>
  </r>
  <r>
    <s v="Latin America and the Caribbean"/>
    <x v="5"/>
    <s v="Central America"/>
    <s v="Costa Rica"/>
    <n v="2545.076"/>
    <n v="2549.038"/>
    <n v="5094.1139999999996"/>
  </r>
  <r>
    <s v="Europe"/>
    <x v="1"/>
    <s v="Southern Europe"/>
    <s v="Croatia"/>
    <n v="1979.2919999999999"/>
    <n v="2125.9760000000001"/>
    <n v="4105.268"/>
  </r>
  <r>
    <s v="Latin America and the Caribbean"/>
    <x v="5"/>
    <s v="Caribbean"/>
    <s v="Cuba"/>
    <n v="5623.4679999999998"/>
    <n v="5703.1480000000001"/>
    <n v="11326.616"/>
  </r>
  <r>
    <s v="Asia"/>
    <x v="2"/>
    <s v="Western Asia"/>
    <s v="Cyprus"/>
    <n v="603.51400000000001"/>
    <n v="603.84699999999998"/>
    <n v="1207.3610000000001"/>
  </r>
  <r>
    <s v="Europe"/>
    <x v="1"/>
    <s v="Eastern Europe"/>
    <s v="Czechia"/>
    <n v="5272.5219999999999"/>
    <n v="5436.46"/>
    <n v="10708.982"/>
  </r>
  <r>
    <s v="Asia"/>
    <x v="7"/>
    <s v="Eastern Asia"/>
    <s v="Dem. People's Republic of Korea"/>
    <n v="12608.379000000001"/>
    <n v="13170.436"/>
    <n v="25778.814999999999"/>
  </r>
  <r>
    <s v="Africa"/>
    <x v="4"/>
    <s v="Middle Africa"/>
    <s v="Democratic Republic of the Congo"/>
    <n v="44710.171999999999"/>
    <n v="44851.232000000004"/>
    <n v="89561.403999999995"/>
  </r>
  <r>
    <s v="Europe"/>
    <x v="1"/>
    <s v="Northern Europe"/>
    <s v="Denmark"/>
    <n v="2879.3609999999999"/>
    <n v="2912.8420000000001"/>
    <n v="5792.2030000000004"/>
  </r>
  <r>
    <s v="Africa"/>
    <x v="4"/>
    <s v="Eastern Africa"/>
    <s v="Djibouti"/>
    <n v="518.99300000000005"/>
    <n v="469.00900000000001"/>
    <n v="988.00199999999995"/>
  </r>
  <r>
    <s v="Latin America and the Caribbean"/>
    <x v="5"/>
    <s v="Caribbean"/>
    <s v="Dominica"/>
    <m/>
    <m/>
    <n v="71.991"/>
  </r>
  <r>
    <s v="Latin America and the Caribbean"/>
    <x v="5"/>
    <s v="Caribbean"/>
    <s v="Dominican Republic"/>
    <n v="5418.2060000000001"/>
    <n v="5429.6980000000003"/>
    <n v="10847.904"/>
  </r>
  <r>
    <s v="Latin America and the Caribbean"/>
    <x v="5"/>
    <s v="South America"/>
    <s v="Ecuador"/>
    <n v="8823.8269999999993"/>
    <n v="8819.2330000000002"/>
    <n v="17643.060000000001"/>
  </r>
  <r>
    <s v="Africa"/>
    <x v="2"/>
    <s v="Northern Africa"/>
    <s v="Egypt"/>
    <n v="51702.862000000001"/>
    <n v="50631.540999999997"/>
    <n v="102334.40300000001"/>
  </r>
  <r>
    <s v="Latin America and the Caribbean"/>
    <x v="5"/>
    <s v="Central America"/>
    <s v="El Salvador"/>
    <n v="3036.424"/>
    <n v="3449.777"/>
    <n v="6486.201"/>
  </r>
  <r>
    <s v="Africa"/>
    <x v="4"/>
    <s v="Middle Africa"/>
    <s v="Equatorial Guinea"/>
    <n v="780.38"/>
    <n v="622.60500000000002"/>
    <n v="1402.9849999999999"/>
  </r>
  <r>
    <s v="Africa"/>
    <x v="4"/>
    <s v="Eastern Africa"/>
    <s v="Eritrea"/>
    <n v="1777.548"/>
    <n v="1768.8789999999999"/>
    <n v="3546.4270000000001"/>
  </r>
  <r>
    <s v="Europe"/>
    <x v="1"/>
    <s v="Northern Europe"/>
    <s v="Estonia"/>
    <n v="628.45600000000002"/>
    <n v="698.08299999999997"/>
    <n v="1326.539"/>
  </r>
  <r>
    <s v="Africa"/>
    <x v="4"/>
    <s v="Southern Africa"/>
    <s v="Eswatini"/>
    <n v="570.23599999999999"/>
    <n v="589.928"/>
    <n v="1160.164"/>
  </r>
  <r>
    <s v="Africa"/>
    <x v="4"/>
    <s v="Eastern Africa"/>
    <s v="Ethiopia"/>
    <n v="57516.834999999999"/>
    <n v="57446.748"/>
    <n v="114963.583"/>
  </r>
  <r>
    <s v="Latin America and the Caribbean"/>
    <x v="5"/>
    <s v="South America"/>
    <s v="Falkland Islands (Malvinas)"/>
    <m/>
    <m/>
    <n v="3.4830000000000001"/>
  </r>
  <r>
    <s v="Europe"/>
    <x v="1"/>
    <s v="Northern Europe"/>
    <s v="Faroe Islands"/>
    <m/>
    <m/>
    <n v="48.865000000000002"/>
  </r>
  <r>
    <s v="Oceania"/>
    <x v="3"/>
    <s v="Melanesia"/>
    <s v="Fiji"/>
    <n v="454.01799999999997"/>
    <n v="442.42599999999999"/>
    <n v="896.44399999999996"/>
  </r>
  <r>
    <s v="Europe"/>
    <x v="1"/>
    <s v="Northern Europe"/>
    <s v="Finland"/>
    <n v="2732.4059999999999"/>
    <n v="2808.3119999999999"/>
    <n v="5540.7179999999998"/>
  </r>
  <r>
    <s v="Europe"/>
    <x v="1"/>
    <s v="Western Europe"/>
    <s v="France"/>
    <n v="31589.195"/>
    <n v="33684.317000000003"/>
    <n v="65273.512000000002"/>
  </r>
  <r>
    <s v="Latin America and the Caribbean"/>
    <x v="5"/>
    <s v="South America"/>
    <s v="French Guiana"/>
    <n v="147.75"/>
    <n v="150.93199999999999"/>
    <n v="298.68200000000002"/>
  </r>
  <r>
    <s v="Oceania"/>
    <x v="3"/>
    <s v="Polynesia"/>
    <s v="French Polynesia"/>
    <n v="142.261"/>
    <n v="138.643"/>
    <n v="280.904"/>
  </r>
  <r>
    <s v="Africa"/>
    <x v="4"/>
    <s v="Middle Africa"/>
    <s v="Gabon"/>
    <n v="1132.854"/>
    <n v="1092.874"/>
    <n v="2225.7280000000001"/>
  </r>
  <r>
    <s v="Africa"/>
    <x v="4"/>
    <s v="Western Africa"/>
    <s v="Gambia"/>
    <n v="1198.54"/>
    <n v="1218.124"/>
    <n v="2416.6640000000002"/>
  </r>
  <r>
    <s v="Asia"/>
    <x v="2"/>
    <s v="Western Asia"/>
    <s v="Georgia"/>
    <n v="1901.2270000000001"/>
    <n v="2087.9479999999999"/>
    <n v="3989.1750000000002"/>
  </r>
  <r>
    <s v="Europe"/>
    <x v="1"/>
    <s v="Western Europe"/>
    <s v="Germany"/>
    <n v="41415.911"/>
    <n v="42368.034"/>
    <n v="83783.945000000007"/>
  </r>
  <r>
    <s v="Africa"/>
    <x v="4"/>
    <s v="Western Africa"/>
    <s v="Ghana"/>
    <n v="15749.999"/>
    <n v="15322.946"/>
    <n v="31072.945"/>
  </r>
  <r>
    <s v="Europe"/>
    <x v="1"/>
    <s v="Southern Europe"/>
    <s v="Gibraltar"/>
    <m/>
    <m/>
    <n v="33.691000000000003"/>
  </r>
  <r>
    <s v="Europe"/>
    <x v="1"/>
    <s v="Southern Europe"/>
    <s v="Greece"/>
    <n v="5115.826"/>
    <n v="5307.23"/>
    <n v="10423.056"/>
  </r>
  <r>
    <s v="Latin America and the Caribbean"/>
    <x v="5"/>
    <s v="Caribbean"/>
    <s v="Grenada"/>
    <n v="56.665999999999997"/>
    <n v="55.853000000000002"/>
    <n v="112.51900000000001"/>
  </r>
  <r>
    <s v="Latin America and the Caribbean"/>
    <x v="5"/>
    <s v="Caribbean"/>
    <s v="Guadeloupe"/>
    <n v="184.55600000000001"/>
    <n v="215.571"/>
    <n v="400.12700000000001"/>
  </r>
  <r>
    <s v="Oceania"/>
    <x v="3"/>
    <s v="Micronesia"/>
    <s v="Guam"/>
    <n v="85.14"/>
    <n v="83.643000000000001"/>
    <n v="168.78299999999999"/>
  </r>
  <r>
    <s v="Latin America and the Caribbean"/>
    <x v="5"/>
    <s v="Central America"/>
    <s v="Guatemala"/>
    <n v="8827.1090000000004"/>
    <n v="9088.4580000000005"/>
    <n v="17915.566999999999"/>
  </r>
  <r>
    <s v="Africa"/>
    <x v="4"/>
    <s v="Western Africa"/>
    <s v="Guinea"/>
    <n v="6353.2340000000004"/>
    <n v="6779.558"/>
    <n v="13132.791999999999"/>
  </r>
  <r>
    <s v="Africa"/>
    <x v="4"/>
    <s v="Western Africa"/>
    <s v="Guinea-Bissau"/>
    <n v="962.69500000000005"/>
    <n v="1005.303"/>
    <n v="1967.998"/>
  </r>
  <r>
    <s v="Latin America and the Caribbean"/>
    <x v="5"/>
    <s v="South America"/>
    <s v="Guyana"/>
    <n v="395.54899999999998"/>
    <n v="391.01"/>
    <n v="786.55899999999997"/>
  </r>
  <r>
    <s v="Latin America and the Caribbean"/>
    <x v="5"/>
    <s v="Caribbean"/>
    <s v="Haiti"/>
    <n v="5626.4449999999997"/>
    <n v="5776.0879999999997"/>
    <n v="11402.532999999999"/>
  </r>
  <r>
    <s v="Europe"/>
    <x v="1"/>
    <s v="Southern Europe"/>
    <s v="Holy See"/>
    <m/>
    <m/>
    <n v="0.80900000000000005"/>
  </r>
  <r>
    <s v="Latin America and the Caribbean"/>
    <x v="5"/>
    <s v="Central America"/>
    <s v="Honduras"/>
    <n v="4948.88"/>
    <n v="4955.7280000000001"/>
    <n v="9904.6080000000002"/>
  </r>
  <r>
    <s v="Europe"/>
    <x v="1"/>
    <s v="Eastern Europe"/>
    <s v="Hungary"/>
    <n v="4598.2879999999996"/>
    <n v="5062.0619999999999"/>
    <n v="9660.35"/>
  </r>
  <r>
    <s v="Europe"/>
    <x v="1"/>
    <s v="Northern Europe"/>
    <s v="Iceland"/>
    <n v="171.405"/>
    <n v="169.845"/>
    <n v="341.25"/>
  </r>
  <r>
    <s v="Asia"/>
    <x v="0"/>
    <s v="Southern Asia"/>
    <s v="India"/>
    <n v="717100.97"/>
    <n v="662903.41500000004"/>
    <n v="1380004.385"/>
  </r>
  <r>
    <s v="Asia"/>
    <x v="7"/>
    <s v="South-Eastern Asia"/>
    <s v="Indonesia"/>
    <n v="137717.861"/>
    <n v="135805.76000000001"/>
    <n v="273523.62099999998"/>
  </r>
  <r>
    <s v="Asia"/>
    <x v="0"/>
    <s v="Southern Asia"/>
    <s v="Iran (Islamic Republic of)"/>
    <n v="42408.406000000003"/>
    <n v="41584.546999999999"/>
    <n v="83992.952999999994"/>
  </r>
  <r>
    <s v="Asia"/>
    <x v="2"/>
    <s v="Western Asia"/>
    <s v="Iraq"/>
    <n v="20357.777999999998"/>
    <n v="19864.724999999999"/>
    <n v="40222.502999999997"/>
  </r>
  <r>
    <s v="Europe"/>
    <x v="1"/>
    <s v="Northern Europe"/>
    <s v="Ireland"/>
    <n v="2451.3490000000002"/>
    <n v="2486.4470000000001"/>
    <n v="4937.7960000000003"/>
  </r>
  <r>
    <s v="Europe"/>
    <x v="1"/>
    <s v="Northern Europe"/>
    <s v="Isle of Man"/>
    <m/>
    <m/>
    <n v="85.031999999999996"/>
  </r>
  <r>
    <s v="Asia"/>
    <x v="2"/>
    <s v="Western Asia"/>
    <s v="Israel"/>
    <n v="4308.1170000000002"/>
    <n v="4347.424"/>
    <n v="8655.5409999999993"/>
  </r>
  <r>
    <s v="Europe"/>
    <x v="1"/>
    <s v="Southern Europe"/>
    <s v="Italy"/>
    <n v="29437.724999999999"/>
    <n v="31024.102999999999"/>
    <n v="60461.828000000001"/>
  </r>
  <r>
    <s v="Latin America and the Caribbean"/>
    <x v="5"/>
    <s v="Caribbean"/>
    <s v="Jamaica"/>
    <n v="1469.6410000000001"/>
    <n v="1491.52"/>
    <n v="2961.1610000000001"/>
  </r>
  <r>
    <s v="Asia"/>
    <x v="7"/>
    <s v="Eastern Asia"/>
    <s v="Japan"/>
    <n v="61753.044999999998"/>
    <n v="64723.413"/>
    <n v="126476.458"/>
  </r>
  <r>
    <s v="Asia"/>
    <x v="2"/>
    <s v="Western Asia"/>
    <s v="Jordan"/>
    <n v="5165.9790000000003"/>
    <n v="5037.1610000000001"/>
    <n v="10203.14"/>
  </r>
  <r>
    <s v="Asia"/>
    <x v="0"/>
    <s v="Central Asia"/>
    <s v="Kazakhstan"/>
    <n v="9112.9390000000003"/>
    <n v="9663.768"/>
    <n v="18776.706999999999"/>
  </r>
  <r>
    <s v="Africa"/>
    <x v="4"/>
    <s v="Eastern Africa"/>
    <s v="Kenya"/>
    <n v="26718.526999999998"/>
    <n v="27052.773000000001"/>
    <n v="53771.3"/>
  </r>
  <r>
    <s v="Oceania"/>
    <x v="3"/>
    <s v="Micronesia"/>
    <s v="Kiribati"/>
    <n v="58.744"/>
    <n v="60.701999999999998"/>
    <n v="119.446"/>
  </r>
  <r>
    <s v="Asia"/>
    <x v="2"/>
    <s v="Western Asia"/>
    <s v="Kuwait"/>
    <n v="2614.4459999999999"/>
    <n v="1656.117"/>
    <n v="4270.5630000000001"/>
  </r>
  <r>
    <s v="Asia"/>
    <x v="0"/>
    <s v="Central Asia"/>
    <s v="Kyrgyzstan"/>
    <n v="3227.27"/>
    <n v="3296.9209999999998"/>
    <n v="6524.1909999999998"/>
  </r>
  <r>
    <s v="Asia"/>
    <x v="7"/>
    <s v="South-Eastern Asia"/>
    <s v="Lao People's Democratic Republic"/>
    <n v="3651.7939999999999"/>
    <n v="3623.7620000000002"/>
    <n v="7275.5559999999996"/>
  </r>
  <r>
    <s v="Europe"/>
    <x v="1"/>
    <s v="Northern Europe"/>
    <s v="Latvia"/>
    <n v="869.33600000000001"/>
    <n v="1016.866"/>
    <n v="1886.202"/>
  </r>
  <r>
    <s v="Asia"/>
    <x v="2"/>
    <s v="Western Asia"/>
    <s v="Lebanon"/>
    <n v="3435.7460000000001"/>
    <n v="3389.6959999999999"/>
    <n v="6825.442"/>
  </r>
  <r>
    <s v="Africa"/>
    <x v="4"/>
    <s v="Southern Africa"/>
    <s v="Lesotho"/>
    <n v="1056.95"/>
    <n v="1085.3019999999999"/>
    <n v="2142.252"/>
  </r>
  <r>
    <s v="Africa"/>
    <x v="4"/>
    <s v="Western Africa"/>
    <s v="Liberia"/>
    <n v="2542.5390000000002"/>
    <n v="2515.1379999999999"/>
    <n v="5057.6769999999997"/>
  </r>
  <r>
    <s v="Africa"/>
    <x v="2"/>
    <s v="Northern Africa"/>
    <s v="Libya"/>
    <n v="3468.7370000000001"/>
    <n v="3402.55"/>
    <n v="6871.2870000000003"/>
  </r>
  <r>
    <s v="Europe"/>
    <x v="1"/>
    <s v="Western Europe"/>
    <s v="Liechtenstein"/>
    <m/>
    <m/>
    <n v="38.137"/>
  </r>
  <r>
    <s v="Europe"/>
    <x v="1"/>
    <s v="Northern Europe"/>
    <s v="Lithuania"/>
    <n v="1259.9870000000001"/>
    <n v="1462.3040000000001"/>
    <n v="2722.2910000000002"/>
  </r>
  <r>
    <s v="Europe"/>
    <x v="1"/>
    <s v="Western Europe"/>
    <s v="Luxembourg"/>
    <n v="316.58699999999999"/>
    <n v="309.38900000000001"/>
    <n v="625.976"/>
  </r>
  <r>
    <s v="Africa"/>
    <x v="4"/>
    <s v="Eastern Africa"/>
    <s v="Madagascar"/>
    <n v="13814.619000000001"/>
    <n v="13876.4"/>
    <n v="27691.019"/>
  </r>
  <r>
    <s v="Africa"/>
    <x v="4"/>
    <s v="Eastern Africa"/>
    <s v="Malawi"/>
    <n v="9434.0370000000003"/>
    <n v="9695.9179999999997"/>
    <n v="19129.955000000002"/>
  </r>
  <r>
    <s v="Asia"/>
    <x v="7"/>
    <s v="South-Eastern Asia"/>
    <s v="Malaysia"/>
    <n v="16630.812999999998"/>
    <n v="15735.184999999999"/>
    <n v="32365.998"/>
  </r>
  <r>
    <s v="Asia"/>
    <x v="0"/>
    <s v="Southern Asia"/>
    <s v="Maldives"/>
    <n v="342.928"/>
    <n v="197.614"/>
    <n v="540.54200000000003"/>
  </r>
  <r>
    <s v="Africa"/>
    <x v="4"/>
    <s v="Western Africa"/>
    <s v="Mali"/>
    <n v="10145.174000000001"/>
    <n v="10105.66"/>
    <n v="20250.833999999999"/>
  </r>
  <r>
    <s v="Europe"/>
    <x v="1"/>
    <s v="Southern Europe"/>
    <s v="Malta"/>
    <n v="221.42"/>
    <n v="220.119"/>
    <n v="441.53899999999999"/>
  </r>
  <r>
    <s v="Oceania"/>
    <x v="3"/>
    <s v="Micronesia"/>
    <s v="Marshall Islands"/>
    <m/>
    <m/>
    <n v="59.194000000000003"/>
  </r>
  <r>
    <s v="Latin America and the Caribbean"/>
    <x v="5"/>
    <s v="Caribbean"/>
    <s v="Martinique"/>
    <n v="172.607"/>
    <n v="202.65799999999999"/>
    <n v="375.26499999999999"/>
  </r>
  <r>
    <s v="Africa"/>
    <x v="4"/>
    <s v="Western Africa"/>
    <s v="Mauritania"/>
    <n v="2334.9810000000002"/>
    <n v="2314.6790000000001"/>
    <n v="4649.66"/>
  </r>
  <r>
    <s v="Africa"/>
    <x v="4"/>
    <s v="Eastern Africa"/>
    <s v="Mauritius"/>
    <n v="627.48"/>
    <n v="644.28700000000003"/>
    <n v="1271.7670000000001"/>
  </r>
  <r>
    <s v="Africa"/>
    <x v="4"/>
    <s v="Eastern Africa"/>
    <s v="Mayotte"/>
    <n v="134.15899999999999"/>
    <n v="138.654"/>
    <n v="272.81299999999999"/>
  </r>
  <r>
    <s v="Latin America and the Caribbean"/>
    <x v="5"/>
    <s v="Central America"/>
    <s v="Mexico"/>
    <n v="63071.485999999997"/>
    <n v="65861.267000000007"/>
    <n v="128932.753"/>
  </r>
  <r>
    <s v="Oceania"/>
    <x v="3"/>
    <s v="Micronesia"/>
    <s v="Micronesia (Fed. States of)"/>
    <n v="58.48"/>
    <n v="56.540999999999997"/>
    <n v="115.021"/>
  </r>
  <r>
    <s v="Europe"/>
    <x v="1"/>
    <s v="Western Europe"/>
    <s v="Monaco"/>
    <m/>
    <m/>
    <n v="39.244"/>
  </r>
  <r>
    <s v="Asia"/>
    <x v="7"/>
    <s v="Eastern Asia"/>
    <s v="Mongolia"/>
    <n v="1615.039"/>
    <n v="1663.2529999999999"/>
    <n v="3278.2919999999999"/>
  </r>
  <r>
    <s v="Europe"/>
    <x v="1"/>
    <s v="Southern Europe"/>
    <s v="Montenegro"/>
    <n v="310.56299999999999"/>
    <n v="317.49900000000002"/>
    <n v="628.06200000000001"/>
  </r>
  <r>
    <s v="Latin America and the Caribbean"/>
    <x v="5"/>
    <s v="Caribbean"/>
    <s v="Montserrat"/>
    <m/>
    <m/>
    <n v="4.9989999999999997"/>
  </r>
  <r>
    <s v="Africa"/>
    <x v="2"/>
    <s v="Northern Africa"/>
    <s v="Morocco"/>
    <n v="18316.886999999999"/>
    <n v="18593.670999999998"/>
    <n v="36910.557999999997"/>
  </r>
  <r>
    <s v="Africa"/>
    <x v="4"/>
    <s v="Eastern Africa"/>
    <s v="Mozambique"/>
    <n v="15188.235000000001"/>
    <n v="16067.2"/>
    <n v="31255.435000000001"/>
  </r>
  <r>
    <s v="Asia"/>
    <x v="7"/>
    <s v="South-Eastern Asia"/>
    <s v="Myanmar"/>
    <n v="26220.19"/>
    <n v="28189.603999999999"/>
    <n v="54409.794000000002"/>
  </r>
  <r>
    <s v="Africa"/>
    <x v="4"/>
    <s v="Southern Africa"/>
    <s v="Namibia"/>
    <n v="1231.683"/>
    <n v="1309.2329999999999"/>
    <n v="2540.9160000000002"/>
  </r>
  <r>
    <s v="Oceania"/>
    <x v="3"/>
    <s v="Micronesia"/>
    <s v="Nauru"/>
    <m/>
    <m/>
    <n v="10.834"/>
  </r>
  <r>
    <s v="Asia"/>
    <x v="0"/>
    <s v="Southern Asia"/>
    <s v="Nepal"/>
    <n v="13348.434999999999"/>
    <n v="15788.373"/>
    <n v="29136.808000000001"/>
  </r>
  <r>
    <s v="Europe"/>
    <x v="1"/>
    <s v="Western Europe"/>
    <s v="Netherlands"/>
    <n v="8537.1450000000004"/>
    <n v="8597.7279999999992"/>
    <n v="17134.873"/>
  </r>
  <r>
    <s v="Oceania"/>
    <x v="3"/>
    <s v="Melanesia"/>
    <s v="New Caledonia"/>
    <n v="143.49799999999999"/>
    <n v="141.99299999999999"/>
    <n v="285.49099999999999"/>
  </r>
  <r>
    <s v="Oceania"/>
    <x v="6"/>
    <s v="Australia/New Zealand"/>
    <s v="New Zealand"/>
    <n v="2370.163"/>
    <n v="2452.0700000000002"/>
    <n v="4822.2330000000002"/>
  </r>
  <r>
    <s v="Latin America and the Caribbean"/>
    <x v="5"/>
    <s v="Central America"/>
    <s v="Nicaragua"/>
    <n v="3264.8490000000002"/>
    <n v="3359.7049999999999"/>
    <n v="6624.5540000000001"/>
  </r>
  <r>
    <s v="Africa"/>
    <x v="4"/>
    <s v="Western Africa"/>
    <s v="Niger"/>
    <n v="12170.165000000001"/>
    <n v="12036.471"/>
    <n v="24206.635999999999"/>
  </r>
  <r>
    <s v="Africa"/>
    <x v="4"/>
    <s v="Western Africa"/>
    <s v="Nigeria"/>
    <n v="104469.637"/>
    <n v="101669.95"/>
    <n v="206139.587"/>
  </r>
  <r>
    <s v="Oceania"/>
    <x v="3"/>
    <s v="Polynesia"/>
    <s v="Niue"/>
    <m/>
    <m/>
    <n v="1.6180000000000001"/>
  </r>
  <r>
    <s v="Europe"/>
    <x v="1"/>
    <s v="Southern Europe"/>
    <s v="North Macedonia"/>
    <n v="1042.1310000000001"/>
    <n v="1041.249"/>
    <n v="2083.38"/>
  </r>
  <r>
    <s v="Oceania"/>
    <x v="3"/>
    <s v="Micronesia"/>
    <s v="Northern Mariana Islands"/>
    <m/>
    <m/>
    <n v="57.557000000000002"/>
  </r>
  <r>
    <s v="Europe"/>
    <x v="1"/>
    <s v="Northern Europe"/>
    <s v="Norway"/>
    <n v="2739.9830000000002"/>
    <n v="2681.259"/>
    <n v="5421.2420000000002"/>
  </r>
  <r>
    <s v="Asia"/>
    <x v="2"/>
    <s v="Western Asia"/>
    <s v="Oman"/>
    <n v="3370.23"/>
    <n v="1736.3920000000001"/>
    <n v="5106.6220000000003"/>
  </r>
  <r>
    <s v="Asia"/>
    <x v="0"/>
    <s v="Southern Asia"/>
    <s v="Pakistan"/>
    <n v="113672.007"/>
    <n v="107220.32399999999"/>
    <n v="220892.33100000001"/>
  </r>
  <r>
    <s v="Oceania"/>
    <x v="3"/>
    <s v="Micronesia"/>
    <s v="Palau"/>
    <m/>
    <m/>
    <n v="18.091999999999999"/>
  </r>
  <r>
    <s v="Latin America and the Caribbean"/>
    <x v="5"/>
    <s v="Central America"/>
    <s v="Panama"/>
    <n v="2159.88"/>
    <n v="2154.8879999999999"/>
    <n v="4314.768"/>
  </r>
  <r>
    <s v="Oceania"/>
    <x v="3"/>
    <s v="Melanesia"/>
    <s v="Papua New Guinea"/>
    <n v="4568.0720000000001"/>
    <n v="4378.9549999999999"/>
    <n v="8947.027"/>
  </r>
  <r>
    <s v="Latin America and the Caribbean"/>
    <x v="5"/>
    <s v="South America"/>
    <s v="Paraguay"/>
    <n v="3624.36"/>
    <n v="3508.17"/>
    <n v="7132.53"/>
  </r>
  <r>
    <s v="Latin America and the Caribbean"/>
    <x v="5"/>
    <s v="South America"/>
    <s v="Peru"/>
    <n v="16378.606"/>
    <n v="16593.240000000002"/>
    <n v="32971.845999999998"/>
  </r>
  <r>
    <s v="Asia"/>
    <x v="7"/>
    <s v="South-Eastern Asia"/>
    <s v="Philippines"/>
    <n v="55028.824999999997"/>
    <n v="54552.26"/>
    <n v="109581.08500000001"/>
  </r>
  <r>
    <s v="Europe"/>
    <x v="1"/>
    <s v="Eastern Europe"/>
    <s v="Poland"/>
    <n v="18337.883000000002"/>
    <n v="19508.722000000002"/>
    <n v="37846.605000000003"/>
  </r>
  <r>
    <s v="Europe"/>
    <x v="1"/>
    <s v="Southern Europe"/>
    <s v="Portugal"/>
    <n v="4824.0339999999997"/>
    <n v="5372.6729999999998"/>
    <n v="10196.707"/>
  </r>
  <r>
    <s v="Latin America and the Caribbean"/>
    <x v="5"/>
    <s v="Caribbean"/>
    <s v="Puerto Rico"/>
    <n v="1355.518"/>
    <n v="1505.3219999999999"/>
    <n v="2860.84"/>
  </r>
  <r>
    <s v="Asia"/>
    <x v="2"/>
    <s v="Western Asia"/>
    <s v="Qatar"/>
    <n v="2165.1350000000002"/>
    <n v="715.92499999999995"/>
    <n v="2881.06"/>
  </r>
  <r>
    <s v="Asia"/>
    <x v="7"/>
    <s v="Eastern Asia"/>
    <s v="Republic of Korea"/>
    <n v="25665.853999999999"/>
    <n v="25603.329000000002"/>
    <n v="51269.182999999997"/>
  </r>
  <r>
    <s v="Europe"/>
    <x v="1"/>
    <s v="Eastern Europe"/>
    <s v="Republic of Moldova"/>
    <n v="1931.953"/>
    <n v="2102.0100000000002"/>
    <n v="4033.9630000000002"/>
  </r>
  <r>
    <s v="Europe"/>
    <x v="1"/>
    <s v="Eastern Europe"/>
    <s v="Romania"/>
    <n v="9353.9120000000003"/>
    <n v="9883.77"/>
    <n v="19237.682000000001"/>
  </r>
  <r>
    <s v="Europe"/>
    <x v="1"/>
    <s v="Eastern Europe"/>
    <s v="Russian Federation"/>
    <n v="67640.298999999999"/>
    <n v="78294.160999999993"/>
    <n v="145934.46"/>
  </r>
  <r>
    <s v="Africa"/>
    <x v="4"/>
    <s v="Eastern Africa"/>
    <s v="Rwanda"/>
    <n v="6367.4309999999996"/>
    <n v="6584.7780000000002"/>
    <n v="12952.209000000001"/>
  </r>
  <r>
    <s v="Africa"/>
    <x v="4"/>
    <s v="Western Africa"/>
    <s v="Saint Helena"/>
    <m/>
    <m/>
    <n v="6.0709999999999997"/>
  </r>
  <r>
    <s v="Latin America and the Caribbean"/>
    <x v="5"/>
    <s v="Caribbean"/>
    <s v="Saint Kitts and Nevis"/>
    <m/>
    <m/>
    <n v="53.192"/>
  </r>
  <r>
    <s v="Latin America and the Caribbean"/>
    <x v="5"/>
    <s v="Caribbean"/>
    <s v="Saint Lucia"/>
    <n v="90.421999999999997"/>
    <n v="93.206999999999994"/>
    <n v="183.62899999999999"/>
  </r>
  <r>
    <s v="Latin America and the Caribbean"/>
    <x v="5"/>
    <s v="Caribbean"/>
    <s v="Saint Martin (French part)"/>
    <m/>
    <m/>
    <n v="38.658999999999999"/>
  </r>
  <r>
    <s v="Latin America and the Caribbean"/>
    <x v="5"/>
    <s v="Caribbean"/>
    <s v="Saint Vincent and the Grenadines"/>
    <n v="56.218000000000004"/>
    <n v="54.728999999999999"/>
    <n v="110.947"/>
  </r>
  <r>
    <s v="Oceania"/>
    <x v="3"/>
    <s v="Polynesia"/>
    <s v="Samoa"/>
    <n v="102.703"/>
    <n v="95.706999999999994"/>
    <n v="198.41"/>
  </r>
  <r>
    <s v="Europe"/>
    <x v="1"/>
    <s v="Southern Europe"/>
    <s v="San Marino"/>
    <m/>
    <m/>
    <n v="33.938000000000002"/>
  </r>
  <r>
    <s v="Africa"/>
    <x v="4"/>
    <s v="Middle Africa"/>
    <s v="Sao Tome and Principe"/>
    <n v="109.675"/>
    <n v="109.486"/>
    <n v="219.161"/>
  </r>
  <r>
    <s v="Asia"/>
    <x v="2"/>
    <s v="Western Asia"/>
    <s v="Saudi Arabia"/>
    <n v="20131.308000000001"/>
    <n v="14682.558999999999"/>
    <n v="34813.866999999998"/>
  </r>
  <r>
    <s v="Africa"/>
    <x v="4"/>
    <s v="Western Africa"/>
    <s v="Senegal"/>
    <n v="8170.7849999999999"/>
    <n v="8573.1450000000004"/>
    <n v="16743.93"/>
  </r>
  <r>
    <s v="Europe"/>
    <x v="1"/>
    <s v="Southern Europe"/>
    <s v="Serbia"/>
    <n v="4279.6509999999998"/>
    <n v="4457.7190000000001"/>
    <n v="8737.3700000000008"/>
  </r>
  <r>
    <s v="Africa"/>
    <x v="4"/>
    <s v="Eastern Africa"/>
    <s v="Seychelles"/>
    <n v="50.439"/>
    <n v="47.901000000000003"/>
    <n v="98.34"/>
  </r>
  <r>
    <s v="Africa"/>
    <x v="4"/>
    <s v="Western Africa"/>
    <s v="Sierra Leone"/>
    <n v="3981.239"/>
    <n v="3995.7460000000001"/>
    <n v="7976.9849999999997"/>
  </r>
  <r>
    <s v="Asia"/>
    <x v="7"/>
    <s v="South-Eastern Asia"/>
    <s v="Singapore"/>
    <n v="3062.2570000000001"/>
    <n v="2788.0859999999998"/>
    <n v="5850.3429999999998"/>
  </r>
  <r>
    <s v="Latin America and the Caribbean"/>
    <x v="5"/>
    <s v="Caribbean"/>
    <s v="Sint Maarten (Dutch part)"/>
    <m/>
    <m/>
    <n v="42.881999999999998"/>
  </r>
  <r>
    <s v="Europe"/>
    <x v="1"/>
    <s v="Eastern Europe"/>
    <s v="Slovakia"/>
    <n v="2658.4789999999998"/>
    <n v="2801.1640000000002"/>
    <n v="5459.643"/>
  </r>
  <r>
    <s v="Europe"/>
    <x v="1"/>
    <s v="Southern Europe"/>
    <s v="Slovenia"/>
    <n v="1035.23"/>
    <n v="1043.702"/>
    <n v="2078.9319999999998"/>
  </r>
  <r>
    <s v="Oceania"/>
    <x v="3"/>
    <s v="Melanesia"/>
    <s v="Solomon Islands"/>
    <n v="349.262"/>
    <n v="337.61599999999999"/>
    <n v="686.87800000000004"/>
  </r>
  <r>
    <s v="Africa"/>
    <x v="4"/>
    <s v="Eastern Africa"/>
    <s v="Somalia"/>
    <n v="7924.0870000000004"/>
    <n v="7969.1319999999996"/>
    <n v="15893.218999999999"/>
  </r>
  <r>
    <s v="Africa"/>
    <x v="4"/>
    <s v="Southern Africa"/>
    <s v="South Africa"/>
    <n v="29216.011999999999"/>
    <n v="30092.678"/>
    <n v="59308.69"/>
  </r>
  <r>
    <s v="Africa"/>
    <x v="4"/>
    <s v="Eastern Africa"/>
    <s v="South Sudan"/>
    <n v="5603.0140000000001"/>
    <n v="5590.7150000000001"/>
    <n v="11193.728999999999"/>
  </r>
  <r>
    <s v="Europe"/>
    <x v="1"/>
    <s v="Southern Europe"/>
    <s v="Spain"/>
    <n v="22978.338"/>
    <n v="23776.445"/>
    <n v="46754.783000000003"/>
  </r>
  <r>
    <s v="Asia"/>
    <x v="0"/>
    <s v="Southern Asia"/>
    <s v="Sri Lanka"/>
    <n v="10267.351000000001"/>
    <n v="11145.898999999999"/>
    <n v="21413.25"/>
  </r>
  <r>
    <s v="Asia"/>
    <x v="2"/>
    <s v="Western Asia"/>
    <s v="State of Palestine"/>
    <n v="2586.971"/>
    <n v="2514.4450000000002"/>
    <n v="5101.4160000000002"/>
  </r>
  <r>
    <s v="Africa"/>
    <x v="2"/>
    <s v="Northern Africa"/>
    <s v="Sudan"/>
    <n v="21907.294999999998"/>
    <n v="21941.973999999998"/>
    <n v="43849.269"/>
  </r>
  <r>
    <s v="Latin America and the Caribbean"/>
    <x v="5"/>
    <s v="South America"/>
    <s v="Suriname"/>
    <n v="294.822"/>
    <n v="291.81200000000001"/>
    <n v="586.63400000000001"/>
  </r>
  <r>
    <s v="Europe"/>
    <x v="1"/>
    <s v="Northern Europe"/>
    <s v="Sweden"/>
    <n v="5058.9470000000001"/>
    <n v="5040.3230000000003"/>
    <n v="10099.27"/>
  </r>
  <r>
    <s v="Europe"/>
    <x v="1"/>
    <s v="Western Europe"/>
    <s v="Switzerland"/>
    <n v="4293.6480000000001"/>
    <n v="4360.97"/>
    <n v="8654.6180000000004"/>
  </r>
  <r>
    <s v="Asia"/>
    <x v="2"/>
    <s v="Western Asia"/>
    <s v="Syrian Arab Republic"/>
    <n v="8760.0650000000005"/>
    <n v="8740.5920000000006"/>
    <n v="17500.656999999999"/>
  </r>
  <r>
    <s v="Asia"/>
    <x v="0"/>
    <s v="Central Asia"/>
    <s v="Tajikistan"/>
    <n v="4805.7380000000003"/>
    <n v="4731.9040000000005"/>
    <n v="9537.6419999999998"/>
  </r>
  <r>
    <s v="Asia"/>
    <x v="7"/>
    <s v="South-Eastern Asia"/>
    <s v="Thailand"/>
    <n v="33966.06"/>
    <n v="35833.917999999998"/>
    <n v="69799.978000000003"/>
  </r>
  <r>
    <s v="Asia"/>
    <x v="7"/>
    <s v="South-Eastern Asia"/>
    <s v="Timor-Leste"/>
    <n v="666.24199999999996"/>
    <n v="652.20000000000005"/>
    <n v="1318.442"/>
  </r>
  <r>
    <s v="Africa"/>
    <x v="4"/>
    <s v="Western Africa"/>
    <s v="Togo"/>
    <n v="4119.4040000000005"/>
    <n v="4159.3329999999996"/>
    <n v="8278.7369999999992"/>
  </r>
  <r>
    <s v="Oceania"/>
    <x v="3"/>
    <s v="Polynesia"/>
    <s v="Tokelau"/>
    <m/>
    <m/>
    <n v="1.35"/>
  </r>
  <r>
    <s v="Oceania"/>
    <x v="3"/>
    <s v="Polynesia"/>
    <s v="Tonga"/>
    <n v="52.904000000000003"/>
    <n v="52.792999999999999"/>
    <n v="105.697"/>
  </r>
  <r>
    <s v="Latin America and the Caribbean"/>
    <x v="5"/>
    <s v="Caribbean"/>
    <s v="Trinidad and Tobago"/>
    <n v="690.947"/>
    <n v="708.54399999999998"/>
    <n v="1399.491"/>
  </r>
  <r>
    <s v="Africa"/>
    <x v="2"/>
    <s v="Northern Africa"/>
    <s v="Tunisia"/>
    <n v="5860.7520000000004"/>
    <n v="5957.866"/>
    <n v="11818.618"/>
  </r>
  <r>
    <s v="Asia"/>
    <x v="2"/>
    <s v="Western Asia"/>
    <s v="Turkey"/>
    <n v="41636.125"/>
    <n v="42702.942000000003"/>
    <n v="84339.066999999995"/>
  </r>
  <r>
    <s v="Asia"/>
    <x v="0"/>
    <s v="Central Asia"/>
    <s v="Turkmenistan"/>
    <n v="2969.31"/>
    <n v="3061.877"/>
    <n v="6031.1869999999999"/>
  </r>
  <r>
    <s v="Latin America and the Caribbean"/>
    <x v="5"/>
    <s v="Caribbean"/>
    <s v="Turks and Caicos Islands"/>
    <m/>
    <m/>
    <n v="38.718000000000004"/>
  </r>
  <r>
    <s v="Oceania"/>
    <x v="3"/>
    <s v="Polynesia"/>
    <s v="Tuvalu"/>
    <m/>
    <m/>
    <n v="11.792"/>
  </r>
  <r>
    <s v="Africa"/>
    <x v="4"/>
    <s v="Eastern Africa"/>
    <s v="Uganda"/>
    <n v="22546.589"/>
    <n v="23194.411"/>
    <n v="45741"/>
  </r>
  <r>
    <s v="Europe"/>
    <x v="1"/>
    <s v="Eastern Europe"/>
    <s v="Ukraine"/>
    <n v="20263.148000000001"/>
    <n v="23470.611000000001"/>
    <n v="43733.758999999998"/>
  </r>
  <r>
    <s v="Asia"/>
    <x v="2"/>
    <s v="Western Asia"/>
    <s v="United Arab Emirates"/>
    <n v="6836.3490000000002"/>
    <n v="3054.0509999999999"/>
    <n v="9890.4"/>
  </r>
  <r>
    <s v="Europe"/>
    <x v="1"/>
    <s v="Northern Europe"/>
    <s v="United Kingdom"/>
    <n v="33542.415000000001"/>
    <n v="34343.589"/>
    <n v="67886.004000000001"/>
  </r>
  <r>
    <s v="Africa"/>
    <x v="4"/>
    <s v="Eastern Africa"/>
    <s v="United Republic of Tanzania"/>
    <n v="29851.108"/>
    <n v="29883.105"/>
    <n v="59734.213000000003"/>
  </r>
  <r>
    <s v="Latin America and the Caribbean"/>
    <x v="5"/>
    <s v="Caribbean"/>
    <s v="United States Virgin Islands"/>
    <n v="49.600999999999999"/>
    <n v="54.822000000000003"/>
    <n v="104.423"/>
  </r>
  <r>
    <s v="Latin America and the Caribbean"/>
    <x v="5"/>
    <s v="South America"/>
    <s v="Uruguay"/>
    <n v="1678.336"/>
    <n v="1795.3910000000001"/>
    <n v="3473.7269999999999"/>
  </r>
  <r>
    <s v="Asia"/>
    <x v="0"/>
    <s v="Central Asia"/>
    <s v="Uzbekistan"/>
    <n v="16696.918000000001"/>
    <n v="16772.280999999999"/>
    <n v="33469.199000000001"/>
  </r>
  <r>
    <s v="Oceania"/>
    <x v="3"/>
    <s v="Melanesia"/>
    <s v="Vanuatu"/>
    <n v="155.69"/>
    <n v="151.46"/>
    <n v="307.14999999999998"/>
  </r>
  <r>
    <s v="Latin America and the Caribbean"/>
    <x v="5"/>
    <s v="South America"/>
    <s v="Venezuela (Bolivarian Republic of)"/>
    <n v="13984.932000000001"/>
    <n v="14451.011"/>
    <n v="28435.942999999999"/>
  </r>
  <r>
    <s v="Asia"/>
    <x v="7"/>
    <s v="South-Eastern Asia"/>
    <s v="Viet Nam"/>
    <n v="48598.254000000001"/>
    <n v="48740.328999999998"/>
    <n v="97338.582999999999"/>
  </r>
  <r>
    <s v="Oceania"/>
    <x v="3"/>
    <s v="Polynesia"/>
    <s v="Wallis and Futuna Islands"/>
    <m/>
    <m/>
    <n v="11.246"/>
  </r>
  <r>
    <s v="Africa"/>
    <x v="2"/>
    <s v="Northern Africa"/>
    <s v="Western Sahara"/>
    <n v="312.26"/>
    <n v="285.07"/>
    <n v="597.33000000000004"/>
  </r>
  <r>
    <s v="Asia"/>
    <x v="2"/>
    <s v="Western Asia"/>
    <s v="Yemen"/>
    <n v="15024.985000000001"/>
    <n v="14800.983"/>
    <n v="29825.968000000001"/>
  </r>
  <r>
    <s v="Africa"/>
    <x v="4"/>
    <s v="Eastern Africa"/>
    <s v="Zambia"/>
    <n v="9103.0059999999994"/>
    <n v="9280.9500000000007"/>
    <n v="18383.955999999998"/>
  </r>
  <r>
    <s v="Africa"/>
    <x v="4"/>
    <s v="Eastern Africa"/>
    <s v="Zimbabwe"/>
    <n v="7092.01"/>
    <n v="7770.9170000000004"/>
    <n v="14862.927"/>
  </r>
  <r>
    <s v="Northern America"/>
    <x v="1"/>
    <s v="Northern America"/>
    <s v="Bermuda"/>
    <m/>
    <m/>
    <n v="62.273000000000003"/>
  </r>
  <r>
    <s v="Northern America"/>
    <x v="1"/>
    <s v="Northern America"/>
    <s v="Canada"/>
    <n v="18732.178"/>
    <n v="19009.978999999999"/>
    <n v="37742.156999999999"/>
  </r>
  <r>
    <s v="Northern America"/>
    <x v="1"/>
    <s v="Northern America"/>
    <s v="Greenland"/>
    <m/>
    <m/>
    <n v="56.771999999999998"/>
  </r>
  <r>
    <s v="Northern America"/>
    <x v="1"/>
    <s v="Northern America"/>
    <s v="Saint Pierre and Miquelon"/>
    <m/>
    <m/>
    <n v="5.7949999999999999"/>
  </r>
  <r>
    <s v="Northern America"/>
    <x v="1"/>
    <s v="Northern America"/>
    <s v="United States of America"/>
    <n v="163786.016"/>
    <n v="167216.63099999999"/>
    <n v="331002.647"/>
  </r>
  <r>
    <m/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Asia"/>
    <x v="0"/>
    <s v="Southern Asia"/>
    <s v="Afghanistan"/>
    <n v="19976.264999999999"/>
    <n v="18952.076000000001"/>
    <n v="38928.341"/>
    <n v="59.627000000000002"/>
  </r>
  <r>
    <s v="Europe"/>
    <x v="1"/>
    <s v="Southern Europe"/>
    <s v="Albania"/>
    <n v="1464.7139999999999"/>
    <n v="1413.086"/>
    <n v="2877.8"/>
    <n v="105.029"/>
  </r>
  <r>
    <s v="Africa"/>
    <x v="2"/>
    <s v="Northern Africa"/>
    <s v="Algeria"/>
    <n v="22153.808000000001"/>
    <n v="21697.235000000001"/>
    <n v="43851.042999999998"/>
    <n v="18.411000000000001"/>
  </r>
  <r>
    <s v="Oceania"/>
    <x v="3"/>
    <s v="Polynesia"/>
    <s v="American Samoa"/>
    <m/>
    <m/>
    <n v="55.197000000000003"/>
    <n v="275.98500000000001"/>
  </r>
  <r>
    <s v="Europe"/>
    <x v="1"/>
    <s v="Southern Europe"/>
    <s v="Andorra"/>
    <m/>
    <m/>
    <n v="77.265000000000001"/>
    <n v="164.39400000000001"/>
  </r>
  <r>
    <s v="Africa"/>
    <x v="4"/>
    <s v="Middle Africa"/>
    <s v="Angola"/>
    <n v="16260.87"/>
    <n v="16605.398000000001"/>
    <n v="32866.267999999996"/>
    <n v="26.363"/>
  </r>
  <r>
    <s v="Latin America and the Caribbean"/>
    <x v="5"/>
    <s v="Caribbean"/>
    <s v="Anguilla"/>
    <m/>
    <m/>
    <n v="15.002000000000001"/>
    <n v="166.68899999999999"/>
  </r>
  <r>
    <s v="Latin America and the Caribbean"/>
    <x v="5"/>
    <s v="Caribbean"/>
    <s v="Antigua and Barbuda"/>
    <n v="47.268999999999998"/>
    <n v="50.658999999999999"/>
    <n v="97.927999999999997"/>
    <n v="222.56399999999999"/>
  </r>
  <r>
    <s v="Latin America and the Caribbean"/>
    <x v="5"/>
    <s v="South America"/>
    <s v="Argentina"/>
    <n v="22049.146000000001"/>
    <n v="23146.631000000001"/>
    <n v="45195.777000000002"/>
    <n v="16.515000000000001"/>
  </r>
  <r>
    <s v="Asia"/>
    <x v="2"/>
    <s v="Western Asia"/>
    <s v="Armenia"/>
    <n v="1393.7470000000001"/>
    <n v="1569.4870000000001"/>
    <n v="2963.2339999999999"/>
    <n v="104.083"/>
  </r>
  <r>
    <s v="Latin America and the Caribbean"/>
    <x v="5"/>
    <s v="Caribbean"/>
    <s v="Aruba"/>
    <n v="50.642000000000003"/>
    <n v="56.124000000000002"/>
    <n v="106.76600000000001"/>
    <n v="593.14400000000001"/>
  </r>
  <r>
    <s v="Oceania"/>
    <x v="6"/>
    <s v="Australia/New Zealand"/>
    <s v="Australia"/>
    <n v="12698.625"/>
    <n v="12801.255999999999"/>
    <n v="25499.881000000001"/>
    <n v="3.319"/>
  </r>
  <r>
    <s v="Europe"/>
    <x v="1"/>
    <s v="Western Europe"/>
    <s v="Austria"/>
    <n v="4439.6909999999998"/>
    <n v="4566.7089999999998"/>
    <n v="9006.4"/>
    <n v="109.289"/>
  </r>
  <r>
    <s v="Asia"/>
    <x v="2"/>
    <s v="Western Asia"/>
    <s v="Azerbaijan"/>
    <n v="5064.6639999999998"/>
    <n v="5074.5110000000004"/>
    <n v="10139.174999999999"/>
    <n v="122.664"/>
  </r>
  <r>
    <s v="Latin America and the Caribbean"/>
    <x v="5"/>
    <s v="Caribbean"/>
    <s v="Bahamas"/>
    <n v="191.09299999999999"/>
    <n v="202.155"/>
    <n v="393.24799999999999"/>
    <n v="39.286000000000001"/>
  </r>
  <r>
    <s v="Asia"/>
    <x v="2"/>
    <s v="Western Asia"/>
    <s v="Bahrain"/>
    <n v="1100.4739999999999"/>
    <n v="601.10900000000004"/>
    <n v="1701.5830000000001"/>
    <n v="2238.9250000000002"/>
  </r>
  <r>
    <s v="Asia"/>
    <x v="0"/>
    <s v="Southern Asia"/>
    <s v="Bangladesh"/>
    <n v="83259.107999999993"/>
    <n v="81430.274999999994"/>
    <n v="164689.383"/>
    <n v="1265.1869999999999"/>
  </r>
  <r>
    <s v="Latin America and the Caribbean"/>
    <x v="5"/>
    <s v="Caribbean"/>
    <s v="Barbados"/>
    <n v="139.084"/>
    <n v="148.28700000000001"/>
    <n v="287.37099999999998"/>
    <n v="668.30499999999995"/>
  </r>
  <r>
    <s v="Europe"/>
    <x v="1"/>
    <s v="Eastern Europe"/>
    <s v="Belarus"/>
    <n v="4399.3670000000002"/>
    <n v="5049.9539999999997"/>
    <n v="9449.3209999999999"/>
    <n v="46.569000000000003"/>
  </r>
  <r>
    <s v="Europe"/>
    <x v="1"/>
    <s v="Western Europe"/>
    <s v="Belgium"/>
    <n v="5744.335"/>
    <n v="5845.2809999999999"/>
    <n v="11589.616"/>
    <n v="382.74799999999999"/>
  </r>
  <r>
    <s v="Latin America and the Caribbean"/>
    <x v="5"/>
    <s v="Central America"/>
    <s v="Belize"/>
    <n v="197.761"/>
    <n v="199.86"/>
    <n v="397.62099999999998"/>
    <n v="17.431999999999999"/>
  </r>
  <r>
    <s v="Africa"/>
    <x v="4"/>
    <s v="Western Africa"/>
    <s v="Benin"/>
    <n v="6054.2479999999996"/>
    <n v="6068.95"/>
    <n v="12123.198"/>
    <n v="107.51300000000001"/>
  </r>
  <r>
    <s v="Asia"/>
    <x v="0"/>
    <s v="Southern Asia"/>
    <s v="Bhutan"/>
    <n v="410.08699999999999"/>
    <n v="361.52499999999998"/>
    <n v="771.61199999999997"/>
    <n v="20.242999999999999"/>
  </r>
  <r>
    <s v="Latin America and the Caribbean"/>
    <x v="5"/>
    <s v="South America"/>
    <s v="Bolivia (Plurinational State of)"/>
    <n v="5858.0190000000002"/>
    <n v="5815.01"/>
    <n v="11673.029"/>
    <n v="10.775"/>
  </r>
  <r>
    <s v="Latin America and the Caribbean"/>
    <x v="5"/>
    <s v="Caribbean"/>
    <s v="Bonaire, Sint Eustatius and Saba"/>
    <m/>
    <m/>
    <n v="26.221"/>
    <n v="79.941999999999993"/>
  </r>
  <r>
    <s v="Europe"/>
    <x v="1"/>
    <s v="Southern Europe"/>
    <s v="Bosnia and Herzegovina"/>
    <n v="1606.6089999999999"/>
    <n v="1674.2059999999999"/>
    <n v="3280.8150000000001"/>
    <n v="64.33"/>
  </r>
  <r>
    <s v="Africa"/>
    <x v="4"/>
    <s v="Southern Africa"/>
    <s v="Botswana"/>
    <n v="1139.0989999999999"/>
    <n v="1212.5260000000001"/>
    <n v="2351.625"/>
    <n v="4.149"/>
  </r>
  <r>
    <s v="Latin America and the Caribbean"/>
    <x v="5"/>
    <s v="South America"/>
    <s v="Brazil"/>
    <n v="104435.783"/>
    <n v="108123.626"/>
    <n v="212559.40900000001"/>
    <n v="25.431000000000001"/>
  </r>
  <r>
    <s v="Latin America and the Caribbean"/>
    <x v="5"/>
    <s v="Caribbean"/>
    <s v="British Virgin Islands"/>
    <m/>
    <m/>
    <n v="30.236999999999998"/>
    <n v="201.58"/>
  </r>
  <r>
    <s v="Asia"/>
    <x v="7"/>
    <s v="South-Eastern Asia"/>
    <s v="Brunei Darussalam"/>
    <n v="226.98699999999999"/>
    <n v="210.49600000000001"/>
    <n v="437.483"/>
    <n v="83.013999999999996"/>
  </r>
  <r>
    <s v="Europe"/>
    <x v="1"/>
    <s v="Eastern Europe"/>
    <s v="Bulgaria"/>
    <n v="3374.1210000000001"/>
    <n v="3574.3240000000001"/>
    <n v="6948.4449999999997"/>
    <n v="64.006"/>
  </r>
  <r>
    <s v="Africa"/>
    <x v="4"/>
    <s v="Western Africa"/>
    <s v="Burkina Faso"/>
    <n v="10444.713"/>
    <n v="10458.565000000001"/>
    <n v="20903.277999999998"/>
    <n v="76.400999999999996"/>
  </r>
  <r>
    <s v="Africa"/>
    <x v="4"/>
    <s v="Eastern Africa"/>
    <s v="Burundi"/>
    <n v="5899.8639999999996"/>
    <n v="5990.9170000000004"/>
    <n v="11890.781000000001"/>
    <n v="463.03699999999998"/>
  </r>
  <r>
    <s v="Africa"/>
    <x v="4"/>
    <s v="Western Africa"/>
    <s v="Cabo Verde"/>
    <n v="279.11700000000002"/>
    <n v="276.87099999999998"/>
    <n v="555.98800000000006"/>
    <n v="137.96199999999999"/>
  </r>
  <r>
    <s v="Asia"/>
    <x v="7"/>
    <s v="South-Eastern Asia"/>
    <s v="Cambodia"/>
    <n v="8162.424"/>
    <n v="8556.5470000000005"/>
    <n v="16718.971000000001"/>
    <n v="94.713999999999999"/>
  </r>
  <r>
    <s v="Africa"/>
    <x v="4"/>
    <s v="Middle Africa"/>
    <s v="Cameroon"/>
    <n v="13277.075000000001"/>
    <n v="13268.789000000001"/>
    <n v="26545.864000000001"/>
    <n v="56.156999999999996"/>
  </r>
  <r>
    <s v="Latin America and the Caribbean"/>
    <x v="5"/>
    <s v="Caribbean"/>
    <s v="Cayman Islands"/>
    <m/>
    <m/>
    <n v="65.72"/>
    <n v="273.83300000000003"/>
  </r>
  <r>
    <s v="Africa"/>
    <x v="4"/>
    <s v="Middle Africa"/>
    <s v="Central African Republic"/>
    <n v="2394.0419999999999"/>
    <n v="2435.7220000000002"/>
    <n v="4829.7640000000001"/>
    <n v="7.7530000000000001"/>
  </r>
  <r>
    <s v="Africa"/>
    <x v="4"/>
    <s v="Middle Africa"/>
    <s v="Chad"/>
    <n v="8200.17"/>
    <n v="8225.6890000000003"/>
    <n v="16425.859"/>
    <n v="13.045"/>
  </r>
  <r>
    <s v="Europe"/>
    <x v="1"/>
    <s v="Northern Europe"/>
    <s v="Channel Islands"/>
    <n v="86.07"/>
    <n v="87.789000000000001"/>
    <n v="173.85900000000001"/>
    <n v="915.04700000000003"/>
  </r>
  <r>
    <s v="Latin America and the Caribbean"/>
    <x v="5"/>
    <s v="South America"/>
    <s v="Chile"/>
    <n v="9425.6689999999999"/>
    <n v="9690.5400000000009"/>
    <n v="19116.208999999999"/>
    <n v="25.71"/>
  </r>
  <r>
    <s v="Asia"/>
    <x v="7"/>
    <s v="Eastern Asia"/>
    <s v="China"/>
    <n v="738247.34"/>
    <n v="701076.43400000001"/>
    <n v="1439323.774"/>
    <n v="153.31200000000001"/>
  </r>
  <r>
    <s v="Asia"/>
    <x v="7"/>
    <s v="Eastern Asia"/>
    <s v="China, Hong Kong SAR"/>
    <n v="3439.6660000000002"/>
    <n v="4057.3220000000001"/>
    <n v="7496.9880000000003"/>
    <n v="7139.9889999999996"/>
  </r>
  <r>
    <s v="Asia"/>
    <x v="7"/>
    <s v="Eastern Asia"/>
    <s v="China, Macao SAR"/>
    <n v="312.10000000000002"/>
    <n v="337.24200000000002"/>
    <n v="649.34199999999998"/>
    <n v="21717.124"/>
  </r>
  <r>
    <s v="Asia"/>
    <x v="7"/>
    <s v="Eastern Asia"/>
    <s v="China, Taiwan Province of China"/>
    <n v="11834.313"/>
    <n v="11982.462"/>
    <n v="23816.775000000001"/>
    <n v="672.6"/>
  </r>
  <r>
    <s v="Latin America and the Caribbean"/>
    <x v="5"/>
    <s v="South America"/>
    <s v="Colombia"/>
    <n v="24984.563999999998"/>
    <n v="25898.32"/>
    <n v="50882.883999999998"/>
    <n v="45.860999999999997"/>
  </r>
  <r>
    <s v="Africa"/>
    <x v="4"/>
    <s v="Eastern Africa"/>
    <s v="Comoros"/>
    <n v="438.65300000000002"/>
    <n v="430.94200000000001"/>
    <n v="869.59500000000003"/>
    <n v="467.27300000000002"/>
  </r>
  <r>
    <s v="Africa"/>
    <x v="4"/>
    <s v="Middle Africa"/>
    <s v="Congo"/>
    <n v="2756.6779999999999"/>
    <n v="2761.4140000000002"/>
    <n v="5518.0919999999996"/>
    <n v="16.158000000000001"/>
  </r>
  <r>
    <s v="Oceania"/>
    <x v="3"/>
    <s v="Polynesia"/>
    <s v="Cook Islands"/>
    <m/>
    <m/>
    <n v="17.564"/>
    <n v="73.183000000000007"/>
  </r>
  <r>
    <s v="Latin America and the Caribbean"/>
    <x v="5"/>
    <s v="Central America"/>
    <s v="Costa Rica"/>
    <n v="2545.076"/>
    <n v="2549.038"/>
    <n v="5094.1139999999996"/>
    <n v="99.766999999999996"/>
  </r>
  <r>
    <s v="Europe"/>
    <x v="1"/>
    <s v="Southern Europe"/>
    <s v="Croatia"/>
    <n v="1979.2919999999999"/>
    <n v="2125.9760000000001"/>
    <n v="4105.268"/>
    <n v="73.361000000000004"/>
  </r>
  <r>
    <s v="Latin America and the Caribbean"/>
    <x v="5"/>
    <s v="Caribbean"/>
    <s v="Cuba"/>
    <n v="5623.4679999999998"/>
    <n v="5703.1480000000001"/>
    <n v="11326.616"/>
    <n v="106.413"/>
  </r>
  <r>
    <s v="Asia"/>
    <x v="2"/>
    <s v="Western Asia"/>
    <s v="Cyprus"/>
    <n v="603.51400000000001"/>
    <n v="603.84699999999998"/>
    <n v="1207.3610000000001"/>
    <n v="130.667"/>
  </r>
  <r>
    <s v="Europe"/>
    <x v="1"/>
    <s v="Eastern Europe"/>
    <s v="Czechia"/>
    <n v="5272.5219999999999"/>
    <n v="5436.46"/>
    <n v="10708.982"/>
    <n v="138.64599999999999"/>
  </r>
  <r>
    <s v="Asia"/>
    <x v="7"/>
    <s v="Eastern Asia"/>
    <s v="Dem. People's Republic of Korea"/>
    <n v="12608.379000000001"/>
    <n v="13170.436"/>
    <n v="25778.814999999999"/>
    <n v="214.09200000000001"/>
  </r>
  <r>
    <s v="Africa"/>
    <x v="4"/>
    <s v="Middle Africa"/>
    <s v="Democratic Republic of the Congo"/>
    <n v="44710.171999999999"/>
    <n v="44851.232000000004"/>
    <n v="89561.403999999995"/>
    <n v="39.506"/>
  </r>
  <r>
    <s v="Europe"/>
    <x v="1"/>
    <s v="Northern Europe"/>
    <s v="Denmark"/>
    <n v="2879.3609999999999"/>
    <n v="2912.8420000000001"/>
    <n v="5792.2030000000004"/>
    <n v="136.512"/>
  </r>
  <r>
    <s v="Africa"/>
    <x v="4"/>
    <s v="Eastern Africa"/>
    <s v="Djibouti"/>
    <n v="518.99300000000005"/>
    <n v="469.00900000000001"/>
    <n v="988.00199999999995"/>
    <n v="42.622999999999998"/>
  </r>
  <r>
    <s v="Latin America and the Caribbean"/>
    <x v="5"/>
    <s v="Caribbean"/>
    <s v="Dominica"/>
    <m/>
    <m/>
    <n v="71.991"/>
    <n v="95.988"/>
  </r>
  <r>
    <s v="Latin America and the Caribbean"/>
    <x v="5"/>
    <s v="Caribbean"/>
    <s v="Dominican Republic"/>
    <n v="5418.2060000000001"/>
    <n v="5429.6980000000003"/>
    <n v="10847.904"/>
    <n v="224.501"/>
  </r>
  <r>
    <s v="Latin America and the Caribbean"/>
    <x v="5"/>
    <s v="South America"/>
    <s v="Ecuador"/>
    <n v="8823.8269999999993"/>
    <n v="8819.2330000000002"/>
    <n v="17643.060000000001"/>
    <n v="71.037999999999997"/>
  </r>
  <r>
    <s v="Africa"/>
    <x v="2"/>
    <s v="Northern Africa"/>
    <s v="Egypt"/>
    <n v="51702.862000000001"/>
    <n v="50631.540999999997"/>
    <n v="102334.40300000001"/>
    <n v="102.80200000000001"/>
  </r>
  <r>
    <s v="Latin America and the Caribbean"/>
    <x v="5"/>
    <s v="Central America"/>
    <s v="El Salvador"/>
    <n v="3036.424"/>
    <n v="3449.777"/>
    <n v="6486.201"/>
    <n v="313.041"/>
  </r>
  <r>
    <s v="Africa"/>
    <x v="4"/>
    <s v="Middle Africa"/>
    <s v="Equatorial Guinea"/>
    <n v="780.38"/>
    <n v="622.60500000000002"/>
    <n v="1402.9849999999999"/>
    <n v="50.017000000000003"/>
  </r>
  <r>
    <s v="Africa"/>
    <x v="4"/>
    <s v="Eastern Africa"/>
    <s v="Eritrea"/>
    <n v="1777.548"/>
    <n v="1768.8789999999999"/>
    <n v="3546.4270000000001"/>
    <n v="35.113"/>
  </r>
  <r>
    <s v="Europe"/>
    <x v="1"/>
    <s v="Northern Europe"/>
    <s v="Estonia"/>
    <n v="628.45600000000002"/>
    <n v="698.08299999999997"/>
    <n v="1326.539"/>
    <n v="31.294"/>
  </r>
  <r>
    <s v="Africa"/>
    <x v="4"/>
    <s v="Southern Africa"/>
    <s v="Eswatini"/>
    <n v="570.23599999999999"/>
    <n v="589.928"/>
    <n v="1160.164"/>
    <n v="67.450999999999993"/>
  </r>
  <r>
    <s v="Africa"/>
    <x v="4"/>
    <s v="Eastern Africa"/>
    <s v="Ethiopia"/>
    <n v="57516.834999999999"/>
    <n v="57446.748"/>
    <n v="114963.583"/>
    <n v="114.964"/>
  </r>
  <r>
    <s v="Latin America and the Caribbean"/>
    <x v="5"/>
    <s v="South America"/>
    <s v="Falkland Islands (Malvinas)"/>
    <m/>
    <m/>
    <n v="3.4830000000000001"/>
    <n v="0.28599999999999998"/>
  </r>
  <r>
    <s v="Europe"/>
    <x v="1"/>
    <s v="Northern Europe"/>
    <s v="Faroe Islands"/>
    <m/>
    <m/>
    <n v="48.865000000000002"/>
    <n v="35.003999999999998"/>
  </r>
  <r>
    <s v="Oceania"/>
    <x v="3"/>
    <s v="Melanesia"/>
    <s v="Fiji"/>
    <n v="454.01799999999997"/>
    <n v="442.42599999999999"/>
    <n v="896.44399999999996"/>
    <n v="49.066000000000003"/>
  </r>
  <r>
    <s v="Europe"/>
    <x v="1"/>
    <s v="Northern Europe"/>
    <s v="Finland"/>
    <n v="2732.4059999999999"/>
    <n v="2808.3119999999999"/>
    <n v="5540.7179999999998"/>
    <n v="18.233000000000001"/>
  </r>
  <r>
    <s v="Europe"/>
    <x v="1"/>
    <s v="Western Europe"/>
    <s v="France"/>
    <n v="31589.195"/>
    <n v="33684.317000000003"/>
    <n v="65273.512000000002"/>
    <n v="119.209"/>
  </r>
  <r>
    <s v="Latin America and the Caribbean"/>
    <x v="5"/>
    <s v="South America"/>
    <s v="French Guiana"/>
    <n v="147.75"/>
    <n v="150.93199999999999"/>
    <n v="298.68200000000002"/>
    <n v="3.6339999999999999"/>
  </r>
  <r>
    <s v="Oceania"/>
    <x v="3"/>
    <s v="Polynesia"/>
    <s v="French Polynesia"/>
    <n v="142.261"/>
    <n v="138.643"/>
    <n v="280.904"/>
    <n v="76.75"/>
  </r>
  <r>
    <s v="Africa"/>
    <x v="4"/>
    <s v="Middle Africa"/>
    <s v="Gabon"/>
    <n v="1132.854"/>
    <n v="1092.874"/>
    <n v="2225.7280000000001"/>
    <n v="8.6379999999999999"/>
  </r>
  <r>
    <s v="Africa"/>
    <x v="4"/>
    <s v="Western Africa"/>
    <s v="Gambia"/>
    <n v="1198.54"/>
    <n v="1218.124"/>
    <n v="2416.6640000000002"/>
    <n v="238.80099999999999"/>
  </r>
  <r>
    <s v="Asia"/>
    <x v="2"/>
    <s v="Western Asia"/>
    <s v="Georgia"/>
    <n v="1901.2270000000001"/>
    <n v="2087.9479999999999"/>
    <n v="3989.1750000000002"/>
    <n v="57.405999999999999"/>
  </r>
  <r>
    <s v="Europe"/>
    <x v="1"/>
    <s v="Western Europe"/>
    <s v="Germany"/>
    <n v="41415.911"/>
    <n v="42368.034"/>
    <n v="83783.945000000007"/>
    <n v="240.37200000000001"/>
  </r>
  <r>
    <s v="Africa"/>
    <x v="4"/>
    <s v="Western Africa"/>
    <s v="Ghana"/>
    <n v="15749.999"/>
    <n v="15322.946"/>
    <n v="31072.945"/>
    <n v="136.56"/>
  </r>
  <r>
    <s v="Europe"/>
    <x v="1"/>
    <s v="Southern Europe"/>
    <s v="Gibraltar"/>
    <m/>
    <m/>
    <n v="33.691000000000003"/>
    <n v="3369.1"/>
  </r>
  <r>
    <s v="Europe"/>
    <x v="1"/>
    <s v="Southern Europe"/>
    <s v="Greece"/>
    <n v="5115.826"/>
    <n v="5307.23"/>
    <n v="10423.056"/>
    <n v="80.861999999999995"/>
  </r>
  <r>
    <s v="Latin America and the Caribbean"/>
    <x v="5"/>
    <s v="Caribbean"/>
    <s v="Grenada"/>
    <n v="56.665999999999997"/>
    <n v="55.853000000000002"/>
    <n v="112.51900000000001"/>
    <n v="330.93799999999999"/>
  </r>
  <r>
    <s v="Latin America and the Caribbean"/>
    <x v="5"/>
    <s v="Caribbean"/>
    <s v="Guadeloupe"/>
    <n v="184.55600000000001"/>
    <n v="215.571"/>
    <n v="400.12700000000001"/>
    <n v="245.77799999999999"/>
  </r>
  <r>
    <s v="Oceania"/>
    <x v="3"/>
    <s v="Micronesia"/>
    <s v="Guam"/>
    <n v="85.14"/>
    <n v="83.643000000000001"/>
    <n v="168.78299999999999"/>
    <n v="312.56099999999998"/>
  </r>
  <r>
    <s v="Latin America and the Caribbean"/>
    <x v="5"/>
    <s v="Central America"/>
    <s v="Guatemala"/>
    <n v="8827.1090000000004"/>
    <n v="9088.4580000000005"/>
    <n v="17915.566999999999"/>
    <n v="167.185"/>
  </r>
  <r>
    <s v="Africa"/>
    <x v="4"/>
    <s v="Western Africa"/>
    <s v="Guinea"/>
    <n v="6353.2340000000004"/>
    <n v="6779.558"/>
    <n v="13132.791999999999"/>
    <n v="53.445999999999998"/>
  </r>
  <r>
    <s v="Africa"/>
    <x v="4"/>
    <s v="Western Africa"/>
    <s v="Guinea-Bissau"/>
    <n v="962.69500000000005"/>
    <n v="1005.303"/>
    <n v="1967.998"/>
    <n v="69.986000000000004"/>
  </r>
  <r>
    <s v="Latin America and the Caribbean"/>
    <x v="5"/>
    <s v="South America"/>
    <s v="Guyana"/>
    <n v="395.54899999999998"/>
    <n v="391.01"/>
    <n v="786.55899999999997"/>
    <n v="3.996"/>
  </r>
  <r>
    <s v="Latin America and the Caribbean"/>
    <x v="5"/>
    <s v="Caribbean"/>
    <s v="Haiti"/>
    <n v="5626.4449999999997"/>
    <n v="5776.0879999999997"/>
    <n v="11402.532999999999"/>
    <n v="413.73500000000001"/>
  </r>
  <r>
    <s v="Europe"/>
    <x v="1"/>
    <s v="Southern Europe"/>
    <s v="Holy See"/>
    <m/>
    <m/>
    <n v="0.80900000000000005"/>
    <n v="1838.636"/>
  </r>
  <r>
    <s v="Latin America and the Caribbean"/>
    <x v="5"/>
    <s v="Central America"/>
    <s v="Honduras"/>
    <n v="4948.88"/>
    <n v="4955.7280000000001"/>
    <n v="9904.6080000000002"/>
    <n v="88.521000000000001"/>
  </r>
  <r>
    <s v="Europe"/>
    <x v="1"/>
    <s v="Eastern Europe"/>
    <s v="Hungary"/>
    <n v="4598.2879999999996"/>
    <n v="5062.0619999999999"/>
    <n v="9660.35"/>
    <n v="106.709"/>
  </r>
  <r>
    <s v="Europe"/>
    <x v="1"/>
    <s v="Northern Europe"/>
    <s v="Iceland"/>
    <n v="171.405"/>
    <n v="169.845"/>
    <n v="341.25"/>
    <n v="3.4039999999999999"/>
  </r>
  <r>
    <s v="Asia"/>
    <x v="0"/>
    <s v="Southern Asia"/>
    <s v="India"/>
    <n v="717100.97"/>
    <n v="662903.41500000004"/>
    <n v="1380004.385"/>
    <n v="464.149"/>
  </r>
  <r>
    <s v="Asia"/>
    <x v="7"/>
    <s v="South-Eastern Asia"/>
    <s v="Indonesia"/>
    <n v="137717.861"/>
    <n v="135805.76000000001"/>
    <n v="273523.62099999998"/>
    <n v="150.98699999999999"/>
  </r>
  <r>
    <s v="Asia"/>
    <x v="0"/>
    <s v="Southern Asia"/>
    <s v="Iran (Islamic Republic of)"/>
    <n v="42408.406000000003"/>
    <n v="41584.546999999999"/>
    <n v="83992.952999999994"/>
    <n v="51.575000000000003"/>
  </r>
  <r>
    <s v="Asia"/>
    <x v="2"/>
    <s v="Western Asia"/>
    <s v="Iraq"/>
    <n v="20357.777999999998"/>
    <n v="19864.724999999999"/>
    <n v="40222.502999999997"/>
    <n v="92.61"/>
  </r>
  <r>
    <s v="Europe"/>
    <x v="1"/>
    <s v="Northern Europe"/>
    <s v="Ireland"/>
    <n v="2451.3490000000002"/>
    <n v="2486.4470000000001"/>
    <n v="4937.7960000000003"/>
    <n v="71.677000000000007"/>
  </r>
  <r>
    <s v="Europe"/>
    <x v="1"/>
    <s v="Northern Europe"/>
    <s v="Isle of Man"/>
    <m/>
    <m/>
    <n v="85.031999999999996"/>
    <n v="149.179"/>
  </r>
  <r>
    <s v="Asia"/>
    <x v="2"/>
    <s v="Western Asia"/>
    <s v="Israel"/>
    <n v="4308.1170000000002"/>
    <n v="4347.424"/>
    <n v="8655.5409999999993"/>
    <n v="399.97899999999998"/>
  </r>
  <r>
    <s v="Europe"/>
    <x v="1"/>
    <s v="Southern Europe"/>
    <s v="Italy"/>
    <n v="29437.724999999999"/>
    <n v="31024.102999999999"/>
    <n v="60461.828000000001"/>
    <n v="205.55500000000001"/>
  </r>
  <r>
    <s v="Latin America and the Caribbean"/>
    <x v="5"/>
    <s v="Caribbean"/>
    <s v="Jamaica"/>
    <n v="1469.6410000000001"/>
    <n v="1491.52"/>
    <n v="2961.1610000000001"/>
    <n v="273.42200000000003"/>
  </r>
  <r>
    <s v="Asia"/>
    <x v="7"/>
    <s v="Eastern Asia"/>
    <s v="Japan"/>
    <n v="61753.044999999998"/>
    <n v="64723.413"/>
    <n v="126476.458"/>
    <n v="346.93400000000003"/>
  </r>
  <r>
    <s v="Asia"/>
    <x v="2"/>
    <s v="Western Asia"/>
    <s v="Jordan"/>
    <n v="5165.9790000000003"/>
    <n v="5037.1610000000001"/>
    <n v="10203.14"/>
    <n v="114.926"/>
  </r>
  <r>
    <s v="Asia"/>
    <x v="0"/>
    <s v="Central Asia"/>
    <s v="Kazakhstan"/>
    <n v="9112.9390000000003"/>
    <n v="9663.768"/>
    <n v="18776.706999999999"/>
    <n v="6.9550000000000001"/>
  </r>
  <r>
    <s v="Africa"/>
    <x v="4"/>
    <s v="Eastern Africa"/>
    <s v="Kenya"/>
    <n v="26718.526999999998"/>
    <n v="27052.773000000001"/>
    <n v="53771.3"/>
    <n v="94.477999999999994"/>
  </r>
  <r>
    <s v="Oceania"/>
    <x v="3"/>
    <s v="Micronesia"/>
    <s v="Kiribati"/>
    <n v="58.744"/>
    <n v="60.701999999999998"/>
    <n v="119.446"/>
    <n v="147.464"/>
  </r>
  <r>
    <s v="Asia"/>
    <x v="2"/>
    <s v="Western Asia"/>
    <s v="Kuwait"/>
    <n v="2614.4459999999999"/>
    <n v="1656.117"/>
    <n v="4270.5630000000001"/>
    <n v="239.65"/>
  </r>
  <r>
    <s v="Asia"/>
    <x v="0"/>
    <s v="Central Asia"/>
    <s v="Kyrgyzstan"/>
    <n v="3227.27"/>
    <n v="3296.9209999999998"/>
    <n v="6524.1909999999998"/>
    <n v="34.015999999999998"/>
  </r>
  <r>
    <s v="Asia"/>
    <x v="7"/>
    <s v="South-Eastern Asia"/>
    <s v="Lao People's Democratic Republic"/>
    <n v="3651.7939999999999"/>
    <n v="3623.7620000000002"/>
    <n v="7275.5559999999996"/>
    <n v="31.523"/>
  </r>
  <r>
    <s v="Europe"/>
    <x v="1"/>
    <s v="Northern Europe"/>
    <s v="Latvia"/>
    <n v="869.33600000000001"/>
    <n v="1016.866"/>
    <n v="1886.202"/>
    <n v="30.324999999999999"/>
  </r>
  <r>
    <s v="Asia"/>
    <x v="2"/>
    <s v="Western Asia"/>
    <s v="Lebanon"/>
    <n v="3435.7460000000001"/>
    <n v="3389.6959999999999"/>
    <n v="6825.442"/>
    <n v="667.19899999999996"/>
  </r>
  <r>
    <s v="Africa"/>
    <x v="4"/>
    <s v="Southern Africa"/>
    <s v="Lesotho"/>
    <n v="1056.95"/>
    <n v="1085.3019999999999"/>
    <n v="2142.252"/>
    <n v="70.561999999999998"/>
  </r>
  <r>
    <s v="Africa"/>
    <x v="4"/>
    <s v="Western Africa"/>
    <s v="Liberia"/>
    <n v="2542.5390000000002"/>
    <n v="2515.1379999999999"/>
    <n v="5057.6769999999997"/>
    <n v="52.509"/>
  </r>
  <r>
    <s v="Africa"/>
    <x v="2"/>
    <s v="Northern Africa"/>
    <s v="Libya"/>
    <n v="3468.7370000000001"/>
    <n v="3402.55"/>
    <n v="6871.2870000000003"/>
    <n v="3.9049999999999998"/>
  </r>
  <r>
    <s v="Europe"/>
    <x v="1"/>
    <s v="Western Europe"/>
    <s v="Liechtenstein"/>
    <m/>
    <m/>
    <n v="38.137"/>
    <n v="238.35599999999999"/>
  </r>
  <r>
    <s v="Europe"/>
    <x v="1"/>
    <s v="Northern Europe"/>
    <s v="Lithuania"/>
    <n v="1259.9870000000001"/>
    <n v="1462.3040000000001"/>
    <n v="2722.2910000000002"/>
    <n v="43.436"/>
  </r>
  <r>
    <s v="Europe"/>
    <x v="1"/>
    <s v="Western Europe"/>
    <s v="Luxembourg"/>
    <n v="316.58699999999999"/>
    <n v="309.38900000000001"/>
    <n v="625.976"/>
    <n v="241.69"/>
  </r>
  <r>
    <s v="Africa"/>
    <x v="4"/>
    <s v="Eastern Africa"/>
    <s v="Madagascar"/>
    <n v="13814.619000000001"/>
    <n v="13876.4"/>
    <n v="27691.019"/>
    <n v="47.595999999999997"/>
  </r>
  <r>
    <s v="Africa"/>
    <x v="4"/>
    <s v="Eastern Africa"/>
    <s v="Malawi"/>
    <n v="9434.0370000000003"/>
    <n v="9695.9179999999997"/>
    <n v="19129.955000000002"/>
    <n v="202.90600000000001"/>
  </r>
  <r>
    <s v="Asia"/>
    <x v="7"/>
    <s v="South-Eastern Asia"/>
    <s v="Malaysia"/>
    <n v="16630.812999999998"/>
    <n v="15735.184999999999"/>
    <n v="32365.998"/>
    <n v="98.512"/>
  </r>
  <r>
    <s v="Asia"/>
    <x v="0"/>
    <s v="Southern Asia"/>
    <s v="Maldives"/>
    <n v="342.928"/>
    <n v="197.614"/>
    <n v="540.54200000000003"/>
    <n v="1801.807"/>
  </r>
  <r>
    <s v="Africa"/>
    <x v="4"/>
    <s v="Western Africa"/>
    <s v="Mali"/>
    <n v="10145.174000000001"/>
    <n v="10105.66"/>
    <n v="20250.833999999999"/>
    <n v="16.596"/>
  </r>
  <r>
    <s v="Europe"/>
    <x v="1"/>
    <s v="Southern Europe"/>
    <s v="Malta"/>
    <n v="221.42"/>
    <n v="220.119"/>
    <n v="441.53899999999999"/>
    <n v="1379.809"/>
  </r>
  <r>
    <s v="Oceania"/>
    <x v="3"/>
    <s v="Micronesia"/>
    <s v="Marshall Islands"/>
    <m/>
    <m/>
    <n v="59.194000000000003"/>
    <n v="328.85599999999999"/>
  </r>
  <r>
    <s v="Latin America and the Caribbean"/>
    <x v="5"/>
    <s v="Caribbean"/>
    <s v="Martinique"/>
    <n v="172.607"/>
    <n v="202.65799999999999"/>
    <n v="375.26499999999999"/>
    <n v="354.024"/>
  </r>
  <r>
    <s v="Africa"/>
    <x v="4"/>
    <s v="Western Africa"/>
    <s v="Mauritania"/>
    <n v="2334.9810000000002"/>
    <n v="2314.6790000000001"/>
    <n v="4649.66"/>
    <n v="4.5110000000000001"/>
  </r>
  <r>
    <s v="Africa"/>
    <x v="4"/>
    <s v="Eastern Africa"/>
    <s v="Mauritius"/>
    <n v="627.48"/>
    <n v="644.28700000000003"/>
    <n v="1271.7670000000001"/>
    <n v="626.48599999999999"/>
  </r>
  <r>
    <s v="Africa"/>
    <x v="4"/>
    <s v="Eastern Africa"/>
    <s v="Mayotte"/>
    <n v="134.15899999999999"/>
    <n v="138.654"/>
    <n v="272.81299999999999"/>
    <n v="727.50099999999998"/>
  </r>
  <r>
    <s v="Latin America and the Caribbean"/>
    <x v="5"/>
    <s v="Central America"/>
    <s v="Mexico"/>
    <n v="63071.485999999997"/>
    <n v="65861.267000000007"/>
    <n v="128932.753"/>
    <n v="66.325000000000003"/>
  </r>
  <r>
    <s v="Oceania"/>
    <x v="3"/>
    <s v="Micronesia"/>
    <s v="Micronesia (Fed. States of)"/>
    <n v="58.48"/>
    <n v="56.540999999999997"/>
    <n v="115.021"/>
    <n v="164.316"/>
  </r>
  <r>
    <s v="Europe"/>
    <x v="1"/>
    <s v="Western Europe"/>
    <s v="Monaco"/>
    <m/>
    <m/>
    <n v="39.244"/>
    <n v="26338.255000000001"/>
  </r>
  <r>
    <s v="Asia"/>
    <x v="7"/>
    <s v="Eastern Asia"/>
    <s v="Mongolia"/>
    <n v="1615.039"/>
    <n v="1663.2529999999999"/>
    <n v="3278.2919999999999"/>
    <n v="2.11"/>
  </r>
  <r>
    <s v="Europe"/>
    <x v="1"/>
    <s v="Southern Europe"/>
    <s v="Montenegro"/>
    <n v="310.56299999999999"/>
    <n v="317.49900000000002"/>
    <n v="628.06200000000001"/>
    <n v="46.695999999999998"/>
  </r>
  <r>
    <s v="Latin America and the Caribbean"/>
    <x v="5"/>
    <s v="Caribbean"/>
    <s v="Montserrat"/>
    <m/>
    <m/>
    <n v="4.9989999999999997"/>
    <n v="49.99"/>
  </r>
  <r>
    <s v="Africa"/>
    <x v="2"/>
    <s v="Northern Africa"/>
    <s v="Morocco"/>
    <n v="18316.886999999999"/>
    <n v="18593.670999999998"/>
    <n v="36910.557999999997"/>
    <n v="82.703000000000003"/>
  </r>
  <r>
    <s v="Africa"/>
    <x v="4"/>
    <s v="Eastern Africa"/>
    <s v="Mozambique"/>
    <n v="15188.235000000001"/>
    <n v="16067.2"/>
    <n v="31255.435000000001"/>
    <n v="39.746000000000002"/>
  </r>
  <r>
    <s v="Asia"/>
    <x v="7"/>
    <s v="South-Eastern Asia"/>
    <s v="Myanmar"/>
    <n v="26220.19"/>
    <n v="28189.603999999999"/>
    <n v="54409.794000000002"/>
    <n v="83.286000000000001"/>
  </r>
  <r>
    <s v="Africa"/>
    <x v="4"/>
    <s v="Southern Africa"/>
    <s v="Namibia"/>
    <n v="1231.683"/>
    <n v="1309.2329999999999"/>
    <n v="2540.9160000000002"/>
    <n v="3.0859999999999999"/>
  </r>
  <r>
    <s v="Oceania"/>
    <x v="3"/>
    <s v="Micronesia"/>
    <s v="Nauru"/>
    <m/>
    <m/>
    <n v="10.834"/>
    <n v="541.70000000000005"/>
  </r>
  <r>
    <s v="Asia"/>
    <x v="0"/>
    <s v="Southern Asia"/>
    <s v="Nepal"/>
    <n v="13348.434999999999"/>
    <n v="15788.373"/>
    <n v="29136.808000000001"/>
    <n v="203.256"/>
  </r>
  <r>
    <s v="Europe"/>
    <x v="1"/>
    <s v="Western Europe"/>
    <s v="Netherlands"/>
    <n v="8537.1450000000004"/>
    <n v="8597.7279999999992"/>
    <n v="17134.873"/>
    <n v="508.15199999999999"/>
  </r>
  <r>
    <s v="Oceania"/>
    <x v="3"/>
    <s v="Melanesia"/>
    <s v="New Caledonia"/>
    <n v="143.49799999999999"/>
    <n v="141.99299999999999"/>
    <n v="285.49099999999999"/>
    <n v="15.618"/>
  </r>
  <r>
    <s v="Oceania"/>
    <x v="6"/>
    <s v="Australia/New Zealand"/>
    <s v="New Zealand"/>
    <n v="2370.163"/>
    <n v="2452.0700000000002"/>
    <n v="4822.2330000000002"/>
    <n v="18.314"/>
  </r>
  <r>
    <s v="Latin America and the Caribbean"/>
    <x v="5"/>
    <s v="Central America"/>
    <s v="Nicaragua"/>
    <n v="3264.8490000000002"/>
    <n v="3359.7049999999999"/>
    <n v="6624.5540000000001"/>
    <n v="55.048999999999999"/>
  </r>
  <r>
    <s v="Africa"/>
    <x v="4"/>
    <s v="Western Africa"/>
    <s v="Niger"/>
    <n v="12170.165000000001"/>
    <n v="12036.471"/>
    <n v="24206.635999999999"/>
    <n v="19.11"/>
  </r>
  <r>
    <s v="Africa"/>
    <x v="4"/>
    <s v="Western Africa"/>
    <s v="Nigeria"/>
    <n v="104469.637"/>
    <n v="101669.95"/>
    <n v="206139.587"/>
    <n v="226.33600000000001"/>
  </r>
  <r>
    <s v="Oceania"/>
    <x v="3"/>
    <s v="Polynesia"/>
    <s v="Niue"/>
    <m/>
    <m/>
    <n v="1.6180000000000001"/>
    <n v="6.2229999999999999"/>
  </r>
  <r>
    <s v="Europe"/>
    <x v="1"/>
    <s v="Southern Europe"/>
    <s v="North Macedonia"/>
    <n v="1042.1310000000001"/>
    <n v="1041.249"/>
    <n v="2083.38"/>
    <n v="82.608000000000004"/>
  </r>
  <r>
    <s v="Oceania"/>
    <x v="3"/>
    <s v="Micronesia"/>
    <s v="Northern Mariana Islands"/>
    <m/>
    <m/>
    <n v="57.557000000000002"/>
    <n v="125.124"/>
  </r>
  <r>
    <s v="Europe"/>
    <x v="1"/>
    <s v="Northern Europe"/>
    <s v="Norway"/>
    <n v="2739.9830000000002"/>
    <n v="2681.259"/>
    <n v="5421.2420000000002"/>
    <n v="14.842000000000001"/>
  </r>
  <r>
    <s v="Asia"/>
    <x v="2"/>
    <s v="Western Asia"/>
    <s v="Oman"/>
    <n v="3370.23"/>
    <n v="1736.3920000000001"/>
    <n v="5106.6220000000003"/>
    <n v="16.5"/>
  </r>
  <r>
    <s v="Asia"/>
    <x v="0"/>
    <s v="Southern Asia"/>
    <s v="Pakistan"/>
    <n v="113672.007"/>
    <n v="107220.32399999999"/>
    <n v="220892.33100000001"/>
    <n v="286.54599999999999"/>
  </r>
  <r>
    <s v="Oceania"/>
    <x v="3"/>
    <s v="Micronesia"/>
    <s v="Palau"/>
    <m/>
    <m/>
    <n v="18.091999999999999"/>
    <n v="39.33"/>
  </r>
  <r>
    <s v="Latin America and the Caribbean"/>
    <x v="5"/>
    <s v="Central America"/>
    <s v="Panama"/>
    <n v="2159.88"/>
    <n v="2154.8879999999999"/>
    <n v="4314.768"/>
    <n v="58.040999999999997"/>
  </r>
  <r>
    <s v="Oceania"/>
    <x v="3"/>
    <s v="Melanesia"/>
    <s v="Papua New Guinea"/>
    <n v="4568.0720000000001"/>
    <n v="4378.9549999999999"/>
    <n v="8947.027"/>
    <n v="19.757000000000001"/>
  </r>
  <r>
    <s v="Latin America and the Caribbean"/>
    <x v="5"/>
    <s v="South America"/>
    <s v="Paraguay"/>
    <n v="3624.36"/>
    <n v="3508.17"/>
    <n v="7132.53"/>
    <n v="17.952999999999999"/>
  </r>
  <r>
    <s v="Latin America and the Caribbean"/>
    <x v="5"/>
    <s v="South America"/>
    <s v="Peru"/>
    <n v="16378.606"/>
    <n v="16593.240000000002"/>
    <n v="32971.845999999998"/>
    <n v="25.759"/>
  </r>
  <r>
    <s v="Asia"/>
    <x v="7"/>
    <s v="South-Eastern Asia"/>
    <s v="Philippines"/>
    <n v="55028.824999999997"/>
    <n v="54552.26"/>
    <n v="109581.08500000001"/>
    <n v="367.512"/>
  </r>
  <r>
    <s v="Europe"/>
    <x v="1"/>
    <s v="Eastern Europe"/>
    <s v="Poland"/>
    <n v="18337.883000000002"/>
    <n v="19508.722000000002"/>
    <n v="37846.605000000003"/>
    <n v="123.589"/>
  </r>
  <r>
    <s v="Europe"/>
    <x v="1"/>
    <s v="Southern Europe"/>
    <s v="Portugal"/>
    <n v="4824.0339999999997"/>
    <n v="5372.6729999999998"/>
    <n v="10196.707"/>
    <n v="111.33"/>
  </r>
  <r>
    <s v="Latin America and the Caribbean"/>
    <x v="5"/>
    <s v="Caribbean"/>
    <s v="Puerto Rico"/>
    <n v="1355.518"/>
    <n v="1505.3219999999999"/>
    <n v="2860.84"/>
    <n v="322.52999999999997"/>
  </r>
  <r>
    <s v="Asia"/>
    <x v="2"/>
    <s v="Western Asia"/>
    <s v="Qatar"/>
    <n v="2165.1350000000002"/>
    <n v="715.92499999999995"/>
    <n v="2881.06"/>
    <n v="248.15299999999999"/>
  </r>
  <r>
    <s v="Asia"/>
    <x v="7"/>
    <s v="Eastern Asia"/>
    <s v="Republic of Korea"/>
    <n v="25665.853999999999"/>
    <n v="25603.329000000002"/>
    <n v="51269.182999999997"/>
    <n v="527.298"/>
  </r>
  <r>
    <s v="Europe"/>
    <x v="1"/>
    <s v="Eastern Europe"/>
    <s v="Republic of Moldova"/>
    <n v="1931.953"/>
    <n v="2102.0100000000002"/>
    <n v="4033.9630000000002"/>
    <n v="122.79900000000001"/>
  </r>
  <r>
    <s v="Europe"/>
    <x v="1"/>
    <s v="Eastern Europe"/>
    <s v="Romania"/>
    <n v="9353.9120000000003"/>
    <n v="9883.77"/>
    <n v="19237.682000000001"/>
    <n v="83.58"/>
  </r>
  <r>
    <s v="Europe"/>
    <x v="1"/>
    <s v="Eastern Europe"/>
    <s v="Russian Federation"/>
    <n v="67640.298999999999"/>
    <n v="78294.160999999993"/>
    <n v="145934.46"/>
    <n v="8.9109999999999996"/>
  </r>
  <r>
    <s v="Africa"/>
    <x v="4"/>
    <s v="Eastern Africa"/>
    <s v="Rwanda"/>
    <n v="6367.4309999999996"/>
    <n v="6584.7780000000002"/>
    <n v="12952.209000000001"/>
    <n v="525.01900000000001"/>
  </r>
  <r>
    <s v="Africa"/>
    <x v="4"/>
    <s v="Western Africa"/>
    <s v="Saint Helena"/>
    <m/>
    <m/>
    <n v="6.0709999999999997"/>
    <n v="15.567"/>
  </r>
  <r>
    <s v="Latin America and the Caribbean"/>
    <x v="5"/>
    <s v="Caribbean"/>
    <s v="Saint Kitts and Nevis"/>
    <m/>
    <m/>
    <n v="53.192"/>
    <n v="204.58500000000001"/>
  </r>
  <r>
    <s v="Latin America and the Caribbean"/>
    <x v="5"/>
    <s v="Caribbean"/>
    <s v="Saint Lucia"/>
    <n v="90.421999999999997"/>
    <n v="93.206999999999994"/>
    <n v="183.62899999999999"/>
    <n v="301.03100000000001"/>
  </r>
  <r>
    <s v="Latin America and the Caribbean"/>
    <x v="5"/>
    <s v="Caribbean"/>
    <s v="Saint Martin (French part)"/>
    <m/>
    <m/>
    <n v="38.658999999999999"/>
    <n v="729.41499999999996"/>
  </r>
  <r>
    <s v="Latin America and the Caribbean"/>
    <x v="5"/>
    <s v="Caribbean"/>
    <s v="Saint Vincent and the Grenadines"/>
    <n v="56.218000000000004"/>
    <n v="54.728999999999999"/>
    <n v="110.947"/>
    <n v="284.47899999999998"/>
  </r>
  <r>
    <s v="Oceania"/>
    <x v="3"/>
    <s v="Polynesia"/>
    <s v="Samoa"/>
    <n v="102.703"/>
    <n v="95.706999999999994"/>
    <n v="198.41"/>
    <n v="70.11"/>
  </r>
  <r>
    <s v="Europe"/>
    <x v="1"/>
    <s v="Southern Europe"/>
    <s v="San Marino"/>
    <m/>
    <m/>
    <n v="33.938000000000002"/>
    <n v="565.63300000000004"/>
  </r>
  <r>
    <s v="Africa"/>
    <x v="4"/>
    <s v="Middle Africa"/>
    <s v="Sao Tome and Principe"/>
    <n v="109.675"/>
    <n v="109.486"/>
    <n v="219.161"/>
    <n v="228.29300000000001"/>
  </r>
  <r>
    <s v="Asia"/>
    <x v="2"/>
    <s v="Western Asia"/>
    <s v="Saudi Arabia"/>
    <n v="20131.308000000001"/>
    <n v="14682.558999999999"/>
    <n v="34813.866999999998"/>
    <n v="16.195"/>
  </r>
  <r>
    <s v="Africa"/>
    <x v="4"/>
    <s v="Western Africa"/>
    <s v="Senegal"/>
    <n v="8170.7849999999999"/>
    <n v="8573.1450000000004"/>
    <n v="16743.93"/>
    <n v="86.968000000000004"/>
  </r>
  <r>
    <s v="Europe"/>
    <x v="1"/>
    <s v="Southern Europe"/>
    <s v="Serbia"/>
    <n v="4279.6509999999998"/>
    <n v="4457.7190000000001"/>
    <n v="8737.3700000000008"/>
    <n v="99.900999999999996"/>
  </r>
  <r>
    <s v="Africa"/>
    <x v="4"/>
    <s v="Eastern Africa"/>
    <s v="Seychelles"/>
    <n v="50.439"/>
    <n v="47.901000000000003"/>
    <n v="98.34"/>
    <n v="213.78299999999999"/>
  </r>
  <r>
    <s v="Africa"/>
    <x v="4"/>
    <s v="Western Africa"/>
    <s v="Sierra Leone"/>
    <n v="3981.239"/>
    <n v="3995.7460000000001"/>
    <n v="7976.9849999999997"/>
    <n v="110.515"/>
  </r>
  <r>
    <s v="Asia"/>
    <x v="7"/>
    <s v="South-Eastern Asia"/>
    <s v="Singapore"/>
    <n v="3062.2570000000001"/>
    <n v="2788.0859999999998"/>
    <n v="5850.3429999999998"/>
    <n v="8357.6329999999998"/>
  </r>
  <r>
    <s v="Latin America and the Caribbean"/>
    <x v="5"/>
    <s v="Caribbean"/>
    <s v="Sint Maarten (Dutch part)"/>
    <m/>
    <m/>
    <n v="42.881999999999998"/>
    <n v="1261.2349999999999"/>
  </r>
  <r>
    <s v="Europe"/>
    <x v="1"/>
    <s v="Eastern Europe"/>
    <s v="Slovakia"/>
    <n v="2658.4789999999998"/>
    <n v="2801.1640000000002"/>
    <n v="5459.643"/>
    <n v="113.53400000000001"/>
  </r>
  <r>
    <s v="Europe"/>
    <x v="1"/>
    <s v="Southern Europe"/>
    <s v="Slovenia"/>
    <n v="1035.23"/>
    <n v="1043.702"/>
    <n v="2078.9319999999998"/>
    <n v="103.224"/>
  </r>
  <r>
    <s v="Oceania"/>
    <x v="3"/>
    <s v="Melanesia"/>
    <s v="Solomon Islands"/>
    <n v="349.262"/>
    <n v="337.61599999999999"/>
    <n v="686.87800000000004"/>
    <n v="24.54"/>
  </r>
  <r>
    <s v="Africa"/>
    <x v="4"/>
    <s v="Eastern Africa"/>
    <s v="Somalia"/>
    <n v="7924.0870000000004"/>
    <n v="7969.1319999999996"/>
    <n v="15893.218999999999"/>
    <n v="25.334"/>
  </r>
  <r>
    <s v="Africa"/>
    <x v="4"/>
    <s v="Southern Africa"/>
    <s v="South Africa"/>
    <n v="29216.011999999999"/>
    <n v="30092.678"/>
    <n v="59308.69"/>
    <n v="48.890999999999998"/>
  </r>
  <r>
    <s v="Africa"/>
    <x v="4"/>
    <s v="Eastern Africa"/>
    <s v="South Sudan"/>
    <n v="5603.0140000000001"/>
    <n v="5590.7150000000001"/>
    <n v="11193.728999999999"/>
    <n v="18.321999999999999"/>
  </r>
  <r>
    <s v="Europe"/>
    <x v="1"/>
    <s v="Southern Europe"/>
    <s v="Spain"/>
    <n v="22978.338"/>
    <n v="23776.445"/>
    <n v="46754.783000000003"/>
    <n v="93.734999999999999"/>
  </r>
  <r>
    <s v="Asia"/>
    <x v="0"/>
    <s v="Southern Asia"/>
    <s v="Sri Lanka"/>
    <n v="10267.351000000001"/>
    <n v="11145.898999999999"/>
    <n v="21413.25"/>
    <n v="341.46499999999997"/>
  </r>
  <r>
    <s v="Asia"/>
    <x v="2"/>
    <s v="Western Asia"/>
    <s v="State of Palestine"/>
    <n v="2586.971"/>
    <n v="2514.4450000000002"/>
    <n v="5101.4160000000002"/>
    <n v="847.41099999999994"/>
  </r>
  <r>
    <s v="Africa"/>
    <x v="2"/>
    <s v="Northern Africa"/>
    <s v="Sudan"/>
    <n v="21907.294999999998"/>
    <n v="21941.973999999998"/>
    <n v="43849.269"/>
    <n v="24.843"/>
  </r>
  <r>
    <s v="Latin America and the Caribbean"/>
    <x v="5"/>
    <s v="South America"/>
    <s v="Suriname"/>
    <n v="294.822"/>
    <n v="291.81200000000001"/>
    <n v="586.63400000000001"/>
    <n v="3.76"/>
  </r>
  <r>
    <s v="Europe"/>
    <x v="1"/>
    <s v="Northern Europe"/>
    <s v="Sweden"/>
    <n v="5058.9470000000001"/>
    <n v="5040.3230000000003"/>
    <n v="10099.27"/>
    <n v="24.611999999999998"/>
  </r>
  <r>
    <s v="Europe"/>
    <x v="1"/>
    <s v="Western Europe"/>
    <s v="Switzerland"/>
    <n v="4293.6480000000001"/>
    <n v="4360.97"/>
    <n v="8654.6180000000004"/>
    <n v="219.01599999999999"/>
  </r>
  <r>
    <s v="Asia"/>
    <x v="2"/>
    <s v="Western Asia"/>
    <s v="Syrian Arab Republic"/>
    <n v="8760.0650000000005"/>
    <n v="8740.5920000000006"/>
    <n v="17500.656999999999"/>
    <n v="95.304000000000002"/>
  </r>
  <r>
    <s v="Asia"/>
    <x v="0"/>
    <s v="Central Asia"/>
    <s v="Tajikistan"/>
    <n v="4805.7380000000003"/>
    <n v="4731.9040000000005"/>
    <n v="9537.6419999999998"/>
    <n v="68.144999999999996"/>
  </r>
  <r>
    <s v="Asia"/>
    <x v="7"/>
    <s v="South-Eastern Asia"/>
    <s v="Thailand"/>
    <n v="33966.06"/>
    <n v="35833.917999999998"/>
    <n v="69799.978000000003"/>
    <n v="136.624"/>
  </r>
  <r>
    <s v="Asia"/>
    <x v="7"/>
    <s v="South-Eastern Asia"/>
    <s v="Timor-Leste"/>
    <n v="666.24199999999996"/>
    <n v="652.20000000000005"/>
    <n v="1318.442"/>
    <n v="88.665000000000006"/>
  </r>
  <r>
    <s v="Africa"/>
    <x v="4"/>
    <s v="Western Africa"/>
    <s v="Togo"/>
    <n v="4119.4040000000005"/>
    <n v="4159.3329999999996"/>
    <n v="8278.7369999999992"/>
    <n v="152.21100000000001"/>
  </r>
  <r>
    <s v="Oceania"/>
    <x v="3"/>
    <s v="Polynesia"/>
    <s v="Tokelau"/>
    <m/>
    <m/>
    <n v="1.35"/>
    <n v="135"/>
  </r>
  <r>
    <s v="Oceania"/>
    <x v="3"/>
    <s v="Polynesia"/>
    <s v="Tonga"/>
    <n v="52.904000000000003"/>
    <n v="52.792999999999999"/>
    <n v="105.697"/>
    <n v="146.80099999999999"/>
  </r>
  <r>
    <s v="Latin America and the Caribbean"/>
    <x v="5"/>
    <s v="Caribbean"/>
    <s v="Trinidad and Tobago"/>
    <n v="690.947"/>
    <n v="708.54399999999998"/>
    <n v="1399.491"/>
    <n v="272.80500000000001"/>
  </r>
  <r>
    <s v="Africa"/>
    <x v="2"/>
    <s v="Northern Africa"/>
    <s v="Tunisia"/>
    <n v="5860.7520000000004"/>
    <n v="5957.866"/>
    <n v="11818.618"/>
    <n v="76.072000000000003"/>
  </r>
  <r>
    <s v="Asia"/>
    <x v="2"/>
    <s v="Western Asia"/>
    <s v="Turkey"/>
    <n v="41636.125"/>
    <n v="42702.942000000003"/>
    <n v="84339.066999999995"/>
    <n v="109.584"/>
  </r>
  <r>
    <s v="Asia"/>
    <x v="0"/>
    <s v="Central Asia"/>
    <s v="Turkmenistan"/>
    <n v="2969.31"/>
    <n v="3061.877"/>
    <n v="6031.1869999999999"/>
    <n v="12.834"/>
  </r>
  <r>
    <s v="Latin America and the Caribbean"/>
    <x v="5"/>
    <s v="Caribbean"/>
    <s v="Turks and Caicos Islands"/>
    <m/>
    <m/>
    <n v="38.718000000000004"/>
    <n v="40.756"/>
  </r>
  <r>
    <s v="Oceania"/>
    <x v="3"/>
    <s v="Polynesia"/>
    <s v="Tuvalu"/>
    <m/>
    <m/>
    <n v="11.792"/>
    <n v="393.06700000000001"/>
  </r>
  <r>
    <s v="Africa"/>
    <x v="4"/>
    <s v="Eastern Africa"/>
    <s v="Uganda"/>
    <n v="22546.589"/>
    <n v="23194.411"/>
    <n v="45741"/>
    <n v="228.922"/>
  </r>
  <r>
    <s v="Europe"/>
    <x v="1"/>
    <s v="Eastern Europe"/>
    <s v="Ukraine"/>
    <n v="20263.148000000001"/>
    <n v="23470.611000000001"/>
    <n v="43733.758999999998"/>
    <n v="75.492000000000004"/>
  </r>
  <r>
    <s v="Asia"/>
    <x v="2"/>
    <s v="Western Asia"/>
    <s v="United Arab Emirates"/>
    <n v="6836.3490000000002"/>
    <n v="3054.0509999999999"/>
    <n v="9890.4"/>
    <n v="118.306"/>
  </r>
  <r>
    <s v="Europe"/>
    <x v="1"/>
    <s v="Northern Europe"/>
    <s v="United Kingdom"/>
    <n v="33542.415000000001"/>
    <n v="34343.589"/>
    <n v="67886.004000000001"/>
    <n v="280.60199999999998"/>
  </r>
  <r>
    <s v="Africa"/>
    <x v="4"/>
    <s v="Eastern Africa"/>
    <s v="United Republic of Tanzania"/>
    <n v="29851.108"/>
    <n v="29883.105"/>
    <n v="59734.213000000003"/>
    <n v="67.435000000000002"/>
  </r>
  <r>
    <s v="Latin America and the Caribbean"/>
    <x v="5"/>
    <s v="Caribbean"/>
    <s v="United States Virgin Islands"/>
    <n v="49.600999999999999"/>
    <n v="54.822000000000003"/>
    <n v="104.423"/>
    <n v="298.351"/>
  </r>
  <r>
    <s v="Latin America and the Caribbean"/>
    <x v="5"/>
    <s v="South America"/>
    <s v="Uruguay"/>
    <n v="1678.336"/>
    <n v="1795.3910000000001"/>
    <n v="3473.7269999999999"/>
    <n v="19.847999999999999"/>
  </r>
  <r>
    <s v="Asia"/>
    <x v="0"/>
    <s v="Central Asia"/>
    <s v="Uzbekistan"/>
    <n v="16696.918000000001"/>
    <n v="16772.280999999999"/>
    <n v="33469.199000000001"/>
    <n v="78.677000000000007"/>
  </r>
  <r>
    <s v="Oceania"/>
    <x v="3"/>
    <s v="Melanesia"/>
    <s v="Vanuatu"/>
    <n v="155.69"/>
    <n v="151.46"/>
    <n v="307.14999999999998"/>
    <n v="25.196999999999999"/>
  </r>
  <r>
    <s v="Latin America and the Caribbean"/>
    <x v="5"/>
    <s v="South America"/>
    <s v="Venezuela (Bolivarian Republic of)"/>
    <n v="13984.932000000001"/>
    <n v="14451.011"/>
    <n v="28435.942999999999"/>
    <n v="32.238"/>
  </r>
  <r>
    <s v="Asia"/>
    <x v="7"/>
    <s v="South-Eastern Asia"/>
    <s v="Viet Nam"/>
    <n v="48598.254000000001"/>
    <n v="48740.328999999998"/>
    <n v="97338.582999999999"/>
    <n v="313.92500000000001"/>
  </r>
  <r>
    <s v="Oceania"/>
    <x v="3"/>
    <s v="Polynesia"/>
    <s v="Wallis and Futuna Islands"/>
    <m/>
    <m/>
    <n v="11.246"/>
    <n v="80.328999999999994"/>
  </r>
  <r>
    <s v="Africa"/>
    <x v="2"/>
    <s v="Northern Africa"/>
    <s v="Western Sahara"/>
    <n v="312.26"/>
    <n v="285.07"/>
    <n v="597.33000000000004"/>
    <n v="2.246"/>
  </r>
  <r>
    <s v="Asia"/>
    <x v="2"/>
    <s v="Western Asia"/>
    <s v="Yemen"/>
    <n v="15024.985000000001"/>
    <n v="14800.983"/>
    <n v="29825.968000000001"/>
    <n v="56.491999999999997"/>
  </r>
  <r>
    <s v="Africa"/>
    <x v="4"/>
    <s v="Eastern Africa"/>
    <s v="Zambia"/>
    <n v="9103.0059999999994"/>
    <n v="9280.9500000000007"/>
    <n v="18383.955999999998"/>
    <n v="24.73"/>
  </r>
  <r>
    <s v="Africa"/>
    <x v="4"/>
    <s v="Eastern Africa"/>
    <s v="Zimbabwe"/>
    <n v="7092.01"/>
    <n v="7770.9170000000004"/>
    <n v="14862.927"/>
    <n v="38.42"/>
  </r>
  <r>
    <s v="Northern America"/>
    <x v="1"/>
    <s v="Northern America"/>
    <s v="Bermuda"/>
    <m/>
    <m/>
    <n v="62.273000000000003"/>
    <n v="1245.46"/>
  </r>
  <r>
    <s v="Northern America"/>
    <x v="1"/>
    <s v="Northern America"/>
    <s v="Canada"/>
    <n v="18732.178"/>
    <n v="19009.978999999999"/>
    <n v="37742.156999999999"/>
    <n v="4.1500000000000004"/>
  </r>
  <r>
    <s v="Northern America"/>
    <x v="1"/>
    <s v="Northern America"/>
    <s v="Greenland"/>
    <m/>
    <m/>
    <n v="56.771999999999998"/>
    <n v="0.13800000000000001"/>
  </r>
  <r>
    <s v="Northern America"/>
    <x v="1"/>
    <s v="Northern America"/>
    <s v="Saint Pierre and Miquelon"/>
    <m/>
    <m/>
    <n v="5.7949999999999999"/>
    <n v="25.196000000000002"/>
  </r>
  <r>
    <s v="Northern America"/>
    <x v="1"/>
    <s v="Northern America"/>
    <s v="United States of America"/>
    <n v="163786.016"/>
    <n v="167216.63099999999"/>
    <n v="331002.647"/>
    <n v="36.185000000000002"/>
  </r>
  <r>
    <m/>
    <x v="8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s v="Asia"/>
    <x v="0"/>
    <x v="0"/>
    <s v="Afghanistan"/>
    <n v="19976.264999999999"/>
    <n v="18952.076000000001"/>
    <n v="38928.341"/>
    <n v="59.627000000000002"/>
    <n v="2321180.1888069999"/>
  </r>
  <r>
    <s v="Europe"/>
    <x v="1"/>
    <x v="1"/>
    <s v="Albania"/>
    <n v="1464.7139999999999"/>
    <n v="1413.086"/>
    <n v="2877.8"/>
    <n v="105.029"/>
    <n v="302252.45620000002"/>
  </r>
  <r>
    <s v="Africa"/>
    <x v="2"/>
    <x v="2"/>
    <s v="Algeria"/>
    <n v="22153.808000000001"/>
    <n v="21697.235000000001"/>
    <n v="43851.042999999998"/>
    <n v="18.411000000000001"/>
    <n v="807341.55267300003"/>
  </r>
  <r>
    <s v="Oceania"/>
    <x v="3"/>
    <x v="3"/>
    <s v="American Samoa"/>
    <m/>
    <m/>
    <n v="55.197000000000003"/>
    <n v="275.98500000000001"/>
    <n v="15233.544045000002"/>
  </r>
  <r>
    <s v="Europe"/>
    <x v="1"/>
    <x v="1"/>
    <s v="Andorra"/>
    <m/>
    <m/>
    <n v="77.265000000000001"/>
    <n v="164.39400000000001"/>
    <n v="12701.902410000001"/>
  </r>
  <r>
    <s v="Africa"/>
    <x v="4"/>
    <x v="4"/>
    <s v="Angola"/>
    <n v="16260.87"/>
    <n v="16605.398000000001"/>
    <n v="32866.267999999996"/>
    <n v="26.363"/>
    <n v="866453.4232839999"/>
  </r>
  <r>
    <s v="Latin America and the Caribbean"/>
    <x v="5"/>
    <x v="5"/>
    <s v="Anguilla"/>
    <m/>
    <m/>
    <n v="15.002000000000001"/>
    <n v="166.68899999999999"/>
    <n v="2500.6683779999998"/>
  </r>
  <r>
    <s v="Latin America and the Caribbean"/>
    <x v="5"/>
    <x v="5"/>
    <s v="Antigua and Barbuda"/>
    <n v="47.268999999999998"/>
    <n v="50.658999999999999"/>
    <n v="97.927999999999997"/>
    <n v="222.56399999999999"/>
    <n v="21795.247391999997"/>
  </r>
  <r>
    <s v="Latin America and the Caribbean"/>
    <x v="5"/>
    <x v="6"/>
    <s v="Argentina"/>
    <n v="22049.146000000001"/>
    <n v="23146.631000000001"/>
    <n v="45195.777000000002"/>
    <n v="16.515000000000001"/>
    <n v="746408.257155"/>
  </r>
  <r>
    <s v="Asia"/>
    <x v="2"/>
    <x v="7"/>
    <s v="Armenia"/>
    <n v="1393.7470000000001"/>
    <n v="1569.4870000000001"/>
    <n v="2963.2339999999999"/>
    <n v="104.083"/>
    <n v="308422.284422"/>
  </r>
  <r>
    <s v="Latin America and the Caribbean"/>
    <x v="5"/>
    <x v="5"/>
    <s v="Aruba"/>
    <n v="50.642000000000003"/>
    <n v="56.124000000000002"/>
    <n v="106.76600000000001"/>
    <n v="593.14400000000001"/>
    <n v="63327.612304000002"/>
  </r>
  <r>
    <s v="Oceania"/>
    <x v="6"/>
    <x v="8"/>
    <s v="Australia"/>
    <n v="12698.625"/>
    <n v="12801.255999999999"/>
    <n v="25499.881000000001"/>
    <n v="3.319"/>
    <n v="84634.105039000002"/>
  </r>
  <r>
    <s v="Europe"/>
    <x v="1"/>
    <x v="9"/>
    <s v="Austria"/>
    <n v="4439.6909999999998"/>
    <n v="4566.7089999999998"/>
    <n v="9006.4"/>
    <n v="109.289"/>
    <n v="984300.44959999993"/>
  </r>
  <r>
    <s v="Asia"/>
    <x v="2"/>
    <x v="7"/>
    <s v="Azerbaijan"/>
    <n v="5064.6639999999998"/>
    <n v="5074.5110000000004"/>
    <n v="10139.174999999999"/>
    <n v="122.664"/>
    <n v="1243711.7622"/>
  </r>
  <r>
    <s v="Latin America and the Caribbean"/>
    <x v="5"/>
    <x v="5"/>
    <s v="Bahamas"/>
    <n v="191.09299999999999"/>
    <n v="202.155"/>
    <n v="393.24799999999999"/>
    <n v="39.286000000000001"/>
    <n v="15449.140928000001"/>
  </r>
  <r>
    <s v="Asia"/>
    <x v="2"/>
    <x v="7"/>
    <s v="Bahrain"/>
    <n v="1100.4739999999999"/>
    <n v="601.10900000000004"/>
    <n v="1701.5830000000001"/>
    <n v="2238.9250000000002"/>
    <n v="3809716.7182750003"/>
  </r>
  <r>
    <s v="Asia"/>
    <x v="0"/>
    <x v="0"/>
    <s v="Bangladesh"/>
    <n v="83259.107999999993"/>
    <n v="81430.274999999994"/>
    <n v="164689.383"/>
    <n v="1265.1869999999999"/>
    <n v="208362866.40962097"/>
  </r>
  <r>
    <s v="Latin America and the Caribbean"/>
    <x v="5"/>
    <x v="5"/>
    <s v="Barbados"/>
    <n v="139.084"/>
    <n v="148.28700000000001"/>
    <n v="287.37099999999998"/>
    <n v="668.30499999999995"/>
    <n v="192051.47615499998"/>
  </r>
  <r>
    <s v="Europe"/>
    <x v="1"/>
    <x v="10"/>
    <s v="Belarus"/>
    <n v="4399.3670000000002"/>
    <n v="5049.9539999999997"/>
    <n v="9449.3209999999999"/>
    <n v="46.569000000000003"/>
    <n v="440045.429649"/>
  </r>
  <r>
    <s v="Europe"/>
    <x v="1"/>
    <x v="9"/>
    <s v="Belgium"/>
    <n v="5744.335"/>
    <n v="5845.2809999999999"/>
    <n v="11589.616"/>
    <n v="382.74799999999999"/>
    <n v="4435902.3447679998"/>
  </r>
  <r>
    <s v="Latin America and the Caribbean"/>
    <x v="5"/>
    <x v="11"/>
    <s v="Belize"/>
    <n v="197.761"/>
    <n v="199.86"/>
    <n v="397.62099999999998"/>
    <n v="17.431999999999999"/>
    <n v="6931.329271999999"/>
  </r>
  <r>
    <s v="Africa"/>
    <x v="4"/>
    <x v="12"/>
    <s v="Benin"/>
    <n v="6054.2479999999996"/>
    <n v="6068.95"/>
    <n v="12123.198"/>
    <n v="107.51300000000001"/>
    <n v="1303401.3865740001"/>
  </r>
  <r>
    <s v="Asia"/>
    <x v="0"/>
    <x v="0"/>
    <s v="Bhutan"/>
    <n v="410.08699999999999"/>
    <n v="361.52499999999998"/>
    <n v="771.61199999999997"/>
    <n v="20.242999999999999"/>
    <n v="15619.741715999999"/>
  </r>
  <r>
    <s v="Latin America and the Caribbean"/>
    <x v="5"/>
    <x v="6"/>
    <s v="Bolivia (Plurinational State of)"/>
    <n v="5858.0190000000002"/>
    <n v="5815.01"/>
    <n v="11673.029"/>
    <n v="10.775"/>
    <n v="125776.88747500001"/>
  </r>
  <r>
    <s v="Latin America and the Caribbean"/>
    <x v="5"/>
    <x v="5"/>
    <s v="Bonaire, Sint Eustatius and Saba"/>
    <m/>
    <m/>
    <n v="26.221"/>
    <n v="79.941999999999993"/>
    <n v="2096.1591819999999"/>
  </r>
  <r>
    <s v="Europe"/>
    <x v="1"/>
    <x v="1"/>
    <s v="Bosnia and Herzegovina"/>
    <n v="1606.6089999999999"/>
    <n v="1674.2059999999999"/>
    <n v="3280.8150000000001"/>
    <n v="64.33"/>
    <n v="211054.82895"/>
  </r>
  <r>
    <s v="Africa"/>
    <x v="4"/>
    <x v="13"/>
    <s v="Botswana"/>
    <n v="1139.0989999999999"/>
    <n v="1212.5260000000001"/>
    <n v="2351.625"/>
    <n v="4.149"/>
    <n v="9756.8921250000003"/>
  </r>
  <r>
    <s v="Latin America and the Caribbean"/>
    <x v="5"/>
    <x v="6"/>
    <s v="Brazil"/>
    <n v="104435.783"/>
    <n v="108123.626"/>
    <n v="212559.40900000001"/>
    <n v="25.431000000000001"/>
    <n v="5405598.3302790001"/>
  </r>
  <r>
    <s v="Latin America and the Caribbean"/>
    <x v="5"/>
    <x v="5"/>
    <s v="British Virgin Islands"/>
    <m/>
    <m/>
    <n v="30.236999999999998"/>
    <n v="201.58"/>
    <n v="6095.1744600000002"/>
  </r>
  <r>
    <s v="Asia"/>
    <x v="7"/>
    <x v="14"/>
    <s v="Brunei Darussalam"/>
    <n v="226.98699999999999"/>
    <n v="210.49600000000001"/>
    <n v="437.483"/>
    <n v="83.013999999999996"/>
    <n v="36317.213761999999"/>
  </r>
  <r>
    <s v="Europe"/>
    <x v="1"/>
    <x v="10"/>
    <s v="Bulgaria"/>
    <n v="3374.1210000000001"/>
    <n v="3574.3240000000001"/>
    <n v="6948.4449999999997"/>
    <n v="64.006"/>
    <n v="444742.17066999996"/>
  </r>
  <r>
    <s v="Africa"/>
    <x v="4"/>
    <x v="12"/>
    <s v="Burkina Faso"/>
    <n v="10444.713"/>
    <n v="10458.565000000001"/>
    <n v="20903.277999999998"/>
    <n v="76.400999999999996"/>
    <n v="1597031.3424779999"/>
  </r>
  <r>
    <s v="Africa"/>
    <x v="4"/>
    <x v="15"/>
    <s v="Burundi"/>
    <n v="5899.8639999999996"/>
    <n v="5990.9170000000004"/>
    <n v="11890.781000000001"/>
    <n v="463.03699999999998"/>
    <n v="5505871.5618970003"/>
  </r>
  <r>
    <s v="Africa"/>
    <x v="4"/>
    <x v="12"/>
    <s v="Cabo Verde"/>
    <n v="279.11700000000002"/>
    <n v="276.87099999999998"/>
    <n v="555.98800000000006"/>
    <n v="137.96199999999999"/>
    <n v="76705.216455999995"/>
  </r>
  <r>
    <s v="Asia"/>
    <x v="7"/>
    <x v="14"/>
    <s v="Cambodia"/>
    <n v="8162.424"/>
    <n v="8556.5470000000005"/>
    <n v="16718.971000000001"/>
    <n v="94.713999999999999"/>
    <n v="1583520.6192940001"/>
  </r>
  <r>
    <s v="Africa"/>
    <x v="4"/>
    <x v="4"/>
    <s v="Cameroon"/>
    <n v="13277.075000000001"/>
    <n v="13268.789000000001"/>
    <n v="26545.864000000001"/>
    <n v="56.156999999999996"/>
    <n v="1490736.0846480001"/>
  </r>
  <r>
    <s v="Latin America and the Caribbean"/>
    <x v="5"/>
    <x v="5"/>
    <s v="Cayman Islands"/>
    <m/>
    <m/>
    <n v="65.72"/>
    <n v="273.83300000000003"/>
    <n v="17996.304760000003"/>
  </r>
  <r>
    <s v="Africa"/>
    <x v="4"/>
    <x v="4"/>
    <s v="Central African Republic"/>
    <n v="2394.0419999999999"/>
    <n v="2435.7220000000002"/>
    <n v="4829.7640000000001"/>
    <n v="7.7530000000000001"/>
    <n v="37445.160292"/>
  </r>
  <r>
    <s v="Africa"/>
    <x v="4"/>
    <x v="4"/>
    <s v="Chad"/>
    <n v="8200.17"/>
    <n v="8225.6890000000003"/>
    <n v="16425.859"/>
    <n v="13.045"/>
    <n v="214275.330655"/>
  </r>
  <r>
    <s v="Europe"/>
    <x v="1"/>
    <x v="16"/>
    <s v="Channel Islands"/>
    <n v="86.07"/>
    <n v="87.789000000000001"/>
    <n v="173.85900000000001"/>
    <n v="915.04700000000003"/>
    <n v="159089.15637300001"/>
  </r>
  <r>
    <s v="Latin America and the Caribbean"/>
    <x v="5"/>
    <x v="6"/>
    <s v="Chile"/>
    <n v="9425.6689999999999"/>
    <n v="9690.5400000000009"/>
    <n v="19116.208999999999"/>
    <n v="25.71"/>
    <n v="491477.73339000001"/>
  </r>
  <r>
    <s v="Asia"/>
    <x v="7"/>
    <x v="17"/>
    <s v="China"/>
    <n v="738247.34"/>
    <n v="701076.43400000001"/>
    <n v="1439323.774"/>
    <n v="153.31200000000001"/>
    <n v="220665606.43948802"/>
  </r>
  <r>
    <s v="Asia"/>
    <x v="7"/>
    <x v="17"/>
    <s v="China, Hong Kong SAR"/>
    <n v="3439.6660000000002"/>
    <n v="4057.3220000000001"/>
    <n v="7496.9880000000003"/>
    <n v="7139.9889999999996"/>
    <n v="53528411.853132002"/>
  </r>
  <r>
    <s v="Asia"/>
    <x v="7"/>
    <x v="17"/>
    <s v="China, Macao SAR"/>
    <n v="312.10000000000002"/>
    <n v="337.24200000000002"/>
    <n v="649.34199999999998"/>
    <n v="21717.124"/>
    <n v="14101840.732408"/>
  </r>
  <r>
    <s v="Asia"/>
    <x v="7"/>
    <x v="17"/>
    <s v="China, Taiwan Province of China"/>
    <n v="11834.313"/>
    <n v="11982.462"/>
    <n v="23816.775000000001"/>
    <n v="672.6"/>
    <n v="16019162.865000002"/>
  </r>
  <r>
    <s v="Latin America and the Caribbean"/>
    <x v="5"/>
    <x v="6"/>
    <s v="Colombia"/>
    <n v="24984.563999999998"/>
    <n v="25898.32"/>
    <n v="50882.883999999998"/>
    <n v="45.860999999999997"/>
    <n v="2333539.943124"/>
  </r>
  <r>
    <s v="Africa"/>
    <x v="4"/>
    <x v="15"/>
    <s v="Comoros"/>
    <n v="438.65300000000002"/>
    <n v="430.94200000000001"/>
    <n v="869.59500000000003"/>
    <n v="467.27300000000002"/>
    <n v="406338.26443500002"/>
  </r>
  <r>
    <s v="Africa"/>
    <x v="4"/>
    <x v="4"/>
    <s v="Congo"/>
    <n v="2756.6779999999999"/>
    <n v="2761.4140000000002"/>
    <n v="5518.0919999999996"/>
    <n v="16.158000000000001"/>
    <n v="89161.330535999994"/>
  </r>
  <r>
    <s v="Oceania"/>
    <x v="3"/>
    <x v="3"/>
    <s v="Cook Islands"/>
    <m/>
    <m/>
    <n v="17.564"/>
    <n v="73.183000000000007"/>
    <n v="1285.3862120000001"/>
  </r>
  <r>
    <s v="Latin America and the Caribbean"/>
    <x v="5"/>
    <x v="11"/>
    <s v="Costa Rica"/>
    <n v="2545.076"/>
    <n v="2549.038"/>
    <n v="5094.1139999999996"/>
    <n v="99.766999999999996"/>
    <n v="508224.47143799992"/>
  </r>
  <r>
    <s v="Europe"/>
    <x v="1"/>
    <x v="1"/>
    <s v="Croatia"/>
    <n v="1979.2919999999999"/>
    <n v="2125.9760000000001"/>
    <n v="4105.268"/>
    <n v="73.361000000000004"/>
    <n v="301166.56574799999"/>
  </r>
  <r>
    <s v="Latin America and the Caribbean"/>
    <x v="5"/>
    <x v="5"/>
    <s v="Cuba"/>
    <n v="5623.4679999999998"/>
    <n v="5703.1480000000001"/>
    <n v="11326.616"/>
    <n v="106.413"/>
    <n v="1205299.1884079999"/>
  </r>
  <r>
    <s v="Asia"/>
    <x v="2"/>
    <x v="7"/>
    <s v="Cyprus"/>
    <n v="603.51400000000001"/>
    <n v="603.84699999999998"/>
    <n v="1207.3610000000001"/>
    <n v="130.667"/>
    <n v="157762.23978700003"/>
  </r>
  <r>
    <s v="Europe"/>
    <x v="1"/>
    <x v="10"/>
    <s v="Czechia"/>
    <n v="5272.5219999999999"/>
    <n v="5436.46"/>
    <n v="10708.982"/>
    <n v="138.64599999999999"/>
    <n v="1484757.518372"/>
  </r>
  <r>
    <s v="Asia"/>
    <x v="7"/>
    <x v="17"/>
    <s v="Dem. People's Republic of Korea"/>
    <n v="12608.379000000001"/>
    <n v="13170.436"/>
    <n v="25778.814999999999"/>
    <n v="214.09200000000001"/>
    <n v="5519038.0609799996"/>
  </r>
  <r>
    <s v="Africa"/>
    <x v="4"/>
    <x v="4"/>
    <s v="Democratic Republic of the Congo"/>
    <n v="44710.171999999999"/>
    <n v="44851.232000000004"/>
    <n v="89561.403999999995"/>
    <n v="39.506"/>
    <n v="3538212.8264239999"/>
  </r>
  <r>
    <s v="Europe"/>
    <x v="1"/>
    <x v="16"/>
    <s v="Denmark"/>
    <n v="2879.3609999999999"/>
    <n v="2912.8420000000001"/>
    <n v="5792.2030000000004"/>
    <n v="136.512"/>
    <n v="790705.21593600011"/>
  </r>
  <r>
    <s v="Africa"/>
    <x v="4"/>
    <x v="15"/>
    <s v="Djibouti"/>
    <n v="518.99300000000005"/>
    <n v="469.00900000000001"/>
    <n v="988.00199999999995"/>
    <n v="42.622999999999998"/>
    <n v="42111.609245999993"/>
  </r>
  <r>
    <s v="Latin America and the Caribbean"/>
    <x v="5"/>
    <x v="5"/>
    <s v="Dominica"/>
    <m/>
    <m/>
    <n v="71.991"/>
    <n v="95.988"/>
    <n v="6910.2721080000001"/>
  </r>
  <r>
    <s v="Latin America and the Caribbean"/>
    <x v="5"/>
    <x v="5"/>
    <s v="Dominican Republic"/>
    <n v="5418.2060000000001"/>
    <n v="5429.6980000000003"/>
    <n v="10847.904"/>
    <n v="224.501"/>
    <n v="2435365.2959040003"/>
  </r>
  <r>
    <s v="Latin America and the Caribbean"/>
    <x v="5"/>
    <x v="6"/>
    <s v="Ecuador"/>
    <n v="8823.8269999999993"/>
    <n v="8819.2330000000002"/>
    <n v="17643.060000000001"/>
    <n v="71.037999999999997"/>
    <n v="1253327.69628"/>
  </r>
  <r>
    <s v="Africa"/>
    <x v="2"/>
    <x v="2"/>
    <s v="Egypt"/>
    <n v="51702.862000000001"/>
    <n v="50631.540999999997"/>
    <n v="102334.40300000001"/>
    <n v="102.80200000000001"/>
    <n v="10520181.297206001"/>
  </r>
  <r>
    <s v="Latin America and the Caribbean"/>
    <x v="5"/>
    <x v="11"/>
    <s v="El Salvador"/>
    <n v="3036.424"/>
    <n v="3449.777"/>
    <n v="6486.201"/>
    <n v="313.041"/>
    <n v="2030446.847241"/>
  </r>
  <r>
    <s v="Africa"/>
    <x v="4"/>
    <x v="4"/>
    <s v="Equatorial Guinea"/>
    <n v="780.38"/>
    <n v="622.60500000000002"/>
    <n v="1402.9849999999999"/>
    <n v="50.017000000000003"/>
    <n v="70173.100745000003"/>
  </r>
  <r>
    <s v="Africa"/>
    <x v="4"/>
    <x v="15"/>
    <s v="Eritrea"/>
    <n v="1777.548"/>
    <n v="1768.8789999999999"/>
    <n v="3546.4270000000001"/>
    <n v="35.113"/>
    <n v="124525.691251"/>
  </r>
  <r>
    <s v="Europe"/>
    <x v="1"/>
    <x v="16"/>
    <s v="Estonia"/>
    <n v="628.45600000000002"/>
    <n v="698.08299999999997"/>
    <n v="1326.539"/>
    <n v="31.294"/>
    <n v="41512.711466000001"/>
  </r>
  <r>
    <s v="Africa"/>
    <x v="4"/>
    <x v="13"/>
    <s v="Eswatini"/>
    <n v="570.23599999999999"/>
    <n v="589.928"/>
    <n v="1160.164"/>
    <n v="67.450999999999993"/>
    <n v="78254.221963999997"/>
  </r>
  <r>
    <s v="Africa"/>
    <x v="4"/>
    <x v="15"/>
    <s v="Ethiopia"/>
    <n v="57516.834999999999"/>
    <n v="57446.748"/>
    <n v="114963.583"/>
    <n v="114.964"/>
    <n v="13216673.356012"/>
  </r>
  <r>
    <s v="Latin America and the Caribbean"/>
    <x v="5"/>
    <x v="6"/>
    <s v="Falkland Islands (Malvinas)"/>
    <m/>
    <m/>
    <n v="3.4830000000000001"/>
    <n v="0.28599999999999998"/>
    <n v="0.99613799999999997"/>
  </r>
  <r>
    <s v="Europe"/>
    <x v="1"/>
    <x v="16"/>
    <s v="Faroe Islands"/>
    <m/>
    <m/>
    <n v="48.865000000000002"/>
    <n v="35.003999999999998"/>
    <n v="1710.47046"/>
  </r>
  <r>
    <s v="Oceania"/>
    <x v="3"/>
    <x v="18"/>
    <s v="Fiji"/>
    <n v="454.01799999999997"/>
    <n v="442.42599999999999"/>
    <n v="896.44399999999996"/>
    <n v="49.066000000000003"/>
    <n v="43984.921304000003"/>
  </r>
  <r>
    <s v="Europe"/>
    <x v="1"/>
    <x v="16"/>
    <s v="Finland"/>
    <n v="2732.4059999999999"/>
    <n v="2808.3119999999999"/>
    <n v="5540.7179999999998"/>
    <n v="18.233000000000001"/>
    <n v="101023.91129400001"/>
  </r>
  <r>
    <s v="Europe"/>
    <x v="1"/>
    <x v="9"/>
    <s v="France"/>
    <n v="31589.195"/>
    <n v="33684.317000000003"/>
    <n v="65273.512000000002"/>
    <n v="119.209"/>
    <n v="7781190.0920080002"/>
  </r>
  <r>
    <s v="Latin America and the Caribbean"/>
    <x v="5"/>
    <x v="6"/>
    <s v="French Guiana"/>
    <n v="147.75"/>
    <n v="150.93199999999999"/>
    <n v="298.68200000000002"/>
    <n v="3.6339999999999999"/>
    <n v="1085.410388"/>
  </r>
  <r>
    <s v="Oceania"/>
    <x v="3"/>
    <x v="3"/>
    <s v="French Polynesia"/>
    <n v="142.261"/>
    <n v="138.643"/>
    <n v="280.904"/>
    <n v="76.75"/>
    <n v="21559.382000000001"/>
  </r>
  <r>
    <s v="Africa"/>
    <x v="4"/>
    <x v="4"/>
    <s v="Gabon"/>
    <n v="1132.854"/>
    <n v="1092.874"/>
    <n v="2225.7280000000001"/>
    <n v="8.6379999999999999"/>
    <n v="19225.838464"/>
  </r>
  <r>
    <s v="Africa"/>
    <x v="4"/>
    <x v="12"/>
    <s v="Gambia"/>
    <n v="1198.54"/>
    <n v="1218.124"/>
    <n v="2416.6640000000002"/>
    <n v="238.80099999999999"/>
    <n v="577101.77986400004"/>
  </r>
  <r>
    <s v="Asia"/>
    <x v="2"/>
    <x v="7"/>
    <s v="Georgia"/>
    <n v="1901.2270000000001"/>
    <n v="2087.9479999999999"/>
    <n v="3989.1750000000002"/>
    <n v="57.405999999999999"/>
    <n v="229002.58005000002"/>
  </r>
  <r>
    <s v="Europe"/>
    <x v="1"/>
    <x v="9"/>
    <s v="Germany"/>
    <n v="41415.911"/>
    <n v="42368.034"/>
    <n v="83783.945000000007"/>
    <n v="240.37200000000001"/>
    <n v="20139314.427540004"/>
  </r>
  <r>
    <s v="Africa"/>
    <x v="4"/>
    <x v="12"/>
    <s v="Ghana"/>
    <n v="15749.999"/>
    <n v="15322.946"/>
    <n v="31072.945"/>
    <n v="136.56"/>
    <n v="4243321.3691999996"/>
  </r>
  <r>
    <s v="Europe"/>
    <x v="1"/>
    <x v="1"/>
    <s v="Gibraltar"/>
    <m/>
    <m/>
    <n v="33.691000000000003"/>
    <n v="3369.1"/>
    <n v="113508.3481"/>
  </r>
  <r>
    <s v="Europe"/>
    <x v="1"/>
    <x v="1"/>
    <s v="Greece"/>
    <n v="5115.826"/>
    <n v="5307.23"/>
    <n v="10423.056"/>
    <n v="80.861999999999995"/>
    <n v="842829.15427199996"/>
  </r>
  <r>
    <s v="Latin America and the Caribbean"/>
    <x v="5"/>
    <x v="5"/>
    <s v="Grenada"/>
    <n v="56.665999999999997"/>
    <n v="55.853000000000002"/>
    <n v="112.51900000000001"/>
    <n v="330.93799999999999"/>
    <n v="37236.812822"/>
  </r>
  <r>
    <s v="Latin America and the Caribbean"/>
    <x v="5"/>
    <x v="5"/>
    <s v="Guadeloupe"/>
    <n v="184.55600000000001"/>
    <n v="215.571"/>
    <n v="400.12700000000001"/>
    <n v="245.77799999999999"/>
    <n v="98342.413805999997"/>
  </r>
  <r>
    <s v="Oceania"/>
    <x v="3"/>
    <x v="19"/>
    <s v="Guam"/>
    <n v="85.14"/>
    <n v="83.643000000000001"/>
    <n v="168.78299999999999"/>
    <n v="312.56099999999998"/>
    <n v="52754.983262999995"/>
  </r>
  <r>
    <s v="Latin America and the Caribbean"/>
    <x v="5"/>
    <x v="11"/>
    <s v="Guatemala"/>
    <n v="8827.1090000000004"/>
    <n v="9088.4580000000005"/>
    <n v="17915.566999999999"/>
    <n v="167.185"/>
    <n v="2995214.068895"/>
  </r>
  <r>
    <s v="Africa"/>
    <x v="4"/>
    <x v="12"/>
    <s v="Guinea"/>
    <n v="6353.2340000000004"/>
    <n v="6779.558"/>
    <n v="13132.791999999999"/>
    <n v="53.445999999999998"/>
    <n v="701895.2012319999"/>
  </r>
  <r>
    <s v="Africa"/>
    <x v="4"/>
    <x v="12"/>
    <s v="Guinea-Bissau"/>
    <n v="962.69500000000005"/>
    <n v="1005.303"/>
    <n v="1967.998"/>
    <n v="69.986000000000004"/>
    <n v="137732.308028"/>
  </r>
  <r>
    <s v="Latin America and the Caribbean"/>
    <x v="5"/>
    <x v="6"/>
    <s v="Guyana"/>
    <n v="395.54899999999998"/>
    <n v="391.01"/>
    <n v="786.55899999999997"/>
    <n v="3.996"/>
    <n v="3143.0897639999998"/>
  </r>
  <r>
    <s v="Latin America and the Caribbean"/>
    <x v="5"/>
    <x v="5"/>
    <s v="Haiti"/>
    <n v="5626.4449999999997"/>
    <n v="5776.0879999999997"/>
    <n v="11402.532999999999"/>
    <n v="413.73500000000001"/>
    <n v="4717626.9907550002"/>
  </r>
  <r>
    <s v="Europe"/>
    <x v="1"/>
    <x v="1"/>
    <s v="Holy See"/>
    <m/>
    <m/>
    <n v="0.80900000000000005"/>
    <n v="1838.636"/>
    <n v="1487.4565240000002"/>
  </r>
  <r>
    <s v="Latin America and the Caribbean"/>
    <x v="5"/>
    <x v="11"/>
    <s v="Honduras"/>
    <n v="4948.88"/>
    <n v="4955.7280000000001"/>
    <n v="9904.6080000000002"/>
    <n v="88.521000000000001"/>
    <n v="876765.80476800003"/>
  </r>
  <r>
    <s v="Europe"/>
    <x v="1"/>
    <x v="10"/>
    <s v="Hungary"/>
    <n v="4598.2879999999996"/>
    <n v="5062.0619999999999"/>
    <n v="9660.35"/>
    <n v="106.709"/>
    <n v="1030846.28815"/>
  </r>
  <r>
    <s v="Europe"/>
    <x v="1"/>
    <x v="16"/>
    <s v="Iceland"/>
    <n v="171.405"/>
    <n v="169.845"/>
    <n v="341.25"/>
    <n v="3.4039999999999999"/>
    <n v="1161.615"/>
  </r>
  <r>
    <s v="Asia"/>
    <x v="0"/>
    <x v="0"/>
    <s v="India"/>
    <n v="717100.97"/>
    <n v="662903.41500000004"/>
    <n v="1380004.385"/>
    <n v="464.149"/>
    <n v="640527655.293365"/>
  </r>
  <r>
    <s v="Asia"/>
    <x v="7"/>
    <x v="14"/>
    <s v="Indonesia"/>
    <n v="137717.861"/>
    <n v="135805.76000000001"/>
    <n v="273523.62099999998"/>
    <n v="150.98699999999999"/>
    <n v="41298510.963926993"/>
  </r>
  <r>
    <s v="Asia"/>
    <x v="0"/>
    <x v="0"/>
    <s v="Iran (Islamic Republic of)"/>
    <n v="42408.406000000003"/>
    <n v="41584.546999999999"/>
    <n v="83992.952999999994"/>
    <n v="51.575000000000003"/>
    <n v="4331936.5509749996"/>
  </r>
  <r>
    <s v="Asia"/>
    <x v="2"/>
    <x v="7"/>
    <s v="Iraq"/>
    <n v="20357.777999999998"/>
    <n v="19864.724999999999"/>
    <n v="40222.502999999997"/>
    <n v="92.61"/>
    <n v="3725006.0028299997"/>
  </r>
  <r>
    <s v="Europe"/>
    <x v="1"/>
    <x v="16"/>
    <s v="Ireland"/>
    <n v="2451.3490000000002"/>
    <n v="2486.4470000000001"/>
    <n v="4937.7960000000003"/>
    <n v="71.677000000000007"/>
    <n v="353926.40389200003"/>
  </r>
  <r>
    <s v="Europe"/>
    <x v="1"/>
    <x v="16"/>
    <s v="Isle of Man"/>
    <m/>
    <m/>
    <n v="85.031999999999996"/>
    <n v="149.179"/>
    <n v="12684.988728"/>
  </r>
  <r>
    <s v="Asia"/>
    <x v="2"/>
    <x v="7"/>
    <s v="Israel"/>
    <n v="4308.1170000000002"/>
    <n v="4347.424"/>
    <n v="8655.5409999999993"/>
    <n v="399.97899999999998"/>
    <n v="3462034.6336389994"/>
  </r>
  <r>
    <s v="Europe"/>
    <x v="1"/>
    <x v="1"/>
    <s v="Italy"/>
    <n v="29437.724999999999"/>
    <n v="31024.102999999999"/>
    <n v="60461.828000000001"/>
    <n v="205.55500000000001"/>
    <n v="12428231.054540001"/>
  </r>
  <r>
    <s v="Latin America and the Caribbean"/>
    <x v="5"/>
    <x v="5"/>
    <s v="Jamaica"/>
    <n v="1469.6410000000001"/>
    <n v="1491.52"/>
    <n v="2961.1610000000001"/>
    <n v="273.42200000000003"/>
    <n v="809646.56294200011"/>
  </r>
  <r>
    <s v="Asia"/>
    <x v="7"/>
    <x v="17"/>
    <s v="Japan"/>
    <n v="61753.044999999998"/>
    <n v="64723.413"/>
    <n v="126476.458"/>
    <n v="346.93400000000003"/>
    <n v="43878983.479772002"/>
  </r>
  <r>
    <s v="Asia"/>
    <x v="2"/>
    <x v="7"/>
    <s v="Jordan"/>
    <n v="5165.9790000000003"/>
    <n v="5037.1610000000001"/>
    <n v="10203.14"/>
    <n v="114.926"/>
    <n v="1172606.06764"/>
  </r>
  <r>
    <s v="Asia"/>
    <x v="0"/>
    <x v="20"/>
    <s v="Kazakhstan"/>
    <n v="9112.9390000000003"/>
    <n v="9663.768"/>
    <n v="18776.706999999999"/>
    <n v="6.9550000000000001"/>
    <n v="130591.99718499999"/>
  </r>
  <r>
    <s v="Africa"/>
    <x v="4"/>
    <x v="15"/>
    <s v="Kenya"/>
    <n v="26718.526999999998"/>
    <n v="27052.773000000001"/>
    <n v="53771.3"/>
    <n v="94.477999999999994"/>
    <n v="5080204.8814000003"/>
  </r>
  <r>
    <s v="Oceania"/>
    <x v="3"/>
    <x v="19"/>
    <s v="Kiribati"/>
    <n v="58.744"/>
    <n v="60.701999999999998"/>
    <n v="119.446"/>
    <n v="147.464"/>
    <n v="17613.984944"/>
  </r>
  <r>
    <s v="Asia"/>
    <x v="2"/>
    <x v="7"/>
    <s v="Kuwait"/>
    <n v="2614.4459999999999"/>
    <n v="1656.117"/>
    <n v="4270.5630000000001"/>
    <n v="239.65"/>
    <n v="1023440.42295"/>
  </r>
  <r>
    <s v="Asia"/>
    <x v="0"/>
    <x v="20"/>
    <s v="Kyrgyzstan"/>
    <n v="3227.27"/>
    <n v="3296.9209999999998"/>
    <n v="6524.1909999999998"/>
    <n v="34.015999999999998"/>
    <n v="221926.88105599998"/>
  </r>
  <r>
    <s v="Asia"/>
    <x v="7"/>
    <x v="14"/>
    <s v="Lao People's Democratic Republic"/>
    <n v="3651.7939999999999"/>
    <n v="3623.7620000000002"/>
    <n v="7275.5559999999996"/>
    <n v="31.523"/>
    <n v="229347.35178799997"/>
  </r>
  <r>
    <s v="Europe"/>
    <x v="1"/>
    <x v="16"/>
    <s v="Latvia"/>
    <n v="869.33600000000001"/>
    <n v="1016.866"/>
    <n v="1886.202"/>
    <n v="30.324999999999999"/>
    <n v="57199.075649999999"/>
  </r>
  <r>
    <s v="Asia"/>
    <x v="2"/>
    <x v="7"/>
    <s v="Lebanon"/>
    <n v="3435.7460000000001"/>
    <n v="3389.6959999999999"/>
    <n v="6825.442"/>
    <n v="667.19899999999996"/>
    <n v="4553928.0769579997"/>
  </r>
  <r>
    <s v="Africa"/>
    <x v="4"/>
    <x v="13"/>
    <s v="Lesotho"/>
    <n v="1056.95"/>
    <n v="1085.3019999999999"/>
    <n v="2142.252"/>
    <n v="70.561999999999998"/>
    <n v="151161.585624"/>
  </r>
  <r>
    <s v="Africa"/>
    <x v="4"/>
    <x v="12"/>
    <s v="Liberia"/>
    <n v="2542.5390000000002"/>
    <n v="2515.1379999999999"/>
    <n v="5057.6769999999997"/>
    <n v="52.509"/>
    <n v="265573.56159299996"/>
  </r>
  <r>
    <s v="Africa"/>
    <x v="2"/>
    <x v="2"/>
    <s v="Libya"/>
    <n v="3468.7370000000001"/>
    <n v="3402.55"/>
    <n v="6871.2870000000003"/>
    <n v="3.9049999999999998"/>
    <n v="26832.375735000001"/>
  </r>
  <r>
    <s v="Europe"/>
    <x v="1"/>
    <x v="9"/>
    <s v="Liechtenstein"/>
    <m/>
    <m/>
    <n v="38.137"/>
    <n v="238.35599999999999"/>
    <n v="9090.1827720000001"/>
  </r>
  <r>
    <s v="Europe"/>
    <x v="1"/>
    <x v="16"/>
    <s v="Lithuania"/>
    <n v="1259.9870000000001"/>
    <n v="1462.3040000000001"/>
    <n v="2722.2910000000002"/>
    <n v="43.436"/>
    <n v="118245.431876"/>
  </r>
  <r>
    <s v="Europe"/>
    <x v="1"/>
    <x v="9"/>
    <s v="Luxembourg"/>
    <n v="316.58699999999999"/>
    <n v="309.38900000000001"/>
    <n v="625.976"/>
    <n v="241.69"/>
    <n v="151292.13944"/>
  </r>
  <r>
    <s v="Africa"/>
    <x v="4"/>
    <x v="15"/>
    <s v="Madagascar"/>
    <n v="13814.619000000001"/>
    <n v="13876.4"/>
    <n v="27691.019"/>
    <n v="47.595999999999997"/>
    <n v="1317981.7403239999"/>
  </r>
  <r>
    <s v="Africa"/>
    <x v="4"/>
    <x v="15"/>
    <s v="Malawi"/>
    <n v="9434.0370000000003"/>
    <n v="9695.9179999999997"/>
    <n v="19129.955000000002"/>
    <n v="202.90600000000001"/>
    <n v="3881582.6492300006"/>
  </r>
  <r>
    <s v="Asia"/>
    <x v="7"/>
    <x v="14"/>
    <s v="Malaysia"/>
    <n v="16630.812999999998"/>
    <n v="15735.184999999999"/>
    <n v="32365.998"/>
    <n v="98.512"/>
    <n v="3188439.1949760001"/>
  </r>
  <r>
    <s v="Asia"/>
    <x v="0"/>
    <x v="0"/>
    <s v="Maldives"/>
    <n v="342.928"/>
    <n v="197.614"/>
    <n v="540.54200000000003"/>
    <n v="1801.807"/>
    <n v="973952.35939400003"/>
  </r>
  <r>
    <s v="Africa"/>
    <x v="4"/>
    <x v="12"/>
    <s v="Mali"/>
    <n v="10145.174000000001"/>
    <n v="10105.66"/>
    <n v="20250.833999999999"/>
    <n v="16.596"/>
    <n v="336082.84106399998"/>
  </r>
  <r>
    <s v="Europe"/>
    <x v="1"/>
    <x v="1"/>
    <s v="Malta"/>
    <n v="221.42"/>
    <n v="220.119"/>
    <n v="441.53899999999999"/>
    <n v="1379.809"/>
    <n v="609239.48605099996"/>
  </r>
  <r>
    <s v="Oceania"/>
    <x v="3"/>
    <x v="19"/>
    <s v="Marshall Islands"/>
    <m/>
    <m/>
    <n v="59.194000000000003"/>
    <n v="328.85599999999999"/>
    <n v="19466.302064"/>
  </r>
  <r>
    <s v="Latin America and the Caribbean"/>
    <x v="5"/>
    <x v="5"/>
    <s v="Martinique"/>
    <n v="172.607"/>
    <n v="202.65799999999999"/>
    <n v="375.26499999999999"/>
    <n v="354.024"/>
    <n v="132852.81636"/>
  </r>
  <r>
    <s v="Africa"/>
    <x v="4"/>
    <x v="12"/>
    <s v="Mauritania"/>
    <n v="2334.9810000000002"/>
    <n v="2314.6790000000001"/>
    <n v="4649.66"/>
    <n v="4.5110000000000001"/>
    <n v="20974.616259999999"/>
  </r>
  <r>
    <s v="Africa"/>
    <x v="4"/>
    <x v="15"/>
    <s v="Mauritius"/>
    <n v="627.48"/>
    <n v="644.28700000000003"/>
    <n v="1271.7670000000001"/>
    <n v="626.48599999999999"/>
    <n v="796744.22076200007"/>
  </r>
  <r>
    <s v="Africa"/>
    <x v="4"/>
    <x v="15"/>
    <s v="Mayotte"/>
    <n v="134.15899999999999"/>
    <n v="138.654"/>
    <n v="272.81299999999999"/>
    <n v="727.50099999999998"/>
    <n v="198471.73031299998"/>
  </r>
  <r>
    <s v="Latin America and the Caribbean"/>
    <x v="5"/>
    <x v="11"/>
    <s v="Mexico"/>
    <n v="63071.485999999997"/>
    <n v="65861.267000000007"/>
    <n v="128932.753"/>
    <n v="66.325000000000003"/>
    <n v="8551464.8427249994"/>
  </r>
  <r>
    <s v="Oceania"/>
    <x v="3"/>
    <x v="19"/>
    <s v="Micronesia (Fed. States of)"/>
    <n v="58.48"/>
    <n v="56.540999999999997"/>
    <n v="115.021"/>
    <n v="164.316"/>
    <n v="18899.790636000002"/>
  </r>
  <r>
    <s v="Europe"/>
    <x v="1"/>
    <x v="9"/>
    <s v="Monaco"/>
    <m/>
    <m/>
    <n v="39.244"/>
    <n v="26338.255000000001"/>
    <n v="1033618.47922"/>
  </r>
  <r>
    <s v="Asia"/>
    <x v="7"/>
    <x v="17"/>
    <s v="Mongolia"/>
    <n v="1615.039"/>
    <n v="1663.2529999999999"/>
    <n v="3278.2919999999999"/>
    <n v="2.11"/>
    <n v="6917.1961199999996"/>
  </r>
  <r>
    <s v="Europe"/>
    <x v="1"/>
    <x v="1"/>
    <s v="Montenegro"/>
    <n v="310.56299999999999"/>
    <n v="317.49900000000002"/>
    <n v="628.06200000000001"/>
    <n v="46.695999999999998"/>
    <n v="29327.983152000001"/>
  </r>
  <r>
    <s v="Latin America and the Caribbean"/>
    <x v="5"/>
    <x v="5"/>
    <s v="Montserrat"/>
    <m/>
    <m/>
    <n v="4.9989999999999997"/>
    <n v="49.99"/>
    <n v="249.90000999999998"/>
  </r>
  <r>
    <s v="Africa"/>
    <x v="2"/>
    <x v="2"/>
    <s v="Morocco"/>
    <n v="18316.886999999999"/>
    <n v="18593.670999999998"/>
    <n v="36910.557999999997"/>
    <n v="82.703000000000003"/>
    <n v="3052613.8782739998"/>
  </r>
  <r>
    <s v="Africa"/>
    <x v="4"/>
    <x v="15"/>
    <s v="Mozambique"/>
    <n v="15188.235000000001"/>
    <n v="16067.2"/>
    <n v="31255.435000000001"/>
    <n v="39.746000000000002"/>
    <n v="1242278.51951"/>
  </r>
  <r>
    <s v="Asia"/>
    <x v="7"/>
    <x v="14"/>
    <s v="Myanmar"/>
    <n v="26220.19"/>
    <n v="28189.603999999999"/>
    <n v="54409.794000000002"/>
    <n v="83.286000000000001"/>
    <n v="4531574.1030839998"/>
  </r>
  <r>
    <s v="Africa"/>
    <x v="4"/>
    <x v="13"/>
    <s v="Namibia"/>
    <n v="1231.683"/>
    <n v="1309.2329999999999"/>
    <n v="2540.9160000000002"/>
    <n v="3.0859999999999999"/>
    <n v="7841.2667760000004"/>
  </r>
  <r>
    <s v="Oceania"/>
    <x v="3"/>
    <x v="19"/>
    <s v="Nauru"/>
    <m/>
    <m/>
    <n v="10.834"/>
    <n v="541.70000000000005"/>
    <n v="5868.7777999999998"/>
  </r>
  <r>
    <s v="Asia"/>
    <x v="0"/>
    <x v="0"/>
    <s v="Nepal"/>
    <n v="13348.434999999999"/>
    <n v="15788.373"/>
    <n v="29136.808000000001"/>
    <n v="203.256"/>
    <n v="5922231.046848"/>
  </r>
  <r>
    <s v="Europe"/>
    <x v="1"/>
    <x v="9"/>
    <s v="Netherlands"/>
    <n v="8537.1450000000004"/>
    <n v="8597.7279999999992"/>
    <n v="17134.873"/>
    <n v="508.15199999999999"/>
    <n v="8707119.984695999"/>
  </r>
  <r>
    <s v="Oceania"/>
    <x v="3"/>
    <x v="18"/>
    <s v="New Caledonia"/>
    <n v="143.49799999999999"/>
    <n v="141.99299999999999"/>
    <n v="285.49099999999999"/>
    <n v="15.618"/>
    <n v="4458.7984379999998"/>
  </r>
  <r>
    <s v="Oceania"/>
    <x v="6"/>
    <x v="8"/>
    <s v="New Zealand"/>
    <n v="2370.163"/>
    <n v="2452.0700000000002"/>
    <n v="4822.2330000000002"/>
    <n v="18.314"/>
    <n v="88314.375161999997"/>
  </r>
  <r>
    <s v="Latin America and the Caribbean"/>
    <x v="5"/>
    <x v="11"/>
    <s v="Nicaragua"/>
    <n v="3264.8490000000002"/>
    <n v="3359.7049999999999"/>
    <n v="6624.5540000000001"/>
    <n v="55.048999999999999"/>
    <n v="364675.07314599998"/>
  </r>
  <r>
    <s v="Africa"/>
    <x v="4"/>
    <x v="12"/>
    <s v="Niger"/>
    <n v="12170.165000000001"/>
    <n v="12036.471"/>
    <n v="24206.635999999999"/>
    <n v="19.11"/>
    <n v="462588.81395999994"/>
  </r>
  <r>
    <s v="Africa"/>
    <x v="4"/>
    <x v="12"/>
    <s v="Nigeria"/>
    <n v="104469.637"/>
    <n v="101669.95"/>
    <n v="206139.587"/>
    <n v="226.33600000000001"/>
    <n v="46656809.563232005"/>
  </r>
  <r>
    <s v="Oceania"/>
    <x v="3"/>
    <x v="3"/>
    <s v="Niue"/>
    <m/>
    <m/>
    <n v="1.6180000000000001"/>
    <n v="6.2229999999999999"/>
    <n v="10.068814"/>
  </r>
  <r>
    <s v="Europe"/>
    <x v="1"/>
    <x v="1"/>
    <s v="North Macedonia"/>
    <n v="1042.1310000000001"/>
    <n v="1041.249"/>
    <n v="2083.38"/>
    <n v="82.608000000000004"/>
    <n v="172103.85504000002"/>
  </r>
  <r>
    <s v="Oceania"/>
    <x v="3"/>
    <x v="19"/>
    <s v="Northern Mariana Islands"/>
    <m/>
    <m/>
    <n v="57.557000000000002"/>
    <n v="125.124"/>
    <n v="7201.762068"/>
  </r>
  <r>
    <s v="Europe"/>
    <x v="1"/>
    <x v="16"/>
    <s v="Norway"/>
    <n v="2739.9830000000002"/>
    <n v="2681.259"/>
    <n v="5421.2420000000002"/>
    <n v="14.842000000000001"/>
    <n v="80462.073764000001"/>
  </r>
  <r>
    <s v="Asia"/>
    <x v="2"/>
    <x v="7"/>
    <s v="Oman"/>
    <n v="3370.23"/>
    <n v="1736.3920000000001"/>
    <n v="5106.6220000000003"/>
    <n v="16.5"/>
    <n v="84259.263000000006"/>
  </r>
  <r>
    <s v="Asia"/>
    <x v="0"/>
    <x v="0"/>
    <s v="Pakistan"/>
    <n v="113672.007"/>
    <n v="107220.32399999999"/>
    <n v="220892.33100000001"/>
    <n v="286.54599999999999"/>
    <n v="63295813.878725998"/>
  </r>
  <r>
    <s v="Oceania"/>
    <x v="3"/>
    <x v="19"/>
    <s v="Palau"/>
    <m/>
    <m/>
    <n v="18.091999999999999"/>
    <n v="39.33"/>
    <n v="711.55835999999988"/>
  </r>
  <r>
    <s v="Latin America and the Caribbean"/>
    <x v="5"/>
    <x v="11"/>
    <s v="Panama"/>
    <n v="2159.88"/>
    <n v="2154.8879999999999"/>
    <n v="4314.768"/>
    <n v="58.040999999999997"/>
    <n v="250433.44948799998"/>
  </r>
  <r>
    <s v="Oceania"/>
    <x v="3"/>
    <x v="18"/>
    <s v="Papua New Guinea"/>
    <n v="4568.0720000000001"/>
    <n v="4378.9549999999999"/>
    <n v="8947.027"/>
    <n v="19.757000000000001"/>
    <n v="176766.41243900001"/>
  </r>
  <r>
    <s v="Latin America and the Caribbean"/>
    <x v="5"/>
    <x v="6"/>
    <s v="Paraguay"/>
    <n v="3624.36"/>
    <n v="3508.17"/>
    <n v="7132.53"/>
    <n v="17.952999999999999"/>
    <n v="128050.31108999999"/>
  </r>
  <r>
    <s v="Latin America and the Caribbean"/>
    <x v="5"/>
    <x v="6"/>
    <s v="Peru"/>
    <n v="16378.606"/>
    <n v="16593.240000000002"/>
    <n v="32971.845999999998"/>
    <n v="25.759"/>
    <n v="849321.7811139999"/>
  </r>
  <r>
    <s v="Asia"/>
    <x v="7"/>
    <x v="14"/>
    <s v="Philippines"/>
    <n v="55028.824999999997"/>
    <n v="54552.26"/>
    <n v="109581.08500000001"/>
    <n v="367.512"/>
    <n v="40272363.710519999"/>
  </r>
  <r>
    <s v="Europe"/>
    <x v="1"/>
    <x v="10"/>
    <s v="Poland"/>
    <n v="18337.883000000002"/>
    <n v="19508.722000000002"/>
    <n v="37846.605000000003"/>
    <n v="123.589"/>
    <n v="4677424.0653450005"/>
  </r>
  <r>
    <s v="Europe"/>
    <x v="1"/>
    <x v="1"/>
    <s v="Portugal"/>
    <n v="4824.0339999999997"/>
    <n v="5372.6729999999998"/>
    <n v="10196.707"/>
    <n v="111.33"/>
    <n v="1135199.3903099999"/>
  </r>
  <r>
    <s v="Latin America and the Caribbean"/>
    <x v="5"/>
    <x v="5"/>
    <s v="Puerto Rico"/>
    <n v="1355.518"/>
    <n v="1505.3219999999999"/>
    <n v="2860.84"/>
    <n v="322.52999999999997"/>
    <n v="922706.72519999999"/>
  </r>
  <r>
    <s v="Asia"/>
    <x v="2"/>
    <x v="7"/>
    <s v="Qatar"/>
    <n v="2165.1350000000002"/>
    <n v="715.92499999999995"/>
    <n v="2881.06"/>
    <n v="248.15299999999999"/>
    <n v="714943.68218"/>
  </r>
  <r>
    <s v="Asia"/>
    <x v="7"/>
    <x v="17"/>
    <s v="Republic of Korea"/>
    <n v="25665.853999999999"/>
    <n v="25603.329000000002"/>
    <n v="51269.182999999997"/>
    <n v="527.298"/>
    <n v="27034137.657534"/>
  </r>
  <r>
    <s v="Europe"/>
    <x v="1"/>
    <x v="10"/>
    <s v="Republic of Moldova"/>
    <n v="1931.953"/>
    <n v="2102.0100000000002"/>
    <n v="4033.9630000000002"/>
    <n v="122.79900000000001"/>
    <n v="495366.62243700004"/>
  </r>
  <r>
    <s v="Europe"/>
    <x v="1"/>
    <x v="10"/>
    <s v="Romania"/>
    <n v="9353.9120000000003"/>
    <n v="9883.77"/>
    <n v="19237.682000000001"/>
    <n v="83.58"/>
    <n v="1607885.46156"/>
  </r>
  <r>
    <s v="Europe"/>
    <x v="1"/>
    <x v="10"/>
    <s v="Russian Federation"/>
    <n v="67640.298999999999"/>
    <n v="78294.160999999993"/>
    <n v="145934.46"/>
    <n v="8.9109999999999996"/>
    <n v="1300421.9730599998"/>
  </r>
  <r>
    <s v="Africa"/>
    <x v="4"/>
    <x v="15"/>
    <s v="Rwanda"/>
    <n v="6367.4309999999996"/>
    <n v="6584.7780000000002"/>
    <n v="12952.209000000001"/>
    <n v="525.01900000000001"/>
    <n v="6800155.8169710003"/>
  </r>
  <r>
    <s v="Africa"/>
    <x v="4"/>
    <x v="12"/>
    <s v="Saint Helena"/>
    <m/>
    <m/>
    <n v="6.0709999999999997"/>
    <n v="15.567"/>
    <n v="94.507256999999996"/>
  </r>
  <r>
    <s v="Latin America and the Caribbean"/>
    <x v="5"/>
    <x v="5"/>
    <s v="Saint Kitts and Nevis"/>
    <m/>
    <m/>
    <n v="53.192"/>
    <n v="204.58500000000001"/>
    <n v="10882.285320000001"/>
  </r>
  <r>
    <s v="Latin America and the Caribbean"/>
    <x v="5"/>
    <x v="5"/>
    <s v="Saint Lucia"/>
    <n v="90.421999999999997"/>
    <n v="93.206999999999994"/>
    <n v="183.62899999999999"/>
    <n v="301.03100000000001"/>
    <n v="55278.021498999995"/>
  </r>
  <r>
    <s v="Latin America and the Caribbean"/>
    <x v="5"/>
    <x v="5"/>
    <s v="Saint Martin (French part)"/>
    <m/>
    <m/>
    <n v="38.658999999999999"/>
    <n v="729.41499999999996"/>
    <n v="28198.454484999998"/>
  </r>
  <r>
    <s v="Latin America and the Caribbean"/>
    <x v="5"/>
    <x v="5"/>
    <s v="Saint Vincent and the Grenadines"/>
    <n v="56.218000000000004"/>
    <n v="54.728999999999999"/>
    <n v="110.947"/>
    <n v="284.47899999999998"/>
    <n v="31562.091613000001"/>
  </r>
  <r>
    <s v="Oceania"/>
    <x v="3"/>
    <x v="3"/>
    <s v="Samoa"/>
    <n v="102.703"/>
    <n v="95.706999999999994"/>
    <n v="198.41"/>
    <n v="70.11"/>
    <n v="13910.525099999999"/>
  </r>
  <r>
    <s v="Europe"/>
    <x v="1"/>
    <x v="1"/>
    <s v="San Marino"/>
    <m/>
    <m/>
    <n v="33.938000000000002"/>
    <n v="565.63300000000004"/>
    <n v="19196.452754000002"/>
  </r>
  <r>
    <s v="Africa"/>
    <x v="4"/>
    <x v="4"/>
    <s v="Sao Tome and Principe"/>
    <n v="109.675"/>
    <n v="109.486"/>
    <n v="219.161"/>
    <n v="228.29300000000001"/>
    <n v="50032.922172999999"/>
  </r>
  <r>
    <s v="Asia"/>
    <x v="2"/>
    <x v="7"/>
    <s v="Saudi Arabia"/>
    <n v="20131.308000000001"/>
    <n v="14682.558999999999"/>
    <n v="34813.866999999998"/>
    <n v="16.195"/>
    <n v="563810.57606500003"/>
  </r>
  <r>
    <s v="Africa"/>
    <x v="4"/>
    <x v="12"/>
    <s v="Senegal"/>
    <n v="8170.7849999999999"/>
    <n v="8573.1450000000004"/>
    <n v="16743.93"/>
    <n v="86.968000000000004"/>
    <n v="1456186.10424"/>
  </r>
  <r>
    <s v="Europe"/>
    <x v="1"/>
    <x v="1"/>
    <s v="Serbia"/>
    <n v="4279.6509999999998"/>
    <n v="4457.7190000000001"/>
    <n v="8737.3700000000008"/>
    <n v="99.900999999999996"/>
    <n v="872872.00037000002"/>
  </r>
  <r>
    <s v="Africa"/>
    <x v="4"/>
    <x v="15"/>
    <s v="Seychelles"/>
    <n v="50.439"/>
    <n v="47.901000000000003"/>
    <n v="98.34"/>
    <n v="213.78299999999999"/>
    <n v="21023.42022"/>
  </r>
  <r>
    <s v="Africa"/>
    <x v="4"/>
    <x v="12"/>
    <s v="Sierra Leone"/>
    <n v="3981.239"/>
    <n v="3995.7460000000001"/>
    <n v="7976.9849999999997"/>
    <n v="110.515"/>
    <n v="881576.49727499997"/>
  </r>
  <r>
    <s v="Asia"/>
    <x v="7"/>
    <x v="14"/>
    <s v="Singapore"/>
    <n v="3062.2570000000001"/>
    <n v="2788.0859999999998"/>
    <n v="5850.3429999999998"/>
    <n v="8357.6329999999998"/>
    <n v="48895019.718118995"/>
  </r>
  <r>
    <s v="Latin America and the Caribbean"/>
    <x v="5"/>
    <x v="5"/>
    <s v="Sint Maarten (Dutch part)"/>
    <m/>
    <m/>
    <n v="42.881999999999998"/>
    <n v="1261.2349999999999"/>
    <n v="54084.279269999992"/>
  </r>
  <r>
    <s v="Europe"/>
    <x v="1"/>
    <x v="10"/>
    <s v="Slovakia"/>
    <n v="2658.4789999999998"/>
    <n v="2801.1640000000002"/>
    <n v="5459.643"/>
    <n v="113.53400000000001"/>
    <n v="619855.10836200009"/>
  </r>
  <r>
    <s v="Europe"/>
    <x v="1"/>
    <x v="1"/>
    <s v="Slovenia"/>
    <n v="1035.23"/>
    <n v="1043.702"/>
    <n v="2078.9319999999998"/>
    <n v="103.224"/>
    <n v="214595.67676799998"/>
  </r>
  <r>
    <s v="Oceania"/>
    <x v="3"/>
    <x v="18"/>
    <s v="Solomon Islands"/>
    <n v="349.262"/>
    <n v="337.61599999999999"/>
    <n v="686.87800000000004"/>
    <n v="24.54"/>
    <n v="16855.986120000001"/>
  </r>
  <r>
    <s v="Africa"/>
    <x v="4"/>
    <x v="15"/>
    <s v="Somalia"/>
    <n v="7924.0870000000004"/>
    <n v="7969.1319999999996"/>
    <n v="15893.218999999999"/>
    <n v="25.334"/>
    <n v="402638.81014599995"/>
  </r>
  <r>
    <s v="Africa"/>
    <x v="4"/>
    <x v="13"/>
    <s v="South Africa"/>
    <n v="29216.011999999999"/>
    <n v="30092.678"/>
    <n v="59308.69"/>
    <n v="48.890999999999998"/>
    <n v="2899661.16279"/>
  </r>
  <r>
    <s v="Africa"/>
    <x v="4"/>
    <x v="15"/>
    <s v="South Sudan"/>
    <n v="5603.0140000000001"/>
    <n v="5590.7150000000001"/>
    <n v="11193.728999999999"/>
    <n v="18.321999999999999"/>
    <n v="205091.50273799998"/>
  </r>
  <r>
    <s v="Europe"/>
    <x v="1"/>
    <x v="1"/>
    <s v="Spain"/>
    <n v="22978.338"/>
    <n v="23776.445"/>
    <n v="46754.783000000003"/>
    <n v="93.734999999999999"/>
    <n v="4382559.5845050002"/>
  </r>
  <r>
    <s v="Asia"/>
    <x v="0"/>
    <x v="0"/>
    <s v="Sri Lanka"/>
    <n v="10267.351000000001"/>
    <n v="11145.898999999999"/>
    <n v="21413.25"/>
    <n v="341.46499999999997"/>
    <n v="7311875.4112499999"/>
  </r>
  <r>
    <s v="Asia"/>
    <x v="2"/>
    <x v="7"/>
    <s v="State of Palestine"/>
    <n v="2586.971"/>
    <n v="2514.4450000000002"/>
    <n v="5101.4160000000002"/>
    <n v="847.41099999999994"/>
    <n v="4322996.0339759998"/>
  </r>
  <r>
    <s v="Africa"/>
    <x v="2"/>
    <x v="2"/>
    <s v="Sudan"/>
    <n v="21907.294999999998"/>
    <n v="21941.973999999998"/>
    <n v="43849.269"/>
    <n v="24.843"/>
    <n v="1089347.389767"/>
  </r>
  <r>
    <s v="Latin America and the Caribbean"/>
    <x v="5"/>
    <x v="6"/>
    <s v="Suriname"/>
    <n v="294.822"/>
    <n v="291.81200000000001"/>
    <n v="586.63400000000001"/>
    <n v="3.76"/>
    <n v="2205.7438400000001"/>
  </r>
  <r>
    <s v="Europe"/>
    <x v="1"/>
    <x v="16"/>
    <s v="Sweden"/>
    <n v="5058.9470000000001"/>
    <n v="5040.3230000000003"/>
    <n v="10099.27"/>
    <n v="24.611999999999998"/>
    <n v="248563.23324"/>
  </r>
  <r>
    <s v="Europe"/>
    <x v="1"/>
    <x v="9"/>
    <s v="Switzerland"/>
    <n v="4293.6480000000001"/>
    <n v="4360.97"/>
    <n v="8654.6180000000004"/>
    <n v="219.01599999999999"/>
    <n v="1895499.815888"/>
  </r>
  <r>
    <s v="Asia"/>
    <x v="2"/>
    <x v="7"/>
    <s v="Syrian Arab Republic"/>
    <n v="8760.0650000000005"/>
    <n v="8740.5920000000006"/>
    <n v="17500.656999999999"/>
    <n v="95.304000000000002"/>
    <n v="1667882.614728"/>
  </r>
  <r>
    <s v="Asia"/>
    <x v="0"/>
    <x v="20"/>
    <s v="Tajikistan"/>
    <n v="4805.7380000000003"/>
    <n v="4731.9040000000005"/>
    <n v="9537.6419999999998"/>
    <n v="68.144999999999996"/>
    <n v="649942.61408999993"/>
  </r>
  <r>
    <s v="Asia"/>
    <x v="7"/>
    <x v="14"/>
    <s v="Thailand"/>
    <n v="33966.06"/>
    <n v="35833.917999999998"/>
    <n v="69799.978000000003"/>
    <n v="136.624"/>
    <n v="9536352.1942720003"/>
  </r>
  <r>
    <s v="Asia"/>
    <x v="7"/>
    <x v="14"/>
    <s v="Timor-Leste"/>
    <n v="666.24199999999996"/>
    <n v="652.20000000000005"/>
    <n v="1318.442"/>
    <n v="88.665000000000006"/>
    <n v="116899.65993000001"/>
  </r>
  <r>
    <s v="Africa"/>
    <x v="4"/>
    <x v="12"/>
    <s v="Togo"/>
    <n v="4119.4040000000005"/>
    <n v="4159.3329999999996"/>
    <n v="8278.7369999999992"/>
    <n v="152.21100000000001"/>
    <n v="1260114.837507"/>
  </r>
  <r>
    <s v="Oceania"/>
    <x v="3"/>
    <x v="3"/>
    <s v="Tokelau"/>
    <m/>
    <m/>
    <n v="1.35"/>
    <n v="135"/>
    <n v="182.25"/>
  </r>
  <r>
    <s v="Oceania"/>
    <x v="3"/>
    <x v="3"/>
    <s v="Tonga"/>
    <n v="52.904000000000003"/>
    <n v="52.792999999999999"/>
    <n v="105.697"/>
    <n v="146.80099999999999"/>
    <n v="15516.425297"/>
  </r>
  <r>
    <s v="Latin America and the Caribbean"/>
    <x v="5"/>
    <x v="5"/>
    <s v="Trinidad and Tobago"/>
    <n v="690.947"/>
    <n v="708.54399999999998"/>
    <n v="1399.491"/>
    <n v="272.80500000000001"/>
    <n v="381788.14225500001"/>
  </r>
  <r>
    <s v="Africa"/>
    <x v="2"/>
    <x v="2"/>
    <s v="Tunisia"/>
    <n v="5860.7520000000004"/>
    <n v="5957.866"/>
    <n v="11818.618"/>
    <n v="76.072000000000003"/>
    <n v="899065.90849600011"/>
  </r>
  <r>
    <s v="Asia"/>
    <x v="2"/>
    <x v="7"/>
    <s v="Turkey"/>
    <n v="41636.125"/>
    <n v="42702.942000000003"/>
    <n v="84339.066999999995"/>
    <n v="109.584"/>
    <n v="9242212.3181279991"/>
  </r>
  <r>
    <s v="Asia"/>
    <x v="0"/>
    <x v="20"/>
    <s v="Turkmenistan"/>
    <n v="2969.31"/>
    <n v="3061.877"/>
    <n v="6031.1869999999999"/>
    <n v="12.834"/>
    <n v="77404.253958000001"/>
  </r>
  <r>
    <s v="Latin America and the Caribbean"/>
    <x v="5"/>
    <x v="5"/>
    <s v="Turks and Caicos Islands"/>
    <m/>
    <m/>
    <n v="38.718000000000004"/>
    <n v="40.756"/>
    <n v="1577.9908080000002"/>
  </r>
  <r>
    <s v="Oceania"/>
    <x v="3"/>
    <x v="3"/>
    <s v="Tuvalu"/>
    <m/>
    <m/>
    <n v="11.792"/>
    <n v="393.06700000000001"/>
    <n v="4635.0460640000001"/>
  </r>
  <r>
    <s v="Africa"/>
    <x v="4"/>
    <x v="15"/>
    <s v="Uganda"/>
    <n v="22546.589"/>
    <n v="23194.411"/>
    <n v="45741"/>
    <n v="228.922"/>
    <n v="10471121.202"/>
  </r>
  <r>
    <s v="Europe"/>
    <x v="1"/>
    <x v="10"/>
    <s v="Ukraine"/>
    <n v="20263.148000000001"/>
    <n v="23470.611000000001"/>
    <n v="43733.758999999998"/>
    <n v="75.492000000000004"/>
    <n v="3301548.9344279999"/>
  </r>
  <r>
    <s v="Asia"/>
    <x v="2"/>
    <x v="7"/>
    <s v="United Arab Emirates"/>
    <n v="6836.3490000000002"/>
    <n v="3054.0509999999999"/>
    <n v="9890.4"/>
    <n v="118.306"/>
    <n v="1170093.6624"/>
  </r>
  <r>
    <s v="Europe"/>
    <x v="1"/>
    <x v="16"/>
    <s v="United Kingdom"/>
    <n v="33542.415000000001"/>
    <n v="34343.589"/>
    <n v="67886.004000000001"/>
    <n v="280.60199999999998"/>
    <n v="19048948.494408"/>
  </r>
  <r>
    <s v="Africa"/>
    <x v="4"/>
    <x v="15"/>
    <s v="United Republic of Tanzania"/>
    <n v="29851.108"/>
    <n v="29883.105"/>
    <n v="59734.213000000003"/>
    <n v="67.435000000000002"/>
    <n v="4028176.6536550005"/>
  </r>
  <r>
    <s v="Latin America and the Caribbean"/>
    <x v="5"/>
    <x v="5"/>
    <s v="United States Virgin Islands"/>
    <n v="49.600999999999999"/>
    <n v="54.822000000000003"/>
    <n v="104.423"/>
    <n v="298.351"/>
    <n v="31154.706473000002"/>
  </r>
  <r>
    <s v="Latin America and the Caribbean"/>
    <x v="5"/>
    <x v="6"/>
    <s v="Uruguay"/>
    <n v="1678.336"/>
    <n v="1795.3910000000001"/>
    <n v="3473.7269999999999"/>
    <n v="19.847999999999999"/>
    <n v="68946.533495999989"/>
  </r>
  <r>
    <s v="Asia"/>
    <x v="0"/>
    <x v="20"/>
    <s v="Uzbekistan"/>
    <n v="16696.918000000001"/>
    <n v="16772.280999999999"/>
    <n v="33469.199000000001"/>
    <n v="78.677000000000007"/>
    <n v="2633256.1697230004"/>
  </r>
  <r>
    <s v="Oceania"/>
    <x v="3"/>
    <x v="18"/>
    <s v="Vanuatu"/>
    <n v="155.69"/>
    <n v="151.46"/>
    <n v="307.14999999999998"/>
    <n v="25.196999999999999"/>
    <n v="7739.2585499999996"/>
  </r>
  <r>
    <s v="Latin America and the Caribbean"/>
    <x v="5"/>
    <x v="6"/>
    <s v="Venezuela (Bolivarian Republic of)"/>
    <n v="13984.932000000001"/>
    <n v="14451.011"/>
    <n v="28435.942999999999"/>
    <n v="32.238"/>
    <n v="916717.93043399998"/>
  </r>
  <r>
    <s v="Asia"/>
    <x v="7"/>
    <x v="14"/>
    <s v="Viet Nam"/>
    <n v="48598.254000000001"/>
    <n v="48740.328999999998"/>
    <n v="97338.582999999999"/>
    <n v="313.92500000000001"/>
    <n v="30557014.668275002"/>
  </r>
  <r>
    <s v="Oceania"/>
    <x v="3"/>
    <x v="3"/>
    <s v="Wallis and Futuna Islands"/>
    <m/>
    <m/>
    <n v="11.246"/>
    <n v="80.328999999999994"/>
    <n v="903.37993399999993"/>
  </r>
  <r>
    <s v="Africa"/>
    <x v="2"/>
    <x v="2"/>
    <s v="Western Sahara"/>
    <n v="312.26"/>
    <n v="285.07"/>
    <n v="597.33000000000004"/>
    <n v="2.246"/>
    <n v="1341.6031800000001"/>
  </r>
  <r>
    <s v="Asia"/>
    <x v="2"/>
    <x v="7"/>
    <s v="Yemen"/>
    <n v="15024.985000000001"/>
    <n v="14800.983"/>
    <n v="29825.968000000001"/>
    <n v="56.491999999999997"/>
    <n v="1684928.5842559999"/>
  </r>
  <r>
    <s v="Africa"/>
    <x v="4"/>
    <x v="15"/>
    <s v="Zambia"/>
    <n v="9103.0059999999994"/>
    <n v="9280.9500000000007"/>
    <n v="18383.955999999998"/>
    <n v="24.73"/>
    <n v="454635.23187999998"/>
  </r>
  <r>
    <s v="Africa"/>
    <x v="4"/>
    <x v="15"/>
    <s v="Zimbabwe"/>
    <n v="7092.01"/>
    <n v="7770.9170000000004"/>
    <n v="14862.927"/>
    <n v="38.42"/>
    <n v="571033.65534000006"/>
  </r>
  <r>
    <s v="Northern America"/>
    <x v="1"/>
    <x v="21"/>
    <s v="Bermuda"/>
    <m/>
    <m/>
    <n v="62.273000000000003"/>
    <n v="1245.46"/>
    <n v="77558.530580000006"/>
  </r>
  <r>
    <s v="Northern America"/>
    <x v="1"/>
    <x v="21"/>
    <s v="Canada"/>
    <n v="18732.178"/>
    <n v="19009.978999999999"/>
    <n v="37742.156999999999"/>
    <n v="4.1500000000000004"/>
    <n v="156629.95155"/>
  </r>
  <r>
    <s v="Northern America"/>
    <x v="1"/>
    <x v="21"/>
    <s v="Greenland"/>
    <m/>
    <m/>
    <n v="56.771999999999998"/>
    <n v="0.13800000000000001"/>
    <n v="7.8345360000000008"/>
  </r>
  <r>
    <s v="Northern America"/>
    <x v="1"/>
    <x v="21"/>
    <s v="Saint Pierre and Miquelon"/>
    <m/>
    <m/>
    <n v="5.7949999999999999"/>
    <n v="25.196000000000002"/>
    <n v="146.01082"/>
  </r>
  <r>
    <s v="Northern America"/>
    <x v="1"/>
    <x v="21"/>
    <s v="United States of America"/>
    <n v="163786.016"/>
    <n v="167216.63099999999"/>
    <n v="331002.647"/>
    <n v="36.185000000000002"/>
    <n v="11977330.781695001"/>
  </r>
  <r>
    <m/>
    <x v="8"/>
    <x v="2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AED37-957E-49AF-AFE0-91780A5F8945}" name="TablaDinámica1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I4:L13" firstHeaderRow="0" firstDataRow="1" firstDataCol="1"/>
  <pivotFields count="7">
    <pivotField showAll="0"/>
    <pivotField axis="axisRow" showAll="0">
      <items count="10">
        <item x="6"/>
        <item x="0"/>
        <item x="7"/>
        <item x="1"/>
        <item x="5"/>
        <item x="2"/>
        <item x="3"/>
        <item x="4"/>
        <item h="1" x="8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opMale" fld="4" baseField="0" baseItem="0"/>
    <dataField name="Suma de PopFemale" fld="5" baseField="0" baseItem="0"/>
    <dataField name="Suma de Pop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2146C-884E-4717-A21B-F354C3DFA6B8}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P4:S13" firstHeaderRow="0" firstDataRow="1" firstDataCol="1"/>
  <pivotFields count="8">
    <pivotField showAll="0"/>
    <pivotField axis="axisRow" showAll="0">
      <items count="10">
        <item x="6"/>
        <item x="0"/>
        <item x="7"/>
        <item x="1"/>
        <item x="5"/>
        <item x="2"/>
        <item x="3"/>
        <item x="4"/>
        <item h="1" x="8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opMale" fld="4" baseField="0" baseItem="0"/>
    <dataField name="Suma de PopFemale" fld="5" baseField="0" baseItem="0"/>
    <dataField name="Suma de PopDens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46193-AC17-43CE-8479-312553E4325A}" name="TablaDiná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4:M14" firstHeaderRow="0" firstDataRow="1" firstDataCol="1"/>
  <pivotFields count="9">
    <pivotField showAll="0"/>
    <pivotField axis="axisRow" showAll="0">
      <items count="10">
        <item x="6"/>
        <item x="0"/>
        <item x="7"/>
        <item x="1"/>
        <item x="5"/>
        <item x="2"/>
        <item x="3"/>
        <item x="4"/>
        <item x="8"/>
        <item t="default"/>
      </items>
    </pivotField>
    <pivotField showAll="0">
      <items count="24">
        <item x="8"/>
        <item x="5"/>
        <item x="11"/>
        <item x="20"/>
        <item x="15"/>
        <item x="17"/>
        <item x="10"/>
        <item x="18"/>
        <item x="19"/>
        <item x="4"/>
        <item x="2"/>
        <item x="21"/>
        <item x="16"/>
        <item x="3"/>
        <item x="6"/>
        <item x="14"/>
        <item x="13"/>
        <item x="0"/>
        <item x="1"/>
        <item x="12"/>
        <item x="7"/>
        <item x="9"/>
        <item x="22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p2" fld="8" baseField="0" baseItem="0"/>
    <dataField name="Suma de Pop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2917-0B51-45D7-83AF-A0F01BE5AFA7}">
  <dimension ref="A1:AU232"/>
  <sheetViews>
    <sheetView topLeftCell="G1" zoomScale="80" zoomScaleNormal="80" workbookViewId="0">
      <selection activeCell="N39" sqref="N39"/>
    </sheetView>
  </sheetViews>
  <sheetFormatPr baseColWidth="10" defaultRowHeight="14.25" x14ac:dyDescent="0.2"/>
  <cols>
    <col min="2" max="2" width="39.75" bestFit="1" customWidth="1"/>
    <col min="3" max="3" width="23.5" customWidth="1"/>
    <col min="4" max="4" width="20.625" customWidth="1"/>
    <col min="9" max="9" width="35.75" bestFit="1" customWidth="1"/>
    <col min="10" max="10" width="15" bestFit="1" customWidth="1"/>
    <col min="11" max="11" width="17.125" bestFit="1" customWidth="1"/>
    <col min="12" max="12" width="15.25" bestFit="1" customWidth="1"/>
    <col min="13" max="13" width="6.75" customWidth="1"/>
    <col min="14" max="20" width="5.625" bestFit="1" customWidth="1"/>
    <col min="21" max="21" width="10.5" customWidth="1"/>
    <col min="22" max="22" width="18.375" style="12" customWidth="1"/>
    <col min="23" max="23" width="20.5" style="12" customWidth="1"/>
    <col min="24" max="24" width="18.375" style="12" customWidth="1"/>
    <col min="25" max="25" width="20.5" style="12" customWidth="1"/>
    <col min="26" max="26" width="18.375" style="12" customWidth="1"/>
    <col min="27" max="27" width="4.875" style="13" bestFit="1" customWidth="1"/>
    <col min="28" max="28" width="4.5" style="13" bestFit="1" customWidth="1"/>
    <col min="29" max="30" width="4.875" style="13" bestFit="1" customWidth="1"/>
    <col min="31" max="31" width="5.5" style="13" bestFit="1" customWidth="1"/>
    <col min="32" max="37" width="6" style="13" bestFit="1" customWidth="1"/>
    <col min="38" max="38" width="5.5" style="13" bestFit="1" customWidth="1"/>
    <col min="39" max="39" width="6" style="13" bestFit="1" customWidth="1"/>
    <col min="40" max="40" width="5.5" style="13" bestFit="1" customWidth="1"/>
    <col min="41" max="42" width="6" style="13" bestFit="1" customWidth="1"/>
    <col min="43" max="44" width="6" style="8" bestFit="1" customWidth="1"/>
    <col min="45" max="45" width="5.25" style="8" bestFit="1" customWidth="1"/>
    <col min="46" max="46" width="6" style="8" bestFit="1" customWidth="1"/>
    <col min="47" max="47" width="6.625" style="8" bestFit="1" customWidth="1"/>
    <col min="48" max="48" width="18.375" customWidth="1"/>
    <col min="49" max="49" width="20.5" customWidth="1"/>
    <col min="50" max="50" width="18.375" customWidth="1"/>
    <col min="51" max="51" width="20.5" customWidth="1"/>
    <col min="52" max="52" width="18.375" customWidth="1"/>
    <col min="53" max="53" width="20.5" customWidth="1"/>
    <col min="54" max="54" width="18.375" customWidth="1"/>
    <col min="55" max="55" width="20.5" customWidth="1"/>
    <col min="56" max="56" width="18.375" customWidth="1"/>
    <col min="57" max="57" width="20.5" customWidth="1"/>
    <col min="58" max="58" width="18.375" customWidth="1"/>
    <col min="59" max="59" width="20.5" customWidth="1"/>
    <col min="60" max="60" width="18.375" customWidth="1"/>
    <col min="61" max="61" width="20.5" customWidth="1"/>
    <col min="62" max="62" width="18.375" customWidth="1"/>
    <col min="63" max="63" width="20.5" customWidth="1"/>
    <col min="64" max="64" width="18.375" customWidth="1"/>
    <col min="65" max="65" width="20.5" customWidth="1"/>
    <col min="66" max="66" width="18.375" customWidth="1"/>
    <col min="67" max="67" width="20.5" customWidth="1"/>
    <col min="68" max="68" width="18.375" customWidth="1"/>
    <col min="69" max="69" width="20.5" customWidth="1"/>
    <col min="70" max="70" width="18.375" customWidth="1"/>
    <col min="71" max="71" width="20.5" customWidth="1"/>
    <col min="72" max="72" width="18.375" customWidth="1"/>
    <col min="73" max="73" width="20.5" customWidth="1"/>
    <col min="74" max="74" width="18.375" customWidth="1"/>
    <col min="75" max="75" width="20.5" customWidth="1"/>
    <col min="76" max="76" width="18.375" customWidth="1"/>
    <col min="77" max="77" width="20.5" customWidth="1"/>
    <col min="78" max="78" width="18.375" customWidth="1"/>
    <col min="79" max="79" width="20.5" customWidth="1"/>
    <col min="80" max="80" width="18.375" customWidth="1"/>
    <col min="81" max="81" width="20.5" customWidth="1"/>
    <col min="82" max="82" width="18.375" customWidth="1"/>
    <col min="83" max="83" width="20.5" customWidth="1"/>
    <col min="84" max="84" width="18.375" customWidth="1"/>
    <col min="85" max="85" width="20.5" customWidth="1"/>
    <col min="86" max="86" width="18.375" customWidth="1"/>
    <col min="87" max="87" width="20.5" customWidth="1"/>
    <col min="88" max="88" width="18.375" customWidth="1"/>
    <col min="89" max="89" width="20.5" customWidth="1"/>
    <col min="90" max="90" width="18.375" customWidth="1"/>
    <col min="91" max="91" width="20.5" customWidth="1"/>
    <col min="92" max="92" width="18.375" customWidth="1"/>
    <col min="93" max="93" width="20.5" customWidth="1"/>
    <col min="94" max="94" width="18.375" customWidth="1"/>
    <col min="95" max="95" width="20.5" customWidth="1"/>
    <col min="96" max="96" width="18.375" customWidth="1"/>
    <col min="97" max="97" width="20.5" customWidth="1"/>
    <col min="98" max="98" width="18.375" customWidth="1"/>
    <col min="99" max="99" width="20.5" customWidth="1"/>
    <col min="100" max="100" width="18.375" customWidth="1"/>
    <col min="101" max="101" width="20.5" customWidth="1"/>
    <col min="102" max="102" width="18.375" customWidth="1"/>
    <col min="103" max="103" width="20.5" customWidth="1"/>
    <col min="104" max="104" width="18.375" customWidth="1"/>
    <col min="105" max="105" width="20.5" customWidth="1"/>
    <col min="106" max="106" width="18.375" customWidth="1"/>
    <col min="107" max="107" width="20.5" customWidth="1"/>
    <col min="108" max="108" width="18.375" customWidth="1"/>
    <col min="109" max="109" width="20.5" customWidth="1"/>
    <col min="110" max="110" width="18.375" customWidth="1"/>
    <col min="111" max="111" width="20.5" customWidth="1"/>
    <col min="112" max="112" width="18.375" customWidth="1"/>
    <col min="113" max="113" width="20.5" customWidth="1"/>
    <col min="114" max="114" width="18.375" customWidth="1"/>
    <col min="115" max="115" width="20.5" customWidth="1"/>
    <col min="116" max="116" width="18.375" customWidth="1"/>
    <col min="117" max="117" width="20.5" customWidth="1"/>
    <col min="118" max="118" width="18.375" customWidth="1"/>
    <col min="119" max="119" width="20.5" customWidth="1"/>
    <col min="120" max="120" width="18.375" customWidth="1"/>
    <col min="121" max="121" width="20.5" customWidth="1"/>
    <col min="122" max="122" width="18.375" customWidth="1"/>
    <col min="123" max="123" width="20.5" customWidth="1"/>
    <col min="124" max="124" width="18.375" customWidth="1"/>
    <col min="125" max="125" width="20.5" customWidth="1"/>
    <col min="126" max="126" width="18.375" customWidth="1"/>
    <col min="127" max="127" width="20.5" customWidth="1"/>
    <col min="128" max="128" width="18.375" customWidth="1"/>
    <col min="129" max="129" width="20.5" customWidth="1"/>
    <col min="130" max="130" width="18.375" customWidth="1"/>
    <col min="131" max="131" width="20.5" customWidth="1"/>
    <col min="132" max="132" width="18.375" customWidth="1"/>
    <col min="133" max="133" width="20.5" customWidth="1"/>
    <col min="134" max="134" width="18.375" customWidth="1"/>
    <col min="135" max="135" width="20.5" customWidth="1"/>
    <col min="136" max="136" width="18.375" customWidth="1"/>
    <col min="137" max="137" width="20.5" customWidth="1"/>
    <col min="138" max="138" width="18.375" customWidth="1"/>
    <col min="139" max="139" width="20.5" customWidth="1"/>
    <col min="140" max="140" width="18.375" customWidth="1"/>
    <col min="141" max="141" width="20.5" customWidth="1"/>
    <col min="142" max="142" width="18.375" customWidth="1"/>
    <col min="143" max="143" width="20.5" customWidth="1"/>
    <col min="144" max="144" width="18.375" customWidth="1"/>
    <col min="145" max="145" width="20.5" customWidth="1"/>
    <col min="146" max="146" width="18.375" customWidth="1"/>
    <col min="147" max="147" width="20.5" customWidth="1"/>
    <col min="148" max="148" width="18.375" customWidth="1"/>
    <col min="149" max="149" width="20.5" customWidth="1"/>
    <col min="150" max="150" width="18.375" customWidth="1"/>
    <col min="151" max="151" width="20.5" customWidth="1"/>
    <col min="152" max="152" width="18.375" customWidth="1"/>
    <col min="153" max="153" width="20.5" customWidth="1"/>
    <col min="154" max="154" width="18.375" customWidth="1"/>
    <col min="155" max="155" width="20.5" customWidth="1"/>
    <col min="156" max="156" width="18.375" customWidth="1"/>
    <col min="157" max="157" width="20.5" customWidth="1"/>
    <col min="158" max="158" width="18.375" customWidth="1"/>
    <col min="159" max="159" width="20.5" customWidth="1"/>
    <col min="160" max="160" width="18.375" customWidth="1"/>
    <col min="161" max="161" width="20.5" customWidth="1"/>
    <col min="162" max="162" width="18.375" customWidth="1"/>
    <col min="163" max="163" width="20.5" customWidth="1"/>
    <col min="164" max="164" width="18.375" customWidth="1"/>
    <col min="165" max="165" width="20.5" customWidth="1"/>
    <col min="166" max="166" width="18.375" customWidth="1"/>
    <col min="167" max="167" width="20.5" customWidth="1"/>
    <col min="168" max="168" width="18.375" customWidth="1"/>
    <col min="169" max="169" width="20.5" customWidth="1"/>
    <col min="170" max="170" width="18.375" customWidth="1"/>
    <col min="171" max="171" width="20.5" customWidth="1"/>
    <col min="172" max="172" width="18.375" customWidth="1"/>
    <col min="173" max="173" width="20.5" customWidth="1"/>
    <col min="174" max="174" width="18.375" customWidth="1"/>
    <col min="175" max="175" width="20.5" customWidth="1"/>
    <col min="176" max="176" width="18.375" customWidth="1"/>
    <col min="177" max="177" width="20.5" customWidth="1"/>
    <col min="178" max="178" width="18.375" customWidth="1"/>
    <col min="179" max="179" width="20.5" customWidth="1"/>
    <col min="180" max="180" width="18.375" customWidth="1"/>
    <col min="181" max="181" width="20.5" customWidth="1"/>
    <col min="182" max="182" width="18.375" customWidth="1"/>
    <col min="183" max="183" width="20.5" customWidth="1"/>
    <col min="184" max="184" width="18.375" customWidth="1"/>
    <col min="185" max="185" width="20.5" customWidth="1"/>
    <col min="186" max="186" width="18.375" customWidth="1"/>
    <col min="187" max="187" width="20.5" customWidth="1"/>
    <col min="188" max="188" width="18.375" customWidth="1"/>
    <col min="189" max="189" width="20.5" customWidth="1"/>
    <col min="190" max="190" width="18.375" customWidth="1"/>
    <col min="191" max="191" width="20.5" customWidth="1"/>
    <col min="192" max="192" width="18.375" customWidth="1"/>
    <col min="193" max="193" width="20.5" customWidth="1"/>
    <col min="194" max="194" width="18.375" customWidth="1"/>
    <col min="195" max="195" width="20.5" customWidth="1"/>
    <col min="196" max="196" width="18.375" customWidth="1"/>
    <col min="197" max="197" width="20.5" customWidth="1"/>
    <col min="198" max="198" width="18.375" customWidth="1"/>
    <col min="199" max="199" width="20.5" customWidth="1"/>
    <col min="200" max="200" width="18.375" customWidth="1"/>
    <col min="201" max="201" width="20.5" customWidth="1"/>
    <col min="202" max="202" width="18.375" customWidth="1"/>
    <col min="203" max="203" width="20.5" customWidth="1"/>
    <col min="204" max="204" width="18.375" customWidth="1"/>
    <col min="205" max="205" width="20.5" customWidth="1"/>
    <col min="206" max="206" width="18.375" customWidth="1"/>
    <col min="207" max="207" width="20.5" bestFit="1" customWidth="1"/>
    <col min="208" max="208" width="18.375" customWidth="1"/>
    <col min="209" max="209" width="20.5" bestFit="1" customWidth="1"/>
    <col min="210" max="210" width="18.375" customWidth="1"/>
    <col min="211" max="211" width="20.5" customWidth="1"/>
    <col min="212" max="212" width="18.375" customWidth="1"/>
    <col min="213" max="213" width="20.5" bestFit="1" customWidth="1"/>
    <col min="214" max="214" width="18.375" customWidth="1"/>
    <col min="215" max="215" width="20.5" bestFit="1" customWidth="1"/>
    <col min="216" max="216" width="18.375" customWidth="1"/>
    <col min="217" max="217" width="20.5" customWidth="1"/>
    <col min="218" max="218" width="18.375" customWidth="1"/>
    <col min="219" max="219" width="20.5" customWidth="1"/>
    <col min="220" max="220" width="18.375" customWidth="1"/>
    <col min="221" max="221" width="20.5" customWidth="1"/>
    <col min="222" max="222" width="18.375" customWidth="1"/>
    <col min="223" max="223" width="20.5" customWidth="1"/>
    <col min="224" max="224" width="18.375" customWidth="1"/>
    <col min="225" max="225" width="20.5" bestFit="1" customWidth="1"/>
    <col min="226" max="226" width="18.375" customWidth="1"/>
    <col min="227" max="227" width="20.5" customWidth="1"/>
    <col min="228" max="228" width="18.375" customWidth="1"/>
    <col min="229" max="229" width="20.5" customWidth="1"/>
    <col min="230" max="230" width="18.375" customWidth="1"/>
    <col min="231" max="231" width="20.5" bestFit="1" customWidth="1"/>
    <col min="232" max="232" width="18.375" customWidth="1"/>
    <col min="233" max="233" width="20.5" customWidth="1"/>
    <col min="234" max="234" width="18.375" customWidth="1"/>
    <col min="235" max="235" width="20.5" customWidth="1"/>
    <col min="236" max="236" width="18.375" customWidth="1"/>
    <col min="237" max="237" width="20.5" bestFit="1" customWidth="1"/>
    <col min="238" max="238" width="18.375" customWidth="1"/>
    <col min="239" max="239" width="20.5" customWidth="1"/>
    <col min="240" max="240" width="18.375" customWidth="1"/>
    <col min="241" max="241" width="20.5" customWidth="1"/>
    <col min="242" max="242" width="18.375" customWidth="1"/>
    <col min="243" max="243" width="20.5" bestFit="1" customWidth="1"/>
    <col min="244" max="244" width="18.375" customWidth="1"/>
    <col min="245" max="245" width="20.5" bestFit="1" customWidth="1"/>
    <col min="246" max="246" width="18.375" customWidth="1"/>
    <col min="247" max="247" width="20.5" customWidth="1"/>
    <col min="248" max="248" width="18.375" customWidth="1"/>
    <col min="249" max="249" width="20.5" bestFit="1" customWidth="1"/>
    <col min="250" max="250" width="18.375" customWidth="1"/>
    <col min="251" max="251" width="20.5" bestFit="1" customWidth="1"/>
    <col min="252" max="252" width="18.375" customWidth="1"/>
    <col min="253" max="253" width="20.5" customWidth="1"/>
    <col min="254" max="254" width="18.375" customWidth="1"/>
    <col min="255" max="255" width="20.5" customWidth="1"/>
    <col min="256" max="256" width="18.375" customWidth="1"/>
    <col min="257" max="257" width="20.5" bestFit="1" customWidth="1"/>
    <col min="258" max="258" width="18.375" customWidth="1"/>
    <col min="259" max="259" width="20.5" customWidth="1"/>
    <col min="260" max="260" width="18.375" customWidth="1"/>
    <col min="261" max="261" width="20.5" bestFit="1" customWidth="1"/>
    <col min="262" max="262" width="18.375" customWidth="1"/>
    <col min="263" max="263" width="20.5" bestFit="1" customWidth="1"/>
    <col min="264" max="264" width="18.375" customWidth="1"/>
    <col min="265" max="265" width="20.5" customWidth="1"/>
    <col min="266" max="266" width="18.375" customWidth="1"/>
    <col min="267" max="267" width="20.5" bestFit="1" customWidth="1"/>
    <col min="268" max="268" width="18.375" customWidth="1"/>
    <col min="269" max="269" width="20.5" bestFit="1" customWidth="1"/>
    <col min="270" max="270" width="18.375" customWidth="1"/>
    <col min="271" max="271" width="20.5" customWidth="1"/>
    <col min="272" max="272" width="18.375" customWidth="1"/>
    <col min="273" max="273" width="20.5" customWidth="1"/>
    <col min="274" max="274" width="18.375" customWidth="1"/>
    <col min="275" max="275" width="20.5" bestFit="1" customWidth="1"/>
    <col min="276" max="276" width="18.375" customWidth="1"/>
    <col min="277" max="277" width="20.5" customWidth="1"/>
    <col min="278" max="278" width="18.375" customWidth="1"/>
    <col min="279" max="279" width="20.5" customWidth="1"/>
    <col min="280" max="280" width="18.375" customWidth="1"/>
    <col min="281" max="281" width="20.5" bestFit="1" customWidth="1"/>
    <col min="282" max="282" width="18.375" customWidth="1"/>
    <col min="283" max="283" width="20.5" customWidth="1"/>
    <col min="284" max="284" width="18.375" customWidth="1"/>
    <col min="285" max="285" width="20.5" bestFit="1" customWidth="1"/>
    <col min="286" max="286" width="18.375" customWidth="1"/>
    <col min="287" max="287" width="20.5" customWidth="1"/>
    <col min="288" max="288" width="18.375" customWidth="1"/>
    <col min="289" max="289" width="20.5" customWidth="1"/>
    <col min="290" max="290" width="18.375" customWidth="1"/>
    <col min="291" max="291" width="20.5" customWidth="1"/>
    <col min="292" max="292" width="18.375" customWidth="1"/>
    <col min="293" max="293" width="20.5" customWidth="1"/>
    <col min="294" max="294" width="18.375" customWidth="1"/>
    <col min="295" max="295" width="20.5" customWidth="1"/>
    <col min="296" max="296" width="18.375" customWidth="1"/>
    <col min="297" max="297" width="20.5" customWidth="1"/>
    <col min="298" max="298" width="18.375" customWidth="1"/>
    <col min="299" max="299" width="20.5" customWidth="1"/>
    <col min="300" max="300" width="18.375" customWidth="1"/>
    <col min="301" max="301" width="20.5" customWidth="1"/>
    <col min="302" max="302" width="18.375" customWidth="1"/>
    <col min="303" max="303" width="20.5" customWidth="1"/>
    <col min="304" max="304" width="18.375" customWidth="1"/>
    <col min="305" max="305" width="20.5" customWidth="1"/>
    <col min="306" max="306" width="18.375" customWidth="1"/>
    <col min="307" max="307" width="20.5" customWidth="1"/>
    <col min="308" max="308" width="18.375" customWidth="1"/>
    <col min="309" max="309" width="20.5" customWidth="1"/>
    <col min="310" max="310" width="18.375" customWidth="1"/>
    <col min="311" max="311" width="20.5" customWidth="1"/>
    <col min="312" max="312" width="18.375" customWidth="1"/>
    <col min="313" max="313" width="20.5" customWidth="1"/>
    <col min="314" max="314" width="18.375" customWidth="1"/>
    <col min="315" max="315" width="20.5" customWidth="1"/>
    <col min="316" max="316" width="18.375" customWidth="1"/>
    <col min="317" max="317" width="20.5" bestFit="1" customWidth="1"/>
    <col min="318" max="318" width="18.375" customWidth="1"/>
    <col min="319" max="319" width="20.5" customWidth="1"/>
    <col min="320" max="320" width="18.375" customWidth="1"/>
    <col min="321" max="321" width="20.5" customWidth="1"/>
    <col min="322" max="322" width="18.375" customWidth="1"/>
    <col min="323" max="323" width="20.5" customWidth="1"/>
    <col min="324" max="324" width="18.375" customWidth="1"/>
    <col min="325" max="325" width="20.5" customWidth="1"/>
    <col min="326" max="326" width="18.375" customWidth="1"/>
    <col min="327" max="327" width="20.5" customWidth="1"/>
    <col min="328" max="328" width="18.375" customWidth="1"/>
    <col min="329" max="329" width="20.5" customWidth="1"/>
    <col min="330" max="330" width="18.375" customWidth="1"/>
    <col min="331" max="331" width="20.5" customWidth="1"/>
    <col min="332" max="332" width="18.375" customWidth="1"/>
    <col min="333" max="333" width="20.5" customWidth="1"/>
    <col min="334" max="334" width="18.375" customWidth="1"/>
    <col min="335" max="335" width="20.5" customWidth="1"/>
    <col min="336" max="336" width="18.375" customWidth="1"/>
    <col min="337" max="337" width="20.5" customWidth="1"/>
    <col min="338" max="338" width="18.375" customWidth="1"/>
    <col min="339" max="339" width="20.5" customWidth="1"/>
    <col min="340" max="340" width="18.375" customWidth="1"/>
    <col min="341" max="341" width="20.5" customWidth="1"/>
    <col min="342" max="342" width="18.375" customWidth="1"/>
    <col min="343" max="343" width="20.5" customWidth="1"/>
    <col min="344" max="344" width="18.375" customWidth="1"/>
    <col min="345" max="345" width="20.5" customWidth="1"/>
    <col min="346" max="346" width="18.375" customWidth="1"/>
    <col min="347" max="347" width="20.5" customWidth="1"/>
    <col min="348" max="348" width="18.375" customWidth="1"/>
    <col min="349" max="349" width="20.5" customWidth="1"/>
    <col min="350" max="350" width="18.375" customWidth="1"/>
    <col min="351" max="351" width="20.5" bestFit="1" customWidth="1"/>
    <col min="352" max="352" width="18.375" customWidth="1"/>
    <col min="353" max="353" width="20.5" customWidth="1"/>
    <col min="354" max="354" width="18.375" customWidth="1"/>
    <col min="355" max="355" width="20.5" customWidth="1"/>
    <col min="356" max="356" width="18.375" customWidth="1"/>
    <col min="357" max="357" width="20.5" customWidth="1"/>
    <col min="358" max="358" width="18.375" customWidth="1"/>
    <col min="359" max="359" width="20.5" customWidth="1"/>
    <col min="360" max="360" width="18.375" customWidth="1"/>
    <col min="361" max="361" width="20.5" customWidth="1"/>
    <col min="362" max="362" width="18.375" customWidth="1"/>
    <col min="363" max="363" width="20.5" customWidth="1"/>
    <col min="364" max="364" width="18.375" customWidth="1"/>
    <col min="365" max="365" width="20.5" customWidth="1"/>
    <col min="366" max="366" width="18.375" customWidth="1"/>
    <col min="367" max="367" width="20.5" customWidth="1"/>
    <col min="368" max="368" width="18.375" customWidth="1"/>
    <col min="369" max="369" width="20.5" customWidth="1"/>
    <col min="370" max="370" width="18.375" customWidth="1"/>
    <col min="371" max="371" width="20.5" customWidth="1"/>
    <col min="372" max="372" width="18.375" customWidth="1"/>
    <col min="373" max="373" width="20.5" customWidth="1"/>
    <col min="374" max="374" width="18.375" customWidth="1"/>
    <col min="375" max="375" width="20.5" customWidth="1"/>
    <col min="376" max="376" width="18.375" customWidth="1"/>
    <col min="377" max="377" width="20.5" customWidth="1"/>
    <col min="378" max="378" width="18.375" customWidth="1"/>
    <col min="379" max="379" width="20.5" customWidth="1"/>
    <col min="380" max="380" width="18.375" customWidth="1"/>
    <col min="381" max="381" width="20.5" customWidth="1"/>
    <col min="382" max="382" width="18.375" customWidth="1"/>
    <col min="383" max="383" width="20.5" customWidth="1"/>
    <col min="384" max="384" width="18.375" customWidth="1"/>
    <col min="385" max="385" width="20.5" customWidth="1"/>
    <col min="386" max="386" width="18.375" customWidth="1"/>
    <col min="387" max="387" width="20.5" customWidth="1"/>
    <col min="388" max="388" width="18.375" customWidth="1"/>
    <col min="389" max="389" width="20.5" customWidth="1"/>
    <col min="390" max="390" width="18.375" customWidth="1"/>
    <col min="391" max="391" width="20.5" customWidth="1"/>
    <col min="392" max="392" width="18.375" customWidth="1"/>
    <col min="393" max="393" width="20.5" customWidth="1"/>
    <col min="394" max="394" width="18.375" customWidth="1"/>
    <col min="395" max="395" width="20.5" customWidth="1"/>
    <col min="396" max="396" width="18.375" customWidth="1"/>
    <col min="397" max="397" width="20.5" customWidth="1"/>
    <col min="398" max="398" width="18.375" customWidth="1"/>
    <col min="399" max="399" width="20.5" customWidth="1"/>
    <col min="400" max="400" width="18.375" customWidth="1"/>
    <col min="401" max="401" width="20.5" customWidth="1"/>
    <col min="402" max="402" width="18.375" customWidth="1"/>
    <col min="403" max="403" width="20.5" customWidth="1"/>
    <col min="404" max="404" width="18.375" customWidth="1"/>
    <col min="405" max="405" width="20.5" customWidth="1"/>
    <col min="406" max="406" width="18.375" customWidth="1"/>
    <col min="407" max="407" width="20.5" customWidth="1"/>
    <col min="408" max="408" width="18.375" customWidth="1"/>
    <col min="409" max="409" width="20.5" customWidth="1"/>
    <col min="410" max="410" width="18.375" customWidth="1"/>
    <col min="411" max="411" width="20.5" customWidth="1"/>
    <col min="412" max="412" width="18.375" customWidth="1"/>
    <col min="413" max="413" width="20.5" customWidth="1"/>
    <col min="414" max="414" width="18.375" customWidth="1"/>
    <col min="415" max="415" width="20.5" customWidth="1"/>
    <col min="416" max="416" width="18.375" customWidth="1"/>
    <col min="417" max="417" width="20.5" customWidth="1"/>
    <col min="418" max="418" width="18.375" customWidth="1"/>
    <col min="419" max="419" width="20.5" customWidth="1"/>
    <col min="420" max="420" width="18.375" customWidth="1"/>
    <col min="421" max="421" width="20.5" customWidth="1"/>
    <col min="422" max="422" width="18.375" customWidth="1"/>
    <col min="423" max="423" width="20.5" customWidth="1"/>
    <col min="424" max="424" width="18.375" customWidth="1"/>
    <col min="425" max="425" width="20.5" customWidth="1"/>
    <col min="426" max="426" width="18.375" customWidth="1"/>
    <col min="427" max="427" width="20.5" customWidth="1"/>
    <col min="428" max="428" width="18.375" customWidth="1"/>
    <col min="429" max="429" width="20.5" customWidth="1"/>
    <col min="430" max="430" width="18.375" customWidth="1"/>
    <col min="431" max="431" width="20.5" customWidth="1"/>
    <col min="432" max="432" width="18.375" customWidth="1"/>
    <col min="433" max="433" width="20.5" bestFit="1" customWidth="1"/>
    <col min="434" max="434" width="18.375" customWidth="1"/>
    <col min="435" max="435" width="20.5" bestFit="1" customWidth="1"/>
    <col min="436" max="436" width="18.375" bestFit="1" customWidth="1"/>
    <col min="437" max="437" width="20.5" bestFit="1" customWidth="1"/>
    <col min="438" max="438" width="18.375" bestFit="1" customWidth="1"/>
    <col min="439" max="439" width="20.5" bestFit="1" customWidth="1"/>
    <col min="440" max="440" width="18.375" bestFit="1" customWidth="1"/>
    <col min="441" max="441" width="20.5" bestFit="1" customWidth="1"/>
    <col min="442" max="442" width="18.375" bestFit="1" customWidth="1"/>
    <col min="443" max="443" width="20.5" bestFit="1" customWidth="1"/>
    <col min="444" max="444" width="18.375" bestFit="1" customWidth="1"/>
    <col min="445" max="445" width="20.5" bestFit="1" customWidth="1"/>
    <col min="446" max="446" width="18.375" bestFit="1" customWidth="1"/>
    <col min="447" max="447" width="20.5" bestFit="1" customWidth="1"/>
    <col min="448" max="448" width="18.375" bestFit="1" customWidth="1"/>
    <col min="449" max="449" width="20.5" bestFit="1" customWidth="1"/>
    <col min="450" max="450" width="18.375" bestFit="1" customWidth="1"/>
    <col min="451" max="451" width="20.5" bestFit="1" customWidth="1"/>
    <col min="452" max="452" width="18.375" bestFit="1" customWidth="1"/>
    <col min="453" max="453" width="20.5" bestFit="1" customWidth="1"/>
    <col min="454" max="454" width="18.375" bestFit="1" customWidth="1"/>
    <col min="455" max="455" width="20.5" bestFit="1" customWidth="1"/>
    <col min="456" max="456" width="18.375" bestFit="1" customWidth="1"/>
    <col min="457" max="457" width="20.5" bestFit="1" customWidth="1"/>
    <col min="458" max="458" width="18.375" bestFit="1" customWidth="1"/>
    <col min="459" max="459" width="20.5" bestFit="1" customWidth="1"/>
    <col min="460" max="460" width="18.375" bestFit="1" customWidth="1"/>
    <col min="461" max="461" width="20.5" bestFit="1" customWidth="1"/>
    <col min="462" max="462" width="18.375" bestFit="1" customWidth="1"/>
    <col min="463" max="463" width="20.5" bestFit="1" customWidth="1"/>
    <col min="464" max="464" width="23.5" bestFit="1" customWidth="1"/>
    <col min="465" max="465" width="25.625" bestFit="1" customWidth="1"/>
    <col min="466" max="466" width="11.625" bestFit="1" customWidth="1"/>
    <col min="467" max="468" width="14.375" bestFit="1" customWidth="1"/>
    <col min="469" max="469" width="11.625" bestFit="1" customWidth="1"/>
    <col min="470" max="470" width="14.375" bestFit="1" customWidth="1"/>
    <col min="471" max="471" width="13.375" bestFit="1" customWidth="1"/>
    <col min="472" max="472" width="11.625" bestFit="1" customWidth="1"/>
    <col min="473" max="473" width="13.375" bestFit="1" customWidth="1"/>
    <col min="474" max="474" width="14.375" bestFit="1" customWidth="1"/>
    <col min="475" max="475" width="11.625" bestFit="1" customWidth="1"/>
    <col min="476" max="477" width="14.375" bestFit="1" customWidth="1"/>
    <col min="478" max="478" width="11.625" bestFit="1" customWidth="1"/>
    <col min="479" max="480" width="14.375" bestFit="1" customWidth="1"/>
    <col min="481" max="481" width="11.625" bestFit="1" customWidth="1"/>
    <col min="482" max="483" width="14.375" bestFit="1" customWidth="1"/>
    <col min="484" max="484" width="11.625" bestFit="1" customWidth="1"/>
    <col min="485" max="486" width="14.375" bestFit="1" customWidth="1"/>
    <col min="487" max="487" width="11.625" bestFit="1" customWidth="1"/>
    <col min="488" max="489" width="14.375" bestFit="1" customWidth="1"/>
    <col min="490" max="490" width="11.625" bestFit="1" customWidth="1"/>
    <col min="491" max="492" width="14.375" bestFit="1" customWidth="1"/>
    <col min="493" max="493" width="11.625" bestFit="1" customWidth="1"/>
    <col min="494" max="495" width="14.375" bestFit="1" customWidth="1"/>
    <col min="496" max="496" width="11.625" bestFit="1" customWidth="1"/>
    <col min="497" max="498" width="14.375" bestFit="1" customWidth="1"/>
    <col min="499" max="499" width="11.625" bestFit="1" customWidth="1"/>
    <col min="500" max="501" width="14.375" bestFit="1" customWidth="1"/>
    <col min="502" max="502" width="11.625" bestFit="1" customWidth="1"/>
    <col min="503" max="504" width="14.375" bestFit="1" customWidth="1"/>
    <col min="505" max="505" width="11.625" bestFit="1" customWidth="1"/>
    <col min="506" max="507" width="14.375" bestFit="1" customWidth="1"/>
    <col min="508" max="508" width="11.625" bestFit="1" customWidth="1"/>
    <col min="509" max="510" width="14.375" bestFit="1" customWidth="1"/>
    <col min="511" max="511" width="11.625" bestFit="1" customWidth="1"/>
    <col min="512" max="513" width="14.375" bestFit="1" customWidth="1"/>
    <col min="514" max="514" width="11.625" bestFit="1" customWidth="1"/>
    <col min="515" max="515" width="13.375" bestFit="1" customWidth="1"/>
    <col min="516" max="516" width="14.375" bestFit="1" customWidth="1"/>
    <col min="517" max="517" width="11.625" bestFit="1" customWidth="1"/>
    <col min="518" max="519" width="14.375" bestFit="1" customWidth="1"/>
    <col min="520" max="520" width="11.625" bestFit="1" customWidth="1"/>
    <col min="521" max="521" width="14.375" bestFit="1" customWidth="1"/>
    <col min="522" max="522" width="13.375" bestFit="1" customWidth="1"/>
    <col min="523" max="523" width="11.625" bestFit="1" customWidth="1"/>
    <col min="524" max="525" width="14.375" bestFit="1" customWidth="1"/>
    <col min="526" max="526" width="11.625" bestFit="1" customWidth="1"/>
    <col min="527" max="528" width="14.375" bestFit="1" customWidth="1"/>
    <col min="529" max="529" width="11.625" bestFit="1" customWidth="1"/>
    <col min="530" max="531" width="14.375" bestFit="1" customWidth="1"/>
    <col min="532" max="532" width="11.625" bestFit="1" customWidth="1"/>
    <col min="533" max="534" width="14.375" bestFit="1" customWidth="1"/>
    <col min="535" max="535" width="11.625" bestFit="1" customWidth="1"/>
    <col min="536" max="537" width="14.375" bestFit="1" customWidth="1"/>
    <col min="538" max="538" width="11.625" bestFit="1" customWidth="1"/>
    <col min="539" max="540" width="14.375" bestFit="1" customWidth="1"/>
    <col min="541" max="541" width="11.625" bestFit="1" customWidth="1"/>
    <col min="542" max="542" width="14.375" bestFit="1" customWidth="1"/>
    <col min="543" max="543" width="13.375" bestFit="1" customWidth="1"/>
    <col min="544" max="544" width="11.625" bestFit="1" customWidth="1"/>
    <col min="545" max="546" width="14.375" bestFit="1" customWidth="1"/>
    <col min="547" max="547" width="11.625" bestFit="1" customWidth="1"/>
    <col min="548" max="549" width="14.375" bestFit="1" customWidth="1"/>
    <col min="550" max="550" width="11.625" bestFit="1" customWidth="1"/>
    <col min="551" max="552" width="14.375" bestFit="1" customWidth="1"/>
    <col min="553" max="553" width="11.625" bestFit="1" customWidth="1"/>
    <col min="554" max="555" width="14.375" bestFit="1" customWidth="1"/>
    <col min="556" max="556" width="11.625" bestFit="1" customWidth="1"/>
    <col min="557" max="558" width="14.375" bestFit="1" customWidth="1"/>
    <col min="559" max="559" width="11.625" bestFit="1" customWidth="1"/>
    <col min="560" max="561" width="14.375" bestFit="1" customWidth="1"/>
    <col min="562" max="562" width="11.625" bestFit="1" customWidth="1"/>
    <col min="563" max="563" width="13.375" bestFit="1" customWidth="1"/>
    <col min="564" max="564" width="14.375" bestFit="1" customWidth="1"/>
    <col min="565" max="565" width="11.625" bestFit="1" customWidth="1"/>
    <col min="566" max="567" width="14.375" bestFit="1" customWidth="1"/>
    <col min="568" max="568" width="11.625" bestFit="1" customWidth="1"/>
    <col min="569" max="570" width="14.375" bestFit="1" customWidth="1"/>
    <col min="571" max="571" width="11.625" bestFit="1" customWidth="1"/>
    <col min="572" max="573" width="14.375" bestFit="1" customWidth="1"/>
    <col min="574" max="574" width="11.625" bestFit="1" customWidth="1"/>
    <col min="575" max="576" width="14.375" bestFit="1" customWidth="1"/>
    <col min="577" max="577" width="11.625" bestFit="1" customWidth="1"/>
    <col min="578" max="579" width="14.375" bestFit="1" customWidth="1"/>
    <col min="580" max="580" width="12.625" bestFit="1" customWidth="1"/>
    <col min="581" max="582" width="15.375" bestFit="1" customWidth="1"/>
    <col min="583" max="583" width="12.625" bestFit="1" customWidth="1"/>
    <col min="584" max="584" width="14.375" bestFit="1" customWidth="1"/>
    <col min="585" max="585" width="15.375" bestFit="1" customWidth="1"/>
    <col min="586" max="586" width="12.625" bestFit="1" customWidth="1"/>
    <col min="587" max="588" width="15.375" bestFit="1" customWidth="1"/>
    <col min="589" max="589" width="12.625" bestFit="1" customWidth="1"/>
    <col min="590" max="590" width="14.375" bestFit="1" customWidth="1"/>
    <col min="591" max="591" width="15.375" bestFit="1" customWidth="1"/>
    <col min="592" max="592" width="12.625" bestFit="1" customWidth="1"/>
    <col min="593" max="593" width="15.375" bestFit="1" customWidth="1"/>
    <col min="594" max="594" width="14.375" bestFit="1" customWidth="1"/>
    <col min="595" max="595" width="12.625" bestFit="1" customWidth="1"/>
    <col min="596" max="596" width="15.375" bestFit="1" customWidth="1"/>
    <col min="597" max="597" width="14.375" bestFit="1" customWidth="1"/>
    <col min="598" max="598" width="12.5" bestFit="1" customWidth="1"/>
    <col min="599" max="599" width="4.875" customWidth="1"/>
    <col min="600" max="603" width="5.875" customWidth="1"/>
    <col min="604" max="623" width="6.875" customWidth="1"/>
    <col min="624" max="624" width="5.875" customWidth="1"/>
    <col min="625" max="627" width="6.875" customWidth="1"/>
    <col min="628" max="628" width="10.75" customWidth="1"/>
    <col min="629" max="630" width="15.75" bestFit="1" customWidth="1"/>
    <col min="631" max="631" width="12.625" bestFit="1" customWidth="1"/>
  </cols>
  <sheetData>
    <row r="1" spans="1:23" x14ac:dyDescent="0.2">
      <c r="A1" t="s">
        <v>7</v>
      </c>
      <c r="B1" t="s">
        <v>6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23" x14ac:dyDescent="0.2">
      <c r="A2" t="s">
        <v>11</v>
      </c>
      <c r="B2" t="s">
        <v>10</v>
      </c>
      <c r="C2" t="s">
        <v>9</v>
      </c>
      <c r="D2" t="s">
        <v>8</v>
      </c>
      <c r="E2">
        <v>19976.264999999999</v>
      </c>
      <c r="F2">
        <v>18952.076000000001</v>
      </c>
      <c r="G2">
        <v>38928.341</v>
      </c>
    </row>
    <row r="3" spans="1:23" x14ac:dyDescent="0.2">
      <c r="A3" t="s">
        <v>15</v>
      </c>
      <c r="B3" t="s">
        <v>14</v>
      </c>
      <c r="C3" t="s">
        <v>13</v>
      </c>
      <c r="D3" t="s">
        <v>12</v>
      </c>
      <c r="E3">
        <v>1464.7139999999999</v>
      </c>
      <c r="F3">
        <v>1413.086</v>
      </c>
      <c r="G3">
        <v>2877.8</v>
      </c>
      <c r="S3" s="2"/>
      <c r="T3" s="3"/>
      <c r="U3" s="3"/>
    </row>
    <row r="4" spans="1:23" ht="15" customHeight="1" x14ac:dyDescent="0.2">
      <c r="A4" t="s">
        <v>19</v>
      </c>
      <c r="B4" t="s">
        <v>18</v>
      </c>
      <c r="C4" t="s">
        <v>17</v>
      </c>
      <c r="D4" t="s">
        <v>16</v>
      </c>
      <c r="E4">
        <v>22153.808000000001</v>
      </c>
      <c r="F4">
        <v>21697.235000000001</v>
      </c>
      <c r="G4">
        <v>43851.042999999998</v>
      </c>
      <c r="I4" s="1" t="s">
        <v>266</v>
      </c>
      <c r="J4" t="s">
        <v>273</v>
      </c>
      <c r="K4" t="s">
        <v>272</v>
      </c>
      <c r="L4" t="s">
        <v>271</v>
      </c>
      <c r="W4" s="14"/>
    </row>
    <row r="5" spans="1:23" ht="15" x14ac:dyDescent="0.25">
      <c r="A5" t="s">
        <v>23</v>
      </c>
      <c r="B5" t="s">
        <v>22</v>
      </c>
      <c r="C5" t="s">
        <v>21</v>
      </c>
      <c r="D5" t="s">
        <v>20</v>
      </c>
      <c r="G5">
        <v>55.197000000000003</v>
      </c>
      <c r="I5" s="2" t="s">
        <v>38</v>
      </c>
      <c r="J5" s="3">
        <v>15068.788</v>
      </c>
      <c r="K5" s="3">
        <v>15253.325999999999</v>
      </c>
      <c r="L5" s="3">
        <v>30322.114000000001</v>
      </c>
      <c r="N5" s="9" t="s">
        <v>280</v>
      </c>
      <c r="W5" s="14"/>
    </row>
    <row r="6" spans="1:23" x14ac:dyDescent="0.2">
      <c r="A6" t="s">
        <v>15</v>
      </c>
      <c r="B6" t="s">
        <v>14</v>
      </c>
      <c r="C6" t="s">
        <v>13</v>
      </c>
      <c r="D6" t="s">
        <v>24</v>
      </c>
      <c r="G6">
        <v>77.265000000000001</v>
      </c>
      <c r="I6" s="2" t="s">
        <v>10</v>
      </c>
      <c r="J6" s="3">
        <v>1037597.732</v>
      </c>
      <c r="K6" s="3">
        <v>977110.79899999988</v>
      </c>
      <c r="L6" s="3">
        <v>2014708.5309999997</v>
      </c>
      <c r="N6" s="8">
        <v>12.969083599025916</v>
      </c>
      <c r="O6" s="7">
        <v>41.04440761616803</v>
      </c>
      <c r="P6" s="7">
        <v>63.334717898432864</v>
      </c>
      <c r="Q6" s="7">
        <v>74.724837093019374</v>
      </c>
      <c r="R6" s="8">
        <v>82.31601264666962</v>
      </c>
      <c r="S6" s="8">
        <v>85.974290965882602</v>
      </c>
      <c r="T6" s="8">
        <v>92</v>
      </c>
      <c r="W6" s="14"/>
    </row>
    <row r="7" spans="1:23" x14ac:dyDescent="0.2">
      <c r="A7" t="s">
        <v>19</v>
      </c>
      <c r="B7" t="s">
        <v>27</v>
      </c>
      <c r="C7" t="s">
        <v>26</v>
      </c>
      <c r="D7" t="s">
        <v>25</v>
      </c>
      <c r="E7">
        <v>16260.87</v>
      </c>
      <c r="F7">
        <v>16605.398000000001</v>
      </c>
      <c r="G7">
        <v>32866.267999999996</v>
      </c>
      <c r="I7" s="2" t="s">
        <v>63</v>
      </c>
      <c r="J7" s="3">
        <v>1189407.443</v>
      </c>
      <c r="K7" s="3">
        <v>1157302.0379999999</v>
      </c>
      <c r="L7" s="3">
        <v>2346709.4809999997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W7" s="14"/>
    </row>
    <row r="8" spans="1:23" x14ac:dyDescent="0.2">
      <c r="A8" t="s">
        <v>30</v>
      </c>
      <c r="B8" t="s">
        <v>30</v>
      </c>
      <c r="C8" t="s">
        <v>29</v>
      </c>
      <c r="D8" t="s">
        <v>28</v>
      </c>
      <c r="G8">
        <v>15.002000000000001</v>
      </c>
      <c r="I8" s="2" t="s">
        <v>14</v>
      </c>
      <c r="J8" s="3">
        <v>543399.92599999998</v>
      </c>
      <c r="K8" s="3">
        <v>572623.94199999981</v>
      </c>
      <c r="L8" s="3">
        <v>1116505.6890000002</v>
      </c>
      <c r="W8" s="14"/>
    </row>
    <row r="9" spans="1:23" x14ac:dyDescent="0.2">
      <c r="A9" t="s">
        <v>30</v>
      </c>
      <c r="B9" t="s">
        <v>30</v>
      </c>
      <c r="C9" t="s">
        <v>29</v>
      </c>
      <c r="D9" t="s">
        <v>31</v>
      </c>
      <c r="E9">
        <v>47.268999999999998</v>
      </c>
      <c r="F9">
        <v>50.658999999999999</v>
      </c>
      <c r="G9">
        <v>97.927999999999997</v>
      </c>
      <c r="I9" s="2" t="s">
        <v>30</v>
      </c>
      <c r="J9" s="3">
        <v>321355.21099999989</v>
      </c>
      <c r="K9" s="3">
        <v>332042.03199999995</v>
      </c>
      <c r="L9" s="3">
        <v>653788.34699999983</v>
      </c>
      <c r="W9" s="14"/>
    </row>
    <row r="10" spans="1:23" x14ac:dyDescent="0.2">
      <c r="A10" t="s">
        <v>30</v>
      </c>
      <c r="B10" t="s">
        <v>30</v>
      </c>
      <c r="C10" t="s">
        <v>33</v>
      </c>
      <c r="D10" t="s">
        <v>32</v>
      </c>
      <c r="E10">
        <v>22049.146000000001</v>
      </c>
      <c r="F10">
        <v>23146.631000000001</v>
      </c>
      <c r="G10">
        <v>45195.777000000002</v>
      </c>
      <c r="I10" s="2" t="s">
        <v>18</v>
      </c>
      <c r="J10" s="3">
        <v>270179.46100000001</v>
      </c>
      <c r="K10" s="3">
        <v>255689.821</v>
      </c>
      <c r="L10" s="3">
        <v>525869.28200000012</v>
      </c>
      <c r="R10" s="7"/>
      <c r="W10" s="14"/>
    </row>
    <row r="11" spans="1:23" ht="15" x14ac:dyDescent="0.25">
      <c r="A11" t="s">
        <v>11</v>
      </c>
      <c r="B11" t="s">
        <v>18</v>
      </c>
      <c r="C11" t="s">
        <v>35</v>
      </c>
      <c r="D11" t="s">
        <v>34</v>
      </c>
      <c r="E11">
        <v>1393.7470000000001</v>
      </c>
      <c r="F11">
        <v>1569.4870000000001</v>
      </c>
      <c r="G11">
        <v>2963.2339999999999</v>
      </c>
      <c r="I11" s="2" t="s">
        <v>22</v>
      </c>
      <c r="J11" s="3">
        <v>6170.7719999999999</v>
      </c>
      <c r="K11" s="3">
        <v>5940.4790000000003</v>
      </c>
      <c r="L11" s="3">
        <v>12355.694999999998</v>
      </c>
      <c r="N11" s="9" t="s">
        <v>281</v>
      </c>
      <c r="R11" s="7"/>
      <c r="W11" s="14"/>
    </row>
    <row r="12" spans="1:23" x14ac:dyDescent="0.2">
      <c r="A12" t="s">
        <v>30</v>
      </c>
      <c r="B12" t="s">
        <v>30</v>
      </c>
      <c r="C12" t="s">
        <v>29</v>
      </c>
      <c r="D12" t="s">
        <v>36</v>
      </c>
      <c r="E12">
        <v>50.642000000000003</v>
      </c>
      <c r="F12">
        <v>56.124000000000002</v>
      </c>
      <c r="G12">
        <v>106.76600000000001</v>
      </c>
      <c r="I12" s="2" t="s">
        <v>27</v>
      </c>
      <c r="J12" s="3">
        <v>532419</v>
      </c>
      <c r="K12" s="3">
        <v>534666.95100000012</v>
      </c>
      <c r="L12" s="3">
        <v>1067092.0219999999</v>
      </c>
      <c r="N12" s="11">
        <f>1-N21</f>
        <v>0.4849886640997203</v>
      </c>
      <c r="O12" s="11">
        <f t="shared" ref="O12:T12" si="0">1-O21</f>
        <v>0.49315948453356928</v>
      </c>
      <c r="P12" s="11">
        <f t="shared" si="0"/>
        <v>0.51707233698173027</v>
      </c>
      <c r="Q12" s="11">
        <f t="shared" si="0"/>
        <v>0.50817788957214804</v>
      </c>
      <c r="R12" s="11">
        <f t="shared" si="0"/>
        <v>0.48622315421724893</v>
      </c>
      <c r="S12" s="11">
        <f t="shared" si="0"/>
        <v>0.49946086057516303</v>
      </c>
      <c r="T12" s="11">
        <f t="shared" si="0"/>
        <v>0.50105331299596512</v>
      </c>
      <c r="W12" s="14"/>
    </row>
    <row r="13" spans="1:23" x14ac:dyDescent="0.2">
      <c r="A13" t="s">
        <v>23</v>
      </c>
      <c r="B13" t="s">
        <v>38</v>
      </c>
      <c r="C13" t="s">
        <v>38</v>
      </c>
      <c r="D13" t="s">
        <v>37</v>
      </c>
      <c r="E13">
        <v>12698.625</v>
      </c>
      <c r="F13">
        <v>12801.255999999999</v>
      </c>
      <c r="G13">
        <v>25499.881000000001</v>
      </c>
      <c r="I13" s="2" t="s">
        <v>268</v>
      </c>
      <c r="J13" s="3">
        <v>3915598.3329999996</v>
      </c>
      <c r="K13" s="3">
        <v>3850629.3879999993</v>
      </c>
      <c r="L13" s="3">
        <v>7767351.1610000003</v>
      </c>
      <c r="N13" s="8">
        <v>12.969083599025916</v>
      </c>
      <c r="O13" s="7">
        <v>41.04440761616803</v>
      </c>
      <c r="P13" s="7">
        <v>63.334717898432864</v>
      </c>
      <c r="Q13" s="7">
        <v>74.724837093019374</v>
      </c>
      <c r="R13" s="8">
        <v>82.31601264666962</v>
      </c>
      <c r="S13" s="8">
        <v>85.974290965882602</v>
      </c>
      <c r="T13" s="8">
        <v>92</v>
      </c>
      <c r="W13" s="14"/>
    </row>
    <row r="14" spans="1:23" x14ac:dyDescent="0.2">
      <c r="A14" t="s">
        <v>15</v>
      </c>
      <c r="B14" t="s">
        <v>14</v>
      </c>
      <c r="C14" t="s">
        <v>40</v>
      </c>
      <c r="D14" t="s">
        <v>39</v>
      </c>
      <c r="E14">
        <v>4439.6909999999998</v>
      </c>
      <c r="F14">
        <v>4566.7089999999998</v>
      </c>
      <c r="G14">
        <v>9006.4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W14" s="14"/>
    </row>
    <row r="15" spans="1:23" x14ac:dyDescent="0.2">
      <c r="A15" t="s">
        <v>11</v>
      </c>
      <c r="B15" t="s">
        <v>18</v>
      </c>
      <c r="C15" t="s">
        <v>35</v>
      </c>
      <c r="D15" t="s">
        <v>41</v>
      </c>
      <c r="E15">
        <v>5064.6639999999998</v>
      </c>
      <c r="F15">
        <v>5074.5110000000004</v>
      </c>
      <c r="G15">
        <v>10139.174999999999</v>
      </c>
      <c r="W15" s="14"/>
    </row>
    <row r="16" spans="1:23" x14ac:dyDescent="0.2">
      <c r="A16" t="s">
        <v>30</v>
      </c>
      <c r="B16" t="s">
        <v>30</v>
      </c>
      <c r="C16" t="s">
        <v>29</v>
      </c>
      <c r="D16" t="s">
        <v>42</v>
      </c>
      <c r="E16">
        <v>191.09299999999999</v>
      </c>
      <c r="F16">
        <v>202.155</v>
      </c>
      <c r="G16">
        <v>393.24799999999999</v>
      </c>
      <c r="W16" s="14"/>
    </row>
    <row r="17" spans="1:23" ht="15" x14ac:dyDescent="0.25">
      <c r="A17" t="s">
        <v>11</v>
      </c>
      <c r="B17" t="s">
        <v>18</v>
      </c>
      <c r="C17" t="s">
        <v>35</v>
      </c>
      <c r="D17" t="s">
        <v>43</v>
      </c>
      <c r="E17">
        <v>1100.4739999999999</v>
      </c>
      <c r="F17">
        <v>601.10900000000004</v>
      </c>
      <c r="G17">
        <v>1701.5830000000001</v>
      </c>
      <c r="I17" s="5" t="s">
        <v>5</v>
      </c>
      <c r="J17" s="4" t="s">
        <v>273</v>
      </c>
      <c r="K17" s="4" t="s">
        <v>272</v>
      </c>
      <c r="N17" s="8"/>
      <c r="O17" s="7"/>
      <c r="P17" s="7"/>
      <c r="Q17" s="7"/>
      <c r="R17" s="8"/>
      <c r="S17" s="8"/>
      <c r="T17" s="8"/>
      <c r="W17" s="14"/>
    </row>
    <row r="18" spans="1:23" x14ac:dyDescent="0.2">
      <c r="A18" t="s">
        <v>11</v>
      </c>
      <c r="B18" t="s">
        <v>10</v>
      </c>
      <c r="C18" t="s">
        <v>9</v>
      </c>
      <c r="D18" t="s">
        <v>44</v>
      </c>
      <c r="E18">
        <v>83259.107999999993</v>
      </c>
      <c r="F18">
        <v>81430.274999999994</v>
      </c>
      <c r="G18">
        <v>164689.383</v>
      </c>
      <c r="I18" s="2" t="s">
        <v>10</v>
      </c>
      <c r="J18" s="3">
        <v>1037597.732</v>
      </c>
      <c r="K18" s="3">
        <v>977110.79899999988</v>
      </c>
      <c r="L18" s="11">
        <f>+J18/(J18+K18)</f>
        <v>0.5150113359002797</v>
      </c>
    </row>
    <row r="19" spans="1:23" x14ac:dyDescent="0.2">
      <c r="A19" t="s">
        <v>30</v>
      </c>
      <c r="B19" t="s">
        <v>30</v>
      </c>
      <c r="C19" t="s">
        <v>29</v>
      </c>
      <c r="D19" t="s">
        <v>45</v>
      </c>
      <c r="E19">
        <v>139.084</v>
      </c>
      <c r="F19">
        <v>148.28700000000001</v>
      </c>
      <c r="G19">
        <v>287.37099999999998</v>
      </c>
      <c r="I19" s="2" t="s">
        <v>63</v>
      </c>
      <c r="J19" s="3">
        <v>1189407.443</v>
      </c>
      <c r="K19" s="3">
        <v>1157302.0379999999</v>
      </c>
      <c r="L19" s="11">
        <f t="shared" ref="L19:L24" si="1">+J19/(J19+K19)</f>
        <v>0.50684051546643072</v>
      </c>
      <c r="R19" s="7"/>
    </row>
    <row r="20" spans="1:23" ht="15" x14ac:dyDescent="0.25">
      <c r="A20" t="s">
        <v>15</v>
      </c>
      <c r="B20" t="s">
        <v>14</v>
      </c>
      <c r="C20" t="s">
        <v>47</v>
      </c>
      <c r="D20" t="s">
        <v>46</v>
      </c>
      <c r="E20">
        <v>4399.3670000000002</v>
      </c>
      <c r="F20">
        <v>5049.9539999999997</v>
      </c>
      <c r="G20">
        <v>9449.3209999999999</v>
      </c>
      <c r="I20" s="2" t="s">
        <v>14</v>
      </c>
      <c r="J20" s="3">
        <v>543399.92599999998</v>
      </c>
      <c r="K20" s="3">
        <v>572623.94199999981</v>
      </c>
      <c r="L20" s="11">
        <f t="shared" si="1"/>
        <v>0.48690708288686896</v>
      </c>
      <c r="N20" s="9" t="s">
        <v>282</v>
      </c>
      <c r="R20" s="7"/>
    </row>
    <row r="21" spans="1:23" x14ac:dyDescent="0.2">
      <c r="A21" t="s">
        <v>15</v>
      </c>
      <c r="B21" t="s">
        <v>14</v>
      </c>
      <c r="C21" t="s">
        <v>40</v>
      </c>
      <c r="D21" t="s">
        <v>48</v>
      </c>
      <c r="E21">
        <v>5744.335</v>
      </c>
      <c r="F21">
        <v>5845.2809999999999</v>
      </c>
      <c r="G21">
        <v>11589.616</v>
      </c>
      <c r="I21" s="2" t="s">
        <v>30</v>
      </c>
      <c r="J21" s="3">
        <v>321355.21099999989</v>
      </c>
      <c r="K21" s="3">
        <v>332042.03199999995</v>
      </c>
      <c r="L21" s="11">
        <f t="shared" si="1"/>
        <v>0.49182211042785196</v>
      </c>
      <c r="N21" s="11">
        <v>0.5150113359002797</v>
      </c>
      <c r="O21" s="11">
        <v>0.50684051546643072</v>
      </c>
      <c r="P21" s="11">
        <v>0.48292766301826978</v>
      </c>
      <c r="Q21" s="11">
        <v>0.49182211042785196</v>
      </c>
      <c r="R21" s="11">
        <v>0.51377684578275107</v>
      </c>
      <c r="S21" s="11">
        <v>0.50053913942483697</v>
      </c>
      <c r="T21" s="11">
        <v>0.49894668700403494</v>
      </c>
    </row>
    <row r="22" spans="1:23" x14ac:dyDescent="0.2">
      <c r="A22" t="s">
        <v>30</v>
      </c>
      <c r="B22" t="s">
        <v>30</v>
      </c>
      <c r="C22" t="s">
        <v>50</v>
      </c>
      <c r="D22" t="s">
        <v>49</v>
      </c>
      <c r="E22">
        <v>197.761</v>
      </c>
      <c r="F22">
        <v>199.86</v>
      </c>
      <c r="G22">
        <v>397.62099999999998</v>
      </c>
      <c r="I22" s="2" t="s">
        <v>18</v>
      </c>
      <c r="J22" s="3">
        <v>270179.46100000001</v>
      </c>
      <c r="K22" s="3">
        <v>255689.821</v>
      </c>
      <c r="L22" s="11">
        <f t="shared" si="1"/>
        <v>0.51377684578275107</v>
      </c>
      <c r="N22" s="8">
        <v>12.969083599025916</v>
      </c>
      <c r="O22" s="7">
        <v>41.04440761616803</v>
      </c>
      <c r="P22" s="7">
        <v>63.334717898432864</v>
      </c>
      <c r="Q22" s="7">
        <v>74.724837093019374</v>
      </c>
      <c r="R22" s="8">
        <v>82.31601264666962</v>
      </c>
      <c r="S22" s="8">
        <v>85.974290965882602</v>
      </c>
      <c r="T22" s="8">
        <v>92</v>
      </c>
    </row>
    <row r="23" spans="1:23" x14ac:dyDescent="0.2">
      <c r="A23" t="s">
        <v>19</v>
      </c>
      <c r="B23" t="s">
        <v>27</v>
      </c>
      <c r="C23" t="s">
        <v>52</v>
      </c>
      <c r="D23" t="s">
        <v>51</v>
      </c>
      <c r="E23">
        <v>6054.2479999999996</v>
      </c>
      <c r="F23">
        <v>6068.95</v>
      </c>
      <c r="G23">
        <v>12123.198</v>
      </c>
      <c r="I23" s="2" t="s">
        <v>277</v>
      </c>
      <c r="J23" s="3">
        <f>+J5+J11</f>
        <v>21239.56</v>
      </c>
      <c r="K23" s="3">
        <f>+K5+K11</f>
        <v>21193.805</v>
      </c>
      <c r="L23" s="11">
        <f t="shared" si="1"/>
        <v>0.50053913942483697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0.25</v>
      </c>
      <c r="T23">
        <v>0.25</v>
      </c>
    </row>
    <row r="24" spans="1:23" x14ac:dyDescent="0.2">
      <c r="A24" t="s">
        <v>11</v>
      </c>
      <c r="B24" t="s">
        <v>10</v>
      </c>
      <c r="C24" t="s">
        <v>9</v>
      </c>
      <c r="D24" t="s">
        <v>53</v>
      </c>
      <c r="E24">
        <v>410.08699999999999</v>
      </c>
      <c r="F24">
        <v>361.52499999999998</v>
      </c>
      <c r="G24">
        <v>771.61199999999997</v>
      </c>
      <c r="I24" s="2" t="s">
        <v>27</v>
      </c>
      <c r="J24" s="3">
        <v>532419</v>
      </c>
      <c r="K24" s="3">
        <v>534666.95100000012</v>
      </c>
      <c r="L24" s="11">
        <f t="shared" si="1"/>
        <v>0.49894668700403494</v>
      </c>
      <c r="R24" s="7"/>
    </row>
    <row r="25" spans="1:23" x14ac:dyDescent="0.2">
      <c r="A25" t="s">
        <v>30</v>
      </c>
      <c r="B25" t="s">
        <v>30</v>
      </c>
      <c r="C25" t="s">
        <v>33</v>
      </c>
      <c r="D25" t="s">
        <v>54</v>
      </c>
      <c r="E25">
        <v>5858.0190000000002</v>
      </c>
      <c r="F25">
        <v>5815.01</v>
      </c>
      <c r="G25">
        <v>11673.029</v>
      </c>
      <c r="R25" s="7"/>
    </row>
    <row r="26" spans="1:23" x14ac:dyDescent="0.2">
      <c r="A26" t="s">
        <v>30</v>
      </c>
      <c r="B26" t="s">
        <v>30</v>
      </c>
      <c r="C26" t="s">
        <v>29</v>
      </c>
      <c r="D26" t="s">
        <v>55</v>
      </c>
      <c r="G26">
        <v>26.221</v>
      </c>
      <c r="R26" s="7"/>
    </row>
    <row r="27" spans="1:23" x14ac:dyDescent="0.2">
      <c r="A27" t="s">
        <v>15</v>
      </c>
      <c r="B27" t="s">
        <v>14</v>
      </c>
      <c r="C27" t="s">
        <v>13</v>
      </c>
      <c r="D27" t="s">
        <v>56</v>
      </c>
      <c r="E27">
        <v>1606.6089999999999</v>
      </c>
      <c r="F27">
        <v>1674.2059999999999</v>
      </c>
      <c r="G27">
        <v>3280.8150000000001</v>
      </c>
      <c r="N27" s="2"/>
      <c r="P27" s="6"/>
      <c r="Q27" s="6"/>
      <c r="R27" s="7"/>
    </row>
    <row r="28" spans="1:23" x14ac:dyDescent="0.2">
      <c r="A28" t="s">
        <v>19</v>
      </c>
      <c r="B28" t="s">
        <v>27</v>
      </c>
      <c r="C28" t="s">
        <v>58</v>
      </c>
      <c r="D28" t="s">
        <v>57</v>
      </c>
      <c r="E28">
        <v>1139.0989999999999</v>
      </c>
      <c r="F28">
        <v>1212.5260000000001</v>
      </c>
      <c r="G28">
        <v>2351.625</v>
      </c>
      <c r="N28" s="2"/>
      <c r="P28" s="6"/>
      <c r="Q28" s="6"/>
      <c r="R28" s="7"/>
    </row>
    <row r="29" spans="1:23" ht="15" x14ac:dyDescent="0.25">
      <c r="A29" t="s">
        <v>30</v>
      </c>
      <c r="B29" t="s">
        <v>30</v>
      </c>
      <c r="C29" t="s">
        <v>33</v>
      </c>
      <c r="D29" t="s">
        <v>59</v>
      </c>
      <c r="E29">
        <v>104435.783</v>
      </c>
      <c r="F29">
        <v>108123.626</v>
      </c>
      <c r="G29">
        <v>212559.40900000001</v>
      </c>
      <c r="I29" s="9" t="s">
        <v>279</v>
      </c>
      <c r="N29" s="2"/>
      <c r="P29" s="6"/>
      <c r="Q29" s="6"/>
      <c r="R29" s="7"/>
    </row>
    <row r="30" spans="1:23" ht="15" x14ac:dyDescent="0.25">
      <c r="A30" t="s">
        <v>30</v>
      </c>
      <c r="B30" t="s">
        <v>30</v>
      </c>
      <c r="C30" t="s">
        <v>29</v>
      </c>
      <c r="D30" t="s">
        <v>60</v>
      </c>
      <c r="G30">
        <v>30.236999999999998</v>
      </c>
      <c r="I30" s="5" t="s">
        <v>5</v>
      </c>
      <c r="J30" s="5" t="s">
        <v>274</v>
      </c>
      <c r="K30" s="5" t="s">
        <v>275</v>
      </c>
      <c r="L30" s="5" t="s">
        <v>276</v>
      </c>
    </row>
    <row r="31" spans="1:23" x14ac:dyDescent="0.2">
      <c r="A31" t="s">
        <v>11</v>
      </c>
      <c r="B31" t="s">
        <v>63</v>
      </c>
      <c r="C31" t="s">
        <v>62</v>
      </c>
      <c r="D31" t="s">
        <v>61</v>
      </c>
      <c r="E31">
        <v>226.98699999999999</v>
      </c>
      <c r="F31">
        <v>210.49600000000001</v>
      </c>
      <c r="G31">
        <v>437.483</v>
      </c>
      <c r="I31" s="2" t="s">
        <v>10</v>
      </c>
      <c r="J31">
        <v>0</v>
      </c>
      <c r="K31" s="6">
        <v>0.5150113359002797</v>
      </c>
      <c r="L31" s="6">
        <v>0.4849886640997203</v>
      </c>
    </row>
    <row r="32" spans="1:23" x14ac:dyDescent="0.2">
      <c r="A32" t="s">
        <v>15</v>
      </c>
      <c r="B32" t="s">
        <v>14</v>
      </c>
      <c r="C32" t="s">
        <v>47</v>
      </c>
      <c r="D32" t="s">
        <v>64</v>
      </c>
      <c r="E32">
        <v>3374.1210000000001</v>
      </c>
      <c r="F32">
        <v>3574.3240000000001</v>
      </c>
      <c r="G32">
        <v>6948.4449999999997</v>
      </c>
      <c r="I32" s="2" t="s">
        <v>10</v>
      </c>
      <c r="J32">
        <f>+SUM(J18:K18)/GETPIVOTDATA("Suma de PopTotal",$I$4)*100</f>
        <v>25.938167198051833</v>
      </c>
      <c r="K32" s="6">
        <v>0.5150113359002797</v>
      </c>
      <c r="L32" s="6">
        <v>0.4849886640997203</v>
      </c>
      <c r="N32" s="2"/>
      <c r="P32" s="6"/>
      <c r="Q32" s="6"/>
      <c r="R32" s="7"/>
    </row>
    <row r="33" spans="1:18" x14ac:dyDescent="0.2">
      <c r="A33" t="s">
        <v>19</v>
      </c>
      <c r="B33" t="s">
        <v>27</v>
      </c>
      <c r="C33" t="s">
        <v>52</v>
      </c>
      <c r="D33" t="s">
        <v>65</v>
      </c>
      <c r="E33">
        <v>10444.713</v>
      </c>
      <c r="F33">
        <v>10458.565000000001</v>
      </c>
      <c r="G33">
        <v>20903.277999999998</v>
      </c>
      <c r="I33" s="2" t="s">
        <v>63</v>
      </c>
      <c r="J33">
        <v>25.938167198051833</v>
      </c>
      <c r="K33" s="6">
        <v>0.50684051546643072</v>
      </c>
      <c r="L33" s="6">
        <v>0.49315948453356928</v>
      </c>
      <c r="N33" s="2"/>
      <c r="P33" s="6"/>
      <c r="Q33" s="6"/>
      <c r="R33" s="7"/>
    </row>
    <row r="34" spans="1:18" x14ac:dyDescent="0.2">
      <c r="A34" t="s">
        <v>19</v>
      </c>
      <c r="B34" t="s">
        <v>27</v>
      </c>
      <c r="C34" t="s">
        <v>67</v>
      </c>
      <c r="D34" t="s">
        <v>66</v>
      </c>
      <c r="E34">
        <v>5899.8639999999996</v>
      </c>
      <c r="F34">
        <v>5990.9170000000004</v>
      </c>
      <c r="G34">
        <v>11890.781000000001</v>
      </c>
      <c r="I34" s="2" t="s">
        <v>63</v>
      </c>
      <c r="J34">
        <f>+SUM(J19:K19)/GETPIVOTDATA("Suma de PopTotal",$I$4)*100+J32</f>
        <v>56.150648034284231</v>
      </c>
      <c r="K34" s="6">
        <v>0.50684051546643072</v>
      </c>
      <c r="L34" s="6">
        <v>0.49315948453356928</v>
      </c>
      <c r="N34" s="2"/>
      <c r="P34" s="6"/>
      <c r="Q34" s="6"/>
      <c r="R34" s="7"/>
    </row>
    <row r="35" spans="1:18" x14ac:dyDescent="0.2">
      <c r="A35" t="s">
        <v>19</v>
      </c>
      <c r="B35" t="s">
        <v>27</v>
      </c>
      <c r="C35" t="s">
        <v>52</v>
      </c>
      <c r="D35" t="s">
        <v>68</v>
      </c>
      <c r="E35">
        <v>279.11700000000002</v>
      </c>
      <c r="F35">
        <v>276.87099999999998</v>
      </c>
      <c r="G35">
        <v>555.98800000000006</v>
      </c>
      <c r="I35" s="2" t="s">
        <v>14</v>
      </c>
      <c r="J35">
        <v>56.150648034284231</v>
      </c>
      <c r="K35" s="6">
        <v>0.48292766301826978</v>
      </c>
      <c r="L35" s="6">
        <v>0.51707233698173027</v>
      </c>
      <c r="N35" s="2"/>
      <c r="P35" s="6"/>
      <c r="Q35" s="6"/>
      <c r="R35" s="7"/>
    </row>
    <row r="36" spans="1:18" x14ac:dyDescent="0.2">
      <c r="A36" t="s">
        <v>11</v>
      </c>
      <c r="B36" t="s">
        <v>63</v>
      </c>
      <c r="C36" t="s">
        <v>62</v>
      </c>
      <c r="D36" t="s">
        <v>69</v>
      </c>
      <c r="E36">
        <v>8162.424</v>
      </c>
      <c r="F36">
        <v>8556.5470000000005</v>
      </c>
      <c r="G36">
        <v>16718.971000000001</v>
      </c>
      <c r="I36" s="2" t="s">
        <v>14</v>
      </c>
      <c r="J36">
        <f>+SUM(J20:K20)/GETPIVOTDATA("Suma de PopTotal",$I$4)*100+J34</f>
        <v>70.518787762581496</v>
      </c>
      <c r="K36" s="6">
        <v>0.48292766301826978</v>
      </c>
      <c r="L36" s="6">
        <v>0.51707233698173027</v>
      </c>
    </row>
    <row r="37" spans="1:18" ht="14.25" customHeight="1" x14ac:dyDescent="0.2">
      <c r="A37" t="s">
        <v>19</v>
      </c>
      <c r="B37" t="s">
        <v>27</v>
      </c>
      <c r="C37" t="s">
        <v>26</v>
      </c>
      <c r="D37" t="s">
        <v>70</v>
      </c>
      <c r="E37">
        <v>13277.075000000001</v>
      </c>
      <c r="F37">
        <v>13268.789000000001</v>
      </c>
      <c r="G37">
        <v>26545.864000000001</v>
      </c>
      <c r="I37" s="2" t="s">
        <v>30</v>
      </c>
      <c r="J37">
        <v>70.518787762581496</v>
      </c>
      <c r="K37" s="6">
        <v>0.49182211042785196</v>
      </c>
      <c r="L37" s="6">
        <v>0.50817788957214804</v>
      </c>
    </row>
    <row r="38" spans="1:18" x14ac:dyDescent="0.2">
      <c r="A38" t="s">
        <v>30</v>
      </c>
      <c r="B38" t="s">
        <v>30</v>
      </c>
      <c r="C38" t="s">
        <v>29</v>
      </c>
      <c r="D38" t="s">
        <v>71</v>
      </c>
      <c r="G38">
        <v>65.72</v>
      </c>
      <c r="I38" s="2" t="s">
        <v>30</v>
      </c>
      <c r="J38">
        <f>+SUM(J21:K21)/GETPIVOTDATA("Suma de PopTotal",$I$4)*100+J36</f>
        <v>78.930886423457267</v>
      </c>
      <c r="K38" s="6">
        <v>0.49182211042785196</v>
      </c>
      <c r="L38" s="6">
        <v>0.50817788957214804</v>
      </c>
    </row>
    <row r="39" spans="1:18" x14ac:dyDescent="0.2">
      <c r="A39" t="s">
        <v>19</v>
      </c>
      <c r="B39" t="s">
        <v>27</v>
      </c>
      <c r="C39" t="s">
        <v>26</v>
      </c>
      <c r="D39" t="s">
        <v>72</v>
      </c>
      <c r="E39">
        <v>2394.0419999999999</v>
      </c>
      <c r="F39">
        <v>2435.7220000000002</v>
      </c>
      <c r="G39">
        <v>4829.7640000000001</v>
      </c>
      <c r="I39" s="2" t="s">
        <v>18</v>
      </c>
      <c r="J39">
        <v>78.930886423457267</v>
      </c>
      <c r="K39" s="6">
        <v>0.51377684578275107</v>
      </c>
      <c r="L39" s="6">
        <v>0.48622315421724893</v>
      </c>
    </row>
    <row r="40" spans="1:18" x14ac:dyDescent="0.2">
      <c r="A40" t="s">
        <v>19</v>
      </c>
      <c r="B40" t="s">
        <v>27</v>
      </c>
      <c r="C40" t="s">
        <v>26</v>
      </c>
      <c r="D40" t="s">
        <v>73</v>
      </c>
      <c r="E40">
        <v>8200.17</v>
      </c>
      <c r="F40">
        <v>8225.6890000000003</v>
      </c>
      <c r="G40">
        <v>16425.859</v>
      </c>
      <c r="I40" s="2" t="s">
        <v>18</v>
      </c>
      <c r="J40">
        <f>+SUM(J22:K22)/GETPIVOTDATA("Suma de PopTotal",$I$4)*100+J38</f>
        <v>85.701138869881973</v>
      </c>
      <c r="K40" s="6">
        <v>0.51377684578275107</v>
      </c>
      <c r="L40" s="6">
        <v>0.48622315421724893</v>
      </c>
      <c r="N40" s="2"/>
      <c r="P40" s="6"/>
      <c r="Q40" s="6"/>
      <c r="R40" s="7"/>
    </row>
    <row r="41" spans="1:18" x14ac:dyDescent="0.2">
      <c r="A41" t="s">
        <v>15</v>
      </c>
      <c r="B41" t="s">
        <v>14</v>
      </c>
      <c r="C41" t="s">
        <v>75</v>
      </c>
      <c r="D41" t="s">
        <v>74</v>
      </c>
      <c r="E41">
        <v>86.07</v>
      </c>
      <c r="F41">
        <v>87.789000000000001</v>
      </c>
      <c r="G41">
        <v>173.85900000000001</v>
      </c>
      <c r="I41" s="2" t="s">
        <v>277</v>
      </c>
      <c r="J41">
        <v>85.701138869881973</v>
      </c>
      <c r="K41" s="6">
        <v>0.50053913942483697</v>
      </c>
      <c r="L41" s="6">
        <v>0.49946086057516303</v>
      </c>
      <c r="N41" s="2"/>
      <c r="P41" s="6"/>
      <c r="Q41" s="6"/>
      <c r="R41" s="7"/>
    </row>
    <row r="42" spans="1:18" x14ac:dyDescent="0.2">
      <c r="A42" t="s">
        <v>30</v>
      </c>
      <c r="B42" t="s">
        <v>30</v>
      </c>
      <c r="C42" t="s">
        <v>33</v>
      </c>
      <c r="D42" t="s">
        <v>76</v>
      </c>
      <c r="E42">
        <v>9425.6689999999999</v>
      </c>
      <c r="F42">
        <v>9690.5400000000009</v>
      </c>
      <c r="G42">
        <v>19116.208999999999</v>
      </c>
      <c r="I42" s="2" t="s">
        <v>277</v>
      </c>
      <c r="J42">
        <f>+SUM(J23:K23)/GETPIVOTDATA("Suma de PopTotal",$I$4)*100+J40</f>
        <v>86.247443061883217</v>
      </c>
      <c r="K42" s="6">
        <v>0.50053913942483697</v>
      </c>
      <c r="L42" s="6">
        <v>0.49946086057516303</v>
      </c>
      <c r="N42" s="2"/>
      <c r="P42" s="6"/>
      <c r="Q42" s="6"/>
      <c r="R42" s="7"/>
    </row>
    <row r="43" spans="1:18" x14ac:dyDescent="0.2">
      <c r="A43" t="s">
        <v>11</v>
      </c>
      <c r="B43" t="s">
        <v>63</v>
      </c>
      <c r="C43" t="s">
        <v>78</v>
      </c>
      <c r="D43" t="s">
        <v>77</v>
      </c>
      <c r="E43">
        <v>738247.34</v>
      </c>
      <c r="F43">
        <v>701076.43400000001</v>
      </c>
      <c r="G43">
        <v>1439323.774</v>
      </c>
      <c r="I43" s="2" t="s">
        <v>27</v>
      </c>
      <c r="J43">
        <v>86.247443061883217</v>
      </c>
      <c r="K43" s="6">
        <v>0.49894668700403494</v>
      </c>
      <c r="L43" s="6">
        <v>0.50105331299596512</v>
      </c>
      <c r="N43" s="2"/>
      <c r="P43" s="6"/>
      <c r="Q43" s="6"/>
      <c r="R43" s="7"/>
    </row>
    <row r="44" spans="1:18" x14ac:dyDescent="0.2">
      <c r="A44" t="s">
        <v>11</v>
      </c>
      <c r="B44" t="s">
        <v>63</v>
      </c>
      <c r="C44" t="s">
        <v>78</v>
      </c>
      <c r="D44" t="s">
        <v>79</v>
      </c>
      <c r="E44">
        <v>3439.6660000000002</v>
      </c>
      <c r="F44">
        <v>4057.3220000000001</v>
      </c>
      <c r="G44">
        <v>7496.9880000000003</v>
      </c>
      <c r="I44" s="2" t="s">
        <v>27</v>
      </c>
      <c r="J44">
        <v>100</v>
      </c>
      <c r="K44" s="6">
        <v>0.49894668700403494</v>
      </c>
      <c r="L44" s="6">
        <v>0.50105331299596512</v>
      </c>
      <c r="N44" s="2"/>
      <c r="P44" s="6"/>
      <c r="Q44" s="6"/>
      <c r="R44" s="7"/>
    </row>
    <row r="45" spans="1:18" x14ac:dyDescent="0.2">
      <c r="A45" t="s">
        <v>11</v>
      </c>
      <c r="B45" t="s">
        <v>63</v>
      </c>
      <c r="C45" t="s">
        <v>78</v>
      </c>
      <c r="D45" t="s">
        <v>80</v>
      </c>
      <c r="E45">
        <v>312.10000000000002</v>
      </c>
      <c r="F45">
        <v>337.24200000000002</v>
      </c>
      <c r="G45">
        <v>649.34199999999998</v>
      </c>
      <c r="N45" s="2"/>
      <c r="P45" s="6"/>
      <c r="Q45" s="6"/>
      <c r="R45" s="7"/>
    </row>
    <row r="46" spans="1:18" ht="15" x14ac:dyDescent="0.25">
      <c r="A46" t="s">
        <v>11</v>
      </c>
      <c r="B46" t="s">
        <v>63</v>
      </c>
      <c r="C46" t="s">
        <v>78</v>
      </c>
      <c r="D46" t="s">
        <v>81</v>
      </c>
      <c r="E46">
        <v>11834.313</v>
      </c>
      <c r="F46">
        <v>11982.462</v>
      </c>
      <c r="G46">
        <v>23816.775000000001</v>
      </c>
      <c r="I46" s="10" t="s">
        <v>278</v>
      </c>
      <c r="N46" s="2"/>
      <c r="P46" s="6"/>
      <c r="Q46" s="6"/>
      <c r="R46" s="7"/>
    </row>
    <row r="47" spans="1:18" x14ac:dyDescent="0.2">
      <c r="A47" t="s">
        <v>30</v>
      </c>
      <c r="B47" t="s">
        <v>30</v>
      </c>
      <c r="C47" t="s">
        <v>33</v>
      </c>
      <c r="D47" t="s">
        <v>82</v>
      </c>
      <c r="E47">
        <v>24984.563999999998</v>
      </c>
      <c r="F47">
        <v>25898.32</v>
      </c>
      <c r="G47">
        <v>50882.883999999998</v>
      </c>
      <c r="I47" s="2" t="s">
        <v>10</v>
      </c>
      <c r="J47">
        <f>+J32/2</f>
        <v>12.969083599025916</v>
      </c>
      <c r="K47" s="6"/>
      <c r="L47" s="6"/>
      <c r="R47" s="7"/>
    </row>
    <row r="48" spans="1:18" x14ac:dyDescent="0.2">
      <c r="A48" t="s">
        <v>19</v>
      </c>
      <c r="B48" t="s">
        <v>27</v>
      </c>
      <c r="C48" t="s">
        <v>67</v>
      </c>
      <c r="D48" t="s">
        <v>83</v>
      </c>
      <c r="E48">
        <v>438.65300000000002</v>
      </c>
      <c r="F48">
        <v>430.94200000000001</v>
      </c>
      <c r="G48">
        <v>869.59500000000003</v>
      </c>
      <c r="I48" s="2" t="s">
        <v>63</v>
      </c>
      <c r="J48">
        <f>+(J34-J32)/2+J32</f>
        <v>41.04440761616803</v>
      </c>
      <c r="K48" s="6"/>
      <c r="L48" s="6"/>
      <c r="R48" s="7"/>
    </row>
    <row r="49" spans="1:17" x14ac:dyDescent="0.2">
      <c r="A49" t="s">
        <v>19</v>
      </c>
      <c r="B49" t="s">
        <v>27</v>
      </c>
      <c r="C49" t="s">
        <v>26</v>
      </c>
      <c r="D49" t="s">
        <v>84</v>
      </c>
      <c r="E49">
        <v>2756.6779999999999</v>
      </c>
      <c r="F49">
        <v>2761.4140000000002</v>
      </c>
      <c r="G49">
        <v>5518.0919999999996</v>
      </c>
      <c r="I49" s="2" t="s">
        <v>14</v>
      </c>
      <c r="J49">
        <f>+(J36-J34)/2+J34</f>
        <v>63.334717898432864</v>
      </c>
      <c r="K49" s="6"/>
      <c r="L49" s="6"/>
    </row>
    <row r="50" spans="1:17" x14ac:dyDescent="0.2">
      <c r="A50" t="s">
        <v>23</v>
      </c>
      <c r="B50" t="s">
        <v>22</v>
      </c>
      <c r="C50" t="s">
        <v>21</v>
      </c>
      <c r="D50" t="s">
        <v>85</v>
      </c>
      <c r="G50">
        <v>17.564</v>
      </c>
      <c r="I50" s="2" t="s">
        <v>30</v>
      </c>
      <c r="J50">
        <f>+(J38-J36)/2+J36</f>
        <v>74.724837093019374</v>
      </c>
      <c r="K50" s="6"/>
      <c r="L50" s="6"/>
    </row>
    <row r="51" spans="1:17" x14ac:dyDescent="0.2">
      <c r="A51" t="s">
        <v>30</v>
      </c>
      <c r="B51" t="s">
        <v>30</v>
      </c>
      <c r="C51" t="s">
        <v>50</v>
      </c>
      <c r="D51" t="s">
        <v>86</v>
      </c>
      <c r="E51">
        <v>2545.076</v>
      </c>
      <c r="F51">
        <v>2549.038</v>
      </c>
      <c r="G51">
        <v>5094.1139999999996</v>
      </c>
      <c r="I51" s="2" t="s">
        <v>18</v>
      </c>
      <c r="J51">
        <f>+(J40-J38)/2+J38</f>
        <v>82.31601264666962</v>
      </c>
      <c r="K51" s="6"/>
      <c r="L51" s="6"/>
    </row>
    <row r="52" spans="1:17" x14ac:dyDescent="0.2">
      <c r="A52" t="s">
        <v>15</v>
      </c>
      <c r="B52" t="s">
        <v>14</v>
      </c>
      <c r="C52" t="s">
        <v>13</v>
      </c>
      <c r="D52" t="s">
        <v>87</v>
      </c>
      <c r="E52">
        <v>1979.2919999999999</v>
      </c>
      <c r="F52">
        <v>2125.9760000000001</v>
      </c>
      <c r="G52">
        <v>4105.268</v>
      </c>
      <c r="I52" s="2" t="s">
        <v>277</v>
      </c>
      <c r="J52">
        <f>+(J42-J40)/2+J40</f>
        <v>85.974290965882602</v>
      </c>
      <c r="K52" s="6"/>
      <c r="L52" s="6"/>
    </row>
    <row r="53" spans="1:17" x14ac:dyDescent="0.2">
      <c r="A53" t="s">
        <v>30</v>
      </c>
      <c r="B53" t="s">
        <v>30</v>
      </c>
      <c r="C53" t="s">
        <v>29</v>
      </c>
      <c r="D53" t="s">
        <v>88</v>
      </c>
      <c r="E53">
        <v>5623.4679999999998</v>
      </c>
      <c r="F53">
        <v>5703.1480000000001</v>
      </c>
      <c r="G53">
        <v>11326.616</v>
      </c>
      <c r="I53" s="2" t="s">
        <v>27</v>
      </c>
      <c r="J53">
        <v>100</v>
      </c>
      <c r="L53" s="6"/>
    </row>
    <row r="54" spans="1:17" x14ac:dyDescent="0.2">
      <c r="A54" t="s">
        <v>11</v>
      </c>
      <c r="B54" t="s">
        <v>18</v>
      </c>
      <c r="C54" t="s">
        <v>35</v>
      </c>
      <c r="D54" t="s">
        <v>89</v>
      </c>
      <c r="E54">
        <v>603.51400000000001</v>
      </c>
      <c r="F54">
        <v>603.84699999999998</v>
      </c>
      <c r="G54">
        <v>1207.3610000000001</v>
      </c>
      <c r="L54" s="6"/>
    </row>
    <row r="55" spans="1:17" x14ac:dyDescent="0.2">
      <c r="A55" t="s">
        <v>15</v>
      </c>
      <c r="B55" t="s">
        <v>14</v>
      </c>
      <c r="C55" t="s">
        <v>47</v>
      </c>
      <c r="D55" t="s">
        <v>90</v>
      </c>
      <c r="E55">
        <v>5272.5219999999999</v>
      </c>
      <c r="F55">
        <v>5436.46</v>
      </c>
      <c r="G55">
        <v>10708.982</v>
      </c>
      <c r="L55" s="6"/>
    </row>
    <row r="56" spans="1:17" x14ac:dyDescent="0.2">
      <c r="A56" t="s">
        <v>11</v>
      </c>
      <c r="B56" t="s">
        <v>63</v>
      </c>
      <c r="C56" t="s">
        <v>78</v>
      </c>
      <c r="D56" t="s">
        <v>91</v>
      </c>
      <c r="E56">
        <v>12608.379000000001</v>
      </c>
      <c r="F56">
        <v>13170.436</v>
      </c>
      <c r="G56">
        <v>25778.814999999999</v>
      </c>
      <c r="L56" s="6"/>
    </row>
    <row r="57" spans="1:17" x14ac:dyDescent="0.2">
      <c r="A57" t="s">
        <v>19</v>
      </c>
      <c r="B57" t="s">
        <v>27</v>
      </c>
      <c r="C57" t="s">
        <v>26</v>
      </c>
      <c r="D57" t="s">
        <v>92</v>
      </c>
      <c r="E57">
        <v>44710.171999999999</v>
      </c>
      <c r="F57">
        <v>44851.232000000004</v>
      </c>
      <c r="G57">
        <v>89561.403999999995</v>
      </c>
      <c r="L57" s="6"/>
    </row>
    <row r="58" spans="1:17" x14ac:dyDescent="0.2">
      <c r="A58" t="s">
        <v>15</v>
      </c>
      <c r="B58" t="s">
        <v>14</v>
      </c>
      <c r="C58" t="s">
        <v>75</v>
      </c>
      <c r="D58" t="s">
        <v>93</v>
      </c>
      <c r="E58">
        <v>2879.3609999999999</v>
      </c>
      <c r="F58">
        <v>2912.8420000000001</v>
      </c>
      <c r="G58">
        <v>5792.2030000000004</v>
      </c>
      <c r="L58" s="6"/>
    </row>
    <row r="59" spans="1:17" x14ac:dyDescent="0.2">
      <c r="A59" t="s">
        <v>19</v>
      </c>
      <c r="B59" t="s">
        <v>27</v>
      </c>
      <c r="C59" t="s">
        <v>67</v>
      </c>
      <c r="D59" t="s">
        <v>94</v>
      </c>
      <c r="E59">
        <v>518.99300000000005</v>
      </c>
      <c r="F59">
        <v>469.00900000000001</v>
      </c>
      <c r="G59">
        <v>988.00199999999995</v>
      </c>
      <c r="L59" s="6"/>
    </row>
    <row r="60" spans="1:17" x14ac:dyDescent="0.2">
      <c r="A60" t="s">
        <v>30</v>
      </c>
      <c r="B60" t="s">
        <v>30</v>
      </c>
      <c r="C60" t="s">
        <v>29</v>
      </c>
      <c r="D60" t="s">
        <v>95</v>
      </c>
      <c r="G60">
        <v>71.991</v>
      </c>
      <c r="L60" s="6"/>
    </row>
    <row r="61" spans="1:17" x14ac:dyDescent="0.2">
      <c r="A61" t="s">
        <v>30</v>
      </c>
      <c r="B61" t="s">
        <v>30</v>
      </c>
      <c r="C61" t="s">
        <v>29</v>
      </c>
      <c r="D61" t="s">
        <v>96</v>
      </c>
      <c r="E61">
        <v>5418.2060000000001</v>
      </c>
      <c r="F61">
        <v>5429.6980000000003</v>
      </c>
      <c r="G61">
        <v>10847.904</v>
      </c>
      <c r="L61" s="6"/>
    </row>
    <row r="62" spans="1:17" x14ac:dyDescent="0.2">
      <c r="A62" t="s">
        <v>30</v>
      </c>
      <c r="B62" t="s">
        <v>30</v>
      </c>
      <c r="C62" t="s">
        <v>33</v>
      </c>
      <c r="D62" t="s">
        <v>97</v>
      </c>
      <c r="E62">
        <v>8823.8269999999993</v>
      </c>
      <c r="F62">
        <v>8819.2330000000002</v>
      </c>
      <c r="G62">
        <v>17643.060000000001</v>
      </c>
      <c r="L62" s="6"/>
    </row>
    <row r="63" spans="1:17" x14ac:dyDescent="0.2">
      <c r="A63" t="s">
        <v>19</v>
      </c>
      <c r="B63" t="s">
        <v>18</v>
      </c>
      <c r="C63" t="s">
        <v>17</v>
      </c>
      <c r="D63" t="s">
        <v>98</v>
      </c>
      <c r="E63">
        <v>51702.862000000001</v>
      </c>
      <c r="F63">
        <v>50631.540999999997</v>
      </c>
      <c r="G63">
        <v>102334.40300000001</v>
      </c>
      <c r="L63" s="6"/>
      <c r="Q63" s="8"/>
    </row>
    <row r="64" spans="1:17" x14ac:dyDescent="0.2">
      <c r="A64" t="s">
        <v>30</v>
      </c>
      <c r="B64" t="s">
        <v>30</v>
      </c>
      <c r="C64" t="s">
        <v>50</v>
      </c>
      <c r="D64" t="s">
        <v>99</v>
      </c>
      <c r="E64">
        <v>3036.424</v>
      </c>
      <c r="F64">
        <v>3449.777</v>
      </c>
      <c r="G64">
        <v>6486.201</v>
      </c>
      <c r="L64" s="6"/>
      <c r="Q64" s="8"/>
    </row>
    <row r="65" spans="1:37" x14ac:dyDescent="0.2">
      <c r="A65" t="s">
        <v>19</v>
      </c>
      <c r="B65" t="s">
        <v>27</v>
      </c>
      <c r="C65" t="s">
        <v>26</v>
      </c>
      <c r="D65" t="s">
        <v>100</v>
      </c>
      <c r="E65">
        <v>780.38</v>
      </c>
      <c r="F65">
        <v>622.60500000000002</v>
      </c>
      <c r="G65">
        <v>1402.9849999999999</v>
      </c>
      <c r="L65" s="6"/>
      <c r="R65" s="8"/>
      <c r="S65" s="8"/>
      <c r="T65" s="8"/>
      <c r="U65" s="8"/>
      <c r="V65" s="13"/>
      <c r="W65" s="13"/>
      <c r="X65" s="13"/>
      <c r="Y65" s="13"/>
      <c r="Z65" s="13"/>
    </row>
    <row r="66" spans="1:37" x14ac:dyDescent="0.2">
      <c r="A66" t="s">
        <v>19</v>
      </c>
      <c r="B66" t="s">
        <v>27</v>
      </c>
      <c r="C66" t="s">
        <v>67</v>
      </c>
      <c r="D66" t="s">
        <v>101</v>
      </c>
      <c r="E66">
        <v>1777.548</v>
      </c>
      <c r="F66">
        <v>1768.8789999999999</v>
      </c>
      <c r="G66">
        <v>3546.4270000000001</v>
      </c>
      <c r="R66" s="8"/>
      <c r="S66" s="8"/>
      <c r="T66" s="8"/>
      <c r="U66" s="8"/>
      <c r="V66" s="13"/>
      <c r="W66" s="13"/>
      <c r="X66" s="13"/>
      <c r="Y66" s="13"/>
      <c r="Z66" s="13"/>
    </row>
    <row r="67" spans="1:37" x14ac:dyDescent="0.2">
      <c r="A67" t="s">
        <v>15</v>
      </c>
      <c r="B67" t="s">
        <v>14</v>
      </c>
      <c r="C67" t="s">
        <v>75</v>
      </c>
      <c r="D67" t="s">
        <v>102</v>
      </c>
      <c r="E67">
        <v>628.45600000000002</v>
      </c>
      <c r="F67">
        <v>698.08299999999997</v>
      </c>
      <c r="G67">
        <v>1326.539</v>
      </c>
    </row>
    <row r="68" spans="1:37" x14ac:dyDescent="0.2">
      <c r="A68" t="s">
        <v>19</v>
      </c>
      <c r="B68" t="s">
        <v>27</v>
      </c>
      <c r="C68" t="s">
        <v>58</v>
      </c>
      <c r="D68" t="s">
        <v>103</v>
      </c>
      <c r="E68">
        <v>570.23599999999999</v>
      </c>
      <c r="F68">
        <v>589.928</v>
      </c>
      <c r="G68">
        <v>1160.164</v>
      </c>
      <c r="Q68" s="6"/>
    </row>
    <row r="69" spans="1:37" x14ac:dyDescent="0.2">
      <c r="A69" t="s">
        <v>19</v>
      </c>
      <c r="B69" t="s">
        <v>27</v>
      </c>
      <c r="C69" t="s">
        <v>67</v>
      </c>
      <c r="D69" t="s">
        <v>104</v>
      </c>
      <c r="E69">
        <v>57516.834999999999</v>
      </c>
      <c r="F69">
        <v>57446.748</v>
      </c>
      <c r="G69">
        <v>114963.583</v>
      </c>
    </row>
    <row r="70" spans="1:37" x14ac:dyDescent="0.2">
      <c r="A70" t="s">
        <v>30</v>
      </c>
      <c r="B70" t="s">
        <v>30</v>
      </c>
      <c r="C70" t="s">
        <v>33</v>
      </c>
      <c r="D70" t="s">
        <v>105</v>
      </c>
      <c r="G70">
        <v>3.4830000000000001</v>
      </c>
      <c r="R70" s="6"/>
      <c r="S70" s="6"/>
      <c r="T70" s="6"/>
      <c r="U70" s="6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2">
      <c r="A71" t="s">
        <v>15</v>
      </c>
      <c r="B71" t="s">
        <v>14</v>
      </c>
      <c r="C71" t="s">
        <v>75</v>
      </c>
      <c r="D71" t="s">
        <v>106</v>
      </c>
      <c r="G71">
        <v>48.865000000000002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</row>
    <row r="72" spans="1:37" x14ac:dyDescent="0.2">
      <c r="A72" t="s">
        <v>23</v>
      </c>
      <c r="B72" t="s">
        <v>22</v>
      </c>
      <c r="C72" t="s">
        <v>108</v>
      </c>
      <c r="D72" t="s">
        <v>107</v>
      </c>
      <c r="E72">
        <v>454.01799999999997</v>
      </c>
      <c r="F72">
        <v>442.42599999999999</v>
      </c>
      <c r="G72">
        <v>896.44399999999996</v>
      </c>
    </row>
    <row r="73" spans="1:37" x14ac:dyDescent="0.2">
      <c r="A73" t="s">
        <v>15</v>
      </c>
      <c r="B73" t="s">
        <v>14</v>
      </c>
      <c r="C73" t="s">
        <v>75</v>
      </c>
      <c r="D73" t="s">
        <v>109</v>
      </c>
      <c r="E73">
        <v>2732.4059999999999</v>
      </c>
      <c r="F73">
        <v>2808.3119999999999</v>
      </c>
      <c r="G73">
        <v>5540.7179999999998</v>
      </c>
    </row>
    <row r="74" spans="1:37" x14ac:dyDescent="0.2">
      <c r="A74" t="s">
        <v>15</v>
      </c>
      <c r="B74" t="s">
        <v>14</v>
      </c>
      <c r="C74" t="s">
        <v>40</v>
      </c>
      <c r="D74" t="s">
        <v>110</v>
      </c>
      <c r="E74">
        <v>31589.195</v>
      </c>
      <c r="F74">
        <v>33684.317000000003</v>
      </c>
      <c r="G74">
        <v>65273.512000000002</v>
      </c>
    </row>
    <row r="75" spans="1:37" x14ac:dyDescent="0.2">
      <c r="A75" t="s">
        <v>30</v>
      </c>
      <c r="B75" t="s">
        <v>30</v>
      </c>
      <c r="C75" t="s">
        <v>33</v>
      </c>
      <c r="D75" t="s">
        <v>111</v>
      </c>
      <c r="E75">
        <v>147.75</v>
      </c>
      <c r="F75">
        <v>150.93199999999999</v>
      </c>
      <c r="G75">
        <v>298.68200000000002</v>
      </c>
    </row>
    <row r="76" spans="1:37" x14ac:dyDescent="0.2">
      <c r="A76" t="s">
        <v>23</v>
      </c>
      <c r="B76" t="s">
        <v>22</v>
      </c>
      <c r="C76" t="s">
        <v>21</v>
      </c>
      <c r="D76" t="s">
        <v>112</v>
      </c>
      <c r="E76">
        <v>142.261</v>
      </c>
      <c r="F76">
        <v>138.643</v>
      </c>
      <c r="G76">
        <v>280.904</v>
      </c>
    </row>
    <row r="77" spans="1:37" x14ac:dyDescent="0.2">
      <c r="A77" t="s">
        <v>19</v>
      </c>
      <c r="B77" t="s">
        <v>27</v>
      </c>
      <c r="C77" t="s">
        <v>26</v>
      </c>
      <c r="D77" t="s">
        <v>113</v>
      </c>
      <c r="E77">
        <v>1132.854</v>
      </c>
      <c r="F77">
        <v>1092.874</v>
      </c>
      <c r="G77">
        <v>2225.7280000000001</v>
      </c>
    </row>
    <row r="78" spans="1:37" x14ac:dyDescent="0.2">
      <c r="A78" t="s">
        <v>19</v>
      </c>
      <c r="B78" t="s">
        <v>27</v>
      </c>
      <c r="C78" t="s">
        <v>52</v>
      </c>
      <c r="D78" t="s">
        <v>114</v>
      </c>
      <c r="E78">
        <v>1198.54</v>
      </c>
      <c r="F78">
        <v>1218.124</v>
      </c>
      <c r="G78">
        <v>2416.6640000000002</v>
      </c>
    </row>
    <row r="79" spans="1:37" x14ac:dyDescent="0.2">
      <c r="A79" t="s">
        <v>11</v>
      </c>
      <c r="B79" t="s">
        <v>18</v>
      </c>
      <c r="C79" t="s">
        <v>35</v>
      </c>
      <c r="D79" t="s">
        <v>115</v>
      </c>
      <c r="E79">
        <v>1901.2270000000001</v>
      </c>
      <c r="F79">
        <v>2087.9479999999999</v>
      </c>
      <c r="G79">
        <v>3989.1750000000002</v>
      </c>
    </row>
    <row r="80" spans="1:37" x14ac:dyDescent="0.2">
      <c r="A80" t="s">
        <v>15</v>
      </c>
      <c r="B80" t="s">
        <v>14</v>
      </c>
      <c r="C80" t="s">
        <v>40</v>
      </c>
      <c r="D80" t="s">
        <v>116</v>
      </c>
      <c r="E80">
        <v>41415.911</v>
      </c>
      <c r="F80">
        <v>42368.034</v>
      </c>
      <c r="G80">
        <v>83783.945000000007</v>
      </c>
    </row>
    <row r="81" spans="1:7" x14ac:dyDescent="0.2">
      <c r="A81" t="s">
        <v>19</v>
      </c>
      <c r="B81" t="s">
        <v>27</v>
      </c>
      <c r="C81" t="s">
        <v>52</v>
      </c>
      <c r="D81" t="s">
        <v>117</v>
      </c>
      <c r="E81">
        <v>15749.999</v>
      </c>
      <c r="F81">
        <v>15322.946</v>
      </c>
      <c r="G81">
        <v>31072.945</v>
      </c>
    </row>
    <row r="82" spans="1:7" x14ac:dyDescent="0.2">
      <c r="A82" t="s">
        <v>15</v>
      </c>
      <c r="B82" t="s">
        <v>14</v>
      </c>
      <c r="C82" t="s">
        <v>13</v>
      </c>
      <c r="D82" t="s">
        <v>118</v>
      </c>
      <c r="G82">
        <v>33.691000000000003</v>
      </c>
    </row>
    <row r="83" spans="1:7" x14ac:dyDescent="0.2">
      <c r="A83" t="s">
        <v>15</v>
      </c>
      <c r="B83" t="s">
        <v>14</v>
      </c>
      <c r="C83" t="s">
        <v>13</v>
      </c>
      <c r="D83" t="s">
        <v>119</v>
      </c>
      <c r="E83">
        <v>5115.826</v>
      </c>
      <c r="F83">
        <v>5307.23</v>
      </c>
      <c r="G83">
        <v>10423.056</v>
      </c>
    </row>
    <row r="84" spans="1:7" x14ac:dyDescent="0.2">
      <c r="A84" t="s">
        <v>30</v>
      </c>
      <c r="B84" t="s">
        <v>30</v>
      </c>
      <c r="C84" t="s">
        <v>29</v>
      </c>
      <c r="D84" t="s">
        <v>120</v>
      </c>
      <c r="E84">
        <v>56.665999999999997</v>
      </c>
      <c r="F84">
        <v>55.853000000000002</v>
      </c>
      <c r="G84">
        <v>112.51900000000001</v>
      </c>
    </row>
    <row r="85" spans="1:7" x14ac:dyDescent="0.2">
      <c r="A85" t="s">
        <v>30</v>
      </c>
      <c r="B85" t="s">
        <v>30</v>
      </c>
      <c r="C85" t="s">
        <v>29</v>
      </c>
      <c r="D85" t="s">
        <v>121</v>
      </c>
      <c r="E85">
        <v>184.55600000000001</v>
      </c>
      <c r="F85">
        <v>215.571</v>
      </c>
      <c r="G85">
        <v>400.12700000000001</v>
      </c>
    </row>
    <row r="86" spans="1:7" x14ac:dyDescent="0.2">
      <c r="A86" t="s">
        <v>23</v>
      </c>
      <c r="B86" t="s">
        <v>22</v>
      </c>
      <c r="C86" t="s">
        <v>123</v>
      </c>
      <c r="D86" t="s">
        <v>122</v>
      </c>
      <c r="E86">
        <v>85.14</v>
      </c>
      <c r="F86">
        <v>83.643000000000001</v>
      </c>
      <c r="G86">
        <v>168.78299999999999</v>
      </c>
    </row>
    <row r="87" spans="1:7" x14ac:dyDescent="0.2">
      <c r="A87" t="s">
        <v>30</v>
      </c>
      <c r="B87" t="s">
        <v>30</v>
      </c>
      <c r="C87" t="s">
        <v>50</v>
      </c>
      <c r="D87" t="s">
        <v>124</v>
      </c>
      <c r="E87">
        <v>8827.1090000000004</v>
      </c>
      <c r="F87">
        <v>9088.4580000000005</v>
      </c>
      <c r="G87">
        <v>17915.566999999999</v>
      </c>
    </row>
    <row r="88" spans="1:7" x14ac:dyDescent="0.2">
      <c r="A88" t="s">
        <v>19</v>
      </c>
      <c r="B88" t="s">
        <v>27</v>
      </c>
      <c r="C88" t="s">
        <v>52</v>
      </c>
      <c r="D88" t="s">
        <v>125</v>
      </c>
      <c r="E88">
        <v>6353.2340000000004</v>
      </c>
      <c r="F88">
        <v>6779.558</v>
      </c>
      <c r="G88">
        <v>13132.791999999999</v>
      </c>
    </row>
    <row r="89" spans="1:7" x14ac:dyDescent="0.2">
      <c r="A89" t="s">
        <v>19</v>
      </c>
      <c r="B89" t="s">
        <v>27</v>
      </c>
      <c r="C89" t="s">
        <v>52</v>
      </c>
      <c r="D89" t="s">
        <v>126</v>
      </c>
      <c r="E89">
        <v>962.69500000000005</v>
      </c>
      <c r="F89">
        <v>1005.303</v>
      </c>
      <c r="G89">
        <v>1967.998</v>
      </c>
    </row>
    <row r="90" spans="1:7" x14ac:dyDescent="0.2">
      <c r="A90" t="s">
        <v>30</v>
      </c>
      <c r="B90" t="s">
        <v>30</v>
      </c>
      <c r="C90" t="s">
        <v>33</v>
      </c>
      <c r="D90" t="s">
        <v>127</v>
      </c>
      <c r="E90">
        <v>395.54899999999998</v>
      </c>
      <c r="F90">
        <v>391.01</v>
      </c>
      <c r="G90">
        <v>786.55899999999997</v>
      </c>
    </row>
    <row r="91" spans="1:7" x14ac:dyDescent="0.2">
      <c r="A91" t="s">
        <v>30</v>
      </c>
      <c r="B91" t="s">
        <v>30</v>
      </c>
      <c r="C91" t="s">
        <v>29</v>
      </c>
      <c r="D91" t="s">
        <v>128</v>
      </c>
      <c r="E91">
        <v>5626.4449999999997</v>
      </c>
      <c r="F91">
        <v>5776.0879999999997</v>
      </c>
      <c r="G91">
        <v>11402.532999999999</v>
      </c>
    </row>
    <row r="92" spans="1:7" x14ac:dyDescent="0.2">
      <c r="A92" t="s">
        <v>15</v>
      </c>
      <c r="B92" t="s">
        <v>14</v>
      </c>
      <c r="C92" t="s">
        <v>13</v>
      </c>
      <c r="D92" t="s">
        <v>129</v>
      </c>
      <c r="G92">
        <v>0.80900000000000005</v>
      </c>
    </row>
    <row r="93" spans="1:7" x14ac:dyDescent="0.2">
      <c r="A93" t="s">
        <v>30</v>
      </c>
      <c r="B93" t="s">
        <v>30</v>
      </c>
      <c r="C93" t="s">
        <v>50</v>
      </c>
      <c r="D93" t="s">
        <v>130</v>
      </c>
      <c r="E93">
        <v>4948.88</v>
      </c>
      <c r="F93">
        <v>4955.7280000000001</v>
      </c>
      <c r="G93">
        <v>9904.6080000000002</v>
      </c>
    </row>
    <row r="94" spans="1:7" x14ac:dyDescent="0.2">
      <c r="A94" t="s">
        <v>15</v>
      </c>
      <c r="B94" t="s">
        <v>14</v>
      </c>
      <c r="C94" t="s">
        <v>47</v>
      </c>
      <c r="D94" t="s">
        <v>131</v>
      </c>
      <c r="E94">
        <v>4598.2879999999996</v>
      </c>
      <c r="F94">
        <v>5062.0619999999999</v>
      </c>
      <c r="G94">
        <v>9660.35</v>
      </c>
    </row>
    <row r="95" spans="1:7" x14ac:dyDescent="0.2">
      <c r="A95" t="s">
        <v>15</v>
      </c>
      <c r="B95" t="s">
        <v>14</v>
      </c>
      <c r="C95" t="s">
        <v>75</v>
      </c>
      <c r="D95" t="s">
        <v>132</v>
      </c>
      <c r="E95">
        <v>171.405</v>
      </c>
      <c r="F95">
        <v>169.845</v>
      </c>
      <c r="G95">
        <v>341.25</v>
      </c>
    </row>
    <row r="96" spans="1:7" x14ac:dyDescent="0.2">
      <c r="A96" t="s">
        <v>11</v>
      </c>
      <c r="B96" t="s">
        <v>10</v>
      </c>
      <c r="C96" t="s">
        <v>9</v>
      </c>
      <c r="D96" t="s">
        <v>133</v>
      </c>
      <c r="E96">
        <v>717100.97</v>
      </c>
      <c r="F96">
        <v>662903.41500000004</v>
      </c>
      <c r="G96">
        <v>1380004.385</v>
      </c>
    </row>
    <row r="97" spans="1:7" x14ac:dyDescent="0.2">
      <c r="A97" t="s">
        <v>11</v>
      </c>
      <c r="B97" t="s">
        <v>63</v>
      </c>
      <c r="C97" t="s">
        <v>62</v>
      </c>
      <c r="D97" t="s">
        <v>134</v>
      </c>
      <c r="E97">
        <v>137717.861</v>
      </c>
      <c r="F97">
        <v>135805.76000000001</v>
      </c>
      <c r="G97">
        <v>273523.62099999998</v>
      </c>
    </row>
    <row r="98" spans="1:7" x14ac:dyDescent="0.2">
      <c r="A98" t="s">
        <v>11</v>
      </c>
      <c r="B98" t="s">
        <v>10</v>
      </c>
      <c r="C98" t="s">
        <v>9</v>
      </c>
      <c r="D98" t="s">
        <v>135</v>
      </c>
      <c r="E98">
        <v>42408.406000000003</v>
      </c>
      <c r="F98">
        <v>41584.546999999999</v>
      </c>
      <c r="G98">
        <v>83992.952999999994</v>
      </c>
    </row>
    <row r="99" spans="1:7" x14ac:dyDescent="0.2">
      <c r="A99" t="s">
        <v>11</v>
      </c>
      <c r="B99" t="s">
        <v>18</v>
      </c>
      <c r="C99" t="s">
        <v>35</v>
      </c>
      <c r="D99" t="s">
        <v>136</v>
      </c>
      <c r="E99">
        <v>20357.777999999998</v>
      </c>
      <c r="F99">
        <v>19864.724999999999</v>
      </c>
      <c r="G99">
        <v>40222.502999999997</v>
      </c>
    </row>
    <row r="100" spans="1:7" x14ac:dyDescent="0.2">
      <c r="A100" t="s">
        <v>15</v>
      </c>
      <c r="B100" t="s">
        <v>14</v>
      </c>
      <c r="C100" t="s">
        <v>75</v>
      </c>
      <c r="D100" t="s">
        <v>137</v>
      </c>
      <c r="E100">
        <v>2451.3490000000002</v>
      </c>
      <c r="F100">
        <v>2486.4470000000001</v>
      </c>
      <c r="G100">
        <v>4937.7960000000003</v>
      </c>
    </row>
    <row r="101" spans="1:7" x14ac:dyDescent="0.2">
      <c r="A101" t="s">
        <v>15</v>
      </c>
      <c r="B101" t="s">
        <v>14</v>
      </c>
      <c r="C101" t="s">
        <v>75</v>
      </c>
      <c r="D101" t="s">
        <v>138</v>
      </c>
      <c r="G101">
        <v>85.031999999999996</v>
      </c>
    </row>
    <row r="102" spans="1:7" x14ac:dyDescent="0.2">
      <c r="A102" t="s">
        <v>11</v>
      </c>
      <c r="B102" t="s">
        <v>18</v>
      </c>
      <c r="C102" t="s">
        <v>35</v>
      </c>
      <c r="D102" t="s">
        <v>139</v>
      </c>
      <c r="E102">
        <v>4308.1170000000002</v>
      </c>
      <c r="F102">
        <v>4347.424</v>
      </c>
      <c r="G102">
        <v>8655.5409999999993</v>
      </c>
    </row>
    <row r="103" spans="1:7" x14ac:dyDescent="0.2">
      <c r="A103" t="s">
        <v>15</v>
      </c>
      <c r="B103" t="s">
        <v>14</v>
      </c>
      <c r="C103" t="s">
        <v>13</v>
      </c>
      <c r="D103" t="s">
        <v>140</v>
      </c>
      <c r="E103">
        <v>29437.724999999999</v>
      </c>
      <c r="F103">
        <v>31024.102999999999</v>
      </c>
      <c r="G103">
        <v>60461.828000000001</v>
      </c>
    </row>
    <row r="104" spans="1:7" x14ac:dyDescent="0.2">
      <c r="A104" t="s">
        <v>30</v>
      </c>
      <c r="B104" t="s">
        <v>30</v>
      </c>
      <c r="C104" t="s">
        <v>29</v>
      </c>
      <c r="D104" t="s">
        <v>141</v>
      </c>
      <c r="E104">
        <v>1469.6410000000001</v>
      </c>
      <c r="F104">
        <v>1491.52</v>
      </c>
      <c r="G104">
        <v>2961.1610000000001</v>
      </c>
    </row>
    <row r="105" spans="1:7" x14ac:dyDescent="0.2">
      <c r="A105" t="s">
        <v>11</v>
      </c>
      <c r="B105" t="s">
        <v>63</v>
      </c>
      <c r="C105" t="s">
        <v>78</v>
      </c>
      <c r="D105" t="s">
        <v>142</v>
      </c>
      <c r="E105">
        <v>61753.044999999998</v>
      </c>
      <c r="F105">
        <v>64723.413</v>
      </c>
      <c r="G105">
        <v>126476.458</v>
      </c>
    </row>
    <row r="106" spans="1:7" x14ac:dyDescent="0.2">
      <c r="A106" t="s">
        <v>11</v>
      </c>
      <c r="B106" t="s">
        <v>18</v>
      </c>
      <c r="C106" t="s">
        <v>35</v>
      </c>
      <c r="D106" t="s">
        <v>143</v>
      </c>
      <c r="E106">
        <v>5165.9790000000003</v>
      </c>
      <c r="F106">
        <v>5037.1610000000001</v>
      </c>
      <c r="G106">
        <v>10203.14</v>
      </c>
    </row>
    <row r="107" spans="1:7" x14ac:dyDescent="0.2">
      <c r="A107" t="s">
        <v>11</v>
      </c>
      <c r="B107" t="s">
        <v>10</v>
      </c>
      <c r="C107" t="s">
        <v>145</v>
      </c>
      <c r="D107" t="s">
        <v>144</v>
      </c>
      <c r="E107">
        <v>9112.9390000000003</v>
      </c>
      <c r="F107">
        <v>9663.768</v>
      </c>
      <c r="G107">
        <v>18776.706999999999</v>
      </c>
    </row>
    <row r="108" spans="1:7" x14ac:dyDescent="0.2">
      <c r="A108" t="s">
        <v>19</v>
      </c>
      <c r="B108" t="s">
        <v>27</v>
      </c>
      <c r="C108" t="s">
        <v>67</v>
      </c>
      <c r="D108" t="s">
        <v>146</v>
      </c>
      <c r="E108">
        <v>26718.526999999998</v>
      </c>
      <c r="F108">
        <v>27052.773000000001</v>
      </c>
      <c r="G108">
        <v>53771.3</v>
      </c>
    </row>
    <row r="109" spans="1:7" x14ac:dyDescent="0.2">
      <c r="A109" t="s">
        <v>23</v>
      </c>
      <c r="B109" t="s">
        <v>22</v>
      </c>
      <c r="C109" t="s">
        <v>123</v>
      </c>
      <c r="D109" t="s">
        <v>147</v>
      </c>
      <c r="E109">
        <v>58.744</v>
      </c>
      <c r="F109">
        <v>60.701999999999998</v>
      </c>
      <c r="G109">
        <v>119.446</v>
      </c>
    </row>
    <row r="110" spans="1:7" x14ac:dyDescent="0.2">
      <c r="A110" t="s">
        <v>11</v>
      </c>
      <c r="B110" t="s">
        <v>18</v>
      </c>
      <c r="C110" t="s">
        <v>35</v>
      </c>
      <c r="D110" t="s">
        <v>148</v>
      </c>
      <c r="E110">
        <v>2614.4459999999999</v>
      </c>
      <c r="F110">
        <v>1656.117</v>
      </c>
      <c r="G110">
        <v>4270.5630000000001</v>
      </c>
    </row>
    <row r="111" spans="1:7" x14ac:dyDescent="0.2">
      <c r="A111" t="s">
        <v>11</v>
      </c>
      <c r="B111" t="s">
        <v>10</v>
      </c>
      <c r="C111" t="s">
        <v>145</v>
      </c>
      <c r="D111" t="s">
        <v>149</v>
      </c>
      <c r="E111">
        <v>3227.27</v>
      </c>
      <c r="F111">
        <v>3296.9209999999998</v>
      </c>
      <c r="G111">
        <v>6524.1909999999998</v>
      </c>
    </row>
    <row r="112" spans="1:7" x14ac:dyDescent="0.2">
      <c r="A112" t="s">
        <v>11</v>
      </c>
      <c r="B112" t="s">
        <v>63</v>
      </c>
      <c r="C112" t="s">
        <v>62</v>
      </c>
      <c r="D112" t="s">
        <v>150</v>
      </c>
      <c r="E112">
        <v>3651.7939999999999</v>
      </c>
      <c r="F112">
        <v>3623.7620000000002</v>
      </c>
      <c r="G112">
        <v>7275.5559999999996</v>
      </c>
    </row>
    <row r="113" spans="1:7" x14ac:dyDescent="0.2">
      <c r="A113" t="s">
        <v>15</v>
      </c>
      <c r="B113" t="s">
        <v>14</v>
      </c>
      <c r="C113" t="s">
        <v>75</v>
      </c>
      <c r="D113" t="s">
        <v>151</v>
      </c>
      <c r="E113">
        <v>869.33600000000001</v>
      </c>
      <c r="F113">
        <v>1016.866</v>
      </c>
      <c r="G113">
        <v>1886.202</v>
      </c>
    </row>
    <row r="114" spans="1:7" x14ac:dyDescent="0.2">
      <c r="A114" t="s">
        <v>11</v>
      </c>
      <c r="B114" t="s">
        <v>18</v>
      </c>
      <c r="C114" t="s">
        <v>35</v>
      </c>
      <c r="D114" t="s">
        <v>152</v>
      </c>
      <c r="E114">
        <v>3435.7460000000001</v>
      </c>
      <c r="F114">
        <v>3389.6959999999999</v>
      </c>
      <c r="G114">
        <v>6825.442</v>
      </c>
    </row>
    <row r="115" spans="1:7" x14ac:dyDescent="0.2">
      <c r="A115" t="s">
        <v>19</v>
      </c>
      <c r="B115" t="s">
        <v>27</v>
      </c>
      <c r="C115" t="s">
        <v>58</v>
      </c>
      <c r="D115" t="s">
        <v>153</v>
      </c>
      <c r="E115">
        <v>1056.95</v>
      </c>
      <c r="F115">
        <v>1085.3019999999999</v>
      </c>
      <c r="G115">
        <v>2142.252</v>
      </c>
    </row>
    <row r="116" spans="1:7" x14ac:dyDescent="0.2">
      <c r="A116" t="s">
        <v>19</v>
      </c>
      <c r="B116" t="s">
        <v>27</v>
      </c>
      <c r="C116" t="s">
        <v>52</v>
      </c>
      <c r="D116" t="s">
        <v>154</v>
      </c>
      <c r="E116">
        <v>2542.5390000000002</v>
      </c>
      <c r="F116">
        <v>2515.1379999999999</v>
      </c>
      <c r="G116">
        <v>5057.6769999999997</v>
      </c>
    </row>
    <row r="117" spans="1:7" x14ac:dyDescent="0.2">
      <c r="A117" t="s">
        <v>19</v>
      </c>
      <c r="B117" t="s">
        <v>18</v>
      </c>
      <c r="C117" t="s">
        <v>17</v>
      </c>
      <c r="D117" t="s">
        <v>155</v>
      </c>
      <c r="E117">
        <v>3468.7370000000001</v>
      </c>
      <c r="F117">
        <v>3402.55</v>
      </c>
      <c r="G117">
        <v>6871.2870000000003</v>
      </c>
    </row>
    <row r="118" spans="1:7" x14ac:dyDescent="0.2">
      <c r="A118" t="s">
        <v>15</v>
      </c>
      <c r="B118" t="s">
        <v>14</v>
      </c>
      <c r="C118" t="s">
        <v>40</v>
      </c>
      <c r="D118" t="s">
        <v>156</v>
      </c>
      <c r="G118">
        <v>38.137</v>
      </c>
    </row>
    <row r="119" spans="1:7" x14ac:dyDescent="0.2">
      <c r="A119" t="s">
        <v>15</v>
      </c>
      <c r="B119" t="s">
        <v>14</v>
      </c>
      <c r="C119" t="s">
        <v>75</v>
      </c>
      <c r="D119" t="s">
        <v>157</v>
      </c>
      <c r="E119">
        <v>1259.9870000000001</v>
      </c>
      <c r="F119">
        <v>1462.3040000000001</v>
      </c>
      <c r="G119">
        <v>2722.2910000000002</v>
      </c>
    </row>
    <row r="120" spans="1:7" x14ac:dyDescent="0.2">
      <c r="A120" t="s">
        <v>15</v>
      </c>
      <c r="B120" t="s">
        <v>14</v>
      </c>
      <c r="C120" t="s">
        <v>40</v>
      </c>
      <c r="D120" t="s">
        <v>158</v>
      </c>
      <c r="E120">
        <v>316.58699999999999</v>
      </c>
      <c r="F120">
        <v>309.38900000000001</v>
      </c>
      <c r="G120">
        <v>625.976</v>
      </c>
    </row>
    <row r="121" spans="1:7" x14ac:dyDescent="0.2">
      <c r="A121" t="s">
        <v>19</v>
      </c>
      <c r="B121" t="s">
        <v>27</v>
      </c>
      <c r="C121" t="s">
        <v>67</v>
      </c>
      <c r="D121" t="s">
        <v>159</v>
      </c>
      <c r="E121">
        <v>13814.619000000001</v>
      </c>
      <c r="F121">
        <v>13876.4</v>
      </c>
      <c r="G121">
        <v>27691.019</v>
      </c>
    </row>
    <row r="122" spans="1:7" x14ac:dyDescent="0.2">
      <c r="A122" t="s">
        <v>19</v>
      </c>
      <c r="B122" t="s">
        <v>27</v>
      </c>
      <c r="C122" t="s">
        <v>67</v>
      </c>
      <c r="D122" t="s">
        <v>160</v>
      </c>
      <c r="E122">
        <v>9434.0370000000003</v>
      </c>
      <c r="F122">
        <v>9695.9179999999997</v>
      </c>
      <c r="G122">
        <v>19129.955000000002</v>
      </c>
    </row>
    <row r="123" spans="1:7" x14ac:dyDescent="0.2">
      <c r="A123" t="s">
        <v>11</v>
      </c>
      <c r="B123" t="s">
        <v>63</v>
      </c>
      <c r="C123" t="s">
        <v>62</v>
      </c>
      <c r="D123" t="s">
        <v>161</v>
      </c>
      <c r="E123">
        <v>16630.812999999998</v>
      </c>
      <c r="F123">
        <v>15735.184999999999</v>
      </c>
      <c r="G123">
        <v>32365.998</v>
      </c>
    </row>
    <row r="124" spans="1:7" x14ac:dyDescent="0.2">
      <c r="A124" t="s">
        <v>11</v>
      </c>
      <c r="B124" t="s">
        <v>10</v>
      </c>
      <c r="C124" t="s">
        <v>9</v>
      </c>
      <c r="D124" t="s">
        <v>162</v>
      </c>
      <c r="E124">
        <v>342.928</v>
      </c>
      <c r="F124">
        <v>197.614</v>
      </c>
      <c r="G124">
        <v>540.54200000000003</v>
      </c>
    </row>
    <row r="125" spans="1:7" x14ac:dyDescent="0.2">
      <c r="A125" t="s">
        <v>19</v>
      </c>
      <c r="B125" t="s">
        <v>27</v>
      </c>
      <c r="C125" t="s">
        <v>52</v>
      </c>
      <c r="D125" t="s">
        <v>163</v>
      </c>
      <c r="E125">
        <v>10145.174000000001</v>
      </c>
      <c r="F125">
        <v>10105.66</v>
      </c>
      <c r="G125">
        <v>20250.833999999999</v>
      </c>
    </row>
    <row r="126" spans="1:7" x14ac:dyDescent="0.2">
      <c r="A126" t="s">
        <v>15</v>
      </c>
      <c r="B126" t="s">
        <v>14</v>
      </c>
      <c r="C126" t="s">
        <v>13</v>
      </c>
      <c r="D126" t="s">
        <v>164</v>
      </c>
      <c r="E126">
        <v>221.42</v>
      </c>
      <c r="F126">
        <v>220.119</v>
      </c>
      <c r="G126">
        <v>441.53899999999999</v>
      </c>
    </row>
    <row r="127" spans="1:7" x14ac:dyDescent="0.2">
      <c r="A127" t="s">
        <v>23</v>
      </c>
      <c r="B127" t="s">
        <v>22</v>
      </c>
      <c r="C127" t="s">
        <v>123</v>
      </c>
      <c r="D127" t="s">
        <v>165</v>
      </c>
      <c r="G127">
        <v>59.194000000000003</v>
      </c>
    </row>
    <row r="128" spans="1:7" x14ac:dyDescent="0.2">
      <c r="A128" t="s">
        <v>30</v>
      </c>
      <c r="B128" t="s">
        <v>30</v>
      </c>
      <c r="C128" t="s">
        <v>29</v>
      </c>
      <c r="D128" t="s">
        <v>166</v>
      </c>
      <c r="E128">
        <v>172.607</v>
      </c>
      <c r="F128">
        <v>202.65799999999999</v>
      </c>
      <c r="G128">
        <v>375.26499999999999</v>
      </c>
    </row>
    <row r="129" spans="1:7" x14ac:dyDescent="0.2">
      <c r="A129" t="s">
        <v>19</v>
      </c>
      <c r="B129" t="s">
        <v>27</v>
      </c>
      <c r="C129" t="s">
        <v>52</v>
      </c>
      <c r="D129" t="s">
        <v>167</v>
      </c>
      <c r="E129">
        <v>2334.9810000000002</v>
      </c>
      <c r="F129">
        <v>2314.6790000000001</v>
      </c>
      <c r="G129">
        <v>4649.66</v>
      </c>
    </row>
    <row r="130" spans="1:7" x14ac:dyDescent="0.2">
      <c r="A130" t="s">
        <v>19</v>
      </c>
      <c r="B130" t="s">
        <v>27</v>
      </c>
      <c r="C130" t="s">
        <v>67</v>
      </c>
      <c r="D130" t="s">
        <v>168</v>
      </c>
      <c r="E130">
        <v>627.48</v>
      </c>
      <c r="F130">
        <v>644.28700000000003</v>
      </c>
      <c r="G130">
        <v>1271.7670000000001</v>
      </c>
    </row>
    <row r="131" spans="1:7" x14ac:dyDescent="0.2">
      <c r="A131" t="s">
        <v>19</v>
      </c>
      <c r="B131" t="s">
        <v>27</v>
      </c>
      <c r="C131" t="s">
        <v>67</v>
      </c>
      <c r="D131" t="s">
        <v>169</v>
      </c>
      <c r="E131">
        <v>134.15899999999999</v>
      </c>
      <c r="F131">
        <v>138.654</v>
      </c>
      <c r="G131">
        <v>272.81299999999999</v>
      </c>
    </row>
    <row r="132" spans="1:7" x14ac:dyDescent="0.2">
      <c r="A132" t="s">
        <v>30</v>
      </c>
      <c r="B132" t="s">
        <v>30</v>
      </c>
      <c r="C132" t="s">
        <v>50</v>
      </c>
      <c r="D132" t="s">
        <v>170</v>
      </c>
      <c r="E132">
        <v>63071.485999999997</v>
      </c>
      <c r="F132">
        <v>65861.267000000007</v>
      </c>
      <c r="G132">
        <v>128932.753</v>
      </c>
    </row>
    <row r="133" spans="1:7" x14ac:dyDescent="0.2">
      <c r="A133" t="s">
        <v>23</v>
      </c>
      <c r="B133" t="s">
        <v>22</v>
      </c>
      <c r="C133" t="s">
        <v>123</v>
      </c>
      <c r="D133" t="s">
        <v>171</v>
      </c>
      <c r="E133">
        <v>58.48</v>
      </c>
      <c r="F133">
        <v>56.540999999999997</v>
      </c>
      <c r="G133">
        <v>115.021</v>
      </c>
    </row>
    <row r="134" spans="1:7" x14ac:dyDescent="0.2">
      <c r="A134" t="s">
        <v>15</v>
      </c>
      <c r="B134" t="s">
        <v>14</v>
      </c>
      <c r="C134" t="s">
        <v>40</v>
      </c>
      <c r="D134" t="s">
        <v>172</v>
      </c>
      <c r="G134">
        <v>39.244</v>
      </c>
    </row>
    <row r="135" spans="1:7" x14ac:dyDescent="0.2">
      <c r="A135" t="s">
        <v>11</v>
      </c>
      <c r="B135" t="s">
        <v>63</v>
      </c>
      <c r="C135" t="s">
        <v>78</v>
      </c>
      <c r="D135" t="s">
        <v>173</v>
      </c>
      <c r="E135">
        <v>1615.039</v>
      </c>
      <c r="F135">
        <v>1663.2529999999999</v>
      </c>
      <c r="G135">
        <v>3278.2919999999999</v>
      </c>
    </row>
    <row r="136" spans="1:7" x14ac:dyDescent="0.2">
      <c r="A136" t="s">
        <v>15</v>
      </c>
      <c r="B136" t="s">
        <v>14</v>
      </c>
      <c r="C136" t="s">
        <v>13</v>
      </c>
      <c r="D136" t="s">
        <v>174</v>
      </c>
      <c r="E136">
        <v>310.56299999999999</v>
      </c>
      <c r="F136">
        <v>317.49900000000002</v>
      </c>
      <c r="G136">
        <v>628.06200000000001</v>
      </c>
    </row>
    <row r="137" spans="1:7" x14ac:dyDescent="0.2">
      <c r="A137" t="s">
        <v>30</v>
      </c>
      <c r="B137" t="s">
        <v>30</v>
      </c>
      <c r="C137" t="s">
        <v>29</v>
      </c>
      <c r="D137" t="s">
        <v>175</v>
      </c>
      <c r="G137">
        <v>4.9989999999999997</v>
      </c>
    </row>
    <row r="138" spans="1:7" x14ac:dyDescent="0.2">
      <c r="A138" t="s">
        <v>19</v>
      </c>
      <c r="B138" t="s">
        <v>18</v>
      </c>
      <c r="C138" t="s">
        <v>17</v>
      </c>
      <c r="D138" t="s">
        <v>176</v>
      </c>
      <c r="E138">
        <v>18316.886999999999</v>
      </c>
      <c r="F138">
        <v>18593.670999999998</v>
      </c>
      <c r="G138">
        <v>36910.557999999997</v>
      </c>
    </row>
    <row r="139" spans="1:7" x14ac:dyDescent="0.2">
      <c r="A139" t="s">
        <v>19</v>
      </c>
      <c r="B139" t="s">
        <v>27</v>
      </c>
      <c r="C139" t="s">
        <v>67</v>
      </c>
      <c r="D139" t="s">
        <v>177</v>
      </c>
      <c r="E139">
        <v>15188.235000000001</v>
      </c>
      <c r="F139">
        <v>16067.2</v>
      </c>
      <c r="G139">
        <v>31255.435000000001</v>
      </c>
    </row>
    <row r="140" spans="1:7" x14ac:dyDescent="0.2">
      <c r="A140" t="s">
        <v>11</v>
      </c>
      <c r="B140" t="s">
        <v>63</v>
      </c>
      <c r="C140" t="s">
        <v>62</v>
      </c>
      <c r="D140" t="s">
        <v>178</v>
      </c>
      <c r="E140">
        <v>26220.19</v>
      </c>
      <c r="F140">
        <v>28189.603999999999</v>
      </c>
      <c r="G140">
        <v>54409.794000000002</v>
      </c>
    </row>
    <row r="141" spans="1:7" x14ac:dyDescent="0.2">
      <c r="A141" t="s">
        <v>19</v>
      </c>
      <c r="B141" t="s">
        <v>27</v>
      </c>
      <c r="C141" t="s">
        <v>58</v>
      </c>
      <c r="D141" t="s">
        <v>179</v>
      </c>
      <c r="E141">
        <v>1231.683</v>
      </c>
      <c r="F141">
        <v>1309.2329999999999</v>
      </c>
      <c r="G141">
        <v>2540.9160000000002</v>
      </c>
    </row>
    <row r="142" spans="1:7" x14ac:dyDescent="0.2">
      <c r="A142" t="s">
        <v>23</v>
      </c>
      <c r="B142" t="s">
        <v>22</v>
      </c>
      <c r="C142" t="s">
        <v>123</v>
      </c>
      <c r="D142" t="s">
        <v>180</v>
      </c>
      <c r="G142">
        <v>10.834</v>
      </c>
    </row>
    <row r="143" spans="1:7" x14ac:dyDescent="0.2">
      <c r="A143" t="s">
        <v>11</v>
      </c>
      <c r="B143" t="s">
        <v>10</v>
      </c>
      <c r="C143" t="s">
        <v>9</v>
      </c>
      <c r="D143" t="s">
        <v>181</v>
      </c>
      <c r="E143">
        <v>13348.434999999999</v>
      </c>
      <c r="F143">
        <v>15788.373</v>
      </c>
      <c r="G143">
        <v>29136.808000000001</v>
      </c>
    </row>
    <row r="144" spans="1:7" x14ac:dyDescent="0.2">
      <c r="A144" t="s">
        <v>15</v>
      </c>
      <c r="B144" t="s">
        <v>14</v>
      </c>
      <c r="C144" t="s">
        <v>40</v>
      </c>
      <c r="D144" t="s">
        <v>182</v>
      </c>
      <c r="E144">
        <v>8537.1450000000004</v>
      </c>
      <c r="F144">
        <v>8597.7279999999992</v>
      </c>
      <c r="G144">
        <v>17134.873</v>
      </c>
    </row>
    <row r="145" spans="1:7" x14ac:dyDescent="0.2">
      <c r="A145" t="s">
        <v>23</v>
      </c>
      <c r="B145" t="s">
        <v>22</v>
      </c>
      <c r="C145" t="s">
        <v>108</v>
      </c>
      <c r="D145" t="s">
        <v>183</v>
      </c>
      <c r="E145">
        <v>143.49799999999999</v>
      </c>
      <c r="F145">
        <v>141.99299999999999</v>
      </c>
      <c r="G145">
        <v>285.49099999999999</v>
      </c>
    </row>
    <row r="146" spans="1:7" x14ac:dyDescent="0.2">
      <c r="A146" t="s">
        <v>23</v>
      </c>
      <c r="B146" t="s">
        <v>38</v>
      </c>
      <c r="C146" t="s">
        <v>38</v>
      </c>
      <c r="D146" t="s">
        <v>184</v>
      </c>
      <c r="E146">
        <v>2370.163</v>
      </c>
      <c r="F146">
        <v>2452.0700000000002</v>
      </c>
      <c r="G146">
        <v>4822.2330000000002</v>
      </c>
    </row>
    <row r="147" spans="1:7" x14ac:dyDescent="0.2">
      <c r="A147" t="s">
        <v>30</v>
      </c>
      <c r="B147" t="s">
        <v>30</v>
      </c>
      <c r="C147" t="s">
        <v>50</v>
      </c>
      <c r="D147" t="s">
        <v>185</v>
      </c>
      <c r="E147">
        <v>3264.8490000000002</v>
      </c>
      <c r="F147">
        <v>3359.7049999999999</v>
      </c>
      <c r="G147">
        <v>6624.5540000000001</v>
      </c>
    </row>
    <row r="148" spans="1:7" x14ac:dyDescent="0.2">
      <c r="A148" t="s">
        <v>19</v>
      </c>
      <c r="B148" t="s">
        <v>27</v>
      </c>
      <c r="C148" t="s">
        <v>52</v>
      </c>
      <c r="D148" t="s">
        <v>186</v>
      </c>
      <c r="E148">
        <v>12170.165000000001</v>
      </c>
      <c r="F148">
        <v>12036.471</v>
      </c>
      <c r="G148">
        <v>24206.635999999999</v>
      </c>
    </row>
    <row r="149" spans="1:7" x14ac:dyDescent="0.2">
      <c r="A149" t="s">
        <v>19</v>
      </c>
      <c r="B149" t="s">
        <v>27</v>
      </c>
      <c r="C149" t="s">
        <v>52</v>
      </c>
      <c r="D149" t="s">
        <v>187</v>
      </c>
      <c r="E149">
        <v>104469.637</v>
      </c>
      <c r="F149">
        <v>101669.95</v>
      </c>
      <c r="G149">
        <v>206139.587</v>
      </c>
    </row>
    <row r="150" spans="1:7" x14ac:dyDescent="0.2">
      <c r="A150" t="s">
        <v>23</v>
      </c>
      <c r="B150" t="s">
        <v>22</v>
      </c>
      <c r="C150" t="s">
        <v>21</v>
      </c>
      <c r="D150" t="s">
        <v>188</v>
      </c>
      <c r="G150">
        <v>1.6180000000000001</v>
      </c>
    </row>
    <row r="151" spans="1:7" x14ac:dyDescent="0.2">
      <c r="A151" t="s">
        <v>15</v>
      </c>
      <c r="B151" t="s">
        <v>14</v>
      </c>
      <c r="C151" t="s">
        <v>13</v>
      </c>
      <c r="D151" t="s">
        <v>189</v>
      </c>
      <c r="E151">
        <v>1042.1310000000001</v>
      </c>
      <c r="F151">
        <v>1041.249</v>
      </c>
      <c r="G151">
        <v>2083.38</v>
      </c>
    </row>
    <row r="152" spans="1:7" x14ac:dyDescent="0.2">
      <c r="A152" t="s">
        <v>23</v>
      </c>
      <c r="B152" t="s">
        <v>22</v>
      </c>
      <c r="C152" t="s">
        <v>123</v>
      </c>
      <c r="D152" t="s">
        <v>190</v>
      </c>
      <c r="G152">
        <v>57.557000000000002</v>
      </c>
    </row>
    <row r="153" spans="1:7" x14ac:dyDescent="0.2">
      <c r="A153" t="s">
        <v>15</v>
      </c>
      <c r="B153" t="s">
        <v>14</v>
      </c>
      <c r="C153" t="s">
        <v>75</v>
      </c>
      <c r="D153" t="s">
        <v>191</v>
      </c>
      <c r="E153">
        <v>2739.9830000000002</v>
      </c>
      <c r="F153">
        <v>2681.259</v>
      </c>
      <c r="G153">
        <v>5421.2420000000002</v>
      </c>
    </row>
    <row r="154" spans="1:7" x14ac:dyDescent="0.2">
      <c r="A154" t="s">
        <v>11</v>
      </c>
      <c r="B154" t="s">
        <v>18</v>
      </c>
      <c r="C154" t="s">
        <v>35</v>
      </c>
      <c r="D154" t="s">
        <v>192</v>
      </c>
      <c r="E154">
        <v>3370.23</v>
      </c>
      <c r="F154">
        <v>1736.3920000000001</v>
      </c>
      <c r="G154">
        <v>5106.6220000000003</v>
      </c>
    </row>
    <row r="155" spans="1:7" x14ac:dyDescent="0.2">
      <c r="A155" t="s">
        <v>11</v>
      </c>
      <c r="B155" t="s">
        <v>10</v>
      </c>
      <c r="C155" t="s">
        <v>9</v>
      </c>
      <c r="D155" t="s">
        <v>193</v>
      </c>
      <c r="E155">
        <v>113672.007</v>
      </c>
      <c r="F155">
        <v>107220.32399999999</v>
      </c>
      <c r="G155">
        <v>220892.33100000001</v>
      </c>
    </row>
    <row r="156" spans="1:7" x14ac:dyDescent="0.2">
      <c r="A156" t="s">
        <v>23</v>
      </c>
      <c r="B156" t="s">
        <v>22</v>
      </c>
      <c r="C156" t="s">
        <v>123</v>
      </c>
      <c r="D156" t="s">
        <v>194</v>
      </c>
      <c r="G156">
        <v>18.091999999999999</v>
      </c>
    </row>
    <row r="157" spans="1:7" x14ac:dyDescent="0.2">
      <c r="A157" t="s">
        <v>30</v>
      </c>
      <c r="B157" t="s">
        <v>30</v>
      </c>
      <c r="C157" t="s">
        <v>50</v>
      </c>
      <c r="D157" t="s">
        <v>195</v>
      </c>
      <c r="E157">
        <v>2159.88</v>
      </c>
      <c r="F157">
        <v>2154.8879999999999</v>
      </c>
      <c r="G157">
        <v>4314.768</v>
      </c>
    </row>
    <row r="158" spans="1:7" x14ac:dyDescent="0.2">
      <c r="A158" t="s">
        <v>23</v>
      </c>
      <c r="B158" t="s">
        <v>22</v>
      </c>
      <c r="C158" t="s">
        <v>108</v>
      </c>
      <c r="D158" t="s">
        <v>196</v>
      </c>
      <c r="E158">
        <v>4568.0720000000001</v>
      </c>
      <c r="F158">
        <v>4378.9549999999999</v>
      </c>
      <c r="G158">
        <v>8947.027</v>
      </c>
    </row>
    <row r="159" spans="1:7" x14ac:dyDescent="0.2">
      <c r="A159" t="s">
        <v>30</v>
      </c>
      <c r="B159" t="s">
        <v>30</v>
      </c>
      <c r="C159" t="s">
        <v>33</v>
      </c>
      <c r="D159" t="s">
        <v>197</v>
      </c>
      <c r="E159">
        <v>3624.36</v>
      </c>
      <c r="F159">
        <v>3508.17</v>
      </c>
      <c r="G159">
        <v>7132.53</v>
      </c>
    </row>
    <row r="160" spans="1:7" x14ac:dyDescent="0.2">
      <c r="A160" t="s">
        <v>30</v>
      </c>
      <c r="B160" t="s">
        <v>30</v>
      </c>
      <c r="C160" t="s">
        <v>33</v>
      </c>
      <c r="D160" t="s">
        <v>198</v>
      </c>
      <c r="E160">
        <v>16378.606</v>
      </c>
      <c r="F160">
        <v>16593.240000000002</v>
      </c>
      <c r="G160">
        <v>32971.845999999998</v>
      </c>
    </row>
    <row r="161" spans="1:7" x14ac:dyDescent="0.2">
      <c r="A161" t="s">
        <v>11</v>
      </c>
      <c r="B161" t="s">
        <v>63</v>
      </c>
      <c r="C161" t="s">
        <v>62</v>
      </c>
      <c r="D161" t="s">
        <v>199</v>
      </c>
      <c r="E161">
        <v>55028.824999999997</v>
      </c>
      <c r="F161">
        <v>54552.26</v>
      </c>
      <c r="G161">
        <v>109581.08500000001</v>
      </c>
    </row>
    <row r="162" spans="1:7" x14ac:dyDescent="0.2">
      <c r="A162" t="s">
        <v>15</v>
      </c>
      <c r="B162" t="s">
        <v>14</v>
      </c>
      <c r="C162" t="s">
        <v>47</v>
      </c>
      <c r="D162" t="s">
        <v>200</v>
      </c>
      <c r="E162">
        <v>18337.883000000002</v>
      </c>
      <c r="F162">
        <v>19508.722000000002</v>
      </c>
      <c r="G162">
        <v>37846.605000000003</v>
      </c>
    </row>
    <row r="163" spans="1:7" x14ac:dyDescent="0.2">
      <c r="A163" t="s">
        <v>15</v>
      </c>
      <c r="B163" t="s">
        <v>14</v>
      </c>
      <c r="C163" t="s">
        <v>13</v>
      </c>
      <c r="D163" t="s">
        <v>201</v>
      </c>
      <c r="E163">
        <v>4824.0339999999997</v>
      </c>
      <c r="F163">
        <v>5372.6729999999998</v>
      </c>
      <c r="G163">
        <v>10196.707</v>
      </c>
    </row>
    <row r="164" spans="1:7" x14ac:dyDescent="0.2">
      <c r="A164" t="s">
        <v>30</v>
      </c>
      <c r="B164" t="s">
        <v>30</v>
      </c>
      <c r="C164" t="s">
        <v>29</v>
      </c>
      <c r="D164" t="s">
        <v>202</v>
      </c>
      <c r="E164">
        <v>1355.518</v>
      </c>
      <c r="F164">
        <v>1505.3219999999999</v>
      </c>
      <c r="G164">
        <v>2860.84</v>
      </c>
    </row>
    <row r="165" spans="1:7" x14ac:dyDescent="0.2">
      <c r="A165" t="s">
        <v>11</v>
      </c>
      <c r="B165" t="s">
        <v>18</v>
      </c>
      <c r="C165" t="s">
        <v>35</v>
      </c>
      <c r="D165" t="s">
        <v>203</v>
      </c>
      <c r="E165">
        <v>2165.1350000000002</v>
      </c>
      <c r="F165">
        <v>715.92499999999995</v>
      </c>
      <c r="G165">
        <v>2881.06</v>
      </c>
    </row>
    <row r="166" spans="1:7" x14ac:dyDescent="0.2">
      <c r="A166" t="s">
        <v>11</v>
      </c>
      <c r="B166" t="s">
        <v>63</v>
      </c>
      <c r="C166" t="s">
        <v>78</v>
      </c>
      <c r="D166" t="s">
        <v>204</v>
      </c>
      <c r="E166">
        <v>25665.853999999999</v>
      </c>
      <c r="F166">
        <v>25603.329000000002</v>
      </c>
      <c r="G166">
        <v>51269.182999999997</v>
      </c>
    </row>
    <row r="167" spans="1:7" x14ac:dyDescent="0.2">
      <c r="A167" t="s">
        <v>15</v>
      </c>
      <c r="B167" t="s">
        <v>14</v>
      </c>
      <c r="C167" t="s">
        <v>47</v>
      </c>
      <c r="D167" t="s">
        <v>205</v>
      </c>
      <c r="E167">
        <v>1931.953</v>
      </c>
      <c r="F167">
        <v>2102.0100000000002</v>
      </c>
      <c r="G167">
        <v>4033.9630000000002</v>
      </c>
    </row>
    <row r="168" spans="1:7" x14ac:dyDescent="0.2">
      <c r="A168" t="s">
        <v>15</v>
      </c>
      <c r="B168" t="s">
        <v>14</v>
      </c>
      <c r="C168" t="s">
        <v>47</v>
      </c>
      <c r="D168" t="s">
        <v>206</v>
      </c>
      <c r="E168">
        <v>9353.9120000000003</v>
      </c>
      <c r="F168">
        <v>9883.77</v>
      </c>
      <c r="G168">
        <v>19237.682000000001</v>
      </c>
    </row>
    <row r="169" spans="1:7" x14ac:dyDescent="0.2">
      <c r="A169" t="s">
        <v>15</v>
      </c>
      <c r="B169" t="s">
        <v>14</v>
      </c>
      <c r="C169" t="s">
        <v>47</v>
      </c>
      <c r="D169" t="s">
        <v>207</v>
      </c>
      <c r="E169">
        <v>67640.298999999999</v>
      </c>
      <c r="F169">
        <v>78294.160999999993</v>
      </c>
      <c r="G169">
        <v>145934.46</v>
      </c>
    </row>
    <row r="170" spans="1:7" x14ac:dyDescent="0.2">
      <c r="A170" t="s">
        <v>19</v>
      </c>
      <c r="B170" t="s">
        <v>27</v>
      </c>
      <c r="C170" t="s">
        <v>67</v>
      </c>
      <c r="D170" t="s">
        <v>208</v>
      </c>
      <c r="E170">
        <v>6367.4309999999996</v>
      </c>
      <c r="F170">
        <v>6584.7780000000002</v>
      </c>
      <c r="G170">
        <v>12952.209000000001</v>
      </c>
    </row>
    <row r="171" spans="1:7" x14ac:dyDescent="0.2">
      <c r="A171" t="s">
        <v>19</v>
      </c>
      <c r="B171" t="s">
        <v>27</v>
      </c>
      <c r="C171" t="s">
        <v>52</v>
      </c>
      <c r="D171" t="s">
        <v>209</v>
      </c>
      <c r="G171">
        <v>6.0709999999999997</v>
      </c>
    </row>
    <row r="172" spans="1:7" x14ac:dyDescent="0.2">
      <c r="A172" t="s">
        <v>30</v>
      </c>
      <c r="B172" t="s">
        <v>30</v>
      </c>
      <c r="C172" t="s">
        <v>29</v>
      </c>
      <c r="D172" t="s">
        <v>210</v>
      </c>
      <c r="G172">
        <v>53.192</v>
      </c>
    </row>
    <row r="173" spans="1:7" x14ac:dyDescent="0.2">
      <c r="A173" t="s">
        <v>30</v>
      </c>
      <c r="B173" t="s">
        <v>30</v>
      </c>
      <c r="C173" t="s">
        <v>29</v>
      </c>
      <c r="D173" t="s">
        <v>211</v>
      </c>
      <c r="E173">
        <v>90.421999999999997</v>
      </c>
      <c r="F173">
        <v>93.206999999999994</v>
      </c>
      <c r="G173">
        <v>183.62899999999999</v>
      </c>
    </row>
    <row r="174" spans="1:7" x14ac:dyDescent="0.2">
      <c r="A174" t="s">
        <v>30</v>
      </c>
      <c r="B174" t="s">
        <v>30</v>
      </c>
      <c r="C174" t="s">
        <v>29</v>
      </c>
      <c r="D174" t="s">
        <v>212</v>
      </c>
      <c r="G174">
        <v>38.658999999999999</v>
      </c>
    </row>
    <row r="175" spans="1:7" x14ac:dyDescent="0.2">
      <c r="A175" t="s">
        <v>30</v>
      </c>
      <c r="B175" t="s">
        <v>30</v>
      </c>
      <c r="C175" t="s">
        <v>29</v>
      </c>
      <c r="D175" t="s">
        <v>213</v>
      </c>
      <c r="E175">
        <v>56.218000000000004</v>
      </c>
      <c r="F175">
        <v>54.728999999999999</v>
      </c>
      <c r="G175">
        <v>110.947</v>
      </c>
    </row>
    <row r="176" spans="1:7" x14ac:dyDescent="0.2">
      <c r="A176" t="s">
        <v>23</v>
      </c>
      <c r="B176" t="s">
        <v>22</v>
      </c>
      <c r="C176" t="s">
        <v>21</v>
      </c>
      <c r="D176" t="s">
        <v>214</v>
      </c>
      <c r="E176">
        <v>102.703</v>
      </c>
      <c r="F176">
        <v>95.706999999999994</v>
      </c>
      <c r="G176">
        <v>198.41</v>
      </c>
    </row>
    <row r="177" spans="1:7" x14ac:dyDescent="0.2">
      <c r="A177" t="s">
        <v>15</v>
      </c>
      <c r="B177" t="s">
        <v>14</v>
      </c>
      <c r="C177" t="s">
        <v>13</v>
      </c>
      <c r="D177" t="s">
        <v>215</v>
      </c>
      <c r="G177">
        <v>33.938000000000002</v>
      </c>
    </row>
    <row r="178" spans="1:7" x14ac:dyDescent="0.2">
      <c r="A178" t="s">
        <v>19</v>
      </c>
      <c r="B178" t="s">
        <v>27</v>
      </c>
      <c r="C178" t="s">
        <v>26</v>
      </c>
      <c r="D178" t="s">
        <v>216</v>
      </c>
      <c r="E178">
        <v>109.675</v>
      </c>
      <c r="F178">
        <v>109.486</v>
      </c>
      <c r="G178">
        <v>219.161</v>
      </c>
    </row>
    <row r="179" spans="1:7" x14ac:dyDescent="0.2">
      <c r="A179" t="s">
        <v>11</v>
      </c>
      <c r="B179" t="s">
        <v>18</v>
      </c>
      <c r="C179" t="s">
        <v>35</v>
      </c>
      <c r="D179" t="s">
        <v>217</v>
      </c>
      <c r="E179">
        <v>20131.308000000001</v>
      </c>
      <c r="F179">
        <v>14682.558999999999</v>
      </c>
      <c r="G179">
        <v>34813.866999999998</v>
      </c>
    </row>
    <row r="180" spans="1:7" x14ac:dyDescent="0.2">
      <c r="A180" t="s">
        <v>19</v>
      </c>
      <c r="B180" t="s">
        <v>27</v>
      </c>
      <c r="C180" t="s">
        <v>52</v>
      </c>
      <c r="D180" t="s">
        <v>218</v>
      </c>
      <c r="E180">
        <v>8170.7849999999999</v>
      </c>
      <c r="F180">
        <v>8573.1450000000004</v>
      </c>
      <c r="G180">
        <v>16743.93</v>
      </c>
    </row>
    <row r="181" spans="1:7" x14ac:dyDescent="0.2">
      <c r="A181" t="s">
        <v>15</v>
      </c>
      <c r="B181" t="s">
        <v>14</v>
      </c>
      <c r="C181" t="s">
        <v>13</v>
      </c>
      <c r="D181" t="s">
        <v>219</v>
      </c>
      <c r="E181">
        <v>4279.6509999999998</v>
      </c>
      <c r="F181">
        <v>4457.7190000000001</v>
      </c>
      <c r="G181">
        <v>8737.3700000000008</v>
      </c>
    </row>
    <row r="182" spans="1:7" x14ac:dyDescent="0.2">
      <c r="A182" t="s">
        <v>19</v>
      </c>
      <c r="B182" t="s">
        <v>27</v>
      </c>
      <c r="C182" t="s">
        <v>67</v>
      </c>
      <c r="D182" t="s">
        <v>220</v>
      </c>
      <c r="E182">
        <v>50.439</v>
      </c>
      <c r="F182">
        <v>47.901000000000003</v>
      </c>
      <c r="G182">
        <v>98.34</v>
      </c>
    </row>
    <row r="183" spans="1:7" x14ac:dyDescent="0.2">
      <c r="A183" t="s">
        <v>19</v>
      </c>
      <c r="B183" t="s">
        <v>27</v>
      </c>
      <c r="C183" t="s">
        <v>52</v>
      </c>
      <c r="D183" t="s">
        <v>221</v>
      </c>
      <c r="E183">
        <v>3981.239</v>
      </c>
      <c r="F183">
        <v>3995.7460000000001</v>
      </c>
      <c r="G183">
        <v>7976.9849999999997</v>
      </c>
    </row>
    <row r="184" spans="1:7" x14ac:dyDescent="0.2">
      <c r="A184" t="s">
        <v>11</v>
      </c>
      <c r="B184" t="s">
        <v>63</v>
      </c>
      <c r="C184" t="s">
        <v>62</v>
      </c>
      <c r="D184" t="s">
        <v>222</v>
      </c>
      <c r="E184">
        <v>3062.2570000000001</v>
      </c>
      <c r="F184">
        <v>2788.0859999999998</v>
      </c>
      <c r="G184">
        <v>5850.3429999999998</v>
      </c>
    </row>
    <row r="185" spans="1:7" x14ac:dyDescent="0.2">
      <c r="A185" t="s">
        <v>30</v>
      </c>
      <c r="B185" t="s">
        <v>30</v>
      </c>
      <c r="C185" t="s">
        <v>29</v>
      </c>
      <c r="D185" t="s">
        <v>223</v>
      </c>
      <c r="G185">
        <v>42.881999999999998</v>
      </c>
    </row>
    <row r="186" spans="1:7" x14ac:dyDescent="0.2">
      <c r="A186" t="s">
        <v>15</v>
      </c>
      <c r="B186" t="s">
        <v>14</v>
      </c>
      <c r="C186" t="s">
        <v>47</v>
      </c>
      <c r="D186" t="s">
        <v>224</v>
      </c>
      <c r="E186">
        <v>2658.4789999999998</v>
      </c>
      <c r="F186">
        <v>2801.1640000000002</v>
      </c>
      <c r="G186">
        <v>5459.643</v>
      </c>
    </row>
    <row r="187" spans="1:7" x14ac:dyDescent="0.2">
      <c r="A187" t="s">
        <v>15</v>
      </c>
      <c r="B187" t="s">
        <v>14</v>
      </c>
      <c r="C187" t="s">
        <v>13</v>
      </c>
      <c r="D187" t="s">
        <v>225</v>
      </c>
      <c r="E187">
        <v>1035.23</v>
      </c>
      <c r="F187">
        <v>1043.702</v>
      </c>
      <c r="G187">
        <v>2078.9319999999998</v>
      </c>
    </row>
    <row r="188" spans="1:7" x14ac:dyDescent="0.2">
      <c r="A188" t="s">
        <v>23</v>
      </c>
      <c r="B188" t="s">
        <v>22</v>
      </c>
      <c r="C188" t="s">
        <v>108</v>
      </c>
      <c r="D188" t="s">
        <v>226</v>
      </c>
      <c r="E188">
        <v>349.262</v>
      </c>
      <c r="F188">
        <v>337.61599999999999</v>
      </c>
      <c r="G188">
        <v>686.87800000000004</v>
      </c>
    </row>
    <row r="189" spans="1:7" x14ac:dyDescent="0.2">
      <c r="A189" t="s">
        <v>19</v>
      </c>
      <c r="B189" t="s">
        <v>27</v>
      </c>
      <c r="C189" t="s">
        <v>67</v>
      </c>
      <c r="D189" t="s">
        <v>227</v>
      </c>
      <c r="E189">
        <v>7924.0870000000004</v>
      </c>
      <c r="F189">
        <v>7969.1319999999996</v>
      </c>
      <c r="G189">
        <v>15893.218999999999</v>
      </c>
    </row>
    <row r="190" spans="1:7" x14ac:dyDescent="0.2">
      <c r="A190" t="s">
        <v>19</v>
      </c>
      <c r="B190" t="s">
        <v>27</v>
      </c>
      <c r="C190" t="s">
        <v>58</v>
      </c>
      <c r="D190" t="s">
        <v>228</v>
      </c>
      <c r="E190">
        <v>29216.011999999999</v>
      </c>
      <c r="F190">
        <v>30092.678</v>
      </c>
      <c r="G190">
        <v>59308.69</v>
      </c>
    </row>
    <row r="191" spans="1:7" x14ac:dyDescent="0.2">
      <c r="A191" t="s">
        <v>19</v>
      </c>
      <c r="B191" t="s">
        <v>27</v>
      </c>
      <c r="C191" t="s">
        <v>67</v>
      </c>
      <c r="D191" t="s">
        <v>229</v>
      </c>
      <c r="E191">
        <v>5603.0140000000001</v>
      </c>
      <c r="F191">
        <v>5590.7150000000001</v>
      </c>
      <c r="G191">
        <v>11193.728999999999</v>
      </c>
    </row>
    <row r="192" spans="1:7" x14ac:dyDescent="0.2">
      <c r="A192" t="s">
        <v>15</v>
      </c>
      <c r="B192" t="s">
        <v>14</v>
      </c>
      <c r="C192" t="s">
        <v>13</v>
      </c>
      <c r="D192" t="s">
        <v>230</v>
      </c>
      <c r="E192">
        <v>22978.338</v>
      </c>
      <c r="F192">
        <v>23776.445</v>
      </c>
      <c r="G192">
        <v>46754.783000000003</v>
      </c>
    </row>
    <row r="193" spans="1:7" x14ac:dyDescent="0.2">
      <c r="A193" t="s">
        <v>11</v>
      </c>
      <c r="B193" t="s">
        <v>10</v>
      </c>
      <c r="C193" t="s">
        <v>9</v>
      </c>
      <c r="D193" t="s">
        <v>231</v>
      </c>
      <c r="E193">
        <v>10267.351000000001</v>
      </c>
      <c r="F193">
        <v>11145.898999999999</v>
      </c>
      <c r="G193">
        <v>21413.25</v>
      </c>
    </row>
    <row r="194" spans="1:7" x14ac:dyDescent="0.2">
      <c r="A194" t="s">
        <v>11</v>
      </c>
      <c r="B194" t="s">
        <v>18</v>
      </c>
      <c r="C194" t="s">
        <v>35</v>
      </c>
      <c r="D194" t="s">
        <v>232</v>
      </c>
      <c r="E194">
        <v>2586.971</v>
      </c>
      <c r="F194">
        <v>2514.4450000000002</v>
      </c>
      <c r="G194">
        <v>5101.4160000000002</v>
      </c>
    </row>
    <row r="195" spans="1:7" x14ac:dyDescent="0.2">
      <c r="A195" t="s">
        <v>19</v>
      </c>
      <c r="B195" t="s">
        <v>18</v>
      </c>
      <c r="C195" t="s">
        <v>17</v>
      </c>
      <c r="D195" t="s">
        <v>233</v>
      </c>
      <c r="E195">
        <v>21907.294999999998</v>
      </c>
      <c r="F195">
        <v>21941.973999999998</v>
      </c>
      <c r="G195">
        <v>43849.269</v>
      </c>
    </row>
    <row r="196" spans="1:7" x14ac:dyDescent="0.2">
      <c r="A196" t="s">
        <v>30</v>
      </c>
      <c r="B196" t="s">
        <v>30</v>
      </c>
      <c r="C196" t="s">
        <v>33</v>
      </c>
      <c r="D196" t="s">
        <v>234</v>
      </c>
      <c r="E196">
        <v>294.822</v>
      </c>
      <c r="F196">
        <v>291.81200000000001</v>
      </c>
      <c r="G196">
        <v>586.63400000000001</v>
      </c>
    </row>
    <row r="197" spans="1:7" x14ac:dyDescent="0.2">
      <c r="A197" t="s">
        <v>15</v>
      </c>
      <c r="B197" t="s">
        <v>14</v>
      </c>
      <c r="C197" t="s">
        <v>75</v>
      </c>
      <c r="D197" t="s">
        <v>235</v>
      </c>
      <c r="E197">
        <v>5058.9470000000001</v>
      </c>
      <c r="F197">
        <v>5040.3230000000003</v>
      </c>
      <c r="G197">
        <v>10099.27</v>
      </c>
    </row>
    <row r="198" spans="1:7" x14ac:dyDescent="0.2">
      <c r="A198" t="s">
        <v>15</v>
      </c>
      <c r="B198" t="s">
        <v>14</v>
      </c>
      <c r="C198" t="s">
        <v>40</v>
      </c>
      <c r="D198" t="s">
        <v>236</v>
      </c>
      <c r="E198">
        <v>4293.6480000000001</v>
      </c>
      <c r="F198">
        <v>4360.97</v>
      </c>
      <c r="G198">
        <v>8654.6180000000004</v>
      </c>
    </row>
    <row r="199" spans="1:7" x14ac:dyDescent="0.2">
      <c r="A199" t="s">
        <v>11</v>
      </c>
      <c r="B199" t="s">
        <v>18</v>
      </c>
      <c r="C199" t="s">
        <v>35</v>
      </c>
      <c r="D199" t="s">
        <v>237</v>
      </c>
      <c r="E199">
        <v>8760.0650000000005</v>
      </c>
      <c r="F199">
        <v>8740.5920000000006</v>
      </c>
      <c r="G199">
        <v>17500.656999999999</v>
      </c>
    </row>
    <row r="200" spans="1:7" x14ac:dyDescent="0.2">
      <c r="A200" t="s">
        <v>11</v>
      </c>
      <c r="B200" t="s">
        <v>10</v>
      </c>
      <c r="C200" t="s">
        <v>145</v>
      </c>
      <c r="D200" t="s">
        <v>238</v>
      </c>
      <c r="E200">
        <v>4805.7380000000003</v>
      </c>
      <c r="F200">
        <v>4731.9040000000005</v>
      </c>
      <c r="G200">
        <v>9537.6419999999998</v>
      </c>
    </row>
    <row r="201" spans="1:7" x14ac:dyDescent="0.2">
      <c r="A201" t="s">
        <v>11</v>
      </c>
      <c r="B201" t="s">
        <v>63</v>
      </c>
      <c r="C201" t="s">
        <v>62</v>
      </c>
      <c r="D201" t="s">
        <v>239</v>
      </c>
      <c r="E201">
        <v>33966.06</v>
      </c>
      <c r="F201">
        <v>35833.917999999998</v>
      </c>
      <c r="G201">
        <v>69799.978000000003</v>
      </c>
    </row>
    <row r="202" spans="1:7" x14ac:dyDescent="0.2">
      <c r="A202" t="s">
        <v>11</v>
      </c>
      <c r="B202" t="s">
        <v>63</v>
      </c>
      <c r="C202" t="s">
        <v>62</v>
      </c>
      <c r="D202" t="s">
        <v>240</v>
      </c>
      <c r="E202">
        <v>666.24199999999996</v>
      </c>
      <c r="F202">
        <v>652.20000000000005</v>
      </c>
      <c r="G202">
        <v>1318.442</v>
      </c>
    </row>
    <row r="203" spans="1:7" x14ac:dyDescent="0.2">
      <c r="A203" t="s">
        <v>19</v>
      </c>
      <c r="B203" t="s">
        <v>27</v>
      </c>
      <c r="C203" t="s">
        <v>52</v>
      </c>
      <c r="D203" t="s">
        <v>241</v>
      </c>
      <c r="E203">
        <v>4119.4040000000005</v>
      </c>
      <c r="F203">
        <v>4159.3329999999996</v>
      </c>
      <c r="G203">
        <v>8278.7369999999992</v>
      </c>
    </row>
    <row r="204" spans="1:7" x14ac:dyDescent="0.2">
      <c r="A204" t="s">
        <v>23</v>
      </c>
      <c r="B204" t="s">
        <v>22</v>
      </c>
      <c r="C204" t="s">
        <v>21</v>
      </c>
      <c r="D204" t="s">
        <v>242</v>
      </c>
      <c r="G204">
        <v>1.35</v>
      </c>
    </row>
    <row r="205" spans="1:7" x14ac:dyDescent="0.2">
      <c r="A205" t="s">
        <v>23</v>
      </c>
      <c r="B205" t="s">
        <v>22</v>
      </c>
      <c r="C205" t="s">
        <v>21</v>
      </c>
      <c r="D205" t="s">
        <v>243</v>
      </c>
      <c r="E205">
        <v>52.904000000000003</v>
      </c>
      <c r="F205">
        <v>52.792999999999999</v>
      </c>
      <c r="G205">
        <v>105.697</v>
      </c>
    </row>
    <row r="206" spans="1:7" x14ac:dyDescent="0.2">
      <c r="A206" t="s">
        <v>30</v>
      </c>
      <c r="B206" t="s">
        <v>30</v>
      </c>
      <c r="C206" t="s">
        <v>29</v>
      </c>
      <c r="D206" t="s">
        <v>244</v>
      </c>
      <c r="E206">
        <v>690.947</v>
      </c>
      <c r="F206">
        <v>708.54399999999998</v>
      </c>
      <c r="G206">
        <v>1399.491</v>
      </c>
    </row>
    <row r="207" spans="1:7" x14ac:dyDescent="0.2">
      <c r="A207" t="s">
        <v>19</v>
      </c>
      <c r="B207" t="s">
        <v>18</v>
      </c>
      <c r="C207" t="s">
        <v>17</v>
      </c>
      <c r="D207" t="s">
        <v>245</v>
      </c>
      <c r="E207">
        <v>5860.7520000000004</v>
      </c>
      <c r="F207">
        <v>5957.866</v>
      </c>
      <c r="G207">
        <v>11818.618</v>
      </c>
    </row>
    <row r="208" spans="1:7" x14ac:dyDescent="0.2">
      <c r="A208" t="s">
        <v>11</v>
      </c>
      <c r="B208" t="s">
        <v>18</v>
      </c>
      <c r="C208" t="s">
        <v>35</v>
      </c>
      <c r="D208" t="s">
        <v>246</v>
      </c>
      <c r="E208">
        <v>41636.125</v>
      </c>
      <c r="F208">
        <v>42702.942000000003</v>
      </c>
      <c r="G208">
        <v>84339.066999999995</v>
      </c>
    </row>
    <row r="209" spans="1:7" x14ac:dyDescent="0.2">
      <c r="A209" t="s">
        <v>11</v>
      </c>
      <c r="B209" t="s">
        <v>10</v>
      </c>
      <c r="C209" t="s">
        <v>145</v>
      </c>
      <c r="D209" t="s">
        <v>247</v>
      </c>
      <c r="E209">
        <v>2969.31</v>
      </c>
      <c r="F209">
        <v>3061.877</v>
      </c>
      <c r="G209">
        <v>6031.1869999999999</v>
      </c>
    </row>
    <row r="210" spans="1:7" x14ac:dyDescent="0.2">
      <c r="A210" t="s">
        <v>30</v>
      </c>
      <c r="B210" t="s">
        <v>30</v>
      </c>
      <c r="C210" t="s">
        <v>29</v>
      </c>
      <c r="D210" t="s">
        <v>248</v>
      </c>
      <c r="G210">
        <v>38.718000000000004</v>
      </c>
    </row>
    <row r="211" spans="1:7" x14ac:dyDescent="0.2">
      <c r="A211" t="s">
        <v>23</v>
      </c>
      <c r="B211" t="s">
        <v>22</v>
      </c>
      <c r="C211" t="s">
        <v>21</v>
      </c>
      <c r="D211" t="s">
        <v>249</v>
      </c>
      <c r="G211">
        <v>11.792</v>
      </c>
    </row>
    <row r="212" spans="1:7" x14ac:dyDescent="0.2">
      <c r="A212" t="s">
        <v>19</v>
      </c>
      <c r="B212" t="s">
        <v>27</v>
      </c>
      <c r="C212" t="s">
        <v>67</v>
      </c>
      <c r="D212" t="s">
        <v>250</v>
      </c>
      <c r="E212">
        <v>22546.589</v>
      </c>
      <c r="F212">
        <v>23194.411</v>
      </c>
      <c r="G212">
        <v>45741</v>
      </c>
    </row>
    <row r="213" spans="1:7" x14ac:dyDescent="0.2">
      <c r="A213" t="s">
        <v>15</v>
      </c>
      <c r="B213" t="s">
        <v>14</v>
      </c>
      <c r="C213" t="s">
        <v>47</v>
      </c>
      <c r="D213" t="s">
        <v>251</v>
      </c>
      <c r="E213">
        <v>20263.148000000001</v>
      </c>
      <c r="F213">
        <v>23470.611000000001</v>
      </c>
      <c r="G213">
        <v>43733.758999999998</v>
      </c>
    </row>
    <row r="214" spans="1:7" x14ac:dyDescent="0.2">
      <c r="A214" t="s">
        <v>11</v>
      </c>
      <c r="B214" t="s">
        <v>18</v>
      </c>
      <c r="C214" t="s">
        <v>35</v>
      </c>
      <c r="D214" t="s">
        <v>252</v>
      </c>
      <c r="E214">
        <v>6836.3490000000002</v>
      </c>
      <c r="F214">
        <v>3054.0509999999999</v>
      </c>
      <c r="G214">
        <v>9890.4</v>
      </c>
    </row>
    <row r="215" spans="1:7" x14ac:dyDescent="0.2">
      <c r="A215" t="s">
        <v>15</v>
      </c>
      <c r="B215" t="s">
        <v>14</v>
      </c>
      <c r="C215" t="s">
        <v>75</v>
      </c>
      <c r="D215" t="s">
        <v>253</v>
      </c>
      <c r="E215">
        <v>33542.415000000001</v>
      </c>
      <c r="F215">
        <v>34343.589</v>
      </c>
      <c r="G215">
        <v>67886.004000000001</v>
      </c>
    </row>
    <row r="216" spans="1:7" x14ac:dyDescent="0.2">
      <c r="A216" t="s">
        <v>19</v>
      </c>
      <c r="B216" t="s">
        <v>27</v>
      </c>
      <c r="C216" t="s">
        <v>67</v>
      </c>
      <c r="D216" t="s">
        <v>254</v>
      </c>
      <c r="E216">
        <v>29851.108</v>
      </c>
      <c r="F216">
        <v>29883.105</v>
      </c>
      <c r="G216">
        <v>59734.213000000003</v>
      </c>
    </row>
    <row r="217" spans="1:7" x14ac:dyDescent="0.2">
      <c r="A217" t="s">
        <v>30</v>
      </c>
      <c r="B217" t="s">
        <v>30</v>
      </c>
      <c r="C217" t="s">
        <v>29</v>
      </c>
      <c r="D217" t="s">
        <v>255</v>
      </c>
      <c r="E217">
        <v>49.600999999999999</v>
      </c>
      <c r="F217">
        <v>54.822000000000003</v>
      </c>
      <c r="G217">
        <v>104.423</v>
      </c>
    </row>
    <row r="218" spans="1:7" x14ac:dyDescent="0.2">
      <c r="A218" t="s">
        <v>30</v>
      </c>
      <c r="B218" t="s">
        <v>30</v>
      </c>
      <c r="C218" t="s">
        <v>33</v>
      </c>
      <c r="D218" t="s">
        <v>256</v>
      </c>
      <c r="E218">
        <v>1678.336</v>
      </c>
      <c r="F218">
        <v>1795.3910000000001</v>
      </c>
      <c r="G218">
        <v>3473.7269999999999</v>
      </c>
    </row>
    <row r="219" spans="1:7" x14ac:dyDescent="0.2">
      <c r="A219" t="s">
        <v>11</v>
      </c>
      <c r="B219" t="s">
        <v>10</v>
      </c>
      <c r="C219" t="s">
        <v>145</v>
      </c>
      <c r="D219" t="s">
        <v>257</v>
      </c>
      <c r="E219">
        <v>16696.918000000001</v>
      </c>
      <c r="F219">
        <v>16772.280999999999</v>
      </c>
      <c r="G219">
        <v>33469.199000000001</v>
      </c>
    </row>
    <row r="220" spans="1:7" x14ac:dyDescent="0.2">
      <c r="A220" t="s">
        <v>23</v>
      </c>
      <c r="B220" t="s">
        <v>22</v>
      </c>
      <c r="C220" t="s">
        <v>108</v>
      </c>
      <c r="D220" t="s">
        <v>258</v>
      </c>
      <c r="E220">
        <v>155.69</v>
      </c>
      <c r="F220">
        <v>151.46</v>
      </c>
      <c r="G220">
        <v>307.14999999999998</v>
      </c>
    </row>
    <row r="221" spans="1:7" x14ac:dyDescent="0.2">
      <c r="A221" t="s">
        <v>30</v>
      </c>
      <c r="B221" t="s">
        <v>30</v>
      </c>
      <c r="C221" t="s">
        <v>33</v>
      </c>
      <c r="D221" t="s">
        <v>259</v>
      </c>
      <c r="E221">
        <v>13984.932000000001</v>
      </c>
      <c r="F221">
        <v>14451.011</v>
      </c>
      <c r="G221">
        <v>28435.942999999999</v>
      </c>
    </row>
    <row r="222" spans="1:7" x14ac:dyDescent="0.2">
      <c r="A222" t="s">
        <v>11</v>
      </c>
      <c r="B222" t="s">
        <v>63</v>
      </c>
      <c r="C222" t="s">
        <v>62</v>
      </c>
      <c r="D222" t="s">
        <v>260</v>
      </c>
      <c r="E222">
        <v>48598.254000000001</v>
      </c>
      <c r="F222">
        <v>48740.328999999998</v>
      </c>
      <c r="G222">
        <v>97338.582999999999</v>
      </c>
    </row>
    <row r="223" spans="1:7" x14ac:dyDescent="0.2">
      <c r="A223" t="s">
        <v>23</v>
      </c>
      <c r="B223" t="s">
        <v>22</v>
      </c>
      <c r="C223" t="s">
        <v>21</v>
      </c>
      <c r="D223" t="s">
        <v>261</v>
      </c>
      <c r="G223">
        <v>11.246</v>
      </c>
    </row>
    <row r="224" spans="1:7" x14ac:dyDescent="0.2">
      <c r="A224" t="s">
        <v>19</v>
      </c>
      <c r="B224" t="s">
        <v>18</v>
      </c>
      <c r="C224" t="s">
        <v>17</v>
      </c>
      <c r="D224" t="s">
        <v>262</v>
      </c>
      <c r="E224">
        <v>312.26</v>
      </c>
      <c r="F224">
        <v>285.07</v>
      </c>
      <c r="G224">
        <v>597.33000000000004</v>
      </c>
    </row>
    <row r="225" spans="1:7" x14ac:dyDescent="0.2">
      <c r="A225" t="s">
        <v>11</v>
      </c>
      <c r="B225" t="s">
        <v>18</v>
      </c>
      <c r="C225" t="s">
        <v>35</v>
      </c>
      <c r="D225" t="s">
        <v>263</v>
      </c>
      <c r="E225">
        <v>15024.985000000001</v>
      </c>
      <c r="F225">
        <v>14800.983</v>
      </c>
      <c r="G225">
        <v>29825.968000000001</v>
      </c>
    </row>
    <row r="226" spans="1:7" x14ac:dyDescent="0.2">
      <c r="A226" t="s">
        <v>19</v>
      </c>
      <c r="B226" t="s">
        <v>27</v>
      </c>
      <c r="C226" t="s">
        <v>67</v>
      </c>
      <c r="D226" t="s">
        <v>264</v>
      </c>
      <c r="E226">
        <v>9103.0059999999994</v>
      </c>
      <c r="F226">
        <v>9280.9500000000007</v>
      </c>
      <c r="G226">
        <v>18383.955999999998</v>
      </c>
    </row>
    <row r="227" spans="1:7" x14ac:dyDescent="0.2">
      <c r="A227" t="s">
        <v>19</v>
      </c>
      <c r="B227" t="s">
        <v>27</v>
      </c>
      <c r="C227" t="s">
        <v>67</v>
      </c>
      <c r="D227" t="s">
        <v>265</v>
      </c>
      <c r="E227">
        <v>7092.01</v>
      </c>
      <c r="F227">
        <v>7770.9170000000004</v>
      </c>
      <c r="G227">
        <v>14862.927</v>
      </c>
    </row>
    <row r="228" spans="1:7" x14ac:dyDescent="0.2">
      <c r="A228" t="s">
        <v>285</v>
      </c>
      <c r="B228" t="s">
        <v>14</v>
      </c>
      <c r="C228" t="s">
        <v>285</v>
      </c>
      <c r="D228" t="s">
        <v>286</v>
      </c>
      <c r="G228">
        <v>62.273000000000003</v>
      </c>
    </row>
    <row r="229" spans="1:7" x14ac:dyDescent="0.2">
      <c r="A229" t="s">
        <v>285</v>
      </c>
      <c r="B229" t="s">
        <v>14</v>
      </c>
      <c r="C229" t="s">
        <v>285</v>
      </c>
      <c r="D229" t="s">
        <v>287</v>
      </c>
      <c r="E229">
        <v>18732.178</v>
      </c>
      <c r="F229">
        <v>19009.978999999999</v>
      </c>
      <c r="G229">
        <v>37742.156999999999</v>
      </c>
    </row>
    <row r="230" spans="1:7" x14ac:dyDescent="0.2">
      <c r="A230" t="s">
        <v>285</v>
      </c>
      <c r="B230" t="s">
        <v>14</v>
      </c>
      <c r="C230" t="s">
        <v>285</v>
      </c>
      <c r="D230" t="s">
        <v>288</v>
      </c>
      <c r="G230">
        <v>56.771999999999998</v>
      </c>
    </row>
    <row r="231" spans="1:7" x14ac:dyDescent="0.2">
      <c r="A231" t="s">
        <v>285</v>
      </c>
      <c r="B231" t="s">
        <v>14</v>
      </c>
      <c r="C231" t="s">
        <v>285</v>
      </c>
      <c r="D231" t="s">
        <v>289</v>
      </c>
      <c r="G231">
        <v>5.7949999999999999</v>
      </c>
    </row>
    <row r="232" spans="1:7" x14ac:dyDescent="0.2">
      <c r="A232" t="s">
        <v>285</v>
      </c>
      <c r="B232" t="s">
        <v>14</v>
      </c>
      <c r="C232" t="s">
        <v>285</v>
      </c>
      <c r="D232" t="s">
        <v>290</v>
      </c>
      <c r="E232">
        <v>163786.016</v>
      </c>
      <c r="F232">
        <v>167216.63099999999</v>
      </c>
      <c r="G232">
        <v>331002.647</v>
      </c>
    </row>
  </sheetData>
  <sortState xmlns:xlrd2="http://schemas.microsoft.com/office/spreadsheetml/2017/richdata2" ref="W5:Y17">
    <sortCondition ref="W5:W17"/>
  </sortState>
  <pageMargins left="0.7" right="0.7" top="0.75" bottom="0.75" header="0.3" footer="0.3"/>
  <pageSetup paperSize="9" orientation="portrait" r:id="rId2"/>
  <headerFooter>
    <oddFooter>&amp;L&amp;1#&amp;"Calibri"&amp;7&amp;K000000C2 General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96A4-71EB-4003-A877-247B5515F2CC}">
  <dimension ref="A1:AS232"/>
  <sheetViews>
    <sheetView zoomScale="80" zoomScaleNormal="80" workbookViewId="0">
      <selection activeCell="C28" sqref="C28"/>
    </sheetView>
  </sheetViews>
  <sheetFormatPr baseColWidth="10" defaultRowHeight="14.25" x14ac:dyDescent="0.2"/>
  <cols>
    <col min="2" max="2" width="39.75" bestFit="1" customWidth="1"/>
    <col min="3" max="3" width="23.5" customWidth="1"/>
    <col min="4" max="4" width="20.625" customWidth="1"/>
    <col min="11" max="11" width="35.75" bestFit="1" customWidth="1"/>
    <col min="12" max="12" width="12" bestFit="1" customWidth="1"/>
    <col min="13" max="13" width="15.25" bestFit="1" customWidth="1"/>
    <col min="16" max="16" width="35.75" bestFit="1" customWidth="1"/>
    <col min="17" max="17" width="15" bestFit="1" customWidth="1"/>
    <col min="18" max="18" width="17.125" bestFit="1" customWidth="1"/>
    <col min="19" max="19" width="17.5" bestFit="1" customWidth="1"/>
    <col min="20" max="20" width="6.75" customWidth="1"/>
    <col min="21" max="21" width="9.875" bestFit="1" customWidth="1"/>
    <col min="22" max="22" width="6.25" bestFit="1" customWidth="1"/>
    <col min="23" max="27" width="5.625" bestFit="1" customWidth="1"/>
    <col min="28" max="28" width="5.625" customWidth="1"/>
    <col min="29" max="29" width="5.5" style="8" bestFit="1" customWidth="1"/>
    <col min="30" max="35" width="6" style="8" bestFit="1" customWidth="1"/>
    <col min="36" max="36" width="5.5" style="8" bestFit="1" customWidth="1"/>
    <col min="37" max="37" width="6" style="8" bestFit="1" customWidth="1"/>
    <col min="38" max="38" width="5.5" style="8" bestFit="1" customWidth="1"/>
    <col min="39" max="42" width="6" style="8" bestFit="1" customWidth="1"/>
    <col min="43" max="43" width="5.25" style="8" bestFit="1" customWidth="1"/>
    <col min="44" max="44" width="6" style="8" bestFit="1" customWidth="1"/>
    <col min="45" max="45" width="6.625" style="8" bestFit="1" customWidth="1"/>
    <col min="46" max="46" width="18.375" customWidth="1"/>
    <col min="47" max="47" width="20.5" customWidth="1"/>
    <col min="48" max="48" width="18.375" customWidth="1"/>
    <col min="49" max="49" width="20.5" customWidth="1"/>
    <col min="50" max="50" width="18.375" customWidth="1"/>
    <col min="51" max="51" width="20.5" customWidth="1"/>
    <col min="52" max="52" width="18.375" customWidth="1"/>
    <col min="53" max="53" width="20.5" customWidth="1"/>
    <col min="54" max="54" width="18.375" customWidth="1"/>
    <col min="55" max="55" width="20.5" customWidth="1"/>
    <col min="56" max="56" width="18.375" customWidth="1"/>
    <col min="57" max="57" width="20.5" customWidth="1"/>
    <col min="58" max="58" width="18.375" customWidth="1"/>
    <col min="59" max="59" width="20.5" customWidth="1"/>
    <col min="60" max="60" width="18.375" customWidth="1"/>
    <col min="61" max="61" width="20.5" customWidth="1"/>
    <col min="62" max="62" width="18.375" customWidth="1"/>
    <col min="63" max="63" width="20.5" customWidth="1"/>
    <col min="64" max="64" width="18.375" customWidth="1"/>
    <col min="65" max="65" width="20.5" customWidth="1"/>
    <col min="66" max="66" width="18.375" customWidth="1"/>
    <col min="67" max="67" width="20.5" customWidth="1"/>
    <col min="68" max="68" width="18.375" customWidth="1"/>
    <col min="69" max="69" width="20.5" customWidth="1"/>
    <col min="70" max="70" width="18.375" customWidth="1"/>
    <col min="71" max="71" width="20.5" customWidth="1"/>
    <col min="72" max="72" width="18.375" customWidth="1"/>
    <col min="73" max="73" width="20.5" customWidth="1"/>
    <col min="74" max="74" width="18.375" customWidth="1"/>
    <col min="75" max="75" width="20.5" customWidth="1"/>
    <col min="76" max="76" width="18.375" customWidth="1"/>
    <col min="77" max="77" width="20.5" customWidth="1"/>
    <col min="78" max="78" width="18.375" customWidth="1"/>
    <col min="79" max="79" width="20.5" customWidth="1"/>
    <col min="80" max="80" width="18.375" customWidth="1"/>
    <col min="81" max="81" width="20.5" customWidth="1"/>
    <col min="82" max="82" width="18.375" customWidth="1"/>
    <col min="83" max="83" width="20.5" customWidth="1"/>
    <col min="84" max="84" width="18.375" customWidth="1"/>
    <col min="85" max="85" width="20.5" customWidth="1"/>
    <col min="86" max="86" width="18.375" customWidth="1"/>
    <col min="87" max="87" width="20.5" customWidth="1"/>
    <col min="88" max="88" width="18.375" customWidth="1"/>
    <col min="89" max="89" width="20.5" customWidth="1"/>
    <col min="90" max="90" width="18.375" customWidth="1"/>
    <col min="91" max="91" width="20.5" customWidth="1"/>
    <col min="92" max="92" width="18.375" customWidth="1"/>
    <col min="93" max="93" width="20.5" customWidth="1"/>
    <col min="94" max="94" width="18.375" customWidth="1"/>
    <col min="95" max="95" width="20.5" customWidth="1"/>
    <col min="96" max="96" width="18.375" customWidth="1"/>
    <col min="97" max="97" width="20.5" customWidth="1"/>
    <col min="98" max="98" width="18.375" customWidth="1"/>
    <col min="99" max="99" width="20.5" customWidth="1"/>
    <col min="100" max="100" width="18.375" customWidth="1"/>
    <col min="101" max="101" width="20.5" customWidth="1"/>
    <col min="102" max="102" width="18.375" customWidth="1"/>
    <col min="103" max="103" width="20.5" customWidth="1"/>
    <col min="104" max="104" width="18.375" customWidth="1"/>
    <col min="105" max="105" width="20.5" customWidth="1"/>
    <col min="106" max="106" width="18.375" customWidth="1"/>
    <col min="107" max="107" width="20.5" customWidth="1"/>
    <col min="108" max="108" width="18.375" customWidth="1"/>
    <col min="109" max="109" width="20.5" customWidth="1"/>
    <col min="110" max="110" width="18.375" customWidth="1"/>
    <col min="111" max="111" width="20.5" customWidth="1"/>
    <col min="112" max="112" width="18.375" customWidth="1"/>
    <col min="113" max="113" width="20.5" customWidth="1"/>
    <col min="114" max="114" width="18.375" customWidth="1"/>
    <col min="115" max="115" width="20.5" customWidth="1"/>
    <col min="116" max="116" width="18.375" customWidth="1"/>
    <col min="117" max="117" width="20.5" customWidth="1"/>
    <col min="118" max="118" width="18.375" customWidth="1"/>
    <col min="119" max="119" width="20.5" customWidth="1"/>
    <col min="120" max="120" width="18.375" customWidth="1"/>
    <col min="121" max="121" width="20.5" customWidth="1"/>
    <col min="122" max="122" width="18.375" customWidth="1"/>
    <col min="123" max="123" width="20.5" customWidth="1"/>
    <col min="124" max="124" width="18.375" customWidth="1"/>
    <col min="125" max="125" width="20.5" customWidth="1"/>
    <col min="126" max="126" width="18.375" customWidth="1"/>
    <col min="127" max="127" width="20.5" customWidth="1"/>
    <col min="128" max="128" width="18.375" customWidth="1"/>
    <col min="129" max="129" width="20.5" customWidth="1"/>
    <col min="130" max="130" width="18.375" customWidth="1"/>
    <col min="131" max="131" width="20.5" customWidth="1"/>
    <col min="132" max="132" width="18.375" customWidth="1"/>
    <col min="133" max="133" width="20.5" customWidth="1"/>
    <col min="134" max="134" width="18.375" customWidth="1"/>
    <col min="135" max="135" width="20.5" customWidth="1"/>
    <col min="136" max="136" width="18.375" customWidth="1"/>
    <col min="137" max="137" width="20.5" customWidth="1"/>
    <col min="138" max="138" width="18.375" customWidth="1"/>
    <col min="139" max="139" width="20.5" customWidth="1"/>
    <col min="140" max="140" width="18.375" customWidth="1"/>
    <col min="141" max="141" width="20.5" customWidth="1"/>
    <col min="142" max="142" width="18.375" customWidth="1"/>
    <col min="143" max="143" width="20.5" customWidth="1"/>
    <col min="144" max="144" width="18.375" customWidth="1"/>
    <col min="145" max="145" width="20.5" customWidth="1"/>
    <col min="146" max="146" width="18.375" customWidth="1"/>
    <col min="147" max="147" width="20.5" customWidth="1"/>
    <col min="148" max="148" width="18.375" customWidth="1"/>
    <col min="149" max="149" width="20.5" customWidth="1"/>
    <col min="150" max="150" width="18.375" customWidth="1"/>
    <col min="151" max="151" width="20.5" customWidth="1"/>
    <col min="152" max="152" width="18.375" customWidth="1"/>
    <col min="153" max="153" width="20.5" customWidth="1"/>
    <col min="154" max="154" width="18.375" customWidth="1"/>
    <col min="155" max="155" width="20.5" customWidth="1"/>
    <col min="156" max="156" width="18.375" customWidth="1"/>
    <col min="157" max="157" width="20.5" customWidth="1"/>
    <col min="158" max="158" width="18.375" customWidth="1"/>
    <col min="159" max="159" width="20.5" customWidth="1"/>
    <col min="160" max="160" width="18.375" customWidth="1"/>
    <col min="161" max="161" width="20.5" customWidth="1"/>
    <col min="162" max="162" width="18.375" customWidth="1"/>
    <col min="163" max="163" width="20.5" customWidth="1"/>
    <col min="164" max="164" width="18.375" customWidth="1"/>
    <col min="165" max="165" width="20.5" customWidth="1"/>
    <col min="166" max="166" width="18.375" customWidth="1"/>
    <col min="167" max="167" width="20.5" customWidth="1"/>
    <col min="168" max="168" width="18.375" customWidth="1"/>
    <col min="169" max="169" width="20.5" customWidth="1"/>
    <col min="170" max="170" width="18.375" customWidth="1"/>
    <col min="171" max="171" width="20.5" customWidth="1"/>
    <col min="172" max="172" width="18.375" customWidth="1"/>
    <col min="173" max="173" width="20.5" customWidth="1"/>
    <col min="174" max="174" width="18.375" customWidth="1"/>
    <col min="175" max="175" width="20.5" customWidth="1"/>
    <col min="176" max="176" width="18.375" customWidth="1"/>
    <col min="177" max="177" width="20.5" customWidth="1"/>
    <col min="178" max="178" width="18.375" customWidth="1"/>
    <col min="179" max="179" width="20.5" customWidth="1"/>
    <col min="180" max="180" width="18.375" customWidth="1"/>
    <col min="181" max="181" width="20.5" customWidth="1"/>
    <col min="182" max="182" width="18.375" customWidth="1"/>
    <col min="183" max="183" width="20.5" customWidth="1"/>
    <col min="184" max="184" width="18.375" customWidth="1"/>
    <col min="185" max="185" width="20.5" customWidth="1"/>
    <col min="186" max="186" width="18.375" customWidth="1"/>
    <col min="187" max="187" width="20.5" customWidth="1"/>
    <col min="188" max="188" width="18.375" customWidth="1"/>
    <col min="189" max="189" width="20.5" customWidth="1"/>
    <col min="190" max="190" width="18.375" customWidth="1"/>
    <col min="191" max="191" width="20.5" customWidth="1"/>
    <col min="192" max="192" width="18.375" customWidth="1"/>
    <col min="193" max="193" width="20.5" customWidth="1"/>
    <col min="194" max="194" width="18.375" customWidth="1"/>
    <col min="195" max="195" width="20.5" customWidth="1"/>
    <col min="196" max="196" width="18.375" customWidth="1"/>
    <col min="197" max="197" width="20.5" customWidth="1"/>
    <col min="198" max="198" width="18.375" customWidth="1"/>
    <col min="199" max="199" width="20.5" customWidth="1"/>
    <col min="200" max="200" width="18.375" customWidth="1"/>
    <col min="201" max="201" width="20.5" customWidth="1"/>
    <col min="202" max="202" width="18.375" customWidth="1"/>
    <col min="203" max="203" width="20.5" customWidth="1"/>
    <col min="204" max="204" width="18.375" customWidth="1"/>
    <col min="205" max="205" width="20.5" bestFit="1" customWidth="1"/>
    <col min="206" max="206" width="18.375" customWidth="1"/>
    <col min="207" max="207" width="20.5" bestFit="1" customWidth="1"/>
    <col min="208" max="208" width="18.375" customWidth="1"/>
    <col min="209" max="209" width="20.5" customWidth="1"/>
    <col min="210" max="210" width="18.375" customWidth="1"/>
    <col min="211" max="211" width="20.5" bestFit="1" customWidth="1"/>
    <col min="212" max="212" width="18.375" customWidth="1"/>
    <col min="213" max="213" width="20.5" bestFit="1" customWidth="1"/>
    <col min="214" max="214" width="18.375" customWidth="1"/>
    <col min="215" max="215" width="20.5" customWidth="1"/>
    <col min="216" max="216" width="18.375" customWidth="1"/>
    <col min="217" max="217" width="20.5" customWidth="1"/>
    <col min="218" max="218" width="18.375" customWidth="1"/>
    <col min="219" max="219" width="20.5" customWidth="1"/>
    <col min="220" max="220" width="18.375" customWidth="1"/>
    <col min="221" max="221" width="20.5" customWidth="1"/>
    <col min="222" max="222" width="18.375" customWidth="1"/>
    <col min="223" max="223" width="20.5" bestFit="1" customWidth="1"/>
    <col min="224" max="224" width="18.375" customWidth="1"/>
    <col min="225" max="225" width="20.5" customWidth="1"/>
    <col min="226" max="226" width="18.375" customWidth="1"/>
    <col min="227" max="227" width="20.5" customWidth="1"/>
    <col min="228" max="228" width="18.375" customWidth="1"/>
    <col min="229" max="229" width="20.5" bestFit="1" customWidth="1"/>
    <col min="230" max="230" width="18.375" customWidth="1"/>
    <col min="231" max="231" width="20.5" customWidth="1"/>
    <col min="232" max="232" width="18.375" customWidth="1"/>
    <col min="233" max="233" width="20.5" customWidth="1"/>
    <col min="234" max="234" width="18.375" customWidth="1"/>
    <col min="235" max="235" width="20.5" bestFit="1" customWidth="1"/>
    <col min="236" max="236" width="18.375" customWidth="1"/>
    <col min="237" max="237" width="20.5" customWidth="1"/>
    <col min="238" max="238" width="18.375" customWidth="1"/>
    <col min="239" max="239" width="20.5" customWidth="1"/>
    <col min="240" max="240" width="18.375" customWidth="1"/>
    <col min="241" max="241" width="20.5" bestFit="1" customWidth="1"/>
    <col min="242" max="242" width="18.375" customWidth="1"/>
    <col min="243" max="243" width="20.5" bestFit="1" customWidth="1"/>
    <col min="244" max="244" width="18.375" customWidth="1"/>
    <col min="245" max="245" width="20.5" customWidth="1"/>
    <col min="246" max="246" width="18.375" customWidth="1"/>
    <col min="247" max="247" width="20.5" bestFit="1" customWidth="1"/>
    <col min="248" max="248" width="18.375" customWidth="1"/>
    <col min="249" max="249" width="20.5" bestFit="1" customWidth="1"/>
    <col min="250" max="250" width="18.375" customWidth="1"/>
    <col min="251" max="251" width="20.5" customWidth="1"/>
    <col min="252" max="252" width="18.375" customWidth="1"/>
    <col min="253" max="253" width="20.5" customWidth="1"/>
    <col min="254" max="254" width="18.375" customWidth="1"/>
    <col min="255" max="255" width="20.5" bestFit="1" customWidth="1"/>
    <col min="256" max="256" width="18.375" customWidth="1"/>
    <col min="257" max="257" width="20.5" customWidth="1"/>
    <col min="258" max="258" width="18.375" customWidth="1"/>
    <col min="259" max="259" width="20.5" bestFit="1" customWidth="1"/>
    <col min="260" max="260" width="18.375" customWidth="1"/>
    <col min="261" max="261" width="20.5" bestFit="1" customWidth="1"/>
    <col min="262" max="262" width="18.375" customWidth="1"/>
    <col min="263" max="263" width="20.5" customWidth="1"/>
    <col min="264" max="264" width="18.375" customWidth="1"/>
    <col min="265" max="265" width="20.5" bestFit="1" customWidth="1"/>
    <col min="266" max="266" width="18.375" customWidth="1"/>
    <col min="267" max="267" width="20.5" bestFit="1" customWidth="1"/>
    <col min="268" max="268" width="18.375" customWidth="1"/>
    <col min="269" max="269" width="20.5" customWidth="1"/>
    <col min="270" max="270" width="18.375" customWidth="1"/>
    <col min="271" max="271" width="20.5" customWidth="1"/>
    <col min="272" max="272" width="18.375" customWidth="1"/>
    <col min="273" max="273" width="20.5" bestFit="1" customWidth="1"/>
    <col min="274" max="274" width="18.375" customWidth="1"/>
    <col min="275" max="275" width="20.5" customWidth="1"/>
    <col min="276" max="276" width="18.375" customWidth="1"/>
    <col min="277" max="277" width="20.5" customWidth="1"/>
    <col min="278" max="278" width="18.375" customWidth="1"/>
    <col min="279" max="279" width="20.5" bestFit="1" customWidth="1"/>
    <col min="280" max="280" width="18.375" customWidth="1"/>
    <col min="281" max="281" width="20.5" customWidth="1"/>
    <col min="282" max="282" width="18.375" customWidth="1"/>
    <col min="283" max="283" width="20.5" bestFit="1" customWidth="1"/>
    <col min="284" max="284" width="18.375" customWidth="1"/>
    <col min="285" max="285" width="20.5" customWidth="1"/>
    <col min="286" max="286" width="18.375" customWidth="1"/>
    <col min="287" max="287" width="20.5" customWidth="1"/>
    <col min="288" max="288" width="18.375" customWidth="1"/>
    <col min="289" max="289" width="20.5" customWidth="1"/>
    <col min="290" max="290" width="18.375" customWidth="1"/>
    <col min="291" max="291" width="20.5" customWidth="1"/>
    <col min="292" max="292" width="18.375" customWidth="1"/>
    <col min="293" max="293" width="20.5" customWidth="1"/>
    <col min="294" max="294" width="18.375" customWidth="1"/>
    <col min="295" max="295" width="20.5" customWidth="1"/>
    <col min="296" max="296" width="18.375" customWidth="1"/>
    <col min="297" max="297" width="20.5" customWidth="1"/>
    <col min="298" max="298" width="18.375" customWidth="1"/>
    <col min="299" max="299" width="20.5" customWidth="1"/>
    <col min="300" max="300" width="18.375" customWidth="1"/>
    <col min="301" max="301" width="20.5" customWidth="1"/>
    <col min="302" max="302" width="18.375" customWidth="1"/>
    <col min="303" max="303" width="20.5" customWidth="1"/>
    <col min="304" max="304" width="18.375" customWidth="1"/>
    <col min="305" max="305" width="20.5" customWidth="1"/>
    <col min="306" max="306" width="18.375" customWidth="1"/>
    <col min="307" max="307" width="20.5" customWidth="1"/>
    <col min="308" max="308" width="18.375" customWidth="1"/>
    <col min="309" max="309" width="20.5" customWidth="1"/>
    <col min="310" max="310" width="18.375" customWidth="1"/>
    <col min="311" max="311" width="20.5" customWidth="1"/>
    <col min="312" max="312" width="18.375" customWidth="1"/>
    <col min="313" max="313" width="20.5" customWidth="1"/>
    <col min="314" max="314" width="18.375" customWidth="1"/>
    <col min="315" max="315" width="20.5" bestFit="1" customWidth="1"/>
    <col min="316" max="316" width="18.375" customWidth="1"/>
    <col min="317" max="317" width="20.5" customWidth="1"/>
    <col min="318" max="318" width="18.375" customWidth="1"/>
    <col min="319" max="319" width="20.5" customWidth="1"/>
    <col min="320" max="320" width="18.375" customWidth="1"/>
    <col min="321" max="321" width="20.5" customWidth="1"/>
    <col min="322" max="322" width="18.375" customWidth="1"/>
    <col min="323" max="323" width="20.5" customWidth="1"/>
    <col min="324" max="324" width="18.375" customWidth="1"/>
    <col min="325" max="325" width="20.5" customWidth="1"/>
    <col min="326" max="326" width="18.375" customWidth="1"/>
    <col min="327" max="327" width="20.5" customWidth="1"/>
    <col min="328" max="328" width="18.375" customWidth="1"/>
    <col min="329" max="329" width="20.5" customWidth="1"/>
    <col min="330" max="330" width="18.375" customWidth="1"/>
    <col min="331" max="331" width="20.5" customWidth="1"/>
    <col min="332" max="332" width="18.375" customWidth="1"/>
    <col min="333" max="333" width="20.5" customWidth="1"/>
    <col min="334" max="334" width="18.375" customWidth="1"/>
    <col min="335" max="335" width="20.5" customWidth="1"/>
    <col min="336" max="336" width="18.375" customWidth="1"/>
    <col min="337" max="337" width="20.5" customWidth="1"/>
    <col min="338" max="338" width="18.375" customWidth="1"/>
    <col min="339" max="339" width="20.5" customWidth="1"/>
    <col min="340" max="340" width="18.375" customWidth="1"/>
    <col min="341" max="341" width="20.5" customWidth="1"/>
    <col min="342" max="342" width="18.375" customWidth="1"/>
    <col min="343" max="343" width="20.5" customWidth="1"/>
    <col min="344" max="344" width="18.375" customWidth="1"/>
    <col min="345" max="345" width="20.5" customWidth="1"/>
    <col min="346" max="346" width="18.375" customWidth="1"/>
    <col min="347" max="347" width="20.5" customWidth="1"/>
    <col min="348" max="348" width="18.375" customWidth="1"/>
    <col min="349" max="349" width="20.5" bestFit="1" customWidth="1"/>
    <col min="350" max="350" width="18.375" customWidth="1"/>
    <col min="351" max="351" width="20.5" customWidth="1"/>
    <col min="352" max="352" width="18.375" customWidth="1"/>
    <col min="353" max="353" width="20.5" customWidth="1"/>
    <col min="354" max="354" width="18.375" customWidth="1"/>
    <col min="355" max="355" width="20.5" customWidth="1"/>
    <col min="356" max="356" width="18.375" customWidth="1"/>
    <col min="357" max="357" width="20.5" customWidth="1"/>
    <col min="358" max="358" width="18.375" customWidth="1"/>
    <col min="359" max="359" width="20.5" customWidth="1"/>
    <col min="360" max="360" width="18.375" customWidth="1"/>
    <col min="361" max="361" width="20.5" customWidth="1"/>
    <col min="362" max="362" width="18.375" customWidth="1"/>
    <col min="363" max="363" width="20.5" customWidth="1"/>
    <col min="364" max="364" width="18.375" customWidth="1"/>
    <col min="365" max="365" width="20.5" customWidth="1"/>
    <col min="366" max="366" width="18.375" customWidth="1"/>
    <col min="367" max="367" width="20.5" customWidth="1"/>
    <col min="368" max="368" width="18.375" customWidth="1"/>
    <col min="369" max="369" width="20.5" customWidth="1"/>
    <col min="370" max="370" width="18.375" customWidth="1"/>
    <col min="371" max="371" width="20.5" customWidth="1"/>
    <col min="372" max="372" width="18.375" customWidth="1"/>
    <col min="373" max="373" width="20.5" customWidth="1"/>
    <col min="374" max="374" width="18.375" customWidth="1"/>
    <col min="375" max="375" width="20.5" customWidth="1"/>
    <col min="376" max="376" width="18.375" customWidth="1"/>
    <col min="377" max="377" width="20.5" customWidth="1"/>
    <col min="378" max="378" width="18.375" customWidth="1"/>
    <col min="379" max="379" width="20.5" customWidth="1"/>
    <col min="380" max="380" width="18.375" customWidth="1"/>
    <col min="381" max="381" width="20.5" customWidth="1"/>
    <col min="382" max="382" width="18.375" customWidth="1"/>
    <col min="383" max="383" width="20.5" customWidth="1"/>
    <col min="384" max="384" width="18.375" customWidth="1"/>
    <col min="385" max="385" width="20.5" customWidth="1"/>
    <col min="386" max="386" width="18.375" customWidth="1"/>
    <col min="387" max="387" width="20.5" customWidth="1"/>
    <col min="388" max="388" width="18.375" customWidth="1"/>
    <col min="389" max="389" width="20.5" customWidth="1"/>
    <col min="390" max="390" width="18.375" customWidth="1"/>
    <col min="391" max="391" width="20.5" customWidth="1"/>
    <col min="392" max="392" width="18.375" customWidth="1"/>
    <col min="393" max="393" width="20.5" customWidth="1"/>
    <col min="394" max="394" width="18.375" customWidth="1"/>
    <col min="395" max="395" width="20.5" customWidth="1"/>
    <col min="396" max="396" width="18.375" customWidth="1"/>
    <col min="397" max="397" width="20.5" customWidth="1"/>
    <col min="398" max="398" width="18.375" customWidth="1"/>
    <col min="399" max="399" width="20.5" customWidth="1"/>
    <col min="400" max="400" width="18.375" customWidth="1"/>
    <col min="401" max="401" width="20.5" customWidth="1"/>
    <col min="402" max="402" width="18.375" customWidth="1"/>
    <col min="403" max="403" width="20.5" customWidth="1"/>
    <col min="404" max="404" width="18.375" customWidth="1"/>
    <col min="405" max="405" width="20.5" customWidth="1"/>
    <col min="406" max="406" width="18.375" customWidth="1"/>
    <col min="407" max="407" width="20.5" customWidth="1"/>
    <col min="408" max="408" width="18.375" customWidth="1"/>
    <col min="409" max="409" width="20.5" customWidth="1"/>
    <col min="410" max="410" width="18.375" customWidth="1"/>
    <col min="411" max="411" width="20.5" customWidth="1"/>
    <col min="412" max="412" width="18.375" customWidth="1"/>
    <col min="413" max="413" width="20.5" customWidth="1"/>
    <col min="414" max="414" width="18.375" customWidth="1"/>
    <col min="415" max="415" width="20.5" customWidth="1"/>
    <col min="416" max="416" width="18.375" customWidth="1"/>
    <col min="417" max="417" width="20.5" customWidth="1"/>
    <col min="418" max="418" width="18.375" customWidth="1"/>
    <col min="419" max="419" width="20.5" customWidth="1"/>
    <col min="420" max="420" width="18.375" customWidth="1"/>
    <col min="421" max="421" width="20.5" customWidth="1"/>
    <col min="422" max="422" width="18.375" customWidth="1"/>
    <col min="423" max="423" width="20.5" customWidth="1"/>
    <col min="424" max="424" width="18.375" customWidth="1"/>
    <col min="425" max="425" width="20.5" customWidth="1"/>
    <col min="426" max="426" width="18.375" customWidth="1"/>
    <col min="427" max="427" width="20.5" customWidth="1"/>
    <col min="428" max="428" width="18.375" customWidth="1"/>
    <col min="429" max="429" width="20.5" customWidth="1"/>
    <col min="430" max="430" width="18.375" customWidth="1"/>
    <col min="431" max="431" width="20.5" bestFit="1" customWidth="1"/>
    <col min="432" max="432" width="18.375" customWidth="1"/>
    <col min="433" max="433" width="20.5" bestFit="1" customWidth="1"/>
    <col min="434" max="434" width="18.375" bestFit="1" customWidth="1"/>
    <col min="435" max="435" width="20.5" bestFit="1" customWidth="1"/>
    <col min="436" max="436" width="18.375" bestFit="1" customWidth="1"/>
    <col min="437" max="437" width="20.5" bestFit="1" customWidth="1"/>
    <col min="438" max="438" width="18.375" bestFit="1" customWidth="1"/>
    <col min="439" max="439" width="20.5" bestFit="1" customWidth="1"/>
    <col min="440" max="440" width="18.375" bestFit="1" customWidth="1"/>
    <col min="441" max="441" width="20.5" bestFit="1" customWidth="1"/>
    <col min="442" max="442" width="18.375" bestFit="1" customWidth="1"/>
    <col min="443" max="443" width="20.5" bestFit="1" customWidth="1"/>
    <col min="444" max="444" width="18.375" bestFit="1" customWidth="1"/>
    <col min="445" max="445" width="20.5" bestFit="1" customWidth="1"/>
    <col min="446" max="446" width="18.375" bestFit="1" customWidth="1"/>
    <col min="447" max="447" width="20.5" bestFit="1" customWidth="1"/>
    <col min="448" max="448" width="18.375" bestFit="1" customWidth="1"/>
    <col min="449" max="449" width="20.5" bestFit="1" customWidth="1"/>
    <col min="450" max="450" width="18.375" bestFit="1" customWidth="1"/>
    <col min="451" max="451" width="20.5" bestFit="1" customWidth="1"/>
    <col min="452" max="452" width="18.375" bestFit="1" customWidth="1"/>
    <col min="453" max="453" width="20.5" bestFit="1" customWidth="1"/>
    <col min="454" max="454" width="18.375" bestFit="1" customWidth="1"/>
    <col min="455" max="455" width="20.5" bestFit="1" customWidth="1"/>
    <col min="456" max="456" width="18.375" bestFit="1" customWidth="1"/>
    <col min="457" max="457" width="20.5" bestFit="1" customWidth="1"/>
    <col min="458" max="458" width="18.375" bestFit="1" customWidth="1"/>
    <col min="459" max="459" width="20.5" bestFit="1" customWidth="1"/>
    <col min="460" max="460" width="18.375" bestFit="1" customWidth="1"/>
    <col min="461" max="461" width="20.5" bestFit="1" customWidth="1"/>
    <col min="462" max="462" width="23.5" bestFit="1" customWidth="1"/>
    <col min="463" max="463" width="25.625" bestFit="1" customWidth="1"/>
    <col min="464" max="464" width="11.625" bestFit="1" customWidth="1"/>
    <col min="465" max="466" width="14.375" bestFit="1" customWidth="1"/>
    <col min="467" max="467" width="11.625" bestFit="1" customWidth="1"/>
    <col min="468" max="468" width="14.375" bestFit="1" customWidth="1"/>
    <col min="469" max="469" width="13.375" bestFit="1" customWidth="1"/>
    <col min="470" max="470" width="11.625" bestFit="1" customWidth="1"/>
    <col min="471" max="471" width="13.375" bestFit="1" customWidth="1"/>
    <col min="472" max="472" width="14.375" bestFit="1" customWidth="1"/>
    <col min="473" max="473" width="11.625" bestFit="1" customWidth="1"/>
    <col min="474" max="475" width="14.375" bestFit="1" customWidth="1"/>
    <col min="476" max="476" width="11.625" bestFit="1" customWidth="1"/>
    <col min="477" max="478" width="14.375" bestFit="1" customWidth="1"/>
    <col min="479" max="479" width="11.625" bestFit="1" customWidth="1"/>
    <col min="480" max="481" width="14.375" bestFit="1" customWidth="1"/>
    <col min="482" max="482" width="11.625" bestFit="1" customWidth="1"/>
    <col min="483" max="484" width="14.375" bestFit="1" customWidth="1"/>
    <col min="485" max="485" width="11.625" bestFit="1" customWidth="1"/>
    <col min="486" max="487" width="14.375" bestFit="1" customWidth="1"/>
    <col min="488" max="488" width="11.625" bestFit="1" customWidth="1"/>
    <col min="489" max="490" width="14.375" bestFit="1" customWidth="1"/>
    <col min="491" max="491" width="11.625" bestFit="1" customWidth="1"/>
    <col min="492" max="493" width="14.375" bestFit="1" customWidth="1"/>
    <col min="494" max="494" width="11.625" bestFit="1" customWidth="1"/>
    <col min="495" max="496" width="14.375" bestFit="1" customWidth="1"/>
    <col min="497" max="497" width="11.625" bestFit="1" customWidth="1"/>
    <col min="498" max="499" width="14.375" bestFit="1" customWidth="1"/>
    <col min="500" max="500" width="11.625" bestFit="1" customWidth="1"/>
    <col min="501" max="502" width="14.375" bestFit="1" customWidth="1"/>
    <col min="503" max="503" width="11.625" bestFit="1" customWidth="1"/>
    <col min="504" max="505" width="14.375" bestFit="1" customWidth="1"/>
    <col min="506" max="506" width="11.625" bestFit="1" customWidth="1"/>
    <col min="507" max="508" width="14.375" bestFit="1" customWidth="1"/>
    <col min="509" max="509" width="11.625" bestFit="1" customWidth="1"/>
    <col min="510" max="511" width="14.375" bestFit="1" customWidth="1"/>
    <col min="512" max="512" width="11.625" bestFit="1" customWidth="1"/>
    <col min="513" max="513" width="13.375" bestFit="1" customWidth="1"/>
    <col min="514" max="514" width="14.375" bestFit="1" customWidth="1"/>
    <col min="515" max="515" width="11.625" bestFit="1" customWidth="1"/>
    <col min="516" max="517" width="14.375" bestFit="1" customWidth="1"/>
    <col min="518" max="518" width="11.625" bestFit="1" customWidth="1"/>
    <col min="519" max="519" width="14.375" bestFit="1" customWidth="1"/>
    <col min="520" max="520" width="13.375" bestFit="1" customWidth="1"/>
    <col min="521" max="521" width="11.625" bestFit="1" customWidth="1"/>
    <col min="522" max="523" width="14.375" bestFit="1" customWidth="1"/>
    <col min="524" max="524" width="11.625" bestFit="1" customWidth="1"/>
    <col min="525" max="526" width="14.375" bestFit="1" customWidth="1"/>
    <col min="527" max="527" width="11.625" bestFit="1" customWidth="1"/>
    <col min="528" max="529" width="14.375" bestFit="1" customWidth="1"/>
    <col min="530" max="530" width="11.625" bestFit="1" customWidth="1"/>
    <col min="531" max="532" width="14.375" bestFit="1" customWidth="1"/>
    <col min="533" max="533" width="11.625" bestFit="1" customWidth="1"/>
    <col min="534" max="535" width="14.375" bestFit="1" customWidth="1"/>
    <col min="536" max="536" width="11.625" bestFit="1" customWidth="1"/>
    <col min="537" max="538" width="14.375" bestFit="1" customWidth="1"/>
    <col min="539" max="539" width="11.625" bestFit="1" customWidth="1"/>
    <col min="540" max="540" width="14.375" bestFit="1" customWidth="1"/>
    <col min="541" max="541" width="13.375" bestFit="1" customWidth="1"/>
    <col min="542" max="542" width="11.625" bestFit="1" customWidth="1"/>
    <col min="543" max="544" width="14.375" bestFit="1" customWidth="1"/>
    <col min="545" max="545" width="11.625" bestFit="1" customWidth="1"/>
    <col min="546" max="547" width="14.375" bestFit="1" customWidth="1"/>
    <col min="548" max="548" width="11.625" bestFit="1" customWidth="1"/>
    <col min="549" max="550" width="14.375" bestFit="1" customWidth="1"/>
    <col min="551" max="551" width="11.625" bestFit="1" customWidth="1"/>
    <col min="552" max="553" width="14.375" bestFit="1" customWidth="1"/>
    <col min="554" max="554" width="11.625" bestFit="1" customWidth="1"/>
    <col min="555" max="556" width="14.375" bestFit="1" customWidth="1"/>
    <col min="557" max="557" width="11.625" bestFit="1" customWidth="1"/>
    <col min="558" max="559" width="14.375" bestFit="1" customWidth="1"/>
    <col min="560" max="560" width="11.625" bestFit="1" customWidth="1"/>
    <col min="561" max="561" width="13.375" bestFit="1" customWidth="1"/>
    <col min="562" max="562" width="14.375" bestFit="1" customWidth="1"/>
    <col min="563" max="563" width="11.625" bestFit="1" customWidth="1"/>
    <col min="564" max="565" width="14.375" bestFit="1" customWidth="1"/>
    <col min="566" max="566" width="11.625" bestFit="1" customWidth="1"/>
    <col min="567" max="568" width="14.375" bestFit="1" customWidth="1"/>
    <col min="569" max="569" width="11.625" bestFit="1" customWidth="1"/>
    <col min="570" max="571" width="14.375" bestFit="1" customWidth="1"/>
    <col min="572" max="572" width="11.625" bestFit="1" customWidth="1"/>
    <col min="573" max="574" width="14.375" bestFit="1" customWidth="1"/>
    <col min="575" max="575" width="11.625" bestFit="1" customWidth="1"/>
    <col min="576" max="577" width="14.375" bestFit="1" customWidth="1"/>
    <col min="578" max="578" width="12.625" bestFit="1" customWidth="1"/>
    <col min="579" max="580" width="15.375" bestFit="1" customWidth="1"/>
    <col min="581" max="581" width="12.625" bestFit="1" customWidth="1"/>
    <col min="582" max="582" width="14.375" bestFit="1" customWidth="1"/>
    <col min="583" max="583" width="15.375" bestFit="1" customWidth="1"/>
    <col min="584" max="584" width="12.625" bestFit="1" customWidth="1"/>
    <col min="585" max="586" width="15.375" bestFit="1" customWidth="1"/>
    <col min="587" max="587" width="12.625" bestFit="1" customWidth="1"/>
    <col min="588" max="588" width="14.375" bestFit="1" customWidth="1"/>
    <col min="589" max="589" width="15.375" bestFit="1" customWidth="1"/>
    <col min="590" max="590" width="12.625" bestFit="1" customWidth="1"/>
    <col min="591" max="591" width="15.375" bestFit="1" customWidth="1"/>
    <col min="592" max="592" width="14.375" bestFit="1" customWidth="1"/>
    <col min="593" max="593" width="12.625" bestFit="1" customWidth="1"/>
    <col min="594" max="594" width="15.375" bestFit="1" customWidth="1"/>
    <col min="595" max="595" width="14.375" bestFit="1" customWidth="1"/>
    <col min="596" max="596" width="12.5" bestFit="1" customWidth="1"/>
    <col min="597" max="597" width="4.875" customWidth="1"/>
    <col min="598" max="601" width="5.875" customWidth="1"/>
    <col min="602" max="621" width="6.875" customWidth="1"/>
    <col min="622" max="622" width="5.875" customWidth="1"/>
    <col min="623" max="625" width="6.875" customWidth="1"/>
    <col min="626" max="626" width="10.75" customWidth="1"/>
    <col min="627" max="628" width="15.75" bestFit="1" customWidth="1"/>
    <col min="629" max="629" width="12.625" bestFit="1" customWidth="1"/>
  </cols>
  <sheetData>
    <row r="1" spans="1:28" x14ac:dyDescent="0.2">
      <c r="A1" t="s">
        <v>7</v>
      </c>
      <c r="B1" t="s">
        <v>6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291</v>
      </c>
    </row>
    <row r="2" spans="1:28" x14ac:dyDescent="0.2">
      <c r="A2" t="s">
        <v>11</v>
      </c>
      <c r="B2" t="s">
        <v>10</v>
      </c>
      <c r="C2" t="s">
        <v>9</v>
      </c>
      <c r="D2" t="s">
        <v>8</v>
      </c>
      <c r="E2">
        <v>19976.264999999999</v>
      </c>
      <c r="F2">
        <v>18952.076000000001</v>
      </c>
      <c r="G2">
        <v>38928.341</v>
      </c>
      <c r="H2">
        <v>59.627000000000002</v>
      </c>
      <c r="I2">
        <f>+G2*H2</f>
        <v>2321180.1888069999</v>
      </c>
    </row>
    <row r="3" spans="1:28" x14ac:dyDescent="0.2">
      <c r="A3" t="s">
        <v>15</v>
      </c>
      <c r="B3" t="s">
        <v>14</v>
      </c>
      <c r="C3" t="s">
        <v>13</v>
      </c>
      <c r="D3" t="s">
        <v>12</v>
      </c>
      <c r="E3">
        <v>1464.7139999999999</v>
      </c>
      <c r="F3">
        <v>1413.086</v>
      </c>
      <c r="G3">
        <v>2877.8</v>
      </c>
      <c r="H3">
        <v>105.029</v>
      </c>
      <c r="I3">
        <f t="shared" ref="I3:I66" si="0">+G3*H3</f>
        <v>302252.45620000002</v>
      </c>
      <c r="Z3" s="2"/>
      <c r="AA3" s="3"/>
      <c r="AB3" s="3"/>
    </row>
    <row r="4" spans="1:28" ht="15" customHeight="1" x14ac:dyDescent="0.2">
      <c r="A4" t="s">
        <v>19</v>
      </c>
      <c r="B4" t="s">
        <v>18</v>
      </c>
      <c r="C4" t="s">
        <v>17</v>
      </c>
      <c r="D4" t="s">
        <v>16</v>
      </c>
      <c r="E4">
        <v>22153.808000000001</v>
      </c>
      <c r="F4">
        <v>21697.235000000001</v>
      </c>
      <c r="G4">
        <v>43851.042999999998</v>
      </c>
      <c r="H4">
        <v>18.411000000000001</v>
      </c>
      <c r="I4">
        <f t="shared" si="0"/>
        <v>807341.55267300003</v>
      </c>
      <c r="K4" s="1" t="s">
        <v>266</v>
      </c>
      <c r="L4" t="s">
        <v>292</v>
      </c>
      <c r="M4" t="s">
        <v>271</v>
      </c>
      <c r="P4" s="1" t="s">
        <v>266</v>
      </c>
      <c r="Q4" t="s">
        <v>273</v>
      </c>
      <c r="R4" t="s">
        <v>272</v>
      </c>
      <c r="S4" t="s">
        <v>283</v>
      </c>
    </row>
    <row r="5" spans="1:28" ht="15" x14ac:dyDescent="0.25">
      <c r="A5" t="s">
        <v>23</v>
      </c>
      <c r="B5" t="s">
        <v>22</v>
      </c>
      <c r="C5" t="s">
        <v>21</v>
      </c>
      <c r="D5" t="s">
        <v>20</v>
      </c>
      <c r="G5">
        <v>55.197000000000003</v>
      </c>
      <c r="H5">
        <v>275.98500000000001</v>
      </c>
      <c r="I5">
        <f t="shared" si="0"/>
        <v>15233.544045000002</v>
      </c>
      <c r="K5" s="2" t="s">
        <v>38</v>
      </c>
      <c r="L5" s="3">
        <v>172948.480201</v>
      </c>
      <c r="M5" s="3">
        <v>30322.114000000001</v>
      </c>
      <c r="N5">
        <f>+L5/M5</f>
        <v>5.7037078681585323</v>
      </c>
      <c r="P5" s="2" t="s">
        <v>38</v>
      </c>
      <c r="Q5" s="3">
        <v>15068.788</v>
      </c>
      <c r="R5" s="3">
        <v>15253.325999999999</v>
      </c>
      <c r="S5" s="3">
        <v>21.632999999999999</v>
      </c>
      <c r="U5" s="9" t="s">
        <v>280</v>
      </c>
    </row>
    <row r="6" spans="1:28" x14ac:dyDescent="0.2">
      <c r="A6" t="s">
        <v>15</v>
      </c>
      <c r="B6" t="s">
        <v>14</v>
      </c>
      <c r="C6" t="s">
        <v>13</v>
      </c>
      <c r="D6" t="s">
        <v>24</v>
      </c>
      <c r="G6">
        <v>77.265000000000001</v>
      </c>
      <c r="H6">
        <v>164.39400000000001</v>
      </c>
      <c r="I6">
        <f t="shared" si="0"/>
        <v>12701.902410000001</v>
      </c>
      <c r="K6" s="2" t="s">
        <v>10</v>
      </c>
      <c r="L6" s="3">
        <v>936776252.79671383</v>
      </c>
      <c r="M6" s="3">
        <v>2014708.5309999997</v>
      </c>
      <c r="N6">
        <f t="shared" ref="N6:N12" si="1">+L6/M6</f>
        <v>464.96862369056697</v>
      </c>
      <c r="P6" s="2" t="s">
        <v>10</v>
      </c>
      <c r="Q6" s="3">
        <v>1037597.732</v>
      </c>
      <c r="R6" s="3">
        <v>977110.79899999988</v>
      </c>
      <c r="S6" s="3">
        <v>4694.482</v>
      </c>
      <c r="U6" s="8">
        <v>21.062770710425859</v>
      </c>
      <c r="V6" s="7">
        <v>52.954706298745336</v>
      </c>
      <c r="W6" s="7">
        <v>68.466555430090494</v>
      </c>
      <c r="X6" s="7">
        <v>75.864742350701476</v>
      </c>
      <c r="Y6" s="8">
        <v>83.36400025942045</v>
      </c>
      <c r="Z6" s="8">
        <v>88.798626573514184</v>
      </c>
      <c r="AA6" s="8">
        <v>95</v>
      </c>
      <c r="AB6" s="8"/>
    </row>
    <row r="7" spans="1:28" x14ac:dyDescent="0.2">
      <c r="A7" t="s">
        <v>19</v>
      </c>
      <c r="B7" t="s">
        <v>27</v>
      </c>
      <c r="C7" t="s">
        <v>26</v>
      </c>
      <c r="D7" t="s">
        <v>25</v>
      </c>
      <c r="E7">
        <v>16260.87</v>
      </c>
      <c r="F7">
        <v>16605.398000000001</v>
      </c>
      <c r="G7">
        <v>32866.267999999996</v>
      </c>
      <c r="H7">
        <v>26.363</v>
      </c>
      <c r="I7">
        <f t="shared" si="0"/>
        <v>866453.4232839999</v>
      </c>
      <c r="K7" s="2" t="s">
        <v>63</v>
      </c>
      <c r="L7" s="3">
        <v>560999457.68238115</v>
      </c>
      <c r="M7" s="3">
        <v>2346709.4809999997</v>
      </c>
      <c r="N7">
        <f t="shared" si="1"/>
        <v>239.0579073483452</v>
      </c>
      <c r="P7" s="2" t="s">
        <v>63</v>
      </c>
      <c r="Q7" s="3">
        <v>1189407.443</v>
      </c>
      <c r="R7" s="3">
        <v>1157302.0379999999</v>
      </c>
      <c r="S7" s="3">
        <v>40579.854000000007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x14ac:dyDescent="0.2">
      <c r="A8" t="s">
        <v>30</v>
      </c>
      <c r="B8" t="s">
        <v>30</v>
      </c>
      <c r="C8" t="s">
        <v>29</v>
      </c>
      <c r="D8" t="s">
        <v>28</v>
      </c>
      <c r="G8">
        <v>15.002000000000001</v>
      </c>
      <c r="H8">
        <v>166.68899999999999</v>
      </c>
      <c r="I8">
        <f t="shared" si="0"/>
        <v>2500.6683779999998</v>
      </c>
      <c r="K8" s="2" t="s">
        <v>14</v>
      </c>
      <c r="L8" s="3">
        <v>115415453.57492703</v>
      </c>
      <c r="M8" s="3">
        <v>1116505.6890000002</v>
      </c>
      <c r="N8">
        <f t="shared" si="1"/>
        <v>103.37202462290992</v>
      </c>
      <c r="P8" s="2" t="s">
        <v>14</v>
      </c>
      <c r="Q8" s="3">
        <v>543399.92599999998</v>
      </c>
      <c r="R8" s="3">
        <v>572623.94199999981</v>
      </c>
      <c r="S8" s="3">
        <v>40730.421000000009</v>
      </c>
    </row>
    <row r="9" spans="1:28" x14ac:dyDescent="0.2">
      <c r="A9" t="s">
        <v>30</v>
      </c>
      <c r="B9" t="s">
        <v>30</v>
      </c>
      <c r="C9" t="s">
        <v>29</v>
      </c>
      <c r="D9" t="s">
        <v>31</v>
      </c>
      <c r="E9">
        <v>47.268999999999998</v>
      </c>
      <c r="F9">
        <v>50.658999999999999</v>
      </c>
      <c r="G9">
        <v>97.927999999999997</v>
      </c>
      <c r="H9">
        <v>222.56399999999999</v>
      </c>
      <c r="I9">
        <f t="shared" si="0"/>
        <v>21795.247391999997</v>
      </c>
      <c r="K9" s="2" t="s">
        <v>30</v>
      </c>
      <c r="L9" s="3">
        <v>39191831.264536999</v>
      </c>
      <c r="M9" s="3">
        <v>653788.34699999983</v>
      </c>
      <c r="N9">
        <f t="shared" si="1"/>
        <v>59.94574764811005</v>
      </c>
      <c r="P9" s="2" t="s">
        <v>30</v>
      </c>
      <c r="Q9" s="3">
        <v>321355.21099999989</v>
      </c>
      <c r="R9" s="3">
        <v>332042.03199999995</v>
      </c>
      <c r="S9" s="3">
        <v>9223.4840000000004</v>
      </c>
    </row>
    <row r="10" spans="1:28" x14ac:dyDescent="0.2">
      <c r="A10" t="s">
        <v>30</v>
      </c>
      <c r="B10" t="s">
        <v>30</v>
      </c>
      <c r="C10" t="s">
        <v>33</v>
      </c>
      <c r="D10" t="s">
        <v>32</v>
      </c>
      <c r="E10">
        <v>22049.146000000001</v>
      </c>
      <c r="F10">
        <v>23146.631000000001</v>
      </c>
      <c r="G10">
        <v>45195.777000000002</v>
      </c>
      <c r="H10">
        <v>16.515000000000001</v>
      </c>
      <c r="I10">
        <f t="shared" si="0"/>
        <v>746408.257155</v>
      </c>
      <c r="K10" s="2" t="s">
        <v>18</v>
      </c>
      <c r="L10" s="3">
        <v>55533481.528814979</v>
      </c>
      <c r="M10" s="3">
        <v>525869.28200000012</v>
      </c>
      <c r="N10">
        <f t="shared" si="1"/>
        <v>105.60320488317659</v>
      </c>
      <c r="P10" s="2" t="s">
        <v>18</v>
      </c>
      <c r="Q10" s="3">
        <v>270179.46100000001</v>
      </c>
      <c r="R10" s="3">
        <v>255689.821</v>
      </c>
      <c r="S10" s="3">
        <v>5987.0360000000001</v>
      </c>
      <c r="Y10" s="7"/>
    </row>
    <row r="11" spans="1:28" ht="15" x14ac:dyDescent="0.25">
      <c r="A11" t="s">
        <v>11</v>
      </c>
      <c r="B11" t="s">
        <v>18</v>
      </c>
      <c r="C11" t="s">
        <v>35</v>
      </c>
      <c r="D11" t="s">
        <v>34</v>
      </c>
      <c r="E11">
        <v>1393.7470000000001</v>
      </c>
      <c r="F11">
        <v>1569.4870000000001</v>
      </c>
      <c r="G11">
        <v>2963.2339999999999</v>
      </c>
      <c r="H11">
        <v>104.083</v>
      </c>
      <c r="I11">
        <f t="shared" si="0"/>
        <v>308422.284422</v>
      </c>
      <c r="K11" s="2" t="s">
        <v>22</v>
      </c>
      <c r="L11" s="3">
        <v>445558.54345200007</v>
      </c>
      <c r="M11" s="3">
        <v>12355.694999999998</v>
      </c>
      <c r="N11">
        <f t="shared" si="1"/>
        <v>36.060985922038391</v>
      </c>
      <c r="P11" s="2" t="s">
        <v>22</v>
      </c>
      <c r="Q11" s="3">
        <v>6170.7719999999999</v>
      </c>
      <c r="R11" s="3">
        <v>5940.4790000000003</v>
      </c>
      <c r="S11" s="3">
        <v>3050.9770000000003</v>
      </c>
      <c r="U11" s="9" t="s">
        <v>281</v>
      </c>
      <c r="Y11" s="7"/>
    </row>
    <row r="12" spans="1:28" x14ac:dyDescent="0.2">
      <c r="A12" t="s">
        <v>30</v>
      </c>
      <c r="B12" t="s">
        <v>30</v>
      </c>
      <c r="C12" t="s">
        <v>29</v>
      </c>
      <c r="D12" t="s">
        <v>36</v>
      </c>
      <c r="E12">
        <v>50.642000000000003</v>
      </c>
      <c r="F12">
        <v>56.124000000000002</v>
      </c>
      <c r="G12">
        <v>106.76600000000001</v>
      </c>
      <c r="H12">
        <v>593.14400000000001</v>
      </c>
      <c r="I12">
        <f t="shared" si="0"/>
        <v>63327.612304000002</v>
      </c>
      <c r="K12" s="2" t="s">
        <v>27</v>
      </c>
      <c r="L12" s="3">
        <v>124266241.61005001</v>
      </c>
      <c r="M12" s="3">
        <v>1067092.0219999999</v>
      </c>
      <c r="N12">
        <f t="shared" si="1"/>
        <v>116.4531634086662</v>
      </c>
      <c r="P12" s="2" t="s">
        <v>27</v>
      </c>
      <c r="Q12" s="3">
        <v>532419</v>
      </c>
      <c r="R12" s="3">
        <v>534666.95100000012</v>
      </c>
      <c r="S12" s="3">
        <v>6148.7489999999998</v>
      </c>
      <c r="U12" s="11">
        <f>1-U21</f>
        <v>0.4849886640997203</v>
      </c>
      <c r="V12" s="11">
        <f t="shared" ref="V12:AA12" si="2">1-V21</f>
        <v>0.49315948453356928</v>
      </c>
      <c r="W12" s="11">
        <f t="shared" si="2"/>
        <v>0.51707233698173027</v>
      </c>
      <c r="X12" s="11">
        <f t="shared" si="2"/>
        <v>0.50817788957214804</v>
      </c>
      <c r="Y12" s="11">
        <f t="shared" si="2"/>
        <v>0.48622315421724893</v>
      </c>
      <c r="Z12" s="11">
        <f t="shared" si="2"/>
        <v>0.49946086057516303</v>
      </c>
      <c r="AA12" s="11">
        <f t="shared" si="2"/>
        <v>0.50105331299596512</v>
      </c>
      <c r="AB12" s="11"/>
    </row>
    <row r="13" spans="1:28" x14ac:dyDescent="0.2">
      <c r="A13" t="s">
        <v>23</v>
      </c>
      <c r="B13" t="s">
        <v>38</v>
      </c>
      <c r="C13" t="s">
        <v>38</v>
      </c>
      <c r="D13" t="s">
        <v>37</v>
      </c>
      <c r="E13">
        <v>12698.625</v>
      </c>
      <c r="F13">
        <v>12801.255999999999</v>
      </c>
      <c r="G13">
        <v>25499.881000000001</v>
      </c>
      <c r="H13">
        <v>3.319</v>
      </c>
      <c r="I13">
        <f t="shared" si="0"/>
        <v>84634.105039000002</v>
      </c>
      <c r="K13" s="2" t="s">
        <v>267</v>
      </c>
      <c r="L13" s="3"/>
      <c r="M13" s="3"/>
      <c r="P13" s="2" t="s">
        <v>268</v>
      </c>
      <c r="Q13" s="3">
        <v>3915598.3329999996</v>
      </c>
      <c r="R13" s="3">
        <v>3850629.3879999993</v>
      </c>
      <c r="S13" s="3">
        <v>110436.636</v>
      </c>
      <c r="U13" s="8">
        <v>21.062770710425859</v>
      </c>
      <c r="V13" s="7">
        <v>52.954706298745336</v>
      </c>
      <c r="W13" s="7">
        <v>68.466555430090494</v>
      </c>
      <c r="X13" s="7">
        <v>75.864742350701476</v>
      </c>
      <c r="Y13" s="8">
        <v>83.36400025942045</v>
      </c>
      <c r="Z13" s="8">
        <v>88.798626573514184</v>
      </c>
      <c r="AA13" s="8">
        <v>95</v>
      </c>
      <c r="AB13" s="8"/>
    </row>
    <row r="14" spans="1:28" x14ac:dyDescent="0.2">
      <c r="A14" t="s">
        <v>15</v>
      </c>
      <c r="B14" t="s">
        <v>14</v>
      </c>
      <c r="C14" t="s">
        <v>40</v>
      </c>
      <c r="D14" t="s">
        <v>39</v>
      </c>
      <c r="E14">
        <v>4439.6909999999998</v>
      </c>
      <c r="F14">
        <v>4566.7089999999998</v>
      </c>
      <c r="G14">
        <v>9006.4</v>
      </c>
      <c r="H14">
        <v>109.289</v>
      </c>
      <c r="I14">
        <f t="shared" si="0"/>
        <v>984300.44959999993</v>
      </c>
      <c r="K14" s="2" t="s">
        <v>268</v>
      </c>
      <c r="L14" s="3">
        <v>1832801225.4810772</v>
      </c>
      <c r="M14" s="3">
        <v>7767351.1610000003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</row>
    <row r="15" spans="1:28" x14ac:dyDescent="0.2">
      <c r="A15" t="s">
        <v>11</v>
      </c>
      <c r="B15" t="s">
        <v>18</v>
      </c>
      <c r="C15" t="s">
        <v>35</v>
      </c>
      <c r="D15" t="s">
        <v>41</v>
      </c>
      <c r="E15">
        <v>5064.6639999999998</v>
      </c>
      <c r="F15">
        <v>5074.5110000000004</v>
      </c>
      <c r="G15">
        <v>10139.174999999999</v>
      </c>
      <c r="H15">
        <v>122.664</v>
      </c>
      <c r="I15">
        <f t="shared" si="0"/>
        <v>1243711.7622</v>
      </c>
    </row>
    <row r="16" spans="1:28" x14ac:dyDescent="0.2">
      <c r="A16" t="s">
        <v>30</v>
      </c>
      <c r="B16" t="s">
        <v>30</v>
      </c>
      <c r="C16" t="s">
        <v>29</v>
      </c>
      <c r="D16" t="s">
        <v>42</v>
      </c>
      <c r="E16">
        <v>191.09299999999999</v>
      </c>
      <c r="F16">
        <v>202.155</v>
      </c>
      <c r="G16">
        <v>393.24799999999999</v>
      </c>
      <c r="H16">
        <v>39.286000000000001</v>
      </c>
      <c r="I16">
        <f t="shared" si="0"/>
        <v>15449.140928000001</v>
      </c>
    </row>
    <row r="17" spans="1:28" ht="15" x14ac:dyDescent="0.25">
      <c r="A17" t="s">
        <v>11</v>
      </c>
      <c r="B17" t="s">
        <v>18</v>
      </c>
      <c r="C17" t="s">
        <v>35</v>
      </c>
      <c r="D17" t="s">
        <v>43</v>
      </c>
      <c r="E17">
        <v>1100.4739999999999</v>
      </c>
      <c r="F17">
        <v>601.10900000000004</v>
      </c>
      <c r="G17">
        <v>1701.5830000000001</v>
      </c>
      <c r="H17">
        <v>2238.9250000000002</v>
      </c>
      <c r="I17">
        <f t="shared" si="0"/>
        <v>3809716.7182750003</v>
      </c>
      <c r="P17" s="5" t="s">
        <v>5</v>
      </c>
      <c r="Q17" s="4" t="s">
        <v>273</v>
      </c>
      <c r="R17" s="4" t="s">
        <v>272</v>
      </c>
      <c r="U17" s="8"/>
      <c r="V17" s="7"/>
      <c r="W17" s="7"/>
      <c r="X17" s="7"/>
      <c r="Y17" s="8"/>
      <c r="Z17" s="8"/>
      <c r="AA17" s="8"/>
      <c r="AB17" s="8"/>
    </row>
    <row r="18" spans="1:28" x14ac:dyDescent="0.2">
      <c r="A18" t="s">
        <v>11</v>
      </c>
      <c r="B18" t="s">
        <v>10</v>
      </c>
      <c r="C18" t="s">
        <v>9</v>
      </c>
      <c r="D18" t="s">
        <v>44</v>
      </c>
      <c r="E18">
        <v>83259.107999999993</v>
      </c>
      <c r="F18">
        <v>81430.274999999994</v>
      </c>
      <c r="G18">
        <v>164689.383</v>
      </c>
      <c r="H18">
        <v>1265.1869999999999</v>
      </c>
      <c r="I18">
        <f t="shared" si="0"/>
        <v>208362866.40962097</v>
      </c>
      <c r="K18" s="2" t="s">
        <v>284</v>
      </c>
      <c r="N18" s="6"/>
      <c r="P18" s="2" t="s">
        <v>10</v>
      </c>
      <c r="Q18" s="3">
        <v>1037597.732</v>
      </c>
      <c r="R18" s="3">
        <v>977110.79899999988</v>
      </c>
      <c r="S18" s="17">
        <v>464.96862369056697</v>
      </c>
    </row>
    <row r="19" spans="1:28" x14ac:dyDescent="0.2">
      <c r="A19" t="s">
        <v>30</v>
      </c>
      <c r="B19" t="s">
        <v>30</v>
      </c>
      <c r="C19" t="s">
        <v>29</v>
      </c>
      <c r="D19" t="s">
        <v>45</v>
      </c>
      <c r="E19">
        <v>139.084</v>
      </c>
      <c r="F19">
        <v>148.28700000000001</v>
      </c>
      <c r="G19">
        <v>287.37099999999998</v>
      </c>
      <c r="H19">
        <v>668.30499999999995</v>
      </c>
      <c r="I19">
        <f t="shared" si="0"/>
        <v>192051.47615499998</v>
      </c>
      <c r="K19" s="3">
        <v>15068.788</v>
      </c>
      <c r="L19" s="3">
        <v>15253.325999999999</v>
      </c>
      <c r="M19">
        <f>SUM(K19:L19)</f>
        <v>30322.114000000001</v>
      </c>
      <c r="N19" s="3">
        <v>5.7037078681585323</v>
      </c>
      <c r="P19" s="2" t="s">
        <v>63</v>
      </c>
      <c r="Q19" s="3">
        <v>1189407.443</v>
      </c>
      <c r="R19" s="3">
        <v>1157302.0379999999</v>
      </c>
      <c r="S19" s="17">
        <v>239.0579073483452</v>
      </c>
      <c r="Y19" s="7"/>
    </row>
    <row r="20" spans="1:28" ht="15" x14ac:dyDescent="0.25">
      <c r="A20" t="s">
        <v>15</v>
      </c>
      <c r="B20" t="s">
        <v>14</v>
      </c>
      <c r="C20" t="s">
        <v>47</v>
      </c>
      <c r="D20" t="s">
        <v>46</v>
      </c>
      <c r="E20">
        <v>4399.3670000000002</v>
      </c>
      <c r="F20">
        <v>5049.9539999999997</v>
      </c>
      <c r="G20">
        <v>9449.3209999999999</v>
      </c>
      <c r="H20">
        <v>46.569000000000003</v>
      </c>
      <c r="I20">
        <f t="shared" si="0"/>
        <v>440045.429649</v>
      </c>
      <c r="K20" s="3">
        <v>6170.7719999999999</v>
      </c>
      <c r="L20" s="3">
        <v>5940.4790000000003</v>
      </c>
      <c r="M20">
        <f>SUM(K20:L20)</f>
        <v>12111.251</v>
      </c>
      <c r="N20" s="3">
        <v>36.060985922038391</v>
      </c>
      <c r="P20" s="2" t="s">
        <v>14</v>
      </c>
      <c r="Q20" s="3">
        <v>543399.92599999998</v>
      </c>
      <c r="R20" s="3">
        <v>572623.94199999981</v>
      </c>
      <c r="S20" s="17">
        <v>103.37202462290992</v>
      </c>
      <c r="U20" s="9" t="s">
        <v>282</v>
      </c>
      <c r="Y20" s="7"/>
    </row>
    <row r="21" spans="1:28" x14ac:dyDescent="0.2">
      <c r="A21" t="s">
        <v>15</v>
      </c>
      <c r="B21" t="s">
        <v>14</v>
      </c>
      <c r="C21" t="s">
        <v>40</v>
      </c>
      <c r="D21" t="s">
        <v>48</v>
      </c>
      <c r="E21">
        <v>5744.335</v>
      </c>
      <c r="F21">
        <v>5845.2809999999999</v>
      </c>
      <c r="G21">
        <v>11589.616</v>
      </c>
      <c r="H21">
        <v>382.74799999999999</v>
      </c>
      <c r="I21">
        <f t="shared" si="0"/>
        <v>4435902.3447679998</v>
      </c>
      <c r="L21" s="6"/>
      <c r="M21" s="7">
        <f>SUM(M19:M20)</f>
        <v>42433.365000000005</v>
      </c>
      <c r="N21" s="7">
        <f>+(M19*N19+M20*N20)/M21</f>
        <v>14.368224910050696</v>
      </c>
      <c r="P21" s="2" t="s">
        <v>30</v>
      </c>
      <c r="Q21" s="3">
        <v>321355.21099999989</v>
      </c>
      <c r="R21" s="3">
        <v>332042.03199999995</v>
      </c>
      <c r="S21" s="17">
        <v>59.94574764811005</v>
      </c>
      <c r="U21" s="11">
        <v>0.5150113359002797</v>
      </c>
      <c r="V21" s="11">
        <v>0.50684051546643072</v>
      </c>
      <c r="W21" s="11">
        <v>0.48292766301826978</v>
      </c>
      <c r="X21" s="11">
        <v>0.49182211042785196</v>
      </c>
      <c r="Y21" s="11">
        <v>0.51377684578275107</v>
      </c>
      <c r="Z21" s="11">
        <v>0.50053913942483697</v>
      </c>
      <c r="AA21" s="11">
        <v>0.49894668700403494</v>
      </c>
      <c r="AB21" s="11"/>
    </row>
    <row r="22" spans="1:28" x14ac:dyDescent="0.2">
      <c r="A22" t="s">
        <v>30</v>
      </c>
      <c r="B22" t="s">
        <v>30</v>
      </c>
      <c r="C22" t="s">
        <v>50</v>
      </c>
      <c r="D22" t="s">
        <v>49</v>
      </c>
      <c r="E22">
        <v>197.761</v>
      </c>
      <c r="F22">
        <v>199.86</v>
      </c>
      <c r="G22">
        <v>397.62099999999998</v>
      </c>
      <c r="H22">
        <v>17.431999999999999</v>
      </c>
      <c r="I22">
        <f t="shared" si="0"/>
        <v>6931.329271999999</v>
      </c>
      <c r="P22" s="2" t="s">
        <v>18</v>
      </c>
      <c r="Q22" s="3">
        <v>270179.46100000001</v>
      </c>
      <c r="R22" s="3">
        <v>255689.821</v>
      </c>
      <c r="S22" s="17">
        <v>105.60320488317659</v>
      </c>
      <c r="U22" s="8">
        <v>21.062770710425859</v>
      </c>
      <c r="V22" s="7">
        <v>52.954706298745336</v>
      </c>
      <c r="W22" s="7">
        <v>68.466555430090494</v>
      </c>
      <c r="X22" s="7">
        <v>75.864742350701476</v>
      </c>
      <c r="Y22" s="8">
        <v>83.36400025942045</v>
      </c>
      <c r="Z22" s="8">
        <v>88.798626573514184</v>
      </c>
      <c r="AA22" s="8">
        <v>95</v>
      </c>
      <c r="AB22" s="8"/>
    </row>
    <row r="23" spans="1:28" x14ac:dyDescent="0.2">
      <c r="A23" t="s">
        <v>19</v>
      </c>
      <c r="B23" t="s">
        <v>27</v>
      </c>
      <c r="C23" t="s">
        <v>52</v>
      </c>
      <c r="D23" t="s">
        <v>51</v>
      </c>
      <c r="E23">
        <v>6054.2479999999996</v>
      </c>
      <c r="F23">
        <v>6068.95</v>
      </c>
      <c r="G23">
        <v>12123.198</v>
      </c>
      <c r="H23">
        <v>107.51300000000001</v>
      </c>
      <c r="I23">
        <f t="shared" si="0"/>
        <v>1303401.3865740001</v>
      </c>
      <c r="P23" s="2" t="s">
        <v>277</v>
      </c>
      <c r="Q23" s="3">
        <f>+Q5+Q11</f>
        <v>21239.56</v>
      </c>
      <c r="R23" s="3">
        <f>+R5+R11</f>
        <v>21193.805</v>
      </c>
      <c r="S23" s="18">
        <f>+N21</f>
        <v>14.368224910050696</v>
      </c>
      <c r="U23">
        <v>0.25</v>
      </c>
      <c r="V23">
        <v>0.25</v>
      </c>
      <c r="W23">
        <v>0.25</v>
      </c>
      <c r="X23">
        <v>0.25</v>
      </c>
      <c r="Y23">
        <v>0.25</v>
      </c>
      <c r="Z23">
        <v>0.25</v>
      </c>
      <c r="AA23">
        <v>0.25</v>
      </c>
    </row>
    <row r="24" spans="1:28" x14ac:dyDescent="0.2">
      <c r="A24" t="s">
        <v>11</v>
      </c>
      <c r="B24" t="s">
        <v>10</v>
      </c>
      <c r="C24" t="s">
        <v>9</v>
      </c>
      <c r="D24" t="s">
        <v>53</v>
      </c>
      <c r="E24">
        <v>410.08699999999999</v>
      </c>
      <c r="F24">
        <v>361.52499999999998</v>
      </c>
      <c r="G24">
        <v>771.61199999999997</v>
      </c>
      <c r="H24">
        <v>20.242999999999999</v>
      </c>
      <c r="I24">
        <f t="shared" si="0"/>
        <v>15619.741715999999</v>
      </c>
      <c r="P24" s="2" t="s">
        <v>27</v>
      </c>
      <c r="Q24" s="3">
        <v>532419</v>
      </c>
      <c r="R24" s="3">
        <v>534666.95100000012</v>
      </c>
      <c r="S24" s="17">
        <v>116.4531634086662</v>
      </c>
      <c r="Y24" s="7"/>
    </row>
    <row r="25" spans="1:28" x14ac:dyDescent="0.2">
      <c r="A25" t="s">
        <v>30</v>
      </c>
      <c r="B25" t="s">
        <v>30</v>
      </c>
      <c r="C25" t="s">
        <v>33</v>
      </c>
      <c r="D25" t="s">
        <v>54</v>
      </c>
      <c r="E25">
        <v>5858.0190000000002</v>
      </c>
      <c r="F25">
        <v>5815.01</v>
      </c>
      <c r="G25">
        <v>11673.029</v>
      </c>
      <c r="H25">
        <v>10.775</v>
      </c>
      <c r="I25">
        <f t="shared" si="0"/>
        <v>125776.88747500001</v>
      </c>
      <c r="S25" s="17">
        <f>SUM(S18:S24)</f>
        <v>1103.7688965118255</v>
      </c>
      <c r="Y25" s="7"/>
    </row>
    <row r="26" spans="1:28" ht="15" x14ac:dyDescent="0.25">
      <c r="A26" t="s">
        <v>30</v>
      </c>
      <c r="B26" t="s">
        <v>30</v>
      </c>
      <c r="C26" t="s">
        <v>29</v>
      </c>
      <c r="D26" t="s">
        <v>55</v>
      </c>
      <c r="G26">
        <v>26.221</v>
      </c>
      <c r="H26">
        <v>79.941999999999993</v>
      </c>
      <c r="I26">
        <f t="shared" si="0"/>
        <v>2096.1591819999999</v>
      </c>
      <c r="U26" s="9" t="s">
        <v>293</v>
      </c>
      <c r="Y26" s="7"/>
    </row>
    <row r="27" spans="1:28" x14ac:dyDescent="0.2">
      <c r="A27" t="s">
        <v>15</v>
      </c>
      <c r="B27" t="s">
        <v>14</v>
      </c>
      <c r="C27" t="s">
        <v>13</v>
      </c>
      <c r="D27" t="s">
        <v>56</v>
      </c>
      <c r="E27">
        <v>1606.6089999999999</v>
      </c>
      <c r="F27">
        <v>1674.2059999999999</v>
      </c>
      <c r="G27">
        <v>3280.8150000000001</v>
      </c>
      <c r="H27">
        <v>64.33</v>
      </c>
      <c r="I27">
        <f t="shared" si="0"/>
        <v>211054.82895</v>
      </c>
      <c r="U27" s="7">
        <v>2.0147085310000001</v>
      </c>
      <c r="V27" s="7">
        <v>2.3467094809999995</v>
      </c>
      <c r="W27" s="7">
        <v>1.1160238679999999</v>
      </c>
      <c r="X27" s="7">
        <v>0.65339724299999979</v>
      </c>
      <c r="Y27" s="7">
        <v>0.52586928200000005</v>
      </c>
      <c r="Z27" s="7">
        <v>4.2433365000000008E-2</v>
      </c>
      <c r="AA27" s="7">
        <v>1.0670859510000001</v>
      </c>
      <c r="AB27" s="7"/>
    </row>
    <row r="28" spans="1:28" x14ac:dyDescent="0.2">
      <c r="A28" t="s">
        <v>19</v>
      </c>
      <c r="B28" t="s">
        <v>27</v>
      </c>
      <c r="C28" t="s">
        <v>58</v>
      </c>
      <c r="D28" t="s">
        <v>57</v>
      </c>
      <c r="E28">
        <v>1139.0989999999999</v>
      </c>
      <c r="F28">
        <v>1212.5260000000001</v>
      </c>
      <c r="G28">
        <v>2351.625</v>
      </c>
      <c r="H28">
        <v>4.149</v>
      </c>
      <c r="I28">
        <f t="shared" si="0"/>
        <v>9756.8921250000003</v>
      </c>
      <c r="U28" s="8">
        <v>21.062770710425859</v>
      </c>
      <c r="V28" s="7">
        <v>52.954706298745336</v>
      </c>
      <c r="W28" s="7">
        <v>68.466555430090494</v>
      </c>
      <c r="X28" s="7">
        <v>75.864742350701476</v>
      </c>
      <c r="Y28" s="8">
        <v>83.36400025942045</v>
      </c>
      <c r="Z28" s="8">
        <v>88.798626573514184</v>
      </c>
      <c r="AA28" s="8">
        <v>95</v>
      </c>
      <c r="AB28" s="8"/>
    </row>
    <row r="29" spans="1:28" ht="15" x14ac:dyDescent="0.25">
      <c r="A29" t="s">
        <v>30</v>
      </c>
      <c r="B29" t="s">
        <v>30</v>
      </c>
      <c r="C29" t="s">
        <v>33</v>
      </c>
      <c r="D29" t="s">
        <v>59</v>
      </c>
      <c r="E29">
        <v>104435.783</v>
      </c>
      <c r="F29">
        <v>108123.626</v>
      </c>
      <c r="G29">
        <v>212559.40900000001</v>
      </c>
      <c r="H29">
        <v>25.431000000000001</v>
      </c>
      <c r="I29">
        <f t="shared" si="0"/>
        <v>5405598.3302790001</v>
      </c>
      <c r="P29" s="9" t="s">
        <v>279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</row>
    <row r="30" spans="1:28" ht="15" x14ac:dyDescent="0.25">
      <c r="A30" t="s">
        <v>30</v>
      </c>
      <c r="B30" t="s">
        <v>30</v>
      </c>
      <c r="C30" t="s">
        <v>29</v>
      </c>
      <c r="D30" t="s">
        <v>60</v>
      </c>
      <c r="G30">
        <v>30.236999999999998</v>
      </c>
      <c r="H30">
        <v>201.58</v>
      </c>
      <c r="I30">
        <f t="shared" si="0"/>
        <v>6095.1744600000002</v>
      </c>
      <c r="P30" s="5" t="s">
        <v>5</v>
      </c>
      <c r="Q30" s="5" t="s">
        <v>274</v>
      </c>
      <c r="R30" s="5" t="s">
        <v>269</v>
      </c>
      <c r="S30" s="5" t="s">
        <v>270</v>
      </c>
    </row>
    <row r="31" spans="1:28" ht="15" x14ac:dyDescent="0.25">
      <c r="A31" t="s">
        <v>11</v>
      </c>
      <c r="B31" t="s">
        <v>63</v>
      </c>
      <c r="C31" t="s">
        <v>62</v>
      </c>
      <c r="D31" t="s">
        <v>61</v>
      </c>
      <c r="E31">
        <v>226.98699999999999</v>
      </c>
      <c r="F31">
        <v>210.49600000000001</v>
      </c>
      <c r="G31">
        <v>437.483</v>
      </c>
      <c r="H31">
        <v>83.013999999999996</v>
      </c>
      <c r="I31">
        <f t="shared" si="0"/>
        <v>36317.213761999999</v>
      </c>
      <c r="P31" s="2" t="s">
        <v>10</v>
      </c>
      <c r="Q31">
        <v>0</v>
      </c>
      <c r="R31" s="6">
        <v>0.5150113359002797</v>
      </c>
      <c r="S31" s="6">
        <v>0.4849886640997203</v>
      </c>
      <c r="U31" s="9" t="s">
        <v>294</v>
      </c>
    </row>
    <row r="32" spans="1:28" x14ac:dyDescent="0.2">
      <c r="A32" t="s">
        <v>15</v>
      </c>
      <c r="B32" t="s">
        <v>14</v>
      </c>
      <c r="C32" t="s">
        <v>47</v>
      </c>
      <c r="D32" t="s">
        <v>64</v>
      </c>
      <c r="E32">
        <v>3374.1210000000001</v>
      </c>
      <c r="F32">
        <v>3574.3240000000001</v>
      </c>
      <c r="G32">
        <v>6948.4449999999997</v>
      </c>
      <c r="H32">
        <v>64.006</v>
      </c>
      <c r="I32">
        <f t="shared" si="0"/>
        <v>444742.17066999996</v>
      </c>
      <c r="P32" s="2" t="s">
        <v>10</v>
      </c>
      <c r="Q32">
        <f>+S18/S25*100</f>
        <v>42.125541420851718</v>
      </c>
      <c r="R32" s="6">
        <v>0.5150113359002797</v>
      </c>
      <c r="S32" s="6">
        <v>0.4849886640997203</v>
      </c>
      <c r="U32" s="2">
        <f>+Q18+R18</f>
        <v>2014708.531</v>
      </c>
      <c r="V32" s="8">
        <f>+U32/1000000</f>
        <v>2.0147085310000001</v>
      </c>
      <c r="W32" s="6"/>
      <c r="X32" s="6"/>
      <c r="Y32" s="7"/>
    </row>
    <row r="33" spans="1:25" x14ac:dyDescent="0.2">
      <c r="A33" t="s">
        <v>19</v>
      </c>
      <c r="B33" t="s">
        <v>27</v>
      </c>
      <c r="C33" t="s">
        <v>52</v>
      </c>
      <c r="D33" t="s">
        <v>65</v>
      </c>
      <c r="E33">
        <v>10444.713</v>
      </c>
      <c r="F33">
        <v>10458.565000000001</v>
      </c>
      <c r="G33">
        <v>20903.277999999998</v>
      </c>
      <c r="H33">
        <v>76.400999999999996</v>
      </c>
      <c r="I33">
        <f t="shared" si="0"/>
        <v>1597031.3424779999</v>
      </c>
      <c r="P33" s="2" t="s">
        <v>63</v>
      </c>
      <c r="Q33">
        <v>42.125541420851718</v>
      </c>
      <c r="R33" s="6">
        <v>0.50684051546643072</v>
      </c>
      <c r="S33" s="6">
        <v>0.49315948453356928</v>
      </c>
      <c r="U33" s="2">
        <f t="shared" ref="U33:U38" si="3">+Q19+R19</f>
        <v>2346709.4809999997</v>
      </c>
      <c r="V33" s="8">
        <f t="shared" ref="V33:V38" si="4">+U33/1000000</f>
        <v>2.3467094809999995</v>
      </c>
    </row>
    <row r="34" spans="1:25" x14ac:dyDescent="0.2">
      <c r="A34" t="s">
        <v>19</v>
      </c>
      <c r="B34" t="s">
        <v>27</v>
      </c>
      <c r="C34" t="s">
        <v>67</v>
      </c>
      <c r="D34" t="s">
        <v>66</v>
      </c>
      <c r="E34">
        <v>5899.8639999999996</v>
      </c>
      <c r="F34">
        <v>5990.9170000000004</v>
      </c>
      <c r="G34">
        <v>11890.781000000001</v>
      </c>
      <c r="H34">
        <v>463.03699999999998</v>
      </c>
      <c r="I34">
        <f t="shared" si="0"/>
        <v>5505871.5618970003</v>
      </c>
      <c r="P34" s="2" t="s">
        <v>63</v>
      </c>
      <c r="Q34">
        <f>+S19/$S$25*100+Q32</f>
        <v>63.783871176638961</v>
      </c>
      <c r="R34" s="6">
        <v>0.50684051546643072</v>
      </c>
      <c r="S34" s="6">
        <v>0.49315948453356928</v>
      </c>
      <c r="U34" s="2">
        <f t="shared" si="3"/>
        <v>1116023.8679999998</v>
      </c>
      <c r="V34" s="8">
        <f t="shared" si="4"/>
        <v>1.1160238679999999</v>
      </c>
    </row>
    <row r="35" spans="1:25" x14ac:dyDescent="0.2">
      <c r="A35" t="s">
        <v>19</v>
      </c>
      <c r="B35" t="s">
        <v>27</v>
      </c>
      <c r="C35" t="s">
        <v>52</v>
      </c>
      <c r="D35" t="s">
        <v>68</v>
      </c>
      <c r="E35">
        <v>279.11700000000002</v>
      </c>
      <c r="F35">
        <v>276.87099999999998</v>
      </c>
      <c r="G35">
        <v>555.98800000000006</v>
      </c>
      <c r="H35">
        <v>137.96199999999999</v>
      </c>
      <c r="I35">
        <f t="shared" si="0"/>
        <v>76705.216455999995</v>
      </c>
      <c r="P35" s="2" t="s">
        <v>14</v>
      </c>
      <c r="Q35">
        <v>63.783871176638961</v>
      </c>
      <c r="R35" s="6">
        <v>0.48292766301826978</v>
      </c>
      <c r="S35" s="6">
        <v>0.51707233698173027</v>
      </c>
      <c r="U35" s="2">
        <f t="shared" si="3"/>
        <v>653397.24299999978</v>
      </c>
      <c r="V35" s="8">
        <f t="shared" si="4"/>
        <v>0.65339724299999979</v>
      </c>
    </row>
    <row r="36" spans="1:25" x14ac:dyDescent="0.2">
      <c r="A36" t="s">
        <v>11</v>
      </c>
      <c r="B36" t="s">
        <v>63</v>
      </c>
      <c r="C36" t="s">
        <v>62</v>
      </c>
      <c r="D36" t="s">
        <v>69</v>
      </c>
      <c r="E36">
        <v>8162.424</v>
      </c>
      <c r="F36">
        <v>8556.5470000000005</v>
      </c>
      <c r="G36">
        <v>16718.971000000001</v>
      </c>
      <c r="H36">
        <v>94.713999999999999</v>
      </c>
      <c r="I36">
        <f t="shared" si="0"/>
        <v>1583520.6192940001</v>
      </c>
      <c r="P36" s="2" t="s">
        <v>14</v>
      </c>
      <c r="Q36">
        <f>+S20/$S$25*100+Q34</f>
        <v>73.149239683542021</v>
      </c>
      <c r="R36" s="6">
        <v>0.48292766301826978</v>
      </c>
      <c r="S36" s="6">
        <v>0.51707233698173027</v>
      </c>
      <c r="U36" s="2">
        <f t="shared" si="3"/>
        <v>525869.28200000001</v>
      </c>
      <c r="V36" s="8">
        <f t="shared" si="4"/>
        <v>0.52586928200000005</v>
      </c>
    </row>
    <row r="37" spans="1:25" ht="14.25" customHeight="1" x14ac:dyDescent="0.2">
      <c r="A37" t="s">
        <v>19</v>
      </c>
      <c r="B37" t="s">
        <v>27</v>
      </c>
      <c r="C37" t="s">
        <v>26</v>
      </c>
      <c r="D37" t="s">
        <v>70</v>
      </c>
      <c r="E37">
        <v>13277.075000000001</v>
      </c>
      <c r="F37">
        <v>13268.789000000001</v>
      </c>
      <c r="G37">
        <v>26545.864000000001</v>
      </c>
      <c r="H37">
        <v>56.156999999999996</v>
      </c>
      <c r="I37">
        <f t="shared" si="0"/>
        <v>1490736.0846480001</v>
      </c>
      <c r="P37" s="2" t="s">
        <v>30</v>
      </c>
      <c r="Q37">
        <v>73.149239683542021</v>
      </c>
      <c r="R37" s="6">
        <v>0.49182211042785196</v>
      </c>
      <c r="S37" s="6">
        <v>0.50817788957214804</v>
      </c>
      <c r="U37" s="2">
        <f t="shared" si="3"/>
        <v>42433.365000000005</v>
      </c>
      <c r="V37" s="8">
        <f t="shared" si="4"/>
        <v>4.2433365000000008E-2</v>
      </c>
    </row>
    <row r="38" spans="1:25" x14ac:dyDescent="0.2">
      <c r="A38" t="s">
        <v>30</v>
      </c>
      <c r="B38" t="s">
        <v>30</v>
      </c>
      <c r="C38" t="s">
        <v>29</v>
      </c>
      <c r="D38" t="s">
        <v>71</v>
      </c>
      <c r="G38">
        <v>65.72</v>
      </c>
      <c r="H38">
        <v>273.83300000000003</v>
      </c>
      <c r="I38">
        <f t="shared" si="0"/>
        <v>17996.304760000003</v>
      </c>
      <c r="P38" s="2" t="s">
        <v>30</v>
      </c>
      <c r="Q38">
        <f>+S21/$S$25*100+Q36</f>
        <v>78.580245017860918</v>
      </c>
      <c r="R38" s="6">
        <v>0.49182211042785196</v>
      </c>
      <c r="S38" s="6">
        <v>0.50817788957214804</v>
      </c>
      <c r="U38" s="2">
        <f t="shared" si="3"/>
        <v>1067085.9510000001</v>
      </c>
      <c r="V38" s="8">
        <f t="shared" si="4"/>
        <v>1.0670859510000001</v>
      </c>
    </row>
    <row r="39" spans="1:25" x14ac:dyDescent="0.2">
      <c r="A39" t="s">
        <v>19</v>
      </c>
      <c r="B39" t="s">
        <v>27</v>
      </c>
      <c r="C39" t="s">
        <v>26</v>
      </c>
      <c r="D39" t="s">
        <v>72</v>
      </c>
      <c r="E39">
        <v>2394.0419999999999</v>
      </c>
      <c r="F39">
        <v>2435.7220000000002</v>
      </c>
      <c r="G39">
        <v>4829.7640000000001</v>
      </c>
      <c r="H39">
        <v>7.7530000000000001</v>
      </c>
      <c r="I39">
        <f t="shared" si="0"/>
        <v>37445.160292</v>
      </c>
      <c r="P39" s="2" t="s">
        <v>18</v>
      </c>
      <c r="Q39">
        <v>78.580245017860918</v>
      </c>
      <c r="R39" s="6">
        <v>0.51377684578275107</v>
      </c>
      <c r="S39" s="6">
        <v>0.48622315421724893</v>
      </c>
      <c r="U39" s="2"/>
    </row>
    <row r="40" spans="1:25" x14ac:dyDescent="0.2">
      <c r="A40" t="s">
        <v>19</v>
      </c>
      <c r="B40" t="s">
        <v>27</v>
      </c>
      <c r="C40" t="s">
        <v>26</v>
      </c>
      <c r="D40" t="s">
        <v>73</v>
      </c>
      <c r="E40">
        <v>8200.17</v>
      </c>
      <c r="F40">
        <v>8225.6890000000003</v>
      </c>
      <c r="G40">
        <v>16425.859</v>
      </c>
      <c r="H40">
        <v>13.045</v>
      </c>
      <c r="I40">
        <f t="shared" si="0"/>
        <v>214275.330655</v>
      </c>
      <c r="P40" s="2" t="s">
        <v>18</v>
      </c>
      <c r="Q40">
        <f>+S22/$S$25*100+Q38</f>
        <v>88.147755500979983</v>
      </c>
      <c r="R40" s="6">
        <v>0.51377684578275107</v>
      </c>
      <c r="S40" s="6">
        <v>0.48622315421724893</v>
      </c>
      <c r="U40" s="2"/>
      <c r="W40" s="6"/>
      <c r="X40" s="6"/>
      <c r="Y40" s="7"/>
    </row>
    <row r="41" spans="1:25" x14ac:dyDescent="0.2">
      <c r="A41" t="s">
        <v>15</v>
      </c>
      <c r="B41" t="s">
        <v>14</v>
      </c>
      <c r="C41" t="s">
        <v>75</v>
      </c>
      <c r="D41" t="s">
        <v>74</v>
      </c>
      <c r="E41">
        <v>86.07</v>
      </c>
      <c r="F41">
        <v>87.789000000000001</v>
      </c>
      <c r="G41">
        <v>173.85900000000001</v>
      </c>
      <c r="H41">
        <v>915.04700000000003</v>
      </c>
      <c r="I41">
        <f t="shared" si="0"/>
        <v>159089.15637300001</v>
      </c>
      <c r="P41" s="2" t="s">
        <v>277</v>
      </c>
      <c r="Q41">
        <v>88.147755500979983</v>
      </c>
      <c r="R41" s="6">
        <v>0.50053913942483697</v>
      </c>
      <c r="S41" s="6">
        <v>0.49946086057516303</v>
      </c>
      <c r="U41" s="2"/>
      <c r="W41" s="6"/>
      <c r="X41" s="6"/>
      <c r="Y41" s="7"/>
    </row>
    <row r="42" spans="1:25" x14ac:dyDescent="0.2">
      <c r="A42" t="s">
        <v>30</v>
      </c>
      <c r="B42" t="s">
        <v>30</v>
      </c>
      <c r="C42" t="s">
        <v>33</v>
      </c>
      <c r="D42" t="s">
        <v>76</v>
      </c>
      <c r="E42">
        <v>9425.6689999999999</v>
      </c>
      <c r="F42">
        <v>9690.5400000000009</v>
      </c>
      <c r="G42">
        <v>19116.208999999999</v>
      </c>
      <c r="H42">
        <v>25.71</v>
      </c>
      <c r="I42">
        <f t="shared" si="0"/>
        <v>491477.73339000001</v>
      </c>
      <c r="P42" s="2" t="s">
        <v>277</v>
      </c>
      <c r="Q42">
        <f>+S23/$S$25*100+Q40</f>
        <v>89.449497646048371</v>
      </c>
      <c r="R42" s="6">
        <v>0.50053913942483697</v>
      </c>
      <c r="S42" s="6">
        <v>0.49946086057516303</v>
      </c>
      <c r="U42" s="2"/>
      <c r="W42" s="6"/>
      <c r="X42" s="6"/>
      <c r="Y42" s="7"/>
    </row>
    <row r="43" spans="1:25" x14ac:dyDescent="0.2">
      <c r="A43" t="s">
        <v>11</v>
      </c>
      <c r="B43" t="s">
        <v>63</v>
      </c>
      <c r="C43" t="s">
        <v>78</v>
      </c>
      <c r="D43" t="s">
        <v>77</v>
      </c>
      <c r="E43">
        <v>738247.34</v>
      </c>
      <c r="F43">
        <v>701076.43400000001</v>
      </c>
      <c r="G43">
        <v>1439323.774</v>
      </c>
      <c r="H43">
        <v>153.31200000000001</v>
      </c>
      <c r="I43">
        <f t="shared" si="0"/>
        <v>220665606.43948802</v>
      </c>
      <c r="P43" s="2" t="s">
        <v>27</v>
      </c>
      <c r="Q43">
        <v>89.449497646048371</v>
      </c>
      <c r="R43" s="6">
        <v>0.49894668700403494</v>
      </c>
      <c r="S43" s="6">
        <v>0.50105331299596512</v>
      </c>
      <c r="U43" s="2"/>
      <c r="W43" s="6"/>
      <c r="X43" s="6"/>
      <c r="Y43" s="7"/>
    </row>
    <row r="44" spans="1:25" x14ac:dyDescent="0.2">
      <c r="A44" t="s">
        <v>11</v>
      </c>
      <c r="B44" t="s">
        <v>63</v>
      </c>
      <c r="C44" t="s">
        <v>78</v>
      </c>
      <c r="D44" t="s">
        <v>79</v>
      </c>
      <c r="E44">
        <v>3439.6660000000002</v>
      </c>
      <c r="F44">
        <v>4057.3220000000001</v>
      </c>
      <c r="G44">
        <v>7496.9880000000003</v>
      </c>
      <c r="H44">
        <v>7139.9889999999996</v>
      </c>
      <c r="I44">
        <f t="shared" si="0"/>
        <v>53528411.853132002</v>
      </c>
      <c r="P44" s="2" t="s">
        <v>27</v>
      </c>
      <c r="Q44">
        <v>100</v>
      </c>
      <c r="R44" s="6">
        <v>0.49894668700403494</v>
      </c>
      <c r="S44" s="6">
        <v>0.50105331299596512</v>
      </c>
      <c r="U44" s="2"/>
      <c r="W44" s="6"/>
      <c r="X44" s="6"/>
      <c r="Y44" s="7"/>
    </row>
    <row r="45" spans="1:25" x14ac:dyDescent="0.2">
      <c r="A45" t="s">
        <v>11</v>
      </c>
      <c r="B45" t="s">
        <v>63</v>
      </c>
      <c r="C45" t="s">
        <v>78</v>
      </c>
      <c r="D45" t="s">
        <v>80</v>
      </c>
      <c r="E45">
        <v>312.10000000000002</v>
      </c>
      <c r="F45">
        <v>337.24200000000002</v>
      </c>
      <c r="G45">
        <v>649.34199999999998</v>
      </c>
      <c r="H45">
        <v>21717.124</v>
      </c>
      <c r="I45">
        <f t="shared" si="0"/>
        <v>14101840.732408</v>
      </c>
      <c r="U45" s="2"/>
      <c r="W45" s="6"/>
      <c r="X45" s="6"/>
      <c r="Y45" s="7"/>
    </row>
    <row r="46" spans="1:25" ht="15" x14ac:dyDescent="0.25">
      <c r="A46" t="s">
        <v>11</v>
      </c>
      <c r="B46" t="s">
        <v>63</v>
      </c>
      <c r="C46" t="s">
        <v>78</v>
      </c>
      <c r="D46" t="s">
        <v>81</v>
      </c>
      <c r="E46">
        <v>11834.313</v>
      </c>
      <c r="F46">
        <v>11982.462</v>
      </c>
      <c r="G46">
        <v>23816.775000000001</v>
      </c>
      <c r="H46">
        <v>672.6</v>
      </c>
      <c r="I46">
        <f t="shared" si="0"/>
        <v>16019162.865000002</v>
      </c>
      <c r="P46" s="10" t="s">
        <v>278</v>
      </c>
      <c r="U46" s="2"/>
      <c r="W46" s="6"/>
      <c r="X46" s="6"/>
      <c r="Y46" s="7"/>
    </row>
    <row r="47" spans="1:25" x14ac:dyDescent="0.2">
      <c r="A47" t="s">
        <v>30</v>
      </c>
      <c r="B47" t="s">
        <v>30</v>
      </c>
      <c r="C47" t="s">
        <v>33</v>
      </c>
      <c r="D47" t="s">
        <v>82</v>
      </c>
      <c r="E47">
        <v>24984.563999999998</v>
      </c>
      <c r="F47">
        <v>25898.32</v>
      </c>
      <c r="G47">
        <v>50882.883999999998</v>
      </c>
      <c r="H47">
        <v>45.860999999999997</v>
      </c>
      <c r="I47">
        <f t="shared" si="0"/>
        <v>2333539.943124</v>
      </c>
      <c r="P47" s="2" t="s">
        <v>10</v>
      </c>
      <c r="Q47">
        <f>+Q32/2</f>
        <v>21.062770710425859</v>
      </c>
      <c r="R47" s="6"/>
      <c r="S47" s="6"/>
      <c r="Y47" s="7"/>
    </row>
    <row r="48" spans="1:25" x14ac:dyDescent="0.2">
      <c r="A48" t="s">
        <v>19</v>
      </c>
      <c r="B48" t="s">
        <v>27</v>
      </c>
      <c r="C48" t="s">
        <v>67</v>
      </c>
      <c r="D48" t="s">
        <v>83</v>
      </c>
      <c r="E48">
        <v>438.65300000000002</v>
      </c>
      <c r="F48">
        <v>430.94200000000001</v>
      </c>
      <c r="G48">
        <v>869.59500000000003</v>
      </c>
      <c r="H48">
        <v>467.27300000000002</v>
      </c>
      <c r="I48">
        <f t="shared" si="0"/>
        <v>406338.26443500002</v>
      </c>
      <c r="P48" s="2" t="s">
        <v>63</v>
      </c>
      <c r="Q48">
        <f>+(Q34-Q32)/2+Q32</f>
        <v>52.954706298745336</v>
      </c>
      <c r="R48" s="6"/>
      <c r="S48" s="6"/>
      <c r="Y48" s="7"/>
    </row>
    <row r="49" spans="1:24" x14ac:dyDescent="0.2">
      <c r="A49" t="s">
        <v>19</v>
      </c>
      <c r="B49" t="s">
        <v>27</v>
      </c>
      <c r="C49" t="s">
        <v>26</v>
      </c>
      <c r="D49" t="s">
        <v>84</v>
      </c>
      <c r="E49">
        <v>2756.6779999999999</v>
      </c>
      <c r="F49">
        <v>2761.4140000000002</v>
      </c>
      <c r="G49">
        <v>5518.0919999999996</v>
      </c>
      <c r="H49">
        <v>16.158000000000001</v>
      </c>
      <c r="I49">
        <f t="shared" si="0"/>
        <v>89161.330535999994</v>
      </c>
      <c r="P49" s="2" t="s">
        <v>14</v>
      </c>
      <c r="Q49">
        <f>+(Q36-Q34)/2+Q34</f>
        <v>68.466555430090494</v>
      </c>
      <c r="R49" s="6"/>
    </row>
    <row r="50" spans="1:24" x14ac:dyDescent="0.2">
      <c r="A50" t="s">
        <v>23</v>
      </c>
      <c r="B50" t="s">
        <v>22</v>
      </c>
      <c r="C50" t="s">
        <v>21</v>
      </c>
      <c r="D50" t="s">
        <v>85</v>
      </c>
      <c r="G50">
        <v>17.564</v>
      </c>
      <c r="H50">
        <v>73.183000000000007</v>
      </c>
      <c r="I50">
        <f t="shared" si="0"/>
        <v>1285.3862120000001</v>
      </c>
      <c r="P50" s="2" t="s">
        <v>30</v>
      </c>
      <c r="Q50">
        <f>+(Q38-Q36)/2+Q36</f>
        <v>75.864742350701476</v>
      </c>
      <c r="R50" s="6"/>
    </row>
    <row r="51" spans="1:24" x14ac:dyDescent="0.2">
      <c r="A51" t="s">
        <v>30</v>
      </c>
      <c r="B51" t="s">
        <v>30</v>
      </c>
      <c r="C51" t="s">
        <v>50</v>
      </c>
      <c r="D51" t="s">
        <v>86</v>
      </c>
      <c r="E51">
        <v>2545.076</v>
      </c>
      <c r="F51">
        <v>2549.038</v>
      </c>
      <c r="G51">
        <v>5094.1139999999996</v>
      </c>
      <c r="H51">
        <v>99.766999999999996</v>
      </c>
      <c r="I51">
        <f t="shared" si="0"/>
        <v>508224.47143799992</v>
      </c>
      <c r="P51" s="2" t="s">
        <v>18</v>
      </c>
      <c r="Q51">
        <f>+(Q40-Q38)/2+Q38</f>
        <v>83.36400025942045</v>
      </c>
      <c r="R51" s="6"/>
    </row>
    <row r="52" spans="1:24" x14ac:dyDescent="0.2">
      <c r="A52" t="s">
        <v>15</v>
      </c>
      <c r="B52" t="s">
        <v>14</v>
      </c>
      <c r="C52" t="s">
        <v>13</v>
      </c>
      <c r="D52" t="s">
        <v>87</v>
      </c>
      <c r="E52">
        <v>1979.2919999999999</v>
      </c>
      <c r="F52">
        <v>2125.9760000000001</v>
      </c>
      <c r="G52">
        <v>4105.268</v>
      </c>
      <c r="H52">
        <v>73.361000000000004</v>
      </c>
      <c r="I52">
        <f t="shared" si="0"/>
        <v>301166.56574799999</v>
      </c>
      <c r="P52" s="2" t="s">
        <v>277</v>
      </c>
      <c r="Q52">
        <f>+(Q42-Q40)/2+Q40</f>
        <v>88.798626573514184</v>
      </c>
      <c r="R52" s="6"/>
      <c r="S52" s="6"/>
    </row>
    <row r="53" spans="1:24" x14ac:dyDescent="0.2">
      <c r="A53" t="s">
        <v>30</v>
      </c>
      <c r="B53" t="s">
        <v>30</v>
      </c>
      <c r="C53" t="s">
        <v>29</v>
      </c>
      <c r="D53" t="s">
        <v>88</v>
      </c>
      <c r="E53">
        <v>5623.4679999999998</v>
      </c>
      <c r="F53">
        <v>5703.1480000000001</v>
      </c>
      <c r="G53">
        <v>11326.616</v>
      </c>
      <c r="H53">
        <v>106.413</v>
      </c>
      <c r="I53">
        <f t="shared" si="0"/>
        <v>1205299.1884079999</v>
      </c>
      <c r="P53" s="2" t="s">
        <v>27</v>
      </c>
      <c r="Q53">
        <v>100</v>
      </c>
      <c r="S53" s="6"/>
    </row>
    <row r="54" spans="1:24" x14ac:dyDescent="0.2">
      <c r="A54" t="s">
        <v>11</v>
      </c>
      <c r="B54" t="s">
        <v>18</v>
      </c>
      <c r="C54" t="s">
        <v>35</v>
      </c>
      <c r="D54" t="s">
        <v>89</v>
      </c>
      <c r="E54">
        <v>603.51400000000001</v>
      </c>
      <c r="F54">
        <v>603.84699999999998</v>
      </c>
      <c r="G54">
        <v>1207.3610000000001</v>
      </c>
      <c r="H54">
        <v>130.667</v>
      </c>
      <c r="I54">
        <f t="shared" si="0"/>
        <v>157762.23978700003</v>
      </c>
      <c r="S54" s="6"/>
    </row>
    <row r="55" spans="1:24" x14ac:dyDescent="0.2">
      <c r="A55" t="s">
        <v>15</v>
      </c>
      <c r="B55" t="s">
        <v>14</v>
      </c>
      <c r="C55" t="s">
        <v>47</v>
      </c>
      <c r="D55" t="s">
        <v>90</v>
      </c>
      <c r="E55">
        <v>5272.5219999999999</v>
      </c>
      <c r="F55">
        <v>5436.46</v>
      </c>
      <c r="G55">
        <v>10708.982</v>
      </c>
      <c r="H55">
        <v>138.64599999999999</v>
      </c>
      <c r="I55">
        <f t="shared" si="0"/>
        <v>1484757.518372</v>
      </c>
      <c r="S55" s="6"/>
    </row>
    <row r="56" spans="1:24" x14ac:dyDescent="0.2">
      <c r="A56" t="s">
        <v>11</v>
      </c>
      <c r="B56" t="s">
        <v>63</v>
      </c>
      <c r="C56" t="s">
        <v>78</v>
      </c>
      <c r="D56" t="s">
        <v>91</v>
      </c>
      <c r="E56">
        <v>12608.379000000001</v>
      </c>
      <c r="F56">
        <v>13170.436</v>
      </c>
      <c r="G56">
        <v>25778.814999999999</v>
      </c>
      <c r="H56">
        <v>214.09200000000001</v>
      </c>
      <c r="I56">
        <f t="shared" si="0"/>
        <v>5519038.0609799996</v>
      </c>
    </row>
    <row r="57" spans="1:24" x14ac:dyDescent="0.2">
      <c r="A57" t="s">
        <v>19</v>
      </c>
      <c r="B57" t="s">
        <v>27</v>
      </c>
      <c r="C57" t="s">
        <v>26</v>
      </c>
      <c r="D57" t="s">
        <v>92</v>
      </c>
      <c r="E57">
        <v>44710.171999999999</v>
      </c>
      <c r="F57">
        <v>44851.232000000004</v>
      </c>
      <c r="G57">
        <v>89561.403999999995</v>
      </c>
      <c r="H57">
        <v>39.506</v>
      </c>
      <c r="I57">
        <f t="shared" si="0"/>
        <v>3538212.8264239999</v>
      </c>
    </row>
    <row r="58" spans="1:24" x14ac:dyDescent="0.2">
      <c r="A58" t="s">
        <v>15</v>
      </c>
      <c r="B58" t="s">
        <v>14</v>
      </c>
      <c r="C58" t="s">
        <v>75</v>
      </c>
      <c r="D58" t="s">
        <v>93</v>
      </c>
      <c r="E58">
        <v>2879.3609999999999</v>
      </c>
      <c r="F58">
        <v>2912.8420000000001</v>
      </c>
      <c r="G58">
        <v>5792.2030000000004</v>
      </c>
      <c r="H58">
        <v>136.512</v>
      </c>
      <c r="I58">
        <f t="shared" si="0"/>
        <v>790705.21593600011</v>
      </c>
    </row>
    <row r="59" spans="1:24" x14ac:dyDescent="0.2">
      <c r="A59" t="s">
        <v>19</v>
      </c>
      <c r="B59" t="s">
        <v>27</v>
      </c>
      <c r="C59" t="s">
        <v>67</v>
      </c>
      <c r="D59" t="s">
        <v>94</v>
      </c>
      <c r="E59">
        <v>518.99300000000005</v>
      </c>
      <c r="F59">
        <v>469.00900000000001</v>
      </c>
      <c r="G59">
        <v>988.00199999999995</v>
      </c>
      <c r="H59">
        <v>42.622999999999998</v>
      </c>
      <c r="I59">
        <f t="shared" si="0"/>
        <v>42111.609245999993</v>
      </c>
    </row>
    <row r="60" spans="1:24" x14ac:dyDescent="0.2">
      <c r="A60" t="s">
        <v>30</v>
      </c>
      <c r="B60" t="s">
        <v>30</v>
      </c>
      <c r="C60" t="s">
        <v>29</v>
      </c>
      <c r="D60" t="s">
        <v>95</v>
      </c>
      <c r="G60">
        <v>71.991</v>
      </c>
      <c r="H60">
        <v>95.988</v>
      </c>
      <c r="I60">
        <f t="shared" si="0"/>
        <v>6910.2721080000001</v>
      </c>
      <c r="S60" s="6"/>
    </row>
    <row r="61" spans="1:24" x14ac:dyDescent="0.2">
      <c r="A61" t="s">
        <v>30</v>
      </c>
      <c r="B61" t="s">
        <v>30</v>
      </c>
      <c r="C61" t="s">
        <v>29</v>
      </c>
      <c r="D61" t="s">
        <v>96</v>
      </c>
      <c r="E61">
        <v>5418.2060000000001</v>
      </c>
      <c r="F61">
        <v>5429.6980000000003</v>
      </c>
      <c r="G61">
        <v>10847.904</v>
      </c>
      <c r="H61">
        <v>224.501</v>
      </c>
      <c r="I61">
        <f t="shared" si="0"/>
        <v>2435365.2959040003</v>
      </c>
      <c r="S61" s="6"/>
    </row>
    <row r="62" spans="1:24" x14ac:dyDescent="0.2">
      <c r="A62" t="s">
        <v>30</v>
      </c>
      <c r="B62" t="s">
        <v>30</v>
      </c>
      <c r="C62" t="s">
        <v>33</v>
      </c>
      <c r="D62" t="s">
        <v>97</v>
      </c>
      <c r="E62">
        <v>8823.8269999999993</v>
      </c>
      <c r="F62">
        <v>8819.2330000000002</v>
      </c>
      <c r="G62">
        <v>17643.060000000001</v>
      </c>
      <c r="H62">
        <v>71.037999999999997</v>
      </c>
      <c r="I62">
        <f t="shared" si="0"/>
        <v>1253327.69628</v>
      </c>
      <c r="S62" s="6"/>
    </row>
    <row r="63" spans="1:24" x14ac:dyDescent="0.2">
      <c r="A63" t="s">
        <v>19</v>
      </c>
      <c r="B63" t="s">
        <v>18</v>
      </c>
      <c r="C63" t="s">
        <v>17</v>
      </c>
      <c r="D63" t="s">
        <v>98</v>
      </c>
      <c r="E63">
        <v>51702.862000000001</v>
      </c>
      <c r="F63">
        <v>50631.540999999997</v>
      </c>
      <c r="G63">
        <v>102334.40300000001</v>
      </c>
      <c r="H63">
        <v>102.80200000000001</v>
      </c>
      <c r="I63">
        <f t="shared" si="0"/>
        <v>10520181.297206001</v>
      </c>
      <c r="S63" s="6"/>
      <c r="X63" s="8"/>
    </row>
    <row r="64" spans="1:24" x14ac:dyDescent="0.2">
      <c r="A64" t="s">
        <v>30</v>
      </c>
      <c r="B64" t="s">
        <v>30</v>
      </c>
      <c r="C64" t="s">
        <v>50</v>
      </c>
      <c r="D64" t="s">
        <v>99</v>
      </c>
      <c r="E64">
        <v>3036.424</v>
      </c>
      <c r="F64">
        <v>3449.777</v>
      </c>
      <c r="G64">
        <v>6486.201</v>
      </c>
      <c r="H64">
        <v>313.041</v>
      </c>
      <c r="I64">
        <f t="shared" si="0"/>
        <v>2030446.847241</v>
      </c>
      <c r="S64" s="6"/>
      <c r="X64" s="8"/>
    </row>
    <row r="65" spans="1:35" x14ac:dyDescent="0.2">
      <c r="A65" t="s">
        <v>19</v>
      </c>
      <c r="B65" t="s">
        <v>27</v>
      </c>
      <c r="C65" t="s">
        <v>26</v>
      </c>
      <c r="D65" t="s">
        <v>100</v>
      </c>
      <c r="E65">
        <v>780.38</v>
      </c>
      <c r="F65">
        <v>622.60500000000002</v>
      </c>
      <c r="G65">
        <v>1402.9849999999999</v>
      </c>
      <c r="H65">
        <v>50.017000000000003</v>
      </c>
      <c r="I65">
        <f t="shared" si="0"/>
        <v>70173.100745000003</v>
      </c>
      <c r="S65" s="6"/>
      <c r="Y65" s="8"/>
      <c r="Z65" s="8"/>
      <c r="AA65" s="8"/>
      <c r="AB65" s="8"/>
    </row>
    <row r="66" spans="1:35" x14ac:dyDescent="0.2">
      <c r="A66" t="s">
        <v>19</v>
      </c>
      <c r="B66" t="s">
        <v>27</v>
      </c>
      <c r="C66" t="s">
        <v>67</v>
      </c>
      <c r="D66" t="s">
        <v>101</v>
      </c>
      <c r="E66">
        <v>1777.548</v>
      </c>
      <c r="F66">
        <v>1768.8789999999999</v>
      </c>
      <c r="G66">
        <v>3546.4270000000001</v>
      </c>
      <c r="H66">
        <v>35.113</v>
      </c>
      <c r="I66">
        <f t="shared" si="0"/>
        <v>124525.691251</v>
      </c>
      <c r="Y66" s="8"/>
      <c r="Z66" s="8"/>
      <c r="AA66" s="8"/>
      <c r="AB66" s="8"/>
    </row>
    <row r="67" spans="1:35" x14ac:dyDescent="0.2">
      <c r="A67" t="s">
        <v>15</v>
      </c>
      <c r="B67" t="s">
        <v>14</v>
      </c>
      <c r="C67" t="s">
        <v>75</v>
      </c>
      <c r="D67" t="s">
        <v>102</v>
      </c>
      <c r="E67">
        <v>628.45600000000002</v>
      </c>
      <c r="F67">
        <v>698.08299999999997</v>
      </c>
      <c r="G67">
        <v>1326.539</v>
      </c>
      <c r="H67">
        <v>31.294</v>
      </c>
      <c r="I67">
        <f t="shared" ref="I67:I130" si="5">+G67*H67</f>
        <v>41512.711466000001</v>
      </c>
    </row>
    <row r="68" spans="1:35" x14ac:dyDescent="0.2">
      <c r="A68" t="s">
        <v>19</v>
      </c>
      <c r="B68" t="s">
        <v>27</v>
      </c>
      <c r="C68" t="s">
        <v>58</v>
      </c>
      <c r="D68" t="s">
        <v>103</v>
      </c>
      <c r="E68">
        <v>570.23599999999999</v>
      </c>
      <c r="F68">
        <v>589.928</v>
      </c>
      <c r="G68">
        <v>1160.164</v>
      </c>
      <c r="H68">
        <v>67.450999999999993</v>
      </c>
      <c r="I68">
        <f t="shared" si="5"/>
        <v>78254.221963999997</v>
      </c>
      <c r="X68" s="6"/>
    </row>
    <row r="69" spans="1:35" x14ac:dyDescent="0.2">
      <c r="A69" t="s">
        <v>19</v>
      </c>
      <c r="B69" t="s">
        <v>27</v>
      </c>
      <c r="C69" t="s">
        <v>67</v>
      </c>
      <c r="D69" t="s">
        <v>104</v>
      </c>
      <c r="E69">
        <v>57516.834999999999</v>
      </c>
      <c r="F69">
        <v>57446.748</v>
      </c>
      <c r="G69">
        <v>114963.583</v>
      </c>
      <c r="H69">
        <v>114.964</v>
      </c>
      <c r="I69">
        <f t="shared" si="5"/>
        <v>13216673.356012</v>
      </c>
    </row>
    <row r="70" spans="1:35" x14ac:dyDescent="0.2">
      <c r="A70" t="s">
        <v>30</v>
      </c>
      <c r="B70" t="s">
        <v>30</v>
      </c>
      <c r="C70" t="s">
        <v>33</v>
      </c>
      <c r="D70" t="s">
        <v>105</v>
      </c>
      <c r="G70">
        <v>3.4830000000000001</v>
      </c>
      <c r="H70">
        <v>0.28599999999999998</v>
      </c>
      <c r="I70">
        <f t="shared" si="5"/>
        <v>0.99613799999999997</v>
      </c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t="s">
        <v>15</v>
      </c>
      <c r="B71" t="s">
        <v>14</v>
      </c>
      <c r="C71" t="s">
        <v>75</v>
      </c>
      <c r="D71" t="s">
        <v>106</v>
      </c>
      <c r="G71">
        <v>48.865000000000002</v>
      </c>
      <c r="H71">
        <v>35.003999999999998</v>
      </c>
      <c r="I71">
        <f t="shared" si="5"/>
        <v>1710.47046</v>
      </c>
      <c r="AC71"/>
      <c r="AD71"/>
      <c r="AE71"/>
      <c r="AF71"/>
      <c r="AG71"/>
      <c r="AH71"/>
      <c r="AI71"/>
    </row>
    <row r="72" spans="1:35" x14ac:dyDescent="0.2">
      <c r="A72" t="s">
        <v>23</v>
      </c>
      <c r="B72" t="s">
        <v>22</v>
      </c>
      <c r="C72" t="s">
        <v>108</v>
      </c>
      <c r="D72" t="s">
        <v>107</v>
      </c>
      <c r="E72">
        <v>454.01799999999997</v>
      </c>
      <c r="F72">
        <v>442.42599999999999</v>
      </c>
      <c r="G72">
        <v>896.44399999999996</v>
      </c>
      <c r="H72">
        <v>49.066000000000003</v>
      </c>
      <c r="I72">
        <f t="shared" si="5"/>
        <v>43984.921304000003</v>
      </c>
    </row>
    <row r="73" spans="1:35" x14ac:dyDescent="0.2">
      <c r="A73" t="s">
        <v>15</v>
      </c>
      <c r="B73" t="s">
        <v>14</v>
      </c>
      <c r="C73" t="s">
        <v>75</v>
      </c>
      <c r="D73" t="s">
        <v>109</v>
      </c>
      <c r="E73">
        <v>2732.4059999999999</v>
      </c>
      <c r="F73">
        <v>2808.3119999999999</v>
      </c>
      <c r="G73">
        <v>5540.7179999999998</v>
      </c>
      <c r="H73">
        <v>18.233000000000001</v>
      </c>
      <c r="I73">
        <f t="shared" si="5"/>
        <v>101023.91129400001</v>
      </c>
    </row>
    <row r="74" spans="1:35" x14ac:dyDescent="0.2">
      <c r="A74" t="s">
        <v>15</v>
      </c>
      <c r="B74" t="s">
        <v>14</v>
      </c>
      <c r="C74" t="s">
        <v>40</v>
      </c>
      <c r="D74" t="s">
        <v>110</v>
      </c>
      <c r="E74">
        <v>31589.195</v>
      </c>
      <c r="F74">
        <v>33684.317000000003</v>
      </c>
      <c r="G74">
        <v>65273.512000000002</v>
      </c>
      <c r="H74">
        <v>119.209</v>
      </c>
      <c r="I74">
        <f t="shared" si="5"/>
        <v>7781190.0920080002</v>
      </c>
    </row>
    <row r="75" spans="1:35" x14ac:dyDescent="0.2">
      <c r="A75" t="s">
        <v>30</v>
      </c>
      <c r="B75" t="s">
        <v>30</v>
      </c>
      <c r="C75" t="s">
        <v>33</v>
      </c>
      <c r="D75" t="s">
        <v>111</v>
      </c>
      <c r="E75">
        <v>147.75</v>
      </c>
      <c r="F75">
        <v>150.93199999999999</v>
      </c>
      <c r="G75">
        <v>298.68200000000002</v>
      </c>
      <c r="H75">
        <v>3.6339999999999999</v>
      </c>
      <c r="I75">
        <f t="shared" si="5"/>
        <v>1085.410388</v>
      </c>
    </row>
    <row r="76" spans="1:35" x14ac:dyDescent="0.2">
      <c r="A76" t="s">
        <v>23</v>
      </c>
      <c r="B76" t="s">
        <v>22</v>
      </c>
      <c r="C76" t="s">
        <v>21</v>
      </c>
      <c r="D76" t="s">
        <v>112</v>
      </c>
      <c r="E76">
        <v>142.261</v>
      </c>
      <c r="F76">
        <v>138.643</v>
      </c>
      <c r="G76">
        <v>280.904</v>
      </c>
      <c r="H76">
        <v>76.75</v>
      </c>
      <c r="I76">
        <f t="shared" si="5"/>
        <v>21559.382000000001</v>
      </c>
    </row>
    <row r="77" spans="1:35" x14ac:dyDescent="0.2">
      <c r="A77" t="s">
        <v>19</v>
      </c>
      <c r="B77" t="s">
        <v>27</v>
      </c>
      <c r="C77" t="s">
        <v>26</v>
      </c>
      <c r="D77" t="s">
        <v>113</v>
      </c>
      <c r="E77">
        <v>1132.854</v>
      </c>
      <c r="F77">
        <v>1092.874</v>
      </c>
      <c r="G77">
        <v>2225.7280000000001</v>
      </c>
      <c r="H77">
        <v>8.6379999999999999</v>
      </c>
      <c r="I77">
        <f t="shared" si="5"/>
        <v>19225.838464</v>
      </c>
    </row>
    <row r="78" spans="1:35" x14ac:dyDescent="0.2">
      <c r="A78" t="s">
        <v>19</v>
      </c>
      <c r="B78" t="s">
        <v>27</v>
      </c>
      <c r="C78" t="s">
        <v>52</v>
      </c>
      <c r="D78" t="s">
        <v>114</v>
      </c>
      <c r="E78">
        <v>1198.54</v>
      </c>
      <c r="F78">
        <v>1218.124</v>
      </c>
      <c r="G78">
        <v>2416.6640000000002</v>
      </c>
      <c r="H78">
        <v>238.80099999999999</v>
      </c>
      <c r="I78">
        <f t="shared" si="5"/>
        <v>577101.77986400004</v>
      </c>
    </row>
    <row r="79" spans="1:35" x14ac:dyDescent="0.2">
      <c r="A79" t="s">
        <v>11</v>
      </c>
      <c r="B79" t="s">
        <v>18</v>
      </c>
      <c r="C79" t="s">
        <v>35</v>
      </c>
      <c r="D79" t="s">
        <v>115</v>
      </c>
      <c r="E79">
        <v>1901.2270000000001</v>
      </c>
      <c r="F79">
        <v>2087.9479999999999</v>
      </c>
      <c r="G79">
        <v>3989.1750000000002</v>
      </c>
      <c r="H79">
        <v>57.405999999999999</v>
      </c>
      <c r="I79">
        <f t="shared" si="5"/>
        <v>229002.58005000002</v>
      </c>
    </row>
    <row r="80" spans="1:35" x14ac:dyDescent="0.2">
      <c r="A80" t="s">
        <v>15</v>
      </c>
      <c r="B80" t="s">
        <v>14</v>
      </c>
      <c r="C80" t="s">
        <v>40</v>
      </c>
      <c r="D80" t="s">
        <v>116</v>
      </c>
      <c r="E80">
        <v>41415.911</v>
      </c>
      <c r="F80">
        <v>42368.034</v>
      </c>
      <c r="G80">
        <v>83783.945000000007</v>
      </c>
      <c r="H80">
        <v>240.37200000000001</v>
      </c>
      <c r="I80">
        <f t="shared" si="5"/>
        <v>20139314.427540004</v>
      </c>
    </row>
    <row r="81" spans="1:9" x14ac:dyDescent="0.2">
      <c r="A81" t="s">
        <v>19</v>
      </c>
      <c r="B81" t="s">
        <v>27</v>
      </c>
      <c r="C81" t="s">
        <v>52</v>
      </c>
      <c r="D81" t="s">
        <v>117</v>
      </c>
      <c r="E81">
        <v>15749.999</v>
      </c>
      <c r="F81">
        <v>15322.946</v>
      </c>
      <c r="G81">
        <v>31072.945</v>
      </c>
      <c r="H81">
        <v>136.56</v>
      </c>
      <c r="I81">
        <f t="shared" si="5"/>
        <v>4243321.3691999996</v>
      </c>
    </row>
    <row r="82" spans="1:9" x14ac:dyDescent="0.2">
      <c r="A82" t="s">
        <v>15</v>
      </c>
      <c r="B82" t="s">
        <v>14</v>
      </c>
      <c r="C82" t="s">
        <v>13</v>
      </c>
      <c r="D82" t="s">
        <v>118</v>
      </c>
      <c r="G82">
        <v>33.691000000000003</v>
      </c>
      <c r="H82">
        <v>3369.1</v>
      </c>
      <c r="I82">
        <f t="shared" si="5"/>
        <v>113508.3481</v>
      </c>
    </row>
    <row r="83" spans="1:9" x14ac:dyDescent="0.2">
      <c r="A83" t="s">
        <v>15</v>
      </c>
      <c r="B83" t="s">
        <v>14</v>
      </c>
      <c r="C83" t="s">
        <v>13</v>
      </c>
      <c r="D83" t="s">
        <v>119</v>
      </c>
      <c r="E83">
        <v>5115.826</v>
      </c>
      <c r="F83">
        <v>5307.23</v>
      </c>
      <c r="G83">
        <v>10423.056</v>
      </c>
      <c r="H83">
        <v>80.861999999999995</v>
      </c>
      <c r="I83">
        <f t="shared" si="5"/>
        <v>842829.15427199996</v>
      </c>
    </row>
    <row r="84" spans="1:9" x14ac:dyDescent="0.2">
      <c r="A84" t="s">
        <v>30</v>
      </c>
      <c r="B84" t="s">
        <v>30</v>
      </c>
      <c r="C84" t="s">
        <v>29</v>
      </c>
      <c r="D84" t="s">
        <v>120</v>
      </c>
      <c r="E84">
        <v>56.665999999999997</v>
      </c>
      <c r="F84">
        <v>55.853000000000002</v>
      </c>
      <c r="G84">
        <v>112.51900000000001</v>
      </c>
      <c r="H84">
        <v>330.93799999999999</v>
      </c>
      <c r="I84">
        <f t="shared" si="5"/>
        <v>37236.812822</v>
      </c>
    </row>
    <row r="85" spans="1:9" x14ac:dyDescent="0.2">
      <c r="A85" t="s">
        <v>30</v>
      </c>
      <c r="B85" t="s">
        <v>30</v>
      </c>
      <c r="C85" t="s">
        <v>29</v>
      </c>
      <c r="D85" t="s">
        <v>121</v>
      </c>
      <c r="E85">
        <v>184.55600000000001</v>
      </c>
      <c r="F85">
        <v>215.571</v>
      </c>
      <c r="G85">
        <v>400.12700000000001</v>
      </c>
      <c r="H85">
        <v>245.77799999999999</v>
      </c>
      <c r="I85">
        <f t="shared" si="5"/>
        <v>98342.413805999997</v>
      </c>
    </row>
    <row r="86" spans="1:9" x14ac:dyDescent="0.2">
      <c r="A86" t="s">
        <v>23</v>
      </c>
      <c r="B86" t="s">
        <v>22</v>
      </c>
      <c r="C86" t="s">
        <v>123</v>
      </c>
      <c r="D86" t="s">
        <v>122</v>
      </c>
      <c r="E86">
        <v>85.14</v>
      </c>
      <c r="F86">
        <v>83.643000000000001</v>
      </c>
      <c r="G86">
        <v>168.78299999999999</v>
      </c>
      <c r="H86">
        <v>312.56099999999998</v>
      </c>
      <c r="I86">
        <f t="shared" si="5"/>
        <v>52754.983262999995</v>
      </c>
    </row>
    <row r="87" spans="1:9" x14ac:dyDescent="0.2">
      <c r="A87" t="s">
        <v>30</v>
      </c>
      <c r="B87" t="s">
        <v>30</v>
      </c>
      <c r="C87" t="s">
        <v>50</v>
      </c>
      <c r="D87" t="s">
        <v>124</v>
      </c>
      <c r="E87">
        <v>8827.1090000000004</v>
      </c>
      <c r="F87">
        <v>9088.4580000000005</v>
      </c>
      <c r="G87">
        <v>17915.566999999999</v>
      </c>
      <c r="H87">
        <v>167.185</v>
      </c>
      <c r="I87">
        <f t="shared" si="5"/>
        <v>2995214.068895</v>
      </c>
    </row>
    <row r="88" spans="1:9" x14ac:dyDescent="0.2">
      <c r="A88" t="s">
        <v>19</v>
      </c>
      <c r="B88" t="s">
        <v>27</v>
      </c>
      <c r="C88" t="s">
        <v>52</v>
      </c>
      <c r="D88" t="s">
        <v>125</v>
      </c>
      <c r="E88">
        <v>6353.2340000000004</v>
      </c>
      <c r="F88">
        <v>6779.558</v>
      </c>
      <c r="G88">
        <v>13132.791999999999</v>
      </c>
      <c r="H88">
        <v>53.445999999999998</v>
      </c>
      <c r="I88">
        <f t="shared" si="5"/>
        <v>701895.2012319999</v>
      </c>
    </row>
    <row r="89" spans="1:9" x14ac:dyDescent="0.2">
      <c r="A89" t="s">
        <v>19</v>
      </c>
      <c r="B89" t="s">
        <v>27</v>
      </c>
      <c r="C89" t="s">
        <v>52</v>
      </c>
      <c r="D89" t="s">
        <v>126</v>
      </c>
      <c r="E89">
        <v>962.69500000000005</v>
      </c>
      <c r="F89">
        <v>1005.303</v>
      </c>
      <c r="G89">
        <v>1967.998</v>
      </c>
      <c r="H89">
        <v>69.986000000000004</v>
      </c>
      <c r="I89">
        <f t="shared" si="5"/>
        <v>137732.308028</v>
      </c>
    </row>
    <row r="90" spans="1:9" x14ac:dyDescent="0.2">
      <c r="A90" t="s">
        <v>30</v>
      </c>
      <c r="B90" t="s">
        <v>30</v>
      </c>
      <c r="C90" t="s">
        <v>33</v>
      </c>
      <c r="D90" t="s">
        <v>127</v>
      </c>
      <c r="E90">
        <v>395.54899999999998</v>
      </c>
      <c r="F90">
        <v>391.01</v>
      </c>
      <c r="G90">
        <v>786.55899999999997</v>
      </c>
      <c r="H90">
        <v>3.996</v>
      </c>
      <c r="I90">
        <f t="shared" si="5"/>
        <v>3143.0897639999998</v>
      </c>
    </row>
    <row r="91" spans="1:9" x14ac:dyDescent="0.2">
      <c r="A91" t="s">
        <v>30</v>
      </c>
      <c r="B91" t="s">
        <v>30</v>
      </c>
      <c r="C91" t="s">
        <v>29</v>
      </c>
      <c r="D91" t="s">
        <v>128</v>
      </c>
      <c r="E91">
        <v>5626.4449999999997</v>
      </c>
      <c r="F91">
        <v>5776.0879999999997</v>
      </c>
      <c r="G91">
        <v>11402.532999999999</v>
      </c>
      <c r="H91">
        <v>413.73500000000001</v>
      </c>
      <c r="I91">
        <f t="shared" si="5"/>
        <v>4717626.9907550002</v>
      </c>
    </row>
    <row r="92" spans="1:9" x14ac:dyDescent="0.2">
      <c r="A92" t="s">
        <v>15</v>
      </c>
      <c r="B92" t="s">
        <v>14</v>
      </c>
      <c r="C92" t="s">
        <v>13</v>
      </c>
      <c r="D92" t="s">
        <v>129</v>
      </c>
      <c r="G92">
        <v>0.80900000000000005</v>
      </c>
      <c r="H92">
        <v>1838.636</v>
      </c>
      <c r="I92">
        <f t="shared" si="5"/>
        <v>1487.4565240000002</v>
      </c>
    </row>
    <row r="93" spans="1:9" x14ac:dyDescent="0.2">
      <c r="A93" t="s">
        <v>30</v>
      </c>
      <c r="B93" t="s">
        <v>30</v>
      </c>
      <c r="C93" t="s">
        <v>50</v>
      </c>
      <c r="D93" t="s">
        <v>130</v>
      </c>
      <c r="E93">
        <v>4948.88</v>
      </c>
      <c r="F93">
        <v>4955.7280000000001</v>
      </c>
      <c r="G93">
        <v>9904.6080000000002</v>
      </c>
      <c r="H93">
        <v>88.521000000000001</v>
      </c>
      <c r="I93">
        <f t="shared" si="5"/>
        <v>876765.80476800003</v>
      </c>
    </row>
    <row r="94" spans="1:9" x14ac:dyDescent="0.2">
      <c r="A94" t="s">
        <v>15</v>
      </c>
      <c r="B94" t="s">
        <v>14</v>
      </c>
      <c r="C94" t="s">
        <v>47</v>
      </c>
      <c r="D94" t="s">
        <v>131</v>
      </c>
      <c r="E94">
        <v>4598.2879999999996</v>
      </c>
      <c r="F94">
        <v>5062.0619999999999</v>
      </c>
      <c r="G94">
        <v>9660.35</v>
      </c>
      <c r="H94">
        <v>106.709</v>
      </c>
      <c r="I94">
        <f t="shared" si="5"/>
        <v>1030846.28815</v>
      </c>
    </row>
    <row r="95" spans="1:9" x14ac:dyDescent="0.2">
      <c r="A95" t="s">
        <v>15</v>
      </c>
      <c r="B95" t="s">
        <v>14</v>
      </c>
      <c r="C95" t="s">
        <v>75</v>
      </c>
      <c r="D95" t="s">
        <v>132</v>
      </c>
      <c r="E95">
        <v>171.405</v>
      </c>
      <c r="F95">
        <v>169.845</v>
      </c>
      <c r="G95">
        <v>341.25</v>
      </c>
      <c r="H95">
        <v>3.4039999999999999</v>
      </c>
      <c r="I95">
        <f t="shared" si="5"/>
        <v>1161.615</v>
      </c>
    </row>
    <row r="96" spans="1:9" x14ac:dyDescent="0.2">
      <c r="A96" t="s">
        <v>11</v>
      </c>
      <c r="B96" t="s">
        <v>10</v>
      </c>
      <c r="C96" t="s">
        <v>9</v>
      </c>
      <c r="D96" t="s">
        <v>133</v>
      </c>
      <c r="E96">
        <v>717100.97</v>
      </c>
      <c r="F96">
        <v>662903.41500000004</v>
      </c>
      <c r="G96">
        <v>1380004.385</v>
      </c>
      <c r="H96">
        <v>464.149</v>
      </c>
      <c r="I96">
        <f t="shared" si="5"/>
        <v>640527655.293365</v>
      </c>
    </row>
    <row r="97" spans="1:9" x14ac:dyDescent="0.2">
      <c r="A97" t="s">
        <v>11</v>
      </c>
      <c r="B97" t="s">
        <v>63</v>
      </c>
      <c r="C97" t="s">
        <v>62</v>
      </c>
      <c r="D97" t="s">
        <v>134</v>
      </c>
      <c r="E97">
        <v>137717.861</v>
      </c>
      <c r="F97">
        <v>135805.76000000001</v>
      </c>
      <c r="G97">
        <v>273523.62099999998</v>
      </c>
      <c r="H97">
        <v>150.98699999999999</v>
      </c>
      <c r="I97">
        <f t="shared" si="5"/>
        <v>41298510.963926993</v>
      </c>
    </row>
    <row r="98" spans="1:9" x14ac:dyDescent="0.2">
      <c r="A98" t="s">
        <v>11</v>
      </c>
      <c r="B98" t="s">
        <v>10</v>
      </c>
      <c r="C98" t="s">
        <v>9</v>
      </c>
      <c r="D98" t="s">
        <v>135</v>
      </c>
      <c r="E98">
        <v>42408.406000000003</v>
      </c>
      <c r="F98">
        <v>41584.546999999999</v>
      </c>
      <c r="G98">
        <v>83992.952999999994</v>
      </c>
      <c r="H98">
        <v>51.575000000000003</v>
      </c>
      <c r="I98">
        <f t="shared" si="5"/>
        <v>4331936.5509749996</v>
      </c>
    </row>
    <row r="99" spans="1:9" x14ac:dyDescent="0.2">
      <c r="A99" t="s">
        <v>11</v>
      </c>
      <c r="B99" t="s">
        <v>18</v>
      </c>
      <c r="C99" t="s">
        <v>35</v>
      </c>
      <c r="D99" t="s">
        <v>136</v>
      </c>
      <c r="E99">
        <v>20357.777999999998</v>
      </c>
      <c r="F99">
        <v>19864.724999999999</v>
      </c>
      <c r="G99">
        <v>40222.502999999997</v>
      </c>
      <c r="H99">
        <v>92.61</v>
      </c>
      <c r="I99">
        <f t="shared" si="5"/>
        <v>3725006.0028299997</v>
      </c>
    </row>
    <row r="100" spans="1:9" x14ac:dyDescent="0.2">
      <c r="A100" t="s">
        <v>15</v>
      </c>
      <c r="B100" t="s">
        <v>14</v>
      </c>
      <c r="C100" t="s">
        <v>75</v>
      </c>
      <c r="D100" t="s">
        <v>137</v>
      </c>
      <c r="E100">
        <v>2451.3490000000002</v>
      </c>
      <c r="F100">
        <v>2486.4470000000001</v>
      </c>
      <c r="G100">
        <v>4937.7960000000003</v>
      </c>
      <c r="H100">
        <v>71.677000000000007</v>
      </c>
      <c r="I100">
        <f t="shared" si="5"/>
        <v>353926.40389200003</v>
      </c>
    </row>
    <row r="101" spans="1:9" x14ac:dyDescent="0.2">
      <c r="A101" t="s">
        <v>15</v>
      </c>
      <c r="B101" t="s">
        <v>14</v>
      </c>
      <c r="C101" t="s">
        <v>75</v>
      </c>
      <c r="D101" t="s">
        <v>138</v>
      </c>
      <c r="G101">
        <v>85.031999999999996</v>
      </c>
      <c r="H101">
        <v>149.179</v>
      </c>
      <c r="I101">
        <f t="shared" si="5"/>
        <v>12684.988728</v>
      </c>
    </row>
    <row r="102" spans="1:9" x14ac:dyDescent="0.2">
      <c r="A102" t="s">
        <v>11</v>
      </c>
      <c r="B102" t="s">
        <v>18</v>
      </c>
      <c r="C102" t="s">
        <v>35</v>
      </c>
      <c r="D102" t="s">
        <v>139</v>
      </c>
      <c r="E102">
        <v>4308.1170000000002</v>
      </c>
      <c r="F102">
        <v>4347.424</v>
      </c>
      <c r="G102">
        <v>8655.5409999999993</v>
      </c>
      <c r="H102">
        <v>399.97899999999998</v>
      </c>
      <c r="I102">
        <f t="shared" si="5"/>
        <v>3462034.6336389994</v>
      </c>
    </row>
    <row r="103" spans="1:9" x14ac:dyDescent="0.2">
      <c r="A103" t="s">
        <v>15</v>
      </c>
      <c r="B103" t="s">
        <v>14</v>
      </c>
      <c r="C103" t="s">
        <v>13</v>
      </c>
      <c r="D103" t="s">
        <v>140</v>
      </c>
      <c r="E103">
        <v>29437.724999999999</v>
      </c>
      <c r="F103">
        <v>31024.102999999999</v>
      </c>
      <c r="G103">
        <v>60461.828000000001</v>
      </c>
      <c r="H103">
        <v>205.55500000000001</v>
      </c>
      <c r="I103">
        <f t="shared" si="5"/>
        <v>12428231.054540001</v>
      </c>
    </row>
    <row r="104" spans="1:9" x14ac:dyDescent="0.2">
      <c r="A104" t="s">
        <v>30</v>
      </c>
      <c r="B104" t="s">
        <v>30</v>
      </c>
      <c r="C104" t="s">
        <v>29</v>
      </c>
      <c r="D104" t="s">
        <v>141</v>
      </c>
      <c r="E104">
        <v>1469.6410000000001</v>
      </c>
      <c r="F104">
        <v>1491.52</v>
      </c>
      <c r="G104">
        <v>2961.1610000000001</v>
      </c>
      <c r="H104">
        <v>273.42200000000003</v>
      </c>
      <c r="I104">
        <f t="shared" si="5"/>
        <v>809646.56294200011</v>
      </c>
    </row>
    <row r="105" spans="1:9" x14ac:dyDescent="0.2">
      <c r="A105" t="s">
        <v>11</v>
      </c>
      <c r="B105" t="s">
        <v>63</v>
      </c>
      <c r="C105" t="s">
        <v>78</v>
      </c>
      <c r="D105" t="s">
        <v>142</v>
      </c>
      <c r="E105">
        <v>61753.044999999998</v>
      </c>
      <c r="F105">
        <v>64723.413</v>
      </c>
      <c r="G105">
        <v>126476.458</v>
      </c>
      <c r="H105">
        <v>346.93400000000003</v>
      </c>
      <c r="I105">
        <f t="shared" si="5"/>
        <v>43878983.479772002</v>
      </c>
    </row>
    <row r="106" spans="1:9" x14ac:dyDescent="0.2">
      <c r="A106" t="s">
        <v>11</v>
      </c>
      <c r="B106" t="s">
        <v>18</v>
      </c>
      <c r="C106" t="s">
        <v>35</v>
      </c>
      <c r="D106" t="s">
        <v>143</v>
      </c>
      <c r="E106">
        <v>5165.9790000000003</v>
      </c>
      <c r="F106">
        <v>5037.1610000000001</v>
      </c>
      <c r="G106">
        <v>10203.14</v>
      </c>
      <c r="H106">
        <v>114.926</v>
      </c>
      <c r="I106">
        <f t="shared" si="5"/>
        <v>1172606.06764</v>
      </c>
    </row>
    <row r="107" spans="1:9" x14ac:dyDescent="0.2">
      <c r="A107" t="s">
        <v>11</v>
      </c>
      <c r="B107" t="s">
        <v>10</v>
      </c>
      <c r="C107" t="s">
        <v>145</v>
      </c>
      <c r="D107" t="s">
        <v>144</v>
      </c>
      <c r="E107">
        <v>9112.9390000000003</v>
      </c>
      <c r="F107">
        <v>9663.768</v>
      </c>
      <c r="G107">
        <v>18776.706999999999</v>
      </c>
      <c r="H107">
        <v>6.9550000000000001</v>
      </c>
      <c r="I107">
        <f t="shared" si="5"/>
        <v>130591.99718499999</v>
      </c>
    </row>
    <row r="108" spans="1:9" x14ac:dyDescent="0.2">
      <c r="A108" t="s">
        <v>19</v>
      </c>
      <c r="B108" t="s">
        <v>27</v>
      </c>
      <c r="C108" t="s">
        <v>67</v>
      </c>
      <c r="D108" t="s">
        <v>146</v>
      </c>
      <c r="E108">
        <v>26718.526999999998</v>
      </c>
      <c r="F108">
        <v>27052.773000000001</v>
      </c>
      <c r="G108">
        <v>53771.3</v>
      </c>
      <c r="H108">
        <v>94.477999999999994</v>
      </c>
      <c r="I108">
        <f t="shared" si="5"/>
        <v>5080204.8814000003</v>
      </c>
    </row>
    <row r="109" spans="1:9" x14ac:dyDescent="0.2">
      <c r="A109" t="s">
        <v>23</v>
      </c>
      <c r="B109" t="s">
        <v>22</v>
      </c>
      <c r="C109" t="s">
        <v>123</v>
      </c>
      <c r="D109" t="s">
        <v>147</v>
      </c>
      <c r="E109">
        <v>58.744</v>
      </c>
      <c r="F109">
        <v>60.701999999999998</v>
      </c>
      <c r="G109">
        <v>119.446</v>
      </c>
      <c r="H109">
        <v>147.464</v>
      </c>
      <c r="I109">
        <f t="shared" si="5"/>
        <v>17613.984944</v>
      </c>
    </row>
    <row r="110" spans="1:9" x14ac:dyDescent="0.2">
      <c r="A110" t="s">
        <v>11</v>
      </c>
      <c r="B110" t="s">
        <v>18</v>
      </c>
      <c r="C110" t="s">
        <v>35</v>
      </c>
      <c r="D110" t="s">
        <v>148</v>
      </c>
      <c r="E110">
        <v>2614.4459999999999</v>
      </c>
      <c r="F110">
        <v>1656.117</v>
      </c>
      <c r="G110">
        <v>4270.5630000000001</v>
      </c>
      <c r="H110">
        <v>239.65</v>
      </c>
      <c r="I110">
        <f t="shared" si="5"/>
        <v>1023440.42295</v>
      </c>
    </row>
    <row r="111" spans="1:9" x14ac:dyDescent="0.2">
      <c r="A111" t="s">
        <v>11</v>
      </c>
      <c r="B111" t="s">
        <v>10</v>
      </c>
      <c r="C111" t="s">
        <v>145</v>
      </c>
      <c r="D111" t="s">
        <v>149</v>
      </c>
      <c r="E111">
        <v>3227.27</v>
      </c>
      <c r="F111">
        <v>3296.9209999999998</v>
      </c>
      <c r="G111">
        <v>6524.1909999999998</v>
      </c>
      <c r="H111">
        <v>34.015999999999998</v>
      </c>
      <c r="I111">
        <f t="shared" si="5"/>
        <v>221926.88105599998</v>
      </c>
    </row>
    <row r="112" spans="1:9" x14ac:dyDescent="0.2">
      <c r="A112" t="s">
        <v>11</v>
      </c>
      <c r="B112" t="s">
        <v>63</v>
      </c>
      <c r="C112" t="s">
        <v>62</v>
      </c>
      <c r="D112" t="s">
        <v>150</v>
      </c>
      <c r="E112">
        <v>3651.7939999999999</v>
      </c>
      <c r="F112">
        <v>3623.7620000000002</v>
      </c>
      <c r="G112">
        <v>7275.5559999999996</v>
      </c>
      <c r="H112">
        <v>31.523</v>
      </c>
      <c r="I112">
        <f t="shared" si="5"/>
        <v>229347.35178799997</v>
      </c>
    </row>
    <row r="113" spans="1:9" x14ac:dyDescent="0.2">
      <c r="A113" t="s">
        <v>15</v>
      </c>
      <c r="B113" t="s">
        <v>14</v>
      </c>
      <c r="C113" t="s">
        <v>75</v>
      </c>
      <c r="D113" t="s">
        <v>151</v>
      </c>
      <c r="E113">
        <v>869.33600000000001</v>
      </c>
      <c r="F113">
        <v>1016.866</v>
      </c>
      <c r="G113">
        <v>1886.202</v>
      </c>
      <c r="H113">
        <v>30.324999999999999</v>
      </c>
      <c r="I113">
        <f t="shared" si="5"/>
        <v>57199.075649999999</v>
      </c>
    </row>
    <row r="114" spans="1:9" x14ac:dyDescent="0.2">
      <c r="A114" t="s">
        <v>11</v>
      </c>
      <c r="B114" t="s">
        <v>18</v>
      </c>
      <c r="C114" t="s">
        <v>35</v>
      </c>
      <c r="D114" t="s">
        <v>152</v>
      </c>
      <c r="E114">
        <v>3435.7460000000001</v>
      </c>
      <c r="F114">
        <v>3389.6959999999999</v>
      </c>
      <c r="G114">
        <v>6825.442</v>
      </c>
      <c r="H114">
        <v>667.19899999999996</v>
      </c>
      <c r="I114">
        <f t="shared" si="5"/>
        <v>4553928.0769579997</v>
      </c>
    </row>
    <row r="115" spans="1:9" x14ac:dyDescent="0.2">
      <c r="A115" t="s">
        <v>19</v>
      </c>
      <c r="B115" t="s">
        <v>27</v>
      </c>
      <c r="C115" t="s">
        <v>58</v>
      </c>
      <c r="D115" t="s">
        <v>153</v>
      </c>
      <c r="E115">
        <v>1056.95</v>
      </c>
      <c r="F115">
        <v>1085.3019999999999</v>
      </c>
      <c r="G115">
        <v>2142.252</v>
      </c>
      <c r="H115">
        <v>70.561999999999998</v>
      </c>
      <c r="I115">
        <f t="shared" si="5"/>
        <v>151161.585624</v>
      </c>
    </row>
    <row r="116" spans="1:9" x14ac:dyDescent="0.2">
      <c r="A116" t="s">
        <v>19</v>
      </c>
      <c r="B116" t="s">
        <v>27</v>
      </c>
      <c r="C116" t="s">
        <v>52</v>
      </c>
      <c r="D116" t="s">
        <v>154</v>
      </c>
      <c r="E116">
        <v>2542.5390000000002</v>
      </c>
      <c r="F116">
        <v>2515.1379999999999</v>
      </c>
      <c r="G116">
        <v>5057.6769999999997</v>
      </c>
      <c r="H116">
        <v>52.509</v>
      </c>
      <c r="I116">
        <f t="shared" si="5"/>
        <v>265573.56159299996</v>
      </c>
    </row>
    <row r="117" spans="1:9" x14ac:dyDescent="0.2">
      <c r="A117" t="s">
        <v>19</v>
      </c>
      <c r="B117" t="s">
        <v>18</v>
      </c>
      <c r="C117" t="s">
        <v>17</v>
      </c>
      <c r="D117" t="s">
        <v>155</v>
      </c>
      <c r="E117">
        <v>3468.7370000000001</v>
      </c>
      <c r="F117">
        <v>3402.55</v>
      </c>
      <c r="G117">
        <v>6871.2870000000003</v>
      </c>
      <c r="H117">
        <v>3.9049999999999998</v>
      </c>
      <c r="I117">
        <f t="shared" si="5"/>
        <v>26832.375735000001</v>
      </c>
    </row>
    <row r="118" spans="1:9" x14ac:dyDescent="0.2">
      <c r="A118" t="s">
        <v>15</v>
      </c>
      <c r="B118" t="s">
        <v>14</v>
      </c>
      <c r="C118" t="s">
        <v>40</v>
      </c>
      <c r="D118" t="s">
        <v>156</v>
      </c>
      <c r="G118">
        <v>38.137</v>
      </c>
      <c r="H118">
        <v>238.35599999999999</v>
      </c>
      <c r="I118">
        <f t="shared" si="5"/>
        <v>9090.1827720000001</v>
      </c>
    </row>
    <row r="119" spans="1:9" x14ac:dyDescent="0.2">
      <c r="A119" t="s">
        <v>15</v>
      </c>
      <c r="B119" t="s">
        <v>14</v>
      </c>
      <c r="C119" t="s">
        <v>75</v>
      </c>
      <c r="D119" t="s">
        <v>157</v>
      </c>
      <c r="E119">
        <v>1259.9870000000001</v>
      </c>
      <c r="F119">
        <v>1462.3040000000001</v>
      </c>
      <c r="G119">
        <v>2722.2910000000002</v>
      </c>
      <c r="H119">
        <v>43.436</v>
      </c>
      <c r="I119">
        <f t="shared" si="5"/>
        <v>118245.431876</v>
      </c>
    </row>
    <row r="120" spans="1:9" x14ac:dyDescent="0.2">
      <c r="A120" t="s">
        <v>15</v>
      </c>
      <c r="B120" t="s">
        <v>14</v>
      </c>
      <c r="C120" t="s">
        <v>40</v>
      </c>
      <c r="D120" t="s">
        <v>158</v>
      </c>
      <c r="E120">
        <v>316.58699999999999</v>
      </c>
      <c r="F120">
        <v>309.38900000000001</v>
      </c>
      <c r="G120">
        <v>625.976</v>
      </c>
      <c r="H120">
        <v>241.69</v>
      </c>
      <c r="I120">
        <f t="shared" si="5"/>
        <v>151292.13944</v>
      </c>
    </row>
    <row r="121" spans="1:9" x14ac:dyDescent="0.2">
      <c r="A121" t="s">
        <v>19</v>
      </c>
      <c r="B121" t="s">
        <v>27</v>
      </c>
      <c r="C121" t="s">
        <v>67</v>
      </c>
      <c r="D121" t="s">
        <v>159</v>
      </c>
      <c r="E121">
        <v>13814.619000000001</v>
      </c>
      <c r="F121">
        <v>13876.4</v>
      </c>
      <c r="G121">
        <v>27691.019</v>
      </c>
      <c r="H121">
        <v>47.595999999999997</v>
      </c>
      <c r="I121">
        <f t="shared" si="5"/>
        <v>1317981.7403239999</v>
      </c>
    </row>
    <row r="122" spans="1:9" x14ac:dyDescent="0.2">
      <c r="A122" t="s">
        <v>19</v>
      </c>
      <c r="B122" t="s">
        <v>27</v>
      </c>
      <c r="C122" t="s">
        <v>67</v>
      </c>
      <c r="D122" t="s">
        <v>160</v>
      </c>
      <c r="E122">
        <v>9434.0370000000003</v>
      </c>
      <c r="F122">
        <v>9695.9179999999997</v>
      </c>
      <c r="G122">
        <v>19129.955000000002</v>
      </c>
      <c r="H122">
        <v>202.90600000000001</v>
      </c>
      <c r="I122">
        <f t="shared" si="5"/>
        <v>3881582.6492300006</v>
      </c>
    </row>
    <row r="123" spans="1:9" x14ac:dyDescent="0.2">
      <c r="A123" t="s">
        <v>11</v>
      </c>
      <c r="B123" t="s">
        <v>63</v>
      </c>
      <c r="C123" t="s">
        <v>62</v>
      </c>
      <c r="D123" t="s">
        <v>161</v>
      </c>
      <c r="E123">
        <v>16630.812999999998</v>
      </c>
      <c r="F123">
        <v>15735.184999999999</v>
      </c>
      <c r="G123">
        <v>32365.998</v>
      </c>
      <c r="H123">
        <v>98.512</v>
      </c>
      <c r="I123">
        <f t="shared" si="5"/>
        <v>3188439.1949760001</v>
      </c>
    </row>
    <row r="124" spans="1:9" x14ac:dyDescent="0.2">
      <c r="A124" t="s">
        <v>11</v>
      </c>
      <c r="B124" t="s">
        <v>10</v>
      </c>
      <c r="C124" t="s">
        <v>9</v>
      </c>
      <c r="D124" t="s">
        <v>162</v>
      </c>
      <c r="E124">
        <v>342.928</v>
      </c>
      <c r="F124">
        <v>197.614</v>
      </c>
      <c r="G124">
        <v>540.54200000000003</v>
      </c>
      <c r="H124">
        <v>1801.807</v>
      </c>
      <c r="I124">
        <f t="shared" si="5"/>
        <v>973952.35939400003</v>
      </c>
    </row>
    <row r="125" spans="1:9" x14ac:dyDescent="0.2">
      <c r="A125" t="s">
        <v>19</v>
      </c>
      <c r="B125" t="s">
        <v>27</v>
      </c>
      <c r="C125" t="s">
        <v>52</v>
      </c>
      <c r="D125" t="s">
        <v>163</v>
      </c>
      <c r="E125">
        <v>10145.174000000001</v>
      </c>
      <c r="F125">
        <v>10105.66</v>
      </c>
      <c r="G125">
        <v>20250.833999999999</v>
      </c>
      <c r="H125">
        <v>16.596</v>
      </c>
      <c r="I125">
        <f t="shared" si="5"/>
        <v>336082.84106399998</v>
      </c>
    </row>
    <row r="126" spans="1:9" x14ac:dyDescent="0.2">
      <c r="A126" t="s">
        <v>15</v>
      </c>
      <c r="B126" t="s">
        <v>14</v>
      </c>
      <c r="C126" t="s">
        <v>13</v>
      </c>
      <c r="D126" t="s">
        <v>164</v>
      </c>
      <c r="E126">
        <v>221.42</v>
      </c>
      <c r="F126">
        <v>220.119</v>
      </c>
      <c r="G126">
        <v>441.53899999999999</v>
      </c>
      <c r="H126">
        <v>1379.809</v>
      </c>
      <c r="I126">
        <f t="shared" si="5"/>
        <v>609239.48605099996</v>
      </c>
    </row>
    <row r="127" spans="1:9" x14ac:dyDescent="0.2">
      <c r="A127" t="s">
        <v>23</v>
      </c>
      <c r="B127" t="s">
        <v>22</v>
      </c>
      <c r="C127" t="s">
        <v>123</v>
      </c>
      <c r="D127" t="s">
        <v>165</v>
      </c>
      <c r="G127">
        <v>59.194000000000003</v>
      </c>
      <c r="H127">
        <v>328.85599999999999</v>
      </c>
      <c r="I127">
        <f t="shared" si="5"/>
        <v>19466.302064</v>
      </c>
    </row>
    <row r="128" spans="1:9" x14ac:dyDescent="0.2">
      <c r="A128" t="s">
        <v>30</v>
      </c>
      <c r="B128" t="s">
        <v>30</v>
      </c>
      <c r="C128" t="s">
        <v>29</v>
      </c>
      <c r="D128" t="s">
        <v>166</v>
      </c>
      <c r="E128">
        <v>172.607</v>
      </c>
      <c r="F128">
        <v>202.65799999999999</v>
      </c>
      <c r="G128">
        <v>375.26499999999999</v>
      </c>
      <c r="H128">
        <v>354.024</v>
      </c>
      <c r="I128">
        <f t="shared" si="5"/>
        <v>132852.81636</v>
      </c>
    </row>
    <row r="129" spans="1:9" x14ac:dyDescent="0.2">
      <c r="A129" t="s">
        <v>19</v>
      </c>
      <c r="B129" t="s">
        <v>27</v>
      </c>
      <c r="C129" t="s">
        <v>52</v>
      </c>
      <c r="D129" t="s">
        <v>167</v>
      </c>
      <c r="E129">
        <v>2334.9810000000002</v>
      </c>
      <c r="F129">
        <v>2314.6790000000001</v>
      </c>
      <c r="G129">
        <v>4649.66</v>
      </c>
      <c r="H129">
        <v>4.5110000000000001</v>
      </c>
      <c r="I129">
        <f t="shared" si="5"/>
        <v>20974.616259999999</v>
      </c>
    </row>
    <row r="130" spans="1:9" x14ac:dyDescent="0.2">
      <c r="A130" t="s">
        <v>19</v>
      </c>
      <c r="B130" t="s">
        <v>27</v>
      </c>
      <c r="C130" t="s">
        <v>67</v>
      </c>
      <c r="D130" t="s">
        <v>168</v>
      </c>
      <c r="E130">
        <v>627.48</v>
      </c>
      <c r="F130">
        <v>644.28700000000003</v>
      </c>
      <c r="G130">
        <v>1271.7670000000001</v>
      </c>
      <c r="H130">
        <v>626.48599999999999</v>
      </c>
      <c r="I130">
        <f t="shared" si="5"/>
        <v>796744.22076200007</v>
      </c>
    </row>
    <row r="131" spans="1:9" x14ac:dyDescent="0.2">
      <c r="A131" t="s">
        <v>19</v>
      </c>
      <c r="B131" t="s">
        <v>27</v>
      </c>
      <c r="C131" t="s">
        <v>67</v>
      </c>
      <c r="D131" t="s">
        <v>169</v>
      </c>
      <c r="E131">
        <v>134.15899999999999</v>
      </c>
      <c r="F131">
        <v>138.654</v>
      </c>
      <c r="G131">
        <v>272.81299999999999</v>
      </c>
      <c r="H131">
        <v>727.50099999999998</v>
      </c>
      <c r="I131">
        <f t="shared" ref="I131:I194" si="6">+G131*H131</f>
        <v>198471.73031299998</v>
      </c>
    </row>
    <row r="132" spans="1:9" x14ac:dyDescent="0.2">
      <c r="A132" t="s">
        <v>30</v>
      </c>
      <c r="B132" t="s">
        <v>30</v>
      </c>
      <c r="C132" t="s">
        <v>50</v>
      </c>
      <c r="D132" t="s">
        <v>170</v>
      </c>
      <c r="E132">
        <v>63071.485999999997</v>
      </c>
      <c r="F132">
        <v>65861.267000000007</v>
      </c>
      <c r="G132">
        <v>128932.753</v>
      </c>
      <c r="H132">
        <v>66.325000000000003</v>
      </c>
      <c r="I132">
        <f t="shared" si="6"/>
        <v>8551464.8427249994</v>
      </c>
    </row>
    <row r="133" spans="1:9" x14ac:dyDescent="0.2">
      <c r="A133" t="s">
        <v>23</v>
      </c>
      <c r="B133" t="s">
        <v>22</v>
      </c>
      <c r="C133" t="s">
        <v>123</v>
      </c>
      <c r="D133" t="s">
        <v>171</v>
      </c>
      <c r="E133">
        <v>58.48</v>
      </c>
      <c r="F133">
        <v>56.540999999999997</v>
      </c>
      <c r="G133">
        <v>115.021</v>
      </c>
      <c r="H133">
        <v>164.316</v>
      </c>
      <c r="I133">
        <f t="shared" si="6"/>
        <v>18899.790636000002</v>
      </c>
    </row>
    <row r="134" spans="1:9" x14ac:dyDescent="0.2">
      <c r="A134" t="s">
        <v>15</v>
      </c>
      <c r="B134" t="s">
        <v>14</v>
      </c>
      <c r="C134" t="s">
        <v>40</v>
      </c>
      <c r="D134" t="s">
        <v>172</v>
      </c>
      <c r="G134">
        <v>39.244</v>
      </c>
      <c r="H134">
        <v>26338.255000000001</v>
      </c>
      <c r="I134">
        <f t="shared" si="6"/>
        <v>1033618.47922</v>
      </c>
    </row>
    <row r="135" spans="1:9" x14ac:dyDescent="0.2">
      <c r="A135" t="s">
        <v>11</v>
      </c>
      <c r="B135" t="s">
        <v>63</v>
      </c>
      <c r="C135" t="s">
        <v>78</v>
      </c>
      <c r="D135" t="s">
        <v>173</v>
      </c>
      <c r="E135">
        <v>1615.039</v>
      </c>
      <c r="F135">
        <v>1663.2529999999999</v>
      </c>
      <c r="G135">
        <v>3278.2919999999999</v>
      </c>
      <c r="H135">
        <v>2.11</v>
      </c>
      <c r="I135">
        <f t="shared" si="6"/>
        <v>6917.1961199999996</v>
      </c>
    </row>
    <row r="136" spans="1:9" x14ac:dyDescent="0.2">
      <c r="A136" t="s">
        <v>15</v>
      </c>
      <c r="B136" t="s">
        <v>14</v>
      </c>
      <c r="C136" t="s">
        <v>13</v>
      </c>
      <c r="D136" t="s">
        <v>174</v>
      </c>
      <c r="E136">
        <v>310.56299999999999</v>
      </c>
      <c r="F136">
        <v>317.49900000000002</v>
      </c>
      <c r="G136">
        <v>628.06200000000001</v>
      </c>
      <c r="H136">
        <v>46.695999999999998</v>
      </c>
      <c r="I136">
        <f t="shared" si="6"/>
        <v>29327.983152000001</v>
      </c>
    </row>
    <row r="137" spans="1:9" x14ac:dyDescent="0.2">
      <c r="A137" t="s">
        <v>30</v>
      </c>
      <c r="B137" t="s">
        <v>30</v>
      </c>
      <c r="C137" t="s">
        <v>29</v>
      </c>
      <c r="D137" t="s">
        <v>175</v>
      </c>
      <c r="G137">
        <v>4.9989999999999997</v>
      </c>
      <c r="H137">
        <v>49.99</v>
      </c>
      <c r="I137">
        <f t="shared" si="6"/>
        <v>249.90000999999998</v>
      </c>
    </row>
    <row r="138" spans="1:9" x14ac:dyDescent="0.2">
      <c r="A138" t="s">
        <v>19</v>
      </c>
      <c r="B138" t="s">
        <v>18</v>
      </c>
      <c r="C138" t="s">
        <v>17</v>
      </c>
      <c r="D138" t="s">
        <v>176</v>
      </c>
      <c r="E138">
        <v>18316.886999999999</v>
      </c>
      <c r="F138">
        <v>18593.670999999998</v>
      </c>
      <c r="G138">
        <v>36910.557999999997</v>
      </c>
      <c r="H138">
        <v>82.703000000000003</v>
      </c>
      <c r="I138">
        <f t="shared" si="6"/>
        <v>3052613.8782739998</v>
      </c>
    </row>
    <row r="139" spans="1:9" x14ac:dyDescent="0.2">
      <c r="A139" t="s">
        <v>19</v>
      </c>
      <c r="B139" t="s">
        <v>27</v>
      </c>
      <c r="C139" t="s">
        <v>67</v>
      </c>
      <c r="D139" t="s">
        <v>177</v>
      </c>
      <c r="E139">
        <v>15188.235000000001</v>
      </c>
      <c r="F139">
        <v>16067.2</v>
      </c>
      <c r="G139">
        <v>31255.435000000001</v>
      </c>
      <c r="H139">
        <v>39.746000000000002</v>
      </c>
      <c r="I139">
        <f t="shared" si="6"/>
        <v>1242278.51951</v>
      </c>
    </row>
    <row r="140" spans="1:9" x14ac:dyDescent="0.2">
      <c r="A140" t="s">
        <v>11</v>
      </c>
      <c r="B140" t="s">
        <v>63</v>
      </c>
      <c r="C140" t="s">
        <v>62</v>
      </c>
      <c r="D140" t="s">
        <v>178</v>
      </c>
      <c r="E140">
        <v>26220.19</v>
      </c>
      <c r="F140">
        <v>28189.603999999999</v>
      </c>
      <c r="G140">
        <v>54409.794000000002</v>
      </c>
      <c r="H140">
        <v>83.286000000000001</v>
      </c>
      <c r="I140">
        <f t="shared" si="6"/>
        <v>4531574.1030839998</v>
      </c>
    </row>
    <row r="141" spans="1:9" x14ac:dyDescent="0.2">
      <c r="A141" t="s">
        <v>19</v>
      </c>
      <c r="B141" t="s">
        <v>27</v>
      </c>
      <c r="C141" t="s">
        <v>58</v>
      </c>
      <c r="D141" t="s">
        <v>179</v>
      </c>
      <c r="E141">
        <v>1231.683</v>
      </c>
      <c r="F141">
        <v>1309.2329999999999</v>
      </c>
      <c r="G141">
        <v>2540.9160000000002</v>
      </c>
      <c r="H141">
        <v>3.0859999999999999</v>
      </c>
      <c r="I141">
        <f t="shared" si="6"/>
        <v>7841.2667760000004</v>
      </c>
    </row>
    <row r="142" spans="1:9" x14ac:dyDescent="0.2">
      <c r="A142" t="s">
        <v>23</v>
      </c>
      <c r="B142" t="s">
        <v>22</v>
      </c>
      <c r="C142" t="s">
        <v>123</v>
      </c>
      <c r="D142" t="s">
        <v>180</v>
      </c>
      <c r="G142">
        <v>10.834</v>
      </c>
      <c r="H142">
        <v>541.70000000000005</v>
      </c>
      <c r="I142">
        <f t="shared" si="6"/>
        <v>5868.7777999999998</v>
      </c>
    </row>
    <row r="143" spans="1:9" x14ac:dyDescent="0.2">
      <c r="A143" t="s">
        <v>11</v>
      </c>
      <c r="B143" t="s">
        <v>10</v>
      </c>
      <c r="C143" t="s">
        <v>9</v>
      </c>
      <c r="D143" t="s">
        <v>181</v>
      </c>
      <c r="E143">
        <v>13348.434999999999</v>
      </c>
      <c r="F143">
        <v>15788.373</v>
      </c>
      <c r="G143">
        <v>29136.808000000001</v>
      </c>
      <c r="H143">
        <v>203.256</v>
      </c>
      <c r="I143">
        <f t="shared" si="6"/>
        <v>5922231.046848</v>
      </c>
    </row>
    <row r="144" spans="1:9" x14ac:dyDescent="0.2">
      <c r="A144" t="s">
        <v>15</v>
      </c>
      <c r="B144" t="s">
        <v>14</v>
      </c>
      <c r="C144" t="s">
        <v>40</v>
      </c>
      <c r="D144" t="s">
        <v>182</v>
      </c>
      <c r="E144">
        <v>8537.1450000000004</v>
      </c>
      <c r="F144">
        <v>8597.7279999999992</v>
      </c>
      <c r="G144">
        <v>17134.873</v>
      </c>
      <c r="H144">
        <v>508.15199999999999</v>
      </c>
      <c r="I144">
        <f t="shared" si="6"/>
        <v>8707119.984695999</v>
      </c>
    </row>
    <row r="145" spans="1:9" x14ac:dyDescent="0.2">
      <c r="A145" t="s">
        <v>23</v>
      </c>
      <c r="B145" t="s">
        <v>22</v>
      </c>
      <c r="C145" t="s">
        <v>108</v>
      </c>
      <c r="D145" t="s">
        <v>183</v>
      </c>
      <c r="E145">
        <v>143.49799999999999</v>
      </c>
      <c r="F145">
        <v>141.99299999999999</v>
      </c>
      <c r="G145">
        <v>285.49099999999999</v>
      </c>
      <c r="H145">
        <v>15.618</v>
      </c>
      <c r="I145">
        <f t="shared" si="6"/>
        <v>4458.7984379999998</v>
      </c>
    </row>
    <row r="146" spans="1:9" x14ac:dyDescent="0.2">
      <c r="A146" t="s">
        <v>23</v>
      </c>
      <c r="B146" t="s">
        <v>38</v>
      </c>
      <c r="C146" t="s">
        <v>38</v>
      </c>
      <c r="D146" t="s">
        <v>184</v>
      </c>
      <c r="E146">
        <v>2370.163</v>
      </c>
      <c r="F146">
        <v>2452.0700000000002</v>
      </c>
      <c r="G146">
        <v>4822.2330000000002</v>
      </c>
      <c r="H146">
        <v>18.314</v>
      </c>
      <c r="I146">
        <f t="shared" si="6"/>
        <v>88314.375161999997</v>
      </c>
    </row>
    <row r="147" spans="1:9" x14ac:dyDescent="0.2">
      <c r="A147" t="s">
        <v>30</v>
      </c>
      <c r="B147" t="s">
        <v>30</v>
      </c>
      <c r="C147" t="s">
        <v>50</v>
      </c>
      <c r="D147" t="s">
        <v>185</v>
      </c>
      <c r="E147">
        <v>3264.8490000000002</v>
      </c>
      <c r="F147">
        <v>3359.7049999999999</v>
      </c>
      <c r="G147">
        <v>6624.5540000000001</v>
      </c>
      <c r="H147">
        <v>55.048999999999999</v>
      </c>
      <c r="I147">
        <f t="shared" si="6"/>
        <v>364675.07314599998</v>
      </c>
    </row>
    <row r="148" spans="1:9" x14ac:dyDescent="0.2">
      <c r="A148" t="s">
        <v>19</v>
      </c>
      <c r="B148" t="s">
        <v>27</v>
      </c>
      <c r="C148" t="s">
        <v>52</v>
      </c>
      <c r="D148" t="s">
        <v>186</v>
      </c>
      <c r="E148">
        <v>12170.165000000001</v>
      </c>
      <c r="F148">
        <v>12036.471</v>
      </c>
      <c r="G148">
        <v>24206.635999999999</v>
      </c>
      <c r="H148">
        <v>19.11</v>
      </c>
      <c r="I148">
        <f t="shared" si="6"/>
        <v>462588.81395999994</v>
      </c>
    </row>
    <row r="149" spans="1:9" x14ac:dyDescent="0.2">
      <c r="A149" t="s">
        <v>19</v>
      </c>
      <c r="B149" t="s">
        <v>27</v>
      </c>
      <c r="C149" t="s">
        <v>52</v>
      </c>
      <c r="D149" t="s">
        <v>187</v>
      </c>
      <c r="E149">
        <v>104469.637</v>
      </c>
      <c r="F149">
        <v>101669.95</v>
      </c>
      <c r="G149">
        <v>206139.587</v>
      </c>
      <c r="H149">
        <v>226.33600000000001</v>
      </c>
      <c r="I149">
        <f t="shared" si="6"/>
        <v>46656809.563232005</v>
      </c>
    </row>
    <row r="150" spans="1:9" x14ac:dyDescent="0.2">
      <c r="A150" t="s">
        <v>23</v>
      </c>
      <c r="B150" t="s">
        <v>22</v>
      </c>
      <c r="C150" t="s">
        <v>21</v>
      </c>
      <c r="D150" t="s">
        <v>188</v>
      </c>
      <c r="G150">
        <v>1.6180000000000001</v>
      </c>
      <c r="H150">
        <v>6.2229999999999999</v>
      </c>
      <c r="I150">
        <f t="shared" si="6"/>
        <v>10.068814</v>
      </c>
    </row>
    <row r="151" spans="1:9" x14ac:dyDescent="0.2">
      <c r="A151" t="s">
        <v>15</v>
      </c>
      <c r="B151" t="s">
        <v>14</v>
      </c>
      <c r="C151" t="s">
        <v>13</v>
      </c>
      <c r="D151" t="s">
        <v>189</v>
      </c>
      <c r="E151">
        <v>1042.1310000000001</v>
      </c>
      <c r="F151">
        <v>1041.249</v>
      </c>
      <c r="G151">
        <v>2083.38</v>
      </c>
      <c r="H151">
        <v>82.608000000000004</v>
      </c>
      <c r="I151">
        <f t="shared" si="6"/>
        <v>172103.85504000002</v>
      </c>
    </row>
    <row r="152" spans="1:9" x14ac:dyDescent="0.2">
      <c r="A152" t="s">
        <v>23</v>
      </c>
      <c r="B152" t="s">
        <v>22</v>
      </c>
      <c r="C152" t="s">
        <v>123</v>
      </c>
      <c r="D152" t="s">
        <v>190</v>
      </c>
      <c r="G152">
        <v>57.557000000000002</v>
      </c>
      <c r="H152">
        <v>125.124</v>
      </c>
      <c r="I152">
        <f t="shared" si="6"/>
        <v>7201.762068</v>
      </c>
    </row>
    <row r="153" spans="1:9" x14ac:dyDescent="0.2">
      <c r="A153" t="s">
        <v>15</v>
      </c>
      <c r="B153" t="s">
        <v>14</v>
      </c>
      <c r="C153" t="s">
        <v>75</v>
      </c>
      <c r="D153" t="s">
        <v>191</v>
      </c>
      <c r="E153">
        <v>2739.9830000000002</v>
      </c>
      <c r="F153">
        <v>2681.259</v>
      </c>
      <c r="G153">
        <v>5421.2420000000002</v>
      </c>
      <c r="H153">
        <v>14.842000000000001</v>
      </c>
      <c r="I153">
        <f t="shared" si="6"/>
        <v>80462.073764000001</v>
      </c>
    </row>
    <row r="154" spans="1:9" x14ac:dyDescent="0.2">
      <c r="A154" t="s">
        <v>11</v>
      </c>
      <c r="B154" t="s">
        <v>18</v>
      </c>
      <c r="C154" t="s">
        <v>35</v>
      </c>
      <c r="D154" t="s">
        <v>192</v>
      </c>
      <c r="E154">
        <v>3370.23</v>
      </c>
      <c r="F154">
        <v>1736.3920000000001</v>
      </c>
      <c r="G154">
        <v>5106.6220000000003</v>
      </c>
      <c r="H154">
        <v>16.5</v>
      </c>
      <c r="I154">
        <f t="shared" si="6"/>
        <v>84259.263000000006</v>
      </c>
    </row>
    <row r="155" spans="1:9" x14ac:dyDescent="0.2">
      <c r="A155" t="s">
        <v>11</v>
      </c>
      <c r="B155" t="s">
        <v>10</v>
      </c>
      <c r="C155" t="s">
        <v>9</v>
      </c>
      <c r="D155" t="s">
        <v>193</v>
      </c>
      <c r="E155">
        <v>113672.007</v>
      </c>
      <c r="F155">
        <v>107220.32399999999</v>
      </c>
      <c r="G155">
        <v>220892.33100000001</v>
      </c>
      <c r="H155">
        <v>286.54599999999999</v>
      </c>
      <c r="I155">
        <f t="shared" si="6"/>
        <v>63295813.878725998</v>
      </c>
    </row>
    <row r="156" spans="1:9" x14ac:dyDescent="0.2">
      <c r="A156" t="s">
        <v>23</v>
      </c>
      <c r="B156" t="s">
        <v>22</v>
      </c>
      <c r="C156" t="s">
        <v>123</v>
      </c>
      <c r="D156" t="s">
        <v>194</v>
      </c>
      <c r="G156">
        <v>18.091999999999999</v>
      </c>
      <c r="H156">
        <v>39.33</v>
      </c>
      <c r="I156">
        <f t="shared" si="6"/>
        <v>711.55835999999988</v>
      </c>
    </row>
    <row r="157" spans="1:9" x14ac:dyDescent="0.2">
      <c r="A157" t="s">
        <v>30</v>
      </c>
      <c r="B157" t="s">
        <v>30</v>
      </c>
      <c r="C157" t="s">
        <v>50</v>
      </c>
      <c r="D157" t="s">
        <v>195</v>
      </c>
      <c r="E157">
        <v>2159.88</v>
      </c>
      <c r="F157">
        <v>2154.8879999999999</v>
      </c>
      <c r="G157">
        <v>4314.768</v>
      </c>
      <c r="H157">
        <v>58.040999999999997</v>
      </c>
      <c r="I157">
        <f t="shared" si="6"/>
        <v>250433.44948799998</v>
      </c>
    </row>
    <row r="158" spans="1:9" x14ac:dyDescent="0.2">
      <c r="A158" t="s">
        <v>23</v>
      </c>
      <c r="B158" t="s">
        <v>22</v>
      </c>
      <c r="C158" t="s">
        <v>108</v>
      </c>
      <c r="D158" t="s">
        <v>196</v>
      </c>
      <c r="E158">
        <v>4568.0720000000001</v>
      </c>
      <c r="F158">
        <v>4378.9549999999999</v>
      </c>
      <c r="G158">
        <v>8947.027</v>
      </c>
      <c r="H158">
        <v>19.757000000000001</v>
      </c>
      <c r="I158">
        <f t="shared" si="6"/>
        <v>176766.41243900001</v>
      </c>
    </row>
    <row r="159" spans="1:9" x14ac:dyDescent="0.2">
      <c r="A159" t="s">
        <v>30</v>
      </c>
      <c r="B159" t="s">
        <v>30</v>
      </c>
      <c r="C159" t="s">
        <v>33</v>
      </c>
      <c r="D159" t="s">
        <v>197</v>
      </c>
      <c r="E159">
        <v>3624.36</v>
      </c>
      <c r="F159">
        <v>3508.17</v>
      </c>
      <c r="G159">
        <v>7132.53</v>
      </c>
      <c r="H159">
        <v>17.952999999999999</v>
      </c>
      <c r="I159">
        <f t="shared" si="6"/>
        <v>128050.31108999999</v>
      </c>
    </row>
    <row r="160" spans="1:9" x14ac:dyDescent="0.2">
      <c r="A160" t="s">
        <v>30</v>
      </c>
      <c r="B160" t="s">
        <v>30</v>
      </c>
      <c r="C160" t="s">
        <v>33</v>
      </c>
      <c r="D160" t="s">
        <v>198</v>
      </c>
      <c r="E160">
        <v>16378.606</v>
      </c>
      <c r="F160">
        <v>16593.240000000002</v>
      </c>
      <c r="G160">
        <v>32971.845999999998</v>
      </c>
      <c r="H160">
        <v>25.759</v>
      </c>
      <c r="I160">
        <f t="shared" si="6"/>
        <v>849321.7811139999</v>
      </c>
    </row>
    <row r="161" spans="1:9" x14ac:dyDescent="0.2">
      <c r="A161" t="s">
        <v>11</v>
      </c>
      <c r="B161" t="s">
        <v>63</v>
      </c>
      <c r="C161" t="s">
        <v>62</v>
      </c>
      <c r="D161" t="s">
        <v>199</v>
      </c>
      <c r="E161">
        <v>55028.824999999997</v>
      </c>
      <c r="F161">
        <v>54552.26</v>
      </c>
      <c r="G161">
        <v>109581.08500000001</v>
      </c>
      <c r="H161">
        <v>367.512</v>
      </c>
      <c r="I161">
        <f t="shared" si="6"/>
        <v>40272363.710519999</v>
      </c>
    </row>
    <row r="162" spans="1:9" x14ac:dyDescent="0.2">
      <c r="A162" t="s">
        <v>15</v>
      </c>
      <c r="B162" t="s">
        <v>14</v>
      </c>
      <c r="C162" t="s">
        <v>47</v>
      </c>
      <c r="D162" t="s">
        <v>200</v>
      </c>
      <c r="E162">
        <v>18337.883000000002</v>
      </c>
      <c r="F162">
        <v>19508.722000000002</v>
      </c>
      <c r="G162">
        <v>37846.605000000003</v>
      </c>
      <c r="H162">
        <v>123.589</v>
      </c>
      <c r="I162">
        <f t="shared" si="6"/>
        <v>4677424.0653450005</v>
      </c>
    </row>
    <row r="163" spans="1:9" x14ac:dyDescent="0.2">
      <c r="A163" t="s">
        <v>15</v>
      </c>
      <c r="B163" t="s">
        <v>14</v>
      </c>
      <c r="C163" t="s">
        <v>13</v>
      </c>
      <c r="D163" t="s">
        <v>201</v>
      </c>
      <c r="E163">
        <v>4824.0339999999997</v>
      </c>
      <c r="F163">
        <v>5372.6729999999998</v>
      </c>
      <c r="G163">
        <v>10196.707</v>
      </c>
      <c r="H163">
        <v>111.33</v>
      </c>
      <c r="I163">
        <f t="shared" si="6"/>
        <v>1135199.3903099999</v>
      </c>
    </row>
    <row r="164" spans="1:9" x14ac:dyDescent="0.2">
      <c r="A164" t="s">
        <v>30</v>
      </c>
      <c r="B164" t="s">
        <v>30</v>
      </c>
      <c r="C164" t="s">
        <v>29</v>
      </c>
      <c r="D164" t="s">
        <v>202</v>
      </c>
      <c r="E164">
        <v>1355.518</v>
      </c>
      <c r="F164">
        <v>1505.3219999999999</v>
      </c>
      <c r="G164">
        <v>2860.84</v>
      </c>
      <c r="H164">
        <v>322.52999999999997</v>
      </c>
      <c r="I164">
        <f t="shared" si="6"/>
        <v>922706.72519999999</v>
      </c>
    </row>
    <row r="165" spans="1:9" x14ac:dyDescent="0.2">
      <c r="A165" t="s">
        <v>11</v>
      </c>
      <c r="B165" t="s">
        <v>18</v>
      </c>
      <c r="C165" t="s">
        <v>35</v>
      </c>
      <c r="D165" t="s">
        <v>203</v>
      </c>
      <c r="E165">
        <v>2165.1350000000002</v>
      </c>
      <c r="F165">
        <v>715.92499999999995</v>
      </c>
      <c r="G165">
        <v>2881.06</v>
      </c>
      <c r="H165">
        <v>248.15299999999999</v>
      </c>
      <c r="I165">
        <f t="shared" si="6"/>
        <v>714943.68218</v>
      </c>
    </row>
    <row r="166" spans="1:9" x14ac:dyDescent="0.2">
      <c r="A166" t="s">
        <v>11</v>
      </c>
      <c r="B166" t="s">
        <v>63</v>
      </c>
      <c r="C166" t="s">
        <v>78</v>
      </c>
      <c r="D166" t="s">
        <v>204</v>
      </c>
      <c r="E166">
        <v>25665.853999999999</v>
      </c>
      <c r="F166">
        <v>25603.329000000002</v>
      </c>
      <c r="G166">
        <v>51269.182999999997</v>
      </c>
      <c r="H166">
        <v>527.298</v>
      </c>
      <c r="I166">
        <f t="shared" si="6"/>
        <v>27034137.657534</v>
      </c>
    </row>
    <row r="167" spans="1:9" x14ac:dyDescent="0.2">
      <c r="A167" t="s">
        <v>15</v>
      </c>
      <c r="B167" t="s">
        <v>14</v>
      </c>
      <c r="C167" t="s">
        <v>47</v>
      </c>
      <c r="D167" t="s">
        <v>205</v>
      </c>
      <c r="E167">
        <v>1931.953</v>
      </c>
      <c r="F167">
        <v>2102.0100000000002</v>
      </c>
      <c r="G167">
        <v>4033.9630000000002</v>
      </c>
      <c r="H167">
        <v>122.79900000000001</v>
      </c>
      <c r="I167">
        <f t="shared" si="6"/>
        <v>495366.62243700004</v>
      </c>
    </row>
    <row r="168" spans="1:9" x14ac:dyDescent="0.2">
      <c r="A168" t="s">
        <v>15</v>
      </c>
      <c r="B168" t="s">
        <v>14</v>
      </c>
      <c r="C168" t="s">
        <v>47</v>
      </c>
      <c r="D168" t="s">
        <v>206</v>
      </c>
      <c r="E168">
        <v>9353.9120000000003</v>
      </c>
      <c r="F168">
        <v>9883.77</v>
      </c>
      <c r="G168">
        <v>19237.682000000001</v>
      </c>
      <c r="H168">
        <v>83.58</v>
      </c>
      <c r="I168">
        <f t="shared" si="6"/>
        <v>1607885.46156</v>
      </c>
    </row>
    <row r="169" spans="1:9" x14ac:dyDescent="0.2">
      <c r="A169" t="s">
        <v>15</v>
      </c>
      <c r="B169" t="s">
        <v>14</v>
      </c>
      <c r="C169" t="s">
        <v>47</v>
      </c>
      <c r="D169" t="s">
        <v>207</v>
      </c>
      <c r="E169">
        <v>67640.298999999999</v>
      </c>
      <c r="F169">
        <v>78294.160999999993</v>
      </c>
      <c r="G169">
        <v>145934.46</v>
      </c>
      <c r="H169">
        <v>8.9109999999999996</v>
      </c>
      <c r="I169">
        <f t="shared" si="6"/>
        <v>1300421.9730599998</v>
      </c>
    </row>
    <row r="170" spans="1:9" x14ac:dyDescent="0.2">
      <c r="A170" t="s">
        <v>19</v>
      </c>
      <c r="B170" t="s">
        <v>27</v>
      </c>
      <c r="C170" t="s">
        <v>67</v>
      </c>
      <c r="D170" t="s">
        <v>208</v>
      </c>
      <c r="E170">
        <v>6367.4309999999996</v>
      </c>
      <c r="F170">
        <v>6584.7780000000002</v>
      </c>
      <c r="G170">
        <v>12952.209000000001</v>
      </c>
      <c r="H170">
        <v>525.01900000000001</v>
      </c>
      <c r="I170">
        <f t="shared" si="6"/>
        <v>6800155.8169710003</v>
      </c>
    </row>
    <row r="171" spans="1:9" x14ac:dyDescent="0.2">
      <c r="A171" t="s">
        <v>19</v>
      </c>
      <c r="B171" t="s">
        <v>27</v>
      </c>
      <c r="C171" t="s">
        <v>52</v>
      </c>
      <c r="D171" t="s">
        <v>209</v>
      </c>
      <c r="G171">
        <v>6.0709999999999997</v>
      </c>
      <c r="H171">
        <v>15.567</v>
      </c>
      <c r="I171">
        <f t="shared" si="6"/>
        <v>94.507256999999996</v>
      </c>
    </row>
    <row r="172" spans="1:9" x14ac:dyDescent="0.2">
      <c r="A172" t="s">
        <v>30</v>
      </c>
      <c r="B172" t="s">
        <v>30</v>
      </c>
      <c r="C172" t="s">
        <v>29</v>
      </c>
      <c r="D172" t="s">
        <v>210</v>
      </c>
      <c r="G172">
        <v>53.192</v>
      </c>
      <c r="H172">
        <v>204.58500000000001</v>
      </c>
      <c r="I172">
        <f t="shared" si="6"/>
        <v>10882.285320000001</v>
      </c>
    </row>
    <row r="173" spans="1:9" x14ac:dyDescent="0.2">
      <c r="A173" t="s">
        <v>30</v>
      </c>
      <c r="B173" t="s">
        <v>30</v>
      </c>
      <c r="C173" t="s">
        <v>29</v>
      </c>
      <c r="D173" t="s">
        <v>211</v>
      </c>
      <c r="E173">
        <v>90.421999999999997</v>
      </c>
      <c r="F173">
        <v>93.206999999999994</v>
      </c>
      <c r="G173">
        <v>183.62899999999999</v>
      </c>
      <c r="H173">
        <v>301.03100000000001</v>
      </c>
      <c r="I173">
        <f t="shared" si="6"/>
        <v>55278.021498999995</v>
      </c>
    </row>
    <row r="174" spans="1:9" x14ac:dyDescent="0.2">
      <c r="A174" t="s">
        <v>30</v>
      </c>
      <c r="B174" t="s">
        <v>30</v>
      </c>
      <c r="C174" t="s">
        <v>29</v>
      </c>
      <c r="D174" t="s">
        <v>212</v>
      </c>
      <c r="G174">
        <v>38.658999999999999</v>
      </c>
      <c r="H174">
        <v>729.41499999999996</v>
      </c>
      <c r="I174">
        <f t="shared" si="6"/>
        <v>28198.454484999998</v>
      </c>
    </row>
    <row r="175" spans="1:9" x14ac:dyDescent="0.2">
      <c r="A175" t="s">
        <v>30</v>
      </c>
      <c r="B175" t="s">
        <v>30</v>
      </c>
      <c r="C175" t="s">
        <v>29</v>
      </c>
      <c r="D175" t="s">
        <v>213</v>
      </c>
      <c r="E175">
        <v>56.218000000000004</v>
      </c>
      <c r="F175">
        <v>54.728999999999999</v>
      </c>
      <c r="G175">
        <v>110.947</v>
      </c>
      <c r="H175">
        <v>284.47899999999998</v>
      </c>
      <c r="I175">
        <f t="shared" si="6"/>
        <v>31562.091613000001</v>
      </c>
    </row>
    <row r="176" spans="1:9" x14ac:dyDescent="0.2">
      <c r="A176" t="s">
        <v>23</v>
      </c>
      <c r="B176" t="s">
        <v>22</v>
      </c>
      <c r="C176" t="s">
        <v>21</v>
      </c>
      <c r="D176" t="s">
        <v>214</v>
      </c>
      <c r="E176">
        <v>102.703</v>
      </c>
      <c r="F176">
        <v>95.706999999999994</v>
      </c>
      <c r="G176">
        <v>198.41</v>
      </c>
      <c r="H176">
        <v>70.11</v>
      </c>
      <c r="I176">
        <f t="shared" si="6"/>
        <v>13910.525099999999</v>
      </c>
    </row>
    <row r="177" spans="1:9" x14ac:dyDescent="0.2">
      <c r="A177" t="s">
        <v>15</v>
      </c>
      <c r="B177" t="s">
        <v>14</v>
      </c>
      <c r="C177" t="s">
        <v>13</v>
      </c>
      <c r="D177" t="s">
        <v>215</v>
      </c>
      <c r="G177">
        <v>33.938000000000002</v>
      </c>
      <c r="H177">
        <v>565.63300000000004</v>
      </c>
      <c r="I177">
        <f t="shared" si="6"/>
        <v>19196.452754000002</v>
      </c>
    </row>
    <row r="178" spans="1:9" x14ac:dyDescent="0.2">
      <c r="A178" t="s">
        <v>19</v>
      </c>
      <c r="B178" t="s">
        <v>27</v>
      </c>
      <c r="C178" t="s">
        <v>26</v>
      </c>
      <c r="D178" t="s">
        <v>216</v>
      </c>
      <c r="E178">
        <v>109.675</v>
      </c>
      <c r="F178">
        <v>109.486</v>
      </c>
      <c r="G178">
        <v>219.161</v>
      </c>
      <c r="H178">
        <v>228.29300000000001</v>
      </c>
      <c r="I178">
        <f t="shared" si="6"/>
        <v>50032.922172999999</v>
      </c>
    </row>
    <row r="179" spans="1:9" x14ac:dyDescent="0.2">
      <c r="A179" t="s">
        <v>11</v>
      </c>
      <c r="B179" t="s">
        <v>18</v>
      </c>
      <c r="C179" t="s">
        <v>35</v>
      </c>
      <c r="D179" t="s">
        <v>217</v>
      </c>
      <c r="E179">
        <v>20131.308000000001</v>
      </c>
      <c r="F179">
        <v>14682.558999999999</v>
      </c>
      <c r="G179">
        <v>34813.866999999998</v>
      </c>
      <c r="H179">
        <v>16.195</v>
      </c>
      <c r="I179">
        <f t="shared" si="6"/>
        <v>563810.57606500003</v>
      </c>
    </row>
    <row r="180" spans="1:9" x14ac:dyDescent="0.2">
      <c r="A180" t="s">
        <v>19</v>
      </c>
      <c r="B180" t="s">
        <v>27</v>
      </c>
      <c r="C180" t="s">
        <v>52</v>
      </c>
      <c r="D180" t="s">
        <v>218</v>
      </c>
      <c r="E180">
        <v>8170.7849999999999</v>
      </c>
      <c r="F180">
        <v>8573.1450000000004</v>
      </c>
      <c r="G180">
        <v>16743.93</v>
      </c>
      <c r="H180">
        <v>86.968000000000004</v>
      </c>
      <c r="I180">
        <f t="shared" si="6"/>
        <v>1456186.10424</v>
      </c>
    </row>
    <row r="181" spans="1:9" x14ac:dyDescent="0.2">
      <c r="A181" t="s">
        <v>15</v>
      </c>
      <c r="B181" t="s">
        <v>14</v>
      </c>
      <c r="C181" t="s">
        <v>13</v>
      </c>
      <c r="D181" t="s">
        <v>219</v>
      </c>
      <c r="E181">
        <v>4279.6509999999998</v>
      </c>
      <c r="F181">
        <v>4457.7190000000001</v>
      </c>
      <c r="G181">
        <v>8737.3700000000008</v>
      </c>
      <c r="H181">
        <v>99.900999999999996</v>
      </c>
      <c r="I181">
        <f t="shared" si="6"/>
        <v>872872.00037000002</v>
      </c>
    </row>
    <row r="182" spans="1:9" x14ac:dyDescent="0.2">
      <c r="A182" t="s">
        <v>19</v>
      </c>
      <c r="B182" t="s">
        <v>27</v>
      </c>
      <c r="C182" t="s">
        <v>67</v>
      </c>
      <c r="D182" t="s">
        <v>220</v>
      </c>
      <c r="E182">
        <v>50.439</v>
      </c>
      <c r="F182">
        <v>47.901000000000003</v>
      </c>
      <c r="G182">
        <v>98.34</v>
      </c>
      <c r="H182">
        <v>213.78299999999999</v>
      </c>
      <c r="I182">
        <f t="shared" si="6"/>
        <v>21023.42022</v>
      </c>
    </row>
    <row r="183" spans="1:9" x14ac:dyDescent="0.2">
      <c r="A183" t="s">
        <v>19</v>
      </c>
      <c r="B183" t="s">
        <v>27</v>
      </c>
      <c r="C183" t="s">
        <v>52</v>
      </c>
      <c r="D183" t="s">
        <v>221</v>
      </c>
      <c r="E183">
        <v>3981.239</v>
      </c>
      <c r="F183">
        <v>3995.7460000000001</v>
      </c>
      <c r="G183">
        <v>7976.9849999999997</v>
      </c>
      <c r="H183">
        <v>110.515</v>
      </c>
      <c r="I183">
        <f t="shared" si="6"/>
        <v>881576.49727499997</v>
      </c>
    </row>
    <row r="184" spans="1:9" x14ac:dyDescent="0.2">
      <c r="A184" t="s">
        <v>11</v>
      </c>
      <c r="B184" t="s">
        <v>63</v>
      </c>
      <c r="C184" t="s">
        <v>62</v>
      </c>
      <c r="D184" t="s">
        <v>222</v>
      </c>
      <c r="E184">
        <v>3062.2570000000001</v>
      </c>
      <c r="F184">
        <v>2788.0859999999998</v>
      </c>
      <c r="G184">
        <v>5850.3429999999998</v>
      </c>
      <c r="H184">
        <v>8357.6329999999998</v>
      </c>
      <c r="I184">
        <f t="shared" si="6"/>
        <v>48895019.718118995</v>
      </c>
    </row>
    <row r="185" spans="1:9" x14ac:dyDescent="0.2">
      <c r="A185" t="s">
        <v>30</v>
      </c>
      <c r="B185" t="s">
        <v>30</v>
      </c>
      <c r="C185" t="s">
        <v>29</v>
      </c>
      <c r="D185" t="s">
        <v>223</v>
      </c>
      <c r="G185">
        <v>42.881999999999998</v>
      </c>
      <c r="H185">
        <v>1261.2349999999999</v>
      </c>
      <c r="I185">
        <f t="shared" si="6"/>
        <v>54084.279269999992</v>
      </c>
    </row>
    <row r="186" spans="1:9" x14ac:dyDescent="0.2">
      <c r="A186" t="s">
        <v>15</v>
      </c>
      <c r="B186" t="s">
        <v>14</v>
      </c>
      <c r="C186" t="s">
        <v>47</v>
      </c>
      <c r="D186" t="s">
        <v>224</v>
      </c>
      <c r="E186">
        <v>2658.4789999999998</v>
      </c>
      <c r="F186">
        <v>2801.1640000000002</v>
      </c>
      <c r="G186">
        <v>5459.643</v>
      </c>
      <c r="H186">
        <v>113.53400000000001</v>
      </c>
      <c r="I186">
        <f t="shared" si="6"/>
        <v>619855.10836200009</v>
      </c>
    </row>
    <row r="187" spans="1:9" x14ac:dyDescent="0.2">
      <c r="A187" t="s">
        <v>15</v>
      </c>
      <c r="B187" t="s">
        <v>14</v>
      </c>
      <c r="C187" t="s">
        <v>13</v>
      </c>
      <c r="D187" t="s">
        <v>225</v>
      </c>
      <c r="E187">
        <v>1035.23</v>
      </c>
      <c r="F187">
        <v>1043.702</v>
      </c>
      <c r="G187">
        <v>2078.9319999999998</v>
      </c>
      <c r="H187">
        <v>103.224</v>
      </c>
      <c r="I187">
        <f t="shared" si="6"/>
        <v>214595.67676799998</v>
      </c>
    </row>
    <row r="188" spans="1:9" x14ac:dyDescent="0.2">
      <c r="A188" t="s">
        <v>23</v>
      </c>
      <c r="B188" t="s">
        <v>22</v>
      </c>
      <c r="C188" t="s">
        <v>108</v>
      </c>
      <c r="D188" t="s">
        <v>226</v>
      </c>
      <c r="E188">
        <v>349.262</v>
      </c>
      <c r="F188">
        <v>337.61599999999999</v>
      </c>
      <c r="G188">
        <v>686.87800000000004</v>
      </c>
      <c r="H188">
        <v>24.54</v>
      </c>
      <c r="I188">
        <f t="shared" si="6"/>
        <v>16855.986120000001</v>
      </c>
    </row>
    <row r="189" spans="1:9" x14ac:dyDescent="0.2">
      <c r="A189" t="s">
        <v>19</v>
      </c>
      <c r="B189" t="s">
        <v>27</v>
      </c>
      <c r="C189" t="s">
        <v>67</v>
      </c>
      <c r="D189" t="s">
        <v>227</v>
      </c>
      <c r="E189">
        <v>7924.0870000000004</v>
      </c>
      <c r="F189">
        <v>7969.1319999999996</v>
      </c>
      <c r="G189">
        <v>15893.218999999999</v>
      </c>
      <c r="H189">
        <v>25.334</v>
      </c>
      <c r="I189">
        <f t="shared" si="6"/>
        <v>402638.81014599995</v>
      </c>
    </row>
    <row r="190" spans="1:9" x14ac:dyDescent="0.2">
      <c r="A190" t="s">
        <v>19</v>
      </c>
      <c r="B190" t="s">
        <v>27</v>
      </c>
      <c r="C190" t="s">
        <v>58</v>
      </c>
      <c r="D190" t="s">
        <v>228</v>
      </c>
      <c r="E190">
        <v>29216.011999999999</v>
      </c>
      <c r="F190">
        <v>30092.678</v>
      </c>
      <c r="G190">
        <v>59308.69</v>
      </c>
      <c r="H190">
        <v>48.890999999999998</v>
      </c>
      <c r="I190">
        <f t="shared" si="6"/>
        <v>2899661.16279</v>
      </c>
    </row>
    <row r="191" spans="1:9" x14ac:dyDescent="0.2">
      <c r="A191" t="s">
        <v>19</v>
      </c>
      <c r="B191" t="s">
        <v>27</v>
      </c>
      <c r="C191" t="s">
        <v>67</v>
      </c>
      <c r="D191" t="s">
        <v>229</v>
      </c>
      <c r="E191">
        <v>5603.0140000000001</v>
      </c>
      <c r="F191">
        <v>5590.7150000000001</v>
      </c>
      <c r="G191">
        <v>11193.728999999999</v>
      </c>
      <c r="H191">
        <v>18.321999999999999</v>
      </c>
      <c r="I191">
        <f t="shared" si="6"/>
        <v>205091.50273799998</v>
      </c>
    </row>
    <row r="192" spans="1:9" x14ac:dyDescent="0.2">
      <c r="A192" t="s">
        <v>15</v>
      </c>
      <c r="B192" t="s">
        <v>14</v>
      </c>
      <c r="C192" t="s">
        <v>13</v>
      </c>
      <c r="D192" t="s">
        <v>230</v>
      </c>
      <c r="E192">
        <v>22978.338</v>
      </c>
      <c r="F192">
        <v>23776.445</v>
      </c>
      <c r="G192">
        <v>46754.783000000003</v>
      </c>
      <c r="H192">
        <v>93.734999999999999</v>
      </c>
      <c r="I192">
        <f t="shared" si="6"/>
        <v>4382559.5845050002</v>
      </c>
    </row>
    <row r="193" spans="1:9" x14ac:dyDescent="0.2">
      <c r="A193" t="s">
        <v>11</v>
      </c>
      <c r="B193" t="s">
        <v>10</v>
      </c>
      <c r="C193" t="s">
        <v>9</v>
      </c>
      <c r="D193" t="s">
        <v>231</v>
      </c>
      <c r="E193">
        <v>10267.351000000001</v>
      </c>
      <c r="F193">
        <v>11145.898999999999</v>
      </c>
      <c r="G193">
        <v>21413.25</v>
      </c>
      <c r="H193">
        <v>341.46499999999997</v>
      </c>
      <c r="I193">
        <f t="shared" si="6"/>
        <v>7311875.4112499999</v>
      </c>
    </row>
    <row r="194" spans="1:9" x14ac:dyDescent="0.2">
      <c r="A194" t="s">
        <v>11</v>
      </c>
      <c r="B194" t="s">
        <v>18</v>
      </c>
      <c r="C194" t="s">
        <v>35</v>
      </c>
      <c r="D194" t="s">
        <v>232</v>
      </c>
      <c r="E194">
        <v>2586.971</v>
      </c>
      <c r="F194">
        <v>2514.4450000000002</v>
      </c>
      <c r="G194">
        <v>5101.4160000000002</v>
      </c>
      <c r="H194">
        <v>847.41099999999994</v>
      </c>
      <c r="I194">
        <f t="shared" si="6"/>
        <v>4322996.0339759998</v>
      </c>
    </row>
    <row r="195" spans="1:9" x14ac:dyDescent="0.2">
      <c r="A195" t="s">
        <v>19</v>
      </c>
      <c r="B195" t="s">
        <v>18</v>
      </c>
      <c r="C195" t="s">
        <v>17</v>
      </c>
      <c r="D195" t="s">
        <v>233</v>
      </c>
      <c r="E195">
        <v>21907.294999999998</v>
      </c>
      <c r="F195">
        <v>21941.973999999998</v>
      </c>
      <c r="G195">
        <v>43849.269</v>
      </c>
      <c r="H195">
        <v>24.843</v>
      </c>
      <c r="I195">
        <f t="shared" ref="I195:I232" si="7">+G195*H195</f>
        <v>1089347.389767</v>
      </c>
    </row>
    <row r="196" spans="1:9" x14ac:dyDescent="0.2">
      <c r="A196" t="s">
        <v>30</v>
      </c>
      <c r="B196" t="s">
        <v>30</v>
      </c>
      <c r="C196" t="s">
        <v>33</v>
      </c>
      <c r="D196" t="s">
        <v>234</v>
      </c>
      <c r="E196">
        <v>294.822</v>
      </c>
      <c r="F196">
        <v>291.81200000000001</v>
      </c>
      <c r="G196">
        <v>586.63400000000001</v>
      </c>
      <c r="H196">
        <v>3.76</v>
      </c>
      <c r="I196">
        <f t="shared" si="7"/>
        <v>2205.7438400000001</v>
      </c>
    </row>
    <row r="197" spans="1:9" x14ac:dyDescent="0.2">
      <c r="A197" t="s">
        <v>15</v>
      </c>
      <c r="B197" t="s">
        <v>14</v>
      </c>
      <c r="C197" t="s">
        <v>75</v>
      </c>
      <c r="D197" t="s">
        <v>235</v>
      </c>
      <c r="E197">
        <v>5058.9470000000001</v>
      </c>
      <c r="F197">
        <v>5040.3230000000003</v>
      </c>
      <c r="G197">
        <v>10099.27</v>
      </c>
      <c r="H197">
        <v>24.611999999999998</v>
      </c>
      <c r="I197">
        <f t="shared" si="7"/>
        <v>248563.23324</v>
      </c>
    </row>
    <row r="198" spans="1:9" x14ac:dyDescent="0.2">
      <c r="A198" t="s">
        <v>15</v>
      </c>
      <c r="B198" t="s">
        <v>14</v>
      </c>
      <c r="C198" t="s">
        <v>40</v>
      </c>
      <c r="D198" t="s">
        <v>236</v>
      </c>
      <c r="E198">
        <v>4293.6480000000001</v>
      </c>
      <c r="F198">
        <v>4360.97</v>
      </c>
      <c r="G198">
        <v>8654.6180000000004</v>
      </c>
      <c r="H198">
        <v>219.01599999999999</v>
      </c>
      <c r="I198">
        <f t="shared" si="7"/>
        <v>1895499.815888</v>
      </c>
    </row>
    <row r="199" spans="1:9" x14ac:dyDescent="0.2">
      <c r="A199" t="s">
        <v>11</v>
      </c>
      <c r="B199" t="s">
        <v>18</v>
      </c>
      <c r="C199" t="s">
        <v>35</v>
      </c>
      <c r="D199" t="s">
        <v>237</v>
      </c>
      <c r="E199">
        <v>8760.0650000000005</v>
      </c>
      <c r="F199">
        <v>8740.5920000000006</v>
      </c>
      <c r="G199">
        <v>17500.656999999999</v>
      </c>
      <c r="H199">
        <v>95.304000000000002</v>
      </c>
      <c r="I199">
        <f t="shared" si="7"/>
        <v>1667882.614728</v>
      </c>
    </row>
    <row r="200" spans="1:9" x14ac:dyDescent="0.2">
      <c r="A200" t="s">
        <v>11</v>
      </c>
      <c r="B200" t="s">
        <v>10</v>
      </c>
      <c r="C200" t="s">
        <v>145</v>
      </c>
      <c r="D200" t="s">
        <v>238</v>
      </c>
      <c r="E200">
        <v>4805.7380000000003</v>
      </c>
      <c r="F200">
        <v>4731.9040000000005</v>
      </c>
      <c r="G200">
        <v>9537.6419999999998</v>
      </c>
      <c r="H200">
        <v>68.144999999999996</v>
      </c>
      <c r="I200">
        <f t="shared" si="7"/>
        <v>649942.61408999993</v>
      </c>
    </row>
    <row r="201" spans="1:9" x14ac:dyDescent="0.2">
      <c r="A201" t="s">
        <v>11</v>
      </c>
      <c r="B201" t="s">
        <v>63</v>
      </c>
      <c r="C201" t="s">
        <v>62</v>
      </c>
      <c r="D201" t="s">
        <v>239</v>
      </c>
      <c r="E201">
        <v>33966.06</v>
      </c>
      <c r="F201">
        <v>35833.917999999998</v>
      </c>
      <c r="G201">
        <v>69799.978000000003</v>
      </c>
      <c r="H201">
        <v>136.624</v>
      </c>
      <c r="I201">
        <f t="shared" si="7"/>
        <v>9536352.1942720003</v>
      </c>
    </row>
    <row r="202" spans="1:9" x14ac:dyDescent="0.2">
      <c r="A202" t="s">
        <v>11</v>
      </c>
      <c r="B202" t="s">
        <v>63</v>
      </c>
      <c r="C202" t="s">
        <v>62</v>
      </c>
      <c r="D202" t="s">
        <v>240</v>
      </c>
      <c r="E202">
        <v>666.24199999999996</v>
      </c>
      <c r="F202">
        <v>652.20000000000005</v>
      </c>
      <c r="G202">
        <v>1318.442</v>
      </c>
      <c r="H202">
        <v>88.665000000000006</v>
      </c>
      <c r="I202">
        <f t="shared" si="7"/>
        <v>116899.65993000001</v>
      </c>
    </row>
    <row r="203" spans="1:9" x14ac:dyDescent="0.2">
      <c r="A203" t="s">
        <v>19</v>
      </c>
      <c r="B203" t="s">
        <v>27</v>
      </c>
      <c r="C203" t="s">
        <v>52</v>
      </c>
      <c r="D203" t="s">
        <v>241</v>
      </c>
      <c r="E203">
        <v>4119.4040000000005</v>
      </c>
      <c r="F203">
        <v>4159.3329999999996</v>
      </c>
      <c r="G203">
        <v>8278.7369999999992</v>
      </c>
      <c r="H203">
        <v>152.21100000000001</v>
      </c>
      <c r="I203">
        <f t="shared" si="7"/>
        <v>1260114.837507</v>
      </c>
    </row>
    <row r="204" spans="1:9" x14ac:dyDescent="0.2">
      <c r="A204" t="s">
        <v>23</v>
      </c>
      <c r="B204" t="s">
        <v>22</v>
      </c>
      <c r="C204" t="s">
        <v>21</v>
      </c>
      <c r="D204" t="s">
        <v>242</v>
      </c>
      <c r="G204">
        <v>1.35</v>
      </c>
      <c r="H204">
        <v>135</v>
      </c>
      <c r="I204">
        <f t="shared" si="7"/>
        <v>182.25</v>
      </c>
    </row>
    <row r="205" spans="1:9" x14ac:dyDescent="0.2">
      <c r="A205" t="s">
        <v>23</v>
      </c>
      <c r="B205" t="s">
        <v>22</v>
      </c>
      <c r="C205" t="s">
        <v>21</v>
      </c>
      <c r="D205" t="s">
        <v>243</v>
      </c>
      <c r="E205">
        <v>52.904000000000003</v>
      </c>
      <c r="F205">
        <v>52.792999999999999</v>
      </c>
      <c r="G205">
        <v>105.697</v>
      </c>
      <c r="H205">
        <v>146.80099999999999</v>
      </c>
      <c r="I205">
        <f t="shared" si="7"/>
        <v>15516.425297</v>
      </c>
    </row>
    <row r="206" spans="1:9" x14ac:dyDescent="0.2">
      <c r="A206" t="s">
        <v>30</v>
      </c>
      <c r="B206" t="s">
        <v>30</v>
      </c>
      <c r="C206" t="s">
        <v>29</v>
      </c>
      <c r="D206" t="s">
        <v>244</v>
      </c>
      <c r="E206">
        <v>690.947</v>
      </c>
      <c r="F206">
        <v>708.54399999999998</v>
      </c>
      <c r="G206">
        <v>1399.491</v>
      </c>
      <c r="H206">
        <v>272.80500000000001</v>
      </c>
      <c r="I206">
        <f t="shared" si="7"/>
        <v>381788.14225500001</v>
      </c>
    </row>
    <row r="207" spans="1:9" x14ac:dyDescent="0.2">
      <c r="A207" t="s">
        <v>19</v>
      </c>
      <c r="B207" t="s">
        <v>18</v>
      </c>
      <c r="C207" t="s">
        <v>17</v>
      </c>
      <c r="D207" t="s">
        <v>245</v>
      </c>
      <c r="E207">
        <v>5860.7520000000004</v>
      </c>
      <c r="F207">
        <v>5957.866</v>
      </c>
      <c r="G207">
        <v>11818.618</v>
      </c>
      <c r="H207">
        <v>76.072000000000003</v>
      </c>
      <c r="I207">
        <f t="shared" si="7"/>
        <v>899065.90849600011</v>
      </c>
    </row>
    <row r="208" spans="1:9" x14ac:dyDescent="0.2">
      <c r="A208" t="s">
        <v>11</v>
      </c>
      <c r="B208" t="s">
        <v>18</v>
      </c>
      <c r="C208" t="s">
        <v>35</v>
      </c>
      <c r="D208" t="s">
        <v>246</v>
      </c>
      <c r="E208">
        <v>41636.125</v>
      </c>
      <c r="F208">
        <v>42702.942000000003</v>
      </c>
      <c r="G208">
        <v>84339.066999999995</v>
      </c>
      <c r="H208">
        <v>109.584</v>
      </c>
      <c r="I208">
        <f t="shared" si="7"/>
        <v>9242212.3181279991</v>
      </c>
    </row>
    <row r="209" spans="1:9" x14ac:dyDescent="0.2">
      <c r="A209" t="s">
        <v>11</v>
      </c>
      <c r="B209" t="s">
        <v>10</v>
      </c>
      <c r="C209" t="s">
        <v>145</v>
      </c>
      <c r="D209" t="s">
        <v>247</v>
      </c>
      <c r="E209">
        <v>2969.31</v>
      </c>
      <c r="F209">
        <v>3061.877</v>
      </c>
      <c r="G209">
        <v>6031.1869999999999</v>
      </c>
      <c r="H209">
        <v>12.834</v>
      </c>
      <c r="I209">
        <f t="shared" si="7"/>
        <v>77404.253958000001</v>
      </c>
    </row>
    <row r="210" spans="1:9" x14ac:dyDescent="0.2">
      <c r="A210" t="s">
        <v>30</v>
      </c>
      <c r="B210" t="s">
        <v>30</v>
      </c>
      <c r="C210" t="s">
        <v>29</v>
      </c>
      <c r="D210" t="s">
        <v>248</v>
      </c>
      <c r="G210">
        <v>38.718000000000004</v>
      </c>
      <c r="H210">
        <v>40.756</v>
      </c>
      <c r="I210">
        <f t="shared" si="7"/>
        <v>1577.9908080000002</v>
      </c>
    </row>
    <row r="211" spans="1:9" x14ac:dyDescent="0.2">
      <c r="A211" t="s">
        <v>23</v>
      </c>
      <c r="B211" t="s">
        <v>22</v>
      </c>
      <c r="C211" t="s">
        <v>21</v>
      </c>
      <c r="D211" t="s">
        <v>249</v>
      </c>
      <c r="G211">
        <v>11.792</v>
      </c>
      <c r="H211">
        <v>393.06700000000001</v>
      </c>
      <c r="I211">
        <f t="shared" si="7"/>
        <v>4635.0460640000001</v>
      </c>
    </row>
    <row r="212" spans="1:9" x14ac:dyDescent="0.2">
      <c r="A212" t="s">
        <v>19</v>
      </c>
      <c r="B212" t="s">
        <v>27</v>
      </c>
      <c r="C212" t="s">
        <v>67</v>
      </c>
      <c r="D212" t="s">
        <v>250</v>
      </c>
      <c r="E212">
        <v>22546.589</v>
      </c>
      <c r="F212">
        <v>23194.411</v>
      </c>
      <c r="G212">
        <v>45741</v>
      </c>
      <c r="H212">
        <v>228.922</v>
      </c>
      <c r="I212">
        <f t="shared" si="7"/>
        <v>10471121.202</v>
      </c>
    </row>
    <row r="213" spans="1:9" x14ac:dyDescent="0.2">
      <c r="A213" t="s">
        <v>15</v>
      </c>
      <c r="B213" t="s">
        <v>14</v>
      </c>
      <c r="C213" t="s">
        <v>47</v>
      </c>
      <c r="D213" t="s">
        <v>251</v>
      </c>
      <c r="E213">
        <v>20263.148000000001</v>
      </c>
      <c r="F213">
        <v>23470.611000000001</v>
      </c>
      <c r="G213">
        <v>43733.758999999998</v>
      </c>
      <c r="H213">
        <v>75.492000000000004</v>
      </c>
      <c r="I213">
        <f t="shared" si="7"/>
        <v>3301548.9344279999</v>
      </c>
    </row>
    <row r="214" spans="1:9" x14ac:dyDescent="0.2">
      <c r="A214" t="s">
        <v>11</v>
      </c>
      <c r="B214" t="s">
        <v>18</v>
      </c>
      <c r="C214" t="s">
        <v>35</v>
      </c>
      <c r="D214" t="s">
        <v>252</v>
      </c>
      <c r="E214">
        <v>6836.3490000000002</v>
      </c>
      <c r="F214">
        <v>3054.0509999999999</v>
      </c>
      <c r="G214">
        <v>9890.4</v>
      </c>
      <c r="H214">
        <v>118.306</v>
      </c>
      <c r="I214">
        <f t="shared" si="7"/>
        <v>1170093.6624</v>
      </c>
    </row>
    <row r="215" spans="1:9" x14ac:dyDescent="0.2">
      <c r="A215" t="s">
        <v>15</v>
      </c>
      <c r="B215" t="s">
        <v>14</v>
      </c>
      <c r="C215" t="s">
        <v>75</v>
      </c>
      <c r="D215" t="s">
        <v>253</v>
      </c>
      <c r="E215">
        <v>33542.415000000001</v>
      </c>
      <c r="F215">
        <v>34343.589</v>
      </c>
      <c r="G215">
        <v>67886.004000000001</v>
      </c>
      <c r="H215">
        <v>280.60199999999998</v>
      </c>
      <c r="I215">
        <f t="shared" si="7"/>
        <v>19048948.494408</v>
      </c>
    </row>
    <row r="216" spans="1:9" x14ac:dyDescent="0.2">
      <c r="A216" t="s">
        <v>19</v>
      </c>
      <c r="B216" t="s">
        <v>27</v>
      </c>
      <c r="C216" t="s">
        <v>67</v>
      </c>
      <c r="D216" t="s">
        <v>254</v>
      </c>
      <c r="E216">
        <v>29851.108</v>
      </c>
      <c r="F216">
        <v>29883.105</v>
      </c>
      <c r="G216">
        <v>59734.213000000003</v>
      </c>
      <c r="H216">
        <v>67.435000000000002</v>
      </c>
      <c r="I216">
        <f t="shared" si="7"/>
        <v>4028176.6536550005</v>
      </c>
    </row>
    <row r="217" spans="1:9" x14ac:dyDescent="0.2">
      <c r="A217" t="s">
        <v>30</v>
      </c>
      <c r="B217" t="s">
        <v>30</v>
      </c>
      <c r="C217" t="s">
        <v>29</v>
      </c>
      <c r="D217" t="s">
        <v>255</v>
      </c>
      <c r="E217">
        <v>49.600999999999999</v>
      </c>
      <c r="F217">
        <v>54.822000000000003</v>
      </c>
      <c r="G217">
        <v>104.423</v>
      </c>
      <c r="H217">
        <v>298.351</v>
      </c>
      <c r="I217">
        <f t="shared" si="7"/>
        <v>31154.706473000002</v>
      </c>
    </row>
    <row r="218" spans="1:9" x14ac:dyDescent="0.2">
      <c r="A218" t="s">
        <v>30</v>
      </c>
      <c r="B218" t="s">
        <v>30</v>
      </c>
      <c r="C218" t="s">
        <v>33</v>
      </c>
      <c r="D218" t="s">
        <v>256</v>
      </c>
      <c r="E218">
        <v>1678.336</v>
      </c>
      <c r="F218">
        <v>1795.3910000000001</v>
      </c>
      <c r="G218">
        <v>3473.7269999999999</v>
      </c>
      <c r="H218">
        <v>19.847999999999999</v>
      </c>
      <c r="I218">
        <f t="shared" si="7"/>
        <v>68946.533495999989</v>
      </c>
    </row>
    <row r="219" spans="1:9" x14ac:dyDescent="0.2">
      <c r="A219" t="s">
        <v>11</v>
      </c>
      <c r="B219" t="s">
        <v>10</v>
      </c>
      <c r="C219" t="s">
        <v>145</v>
      </c>
      <c r="D219" t="s">
        <v>257</v>
      </c>
      <c r="E219">
        <v>16696.918000000001</v>
      </c>
      <c r="F219">
        <v>16772.280999999999</v>
      </c>
      <c r="G219">
        <v>33469.199000000001</v>
      </c>
      <c r="H219">
        <v>78.677000000000007</v>
      </c>
      <c r="I219">
        <f t="shared" si="7"/>
        <v>2633256.1697230004</v>
      </c>
    </row>
    <row r="220" spans="1:9" x14ac:dyDescent="0.2">
      <c r="A220" t="s">
        <v>23</v>
      </c>
      <c r="B220" t="s">
        <v>22</v>
      </c>
      <c r="C220" t="s">
        <v>108</v>
      </c>
      <c r="D220" t="s">
        <v>258</v>
      </c>
      <c r="E220">
        <v>155.69</v>
      </c>
      <c r="F220">
        <v>151.46</v>
      </c>
      <c r="G220">
        <v>307.14999999999998</v>
      </c>
      <c r="H220">
        <v>25.196999999999999</v>
      </c>
      <c r="I220">
        <f t="shared" si="7"/>
        <v>7739.2585499999996</v>
      </c>
    </row>
    <row r="221" spans="1:9" x14ac:dyDescent="0.2">
      <c r="A221" t="s">
        <v>30</v>
      </c>
      <c r="B221" t="s">
        <v>30</v>
      </c>
      <c r="C221" t="s">
        <v>33</v>
      </c>
      <c r="D221" t="s">
        <v>259</v>
      </c>
      <c r="E221">
        <v>13984.932000000001</v>
      </c>
      <c r="F221">
        <v>14451.011</v>
      </c>
      <c r="G221">
        <v>28435.942999999999</v>
      </c>
      <c r="H221">
        <v>32.238</v>
      </c>
      <c r="I221">
        <f t="shared" si="7"/>
        <v>916717.93043399998</v>
      </c>
    </row>
    <row r="222" spans="1:9" x14ac:dyDescent="0.2">
      <c r="A222" t="s">
        <v>11</v>
      </c>
      <c r="B222" t="s">
        <v>63</v>
      </c>
      <c r="C222" t="s">
        <v>62</v>
      </c>
      <c r="D222" t="s">
        <v>260</v>
      </c>
      <c r="E222">
        <v>48598.254000000001</v>
      </c>
      <c r="F222">
        <v>48740.328999999998</v>
      </c>
      <c r="G222">
        <v>97338.582999999999</v>
      </c>
      <c r="H222">
        <v>313.92500000000001</v>
      </c>
      <c r="I222">
        <f t="shared" si="7"/>
        <v>30557014.668275002</v>
      </c>
    </row>
    <row r="223" spans="1:9" x14ac:dyDescent="0.2">
      <c r="A223" t="s">
        <v>23</v>
      </c>
      <c r="B223" t="s">
        <v>22</v>
      </c>
      <c r="C223" t="s">
        <v>21</v>
      </c>
      <c r="D223" t="s">
        <v>261</v>
      </c>
      <c r="G223">
        <v>11.246</v>
      </c>
      <c r="H223">
        <v>80.328999999999994</v>
      </c>
      <c r="I223">
        <f t="shared" si="7"/>
        <v>903.37993399999993</v>
      </c>
    </row>
    <row r="224" spans="1:9" x14ac:dyDescent="0.2">
      <c r="A224" t="s">
        <v>19</v>
      </c>
      <c r="B224" t="s">
        <v>18</v>
      </c>
      <c r="C224" t="s">
        <v>17</v>
      </c>
      <c r="D224" t="s">
        <v>262</v>
      </c>
      <c r="E224">
        <v>312.26</v>
      </c>
      <c r="F224">
        <v>285.07</v>
      </c>
      <c r="G224">
        <v>597.33000000000004</v>
      </c>
      <c r="H224">
        <v>2.246</v>
      </c>
      <c r="I224">
        <f t="shared" si="7"/>
        <v>1341.6031800000001</v>
      </c>
    </row>
    <row r="225" spans="1:9" x14ac:dyDescent="0.2">
      <c r="A225" t="s">
        <v>11</v>
      </c>
      <c r="B225" t="s">
        <v>18</v>
      </c>
      <c r="C225" t="s">
        <v>35</v>
      </c>
      <c r="D225" t="s">
        <v>263</v>
      </c>
      <c r="E225">
        <v>15024.985000000001</v>
      </c>
      <c r="F225">
        <v>14800.983</v>
      </c>
      <c r="G225">
        <v>29825.968000000001</v>
      </c>
      <c r="H225">
        <v>56.491999999999997</v>
      </c>
      <c r="I225">
        <f t="shared" si="7"/>
        <v>1684928.5842559999</v>
      </c>
    </row>
    <row r="226" spans="1:9" x14ac:dyDescent="0.2">
      <c r="A226" t="s">
        <v>19</v>
      </c>
      <c r="B226" t="s">
        <v>27</v>
      </c>
      <c r="C226" t="s">
        <v>67</v>
      </c>
      <c r="D226" t="s">
        <v>264</v>
      </c>
      <c r="E226">
        <v>9103.0059999999994</v>
      </c>
      <c r="F226">
        <v>9280.9500000000007</v>
      </c>
      <c r="G226">
        <v>18383.955999999998</v>
      </c>
      <c r="H226">
        <v>24.73</v>
      </c>
      <c r="I226">
        <f t="shared" si="7"/>
        <v>454635.23187999998</v>
      </c>
    </row>
    <row r="227" spans="1:9" x14ac:dyDescent="0.2">
      <c r="A227" t="s">
        <v>19</v>
      </c>
      <c r="B227" t="s">
        <v>27</v>
      </c>
      <c r="C227" t="s">
        <v>67</v>
      </c>
      <c r="D227" t="s">
        <v>265</v>
      </c>
      <c r="E227">
        <v>7092.01</v>
      </c>
      <c r="F227">
        <v>7770.9170000000004</v>
      </c>
      <c r="G227">
        <v>14862.927</v>
      </c>
      <c r="H227">
        <v>38.42</v>
      </c>
      <c r="I227">
        <f t="shared" si="7"/>
        <v>571033.65534000006</v>
      </c>
    </row>
    <row r="228" spans="1:9" x14ac:dyDescent="0.2">
      <c r="A228" t="s">
        <v>285</v>
      </c>
      <c r="B228" t="s">
        <v>14</v>
      </c>
      <c r="C228" t="s">
        <v>285</v>
      </c>
      <c r="D228" t="s">
        <v>286</v>
      </c>
      <c r="G228">
        <v>62.273000000000003</v>
      </c>
      <c r="H228">
        <v>1245.46</v>
      </c>
      <c r="I228">
        <f t="shared" si="7"/>
        <v>77558.530580000006</v>
      </c>
    </row>
    <row r="229" spans="1:9" x14ac:dyDescent="0.2">
      <c r="A229" t="s">
        <v>285</v>
      </c>
      <c r="B229" t="s">
        <v>14</v>
      </c>
      <c r="C229" t="s">
        <v>285</v>
      </c>
      <c r="D229" t="s">
        <v>287</v>
      </c>
      <c r="E229">
        <v>18732.178</v>
      </c>
      <c r="F229">
        <v>19009.978999999999</v>
      </c>
      <c r="G229">
        <v>37742.156999999999</v>
      </c>
      <c r="H229">
        <v>4.1500000000000004</v>
      </c>
      <c r="I229">
        <f t="shared" si="7"/>
        <v>156629.95155</v>
      </c>
    </row>
    <row r="230" spans="1:9" x14ac:dyDescent="0.2">
      <c r="A230" t="s">
        <v>285</v>
      </c>
      <c r="B230" t="s">
        <v>14</v>
      </c>
      <c r="C230" t="s">
        <v>285</v>
      </c>
      <c r="D230" t="s">
        <v>288</v>
      </c>
      <c r="G230">
        <v>56.771999999999998</v>
      </c>
      <c r="H230">
        <v>0.13800000000000001</v>
      </c>
      <c r="I230">
        <f t="shared" si="7"/>
        <v>7.8345360000000008</v>
      </c>
    </row>
    <row r="231" spans="1:9" x14ac:dyDescent="0.2">
      <c r="A231" t="s">
        <v>285</v>
      </c>
      <c r="B231" t="s">
        <v>14</v>
      </c>
      <c r="C231" t="s">
        <v>285</v>
      </c>
      <c r="D231" t="s">
        <v>289</v>
      </c>
      <c r="G231">
        <v>5.7949999999999999</v>
      </c>
      <c r="H231">
        <v>25.196000000000002</v>
      </c>
      <c r="I231">
        <f t="shared" si="7"/>
        <v>146.01082</v>
      </c>
    </row>
    <row r="232" spans="1:9" x14ac:dyDescent="0.2">
      <c r="A232" t="s">
        <v>285</v>
      </c>
      <c r="B232" t="s">
        <v>14</v>
      </c>
      <c r="C232" t="s">
        <v>285</v>
      </c>
      <c r="D232" t="s">
        <v>290</v>
      </c>
      <c r="E232">
        <v>163786.016</v>
      </c>
      <c r="F232">
        <v>167216.63099999999</v>
      </c>
      <c r="G232">
        <v>331002.647</v>
      </c>
      <c r="H232">
        <v>36.185000000000002</v>
      </c>
      <c r="I232">
        <f t="shared" si="7"/>
        <v>11977330.781695001</v>
      </c>
    </row>
  </sheetData>
  <autoFilter ref="A1:AS232" xr:uid="{D4B1B5BC-FC78-42D2-B737-34D218ED6721}"/>
  <pageMargins left="0.7" right="0.7" top="0.75" bottom="0.75" header="0.3" footer="0.3"/>
  <pageSetup paperSize="9" orientation="portrait" r:id="rId3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E82A-06BF-49CE-98AB-40894903E846}">
  <dimension ref="A3:G71"/>
  <sheetViews>
    <sheetView topLeftCell="A3" zoomScale="90" zoomScaleNormal="90" workbookViewId="0">
      <selection activeCell="H23" sqref="H23"/>
    </sheetView>
  </sheetViews>
  <sheetFormatPr baseColWidth="10" defaultRowHeight="14.25" x14ac:dyDescent="0.2"/>
  <cols>
    <col min="1" max="1" width="10.5" style="12" customWidth="1"/>
    <col min="2" max="2" width="18.375" style="12" customWidth="1"/>
    <col min="3" max="3" width="20.5" style="12" customWidth="1"/>
    <col min="4" max="4" width="18.375" style="12" customWidth="1"/>
    <col min="5" max="5" width="20.5" style="12" customWidth="1"/>
    <col min="6" max="6" width="18.375" style="12" customWidth="1"/>
    <col min="7" max="7" width="4.875" style="13" bestFit="1" customWidth="1"/>
    <col min="8" max="16384" width="11" style="12"/>
  </cols>
  <sheetData>
    <row r="3" spans="1:3" x14ac:dyDescent="0.2">
      <c r="A3" s="16"/>
    </row>
    <row r="4" spans="1:3" x14ac:dyDescent="0.2">
      <c r="C4" s="14"/>
    </row>
    <row r="5" spans="1:3" x14ac:dyDescent="0.2">
      <c r="C5" s="14"/>
    </row>
    <row r="6" spans="1:3" x14ac:dyDescent="0.2">
      <c r="C6" s="14"/>
    </row>
    <row r="7" spans="1:3" x14ac:dyDescent="0.2">
      <c r="C7" s="14"/>
    </row>
    <row r="8" spans="1:3" x14ac:dyDescent="0.2">
      <c r="C8" s="14"/>
    </row>
    <row r="9" spans="1:3" x14ac:dyDescent="0.2">
      <c r="C9" s="14"/>
    </row>
    <row r="10" spans="1:3" x14ac:dyDescent="0.2">
      <c r="C10" s="14"/>
    </row>
    <row r="11" spans="1:3" x14ac:dyDescent="0.2">
      <c r="C11" s="14"/>
    </row>
    <row r="12" spans="1:3" x14ac:dyDescent="0.2">
      <c r="C12" s="14"/>
    </row>
    <row r="13" spans="1:3" x14ac:dyDescent="0.2">
      <c r="C13" s="14"/>
    </row>
    <row r="14" spans="1:3" x14ac:dyDescent="0.2">
      <c r="C14" s="14"/>
    </row>
    <row r="15" spans="1:3" x14ac:dyDescent="0.2">
      <c r="C15" s="14"/>
    </row>
    <row r="16" spans="1:3" x14ac:dyDescent="0.2">
      <c r="C16" s="14"/>
    </row>
    <row r="17" spans="3:3" x14ac:dyDescent="0.2">
      <c r="C17" s="14"/>
    </row>
    <row r="65" spans="1:7" x14ac:dyDescent="0.2">
      <c r="A65" s="13"/>
      <c r="B65" s="13"/>
      <c r="C65" s="13"/>
      <c r="D65" s="13"/>
      <c r="E65" s="13"/>
      <c r="F65" s="13"/>
    </row>
    <row r="66" spans="1:7" x14ac:dyDescent="0.2">
      <c r="A66" s="13"/>
      <c r="B66" s="13"/>
      <c r="C66" s="13"/>
      <c r="D66" s="13"/>
      <c r="E66" s="13"/>
      <c r="F66" s="13"/>
    </row>
    <row r="70" spans="1:7" x14ac:dyDescent="0.2">
      <c r="A70" s="15"/>
      <c r="B70" s="15"/>
      <c r="C70" s="15"/>
      <c r="D70" s="15"/>
      <c r="E70" s="15"/>
      <c r="F70" s="15"/>
      <c r="G70" s="15"/>
    </row>
    <row r="71" spans="1:7" x14ac:dyDescent="0.2">
      <c r="G71" s="12"/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4792-D803-4EA0-B478-C39CFFDDF162}">
  <dimension ref="A1"/>
  <sheetViews>
    <sheetView tabSelected="1" workbookViewId="0">
      <selection activeCell="M11" sqref="M11"/>
    </sheetView>
  </sheetViews>
  <sheetFormatPr baseColWidth="10" defaultRowHeight="14.25" x14ac:dyDescent="0.2"/>
  <cols>
    <col min="1" max="16384" width="11" style="12"/>
  </cols>
  <sheetData/>
  <pageMargins left="0.7" right="0.7" top="0.75" bottom="0.75" header="0.3" footer="0.3"/>
  <pageSetup paperSize="9" orientation="portrait" r:id="rId1"/>
  <headerFooter>
    <oddFooter>&amp;L&amp;1#&amp;"Calibri"&amp;7&amp;K000000C2 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Intermedia</vt:lpstr>
      <vt:lpstr>Data</vt:lpstr>
      <vt:lpstr>Original</vt:lpstr>
      <vt:lpstr>Marimekko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Vila, Susana, Vodafone</dc:creator>
  <cp:lastModifiedBy>Vila, Susana, Vodafone</cp:lastModifiedBy>
  <dcterms:created xsi:type="dcterms:W3CDTF">2022-04-01T06:28:32Z</dcterms:created>
  <dcterms:modified xsi:type="dcterms:W3CDTF">2022-04-11T13:01:43Z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2022-04-11T13:01:41Z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abd575bf-abb2-41c1-b5c5-fc87c1ff76f3</vt:lpwstr>
  </property>
  <property fmtid="{D5CDD505-2E9C-101B-9397-08002B2CF9AE}" pid="8" name="MSIP_Label_0359f705-2ba0-454b-9cfc-6ce5bcaac040_ContentBits">
    <vt:lpwstr>2</vt:lpwstr>
  </property>
</Properties>
</file>