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Project\Diplom\Diplom\"/>
    </mc:Choice>
  </mc:AlternateContent>
  <xr:revisionPtr revIDLastSave="0" documentId="8_{1131FC4E-4758-4647-9C9D-DD02E7F82294}" xr6:coauthVersionLast="37" xr6:coauthVersionMax="37" xr10:uidLastSave="{00000000-0000-0000-0000-000000000000}"/>
  <bookViews>
    <workbookView xWindow="0" yWindow="0" windowWidth="28800" windowHeight="12225" xr2:uid="{5C690661-E5AE-4921-AF86-47C106DDCC79}"/>
  </bookViews>
  <sheets>
    <sheet name="Лист1" sheetId="1" r:id="rId1"/>
  </sheets>
  <definedNames>
    <definedName name="Замер">OFFSET(Лист1!$K$1,НомерПервогоЗамера,1,НомерПоследнегоЗамера,1)</definedName>
    <definedName name="НомерПервогоЗамера">Лист1!$W$2</definedName>
    <definedName name="НомерПоследнегоЗамера">Лист1!$W$3</definedName>
    <definedName name="ПодписьОси">OFFSET(Лист1!$K$1,НомерПервогоЗамера,0,НомерПоследнегоЗамера,1)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B3" i="1"/>
  <c r="B2" i="1"/>
  <c r="O2" i="1" a="1"/>
  <c r="O2" i="1"/>
  <c r="C2" i="1" s="1"/>
  <c r="D2" i="1" s="1"/>
  <c r="B4" i="1"/>
  <c r="K4" i="1"/>
  <c r="J2" i="1"/>
  <c r="K3" i="1"/>
  <c r="N2" i="1"/>
  <c r="Q2" i="1" l="1"/>
  <c r="K5" i="1"/>
  <c r="W3" i="1"/>
  <c r="M2" i="1" l="1"/>
  <c r="F2" i="1" l="1"/>
  <c r="H2" i="1"/>
  <c r="K6" i="1" l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<sst xmlns="http://schemas.openxmlformats.org/spreadsheetml/2006/main" count="17" uniqueCount="17">
  <si>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Nizm</t>
  </si>
  <si>
    <t>Lsh</t>
  </si>
  <si>
    <t>Glub</t>
  </si>
  <si>
    <t>Shag</t>
  </si>
  <si>
    <t>Nimp</t>
  </si>
  <si>
    <t>Kateg</t>
  </si>
  <si>
    <t>N0</t>
  </si>
  <si>
    <t>Nmax</t>
  </si>
  <si>
    <t>X1</t>
  </si>
  <si>
    <t>Nmax/N0</t>
  </si>
  <si>
    <t>X1/h</t>
  </si>
  <si>
    <t>h</t>
  </si>
  <si>
    <t>KoefZap</t>
  </si>
  <si>
    <t>X1/h_</t>
  </si>
  <si>
    <t>Nmax/N0_</t>
  </si>
  <si>
    <t>X1/h_toch</t>
  </si>
  <si>
    <t>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</si>
</sst>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Критерий удароопасности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Лист1!$A$2:$A$27</c:f>
              <c:numCache>
                <c:formatCode>General</c:formatCode>
                <c:ptCount val="2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</c:numCache>
            </c:numRef>
          </c:cat>
          <c:val>
            <c:numRef>
              <c:f>Лист1!$B$2:$B$27</c:f>
              <c:numCache>
                <c:formatCode>General</c:formatCode>
                <c:ptCount val="26"/>
                <c:pt idx="0">
                  <c:v>7.3129</c:v>
                </c:pt>
                <c:pt idx="1">
                  <c:v>7.2734122499999998</c:v>
                </c:pt>
                <c:pt idx="2">
                  <c:v>7.307639</c:v>
                </c:pt>
                <c:pt idx="3">
                  <c:v>7.4191802500000001</c:v>
                </c:pt>
                <c:pt idx="4">
                  <c:v>7.6116359999999998</c:v>
                </c:pt>
                <c:pt idx="5">
                  <c:v>7.8886062499999996</c:v>
                </c:pt>
                <c:pt idx="6">
                  <c:v>8.2536909999999999</c:v>
                </c:pt>
                <c:pt idx="7">
                  <c:v>8.7104902499999994</c:v>
                </c:pt>
                <c:pt idx="8">
                  <c:v>9.2626039999999996</c:v>
                </c:pt>
                <c:pt idx="9">
                  <c:v>9.9136322499999991</c:v>
                </c:pt>
                <c:pt idx="10">
                  <c:v>10.667175</c:v>
                </c:pt>
                <c:pt idx="11">
                  <c:v>11.526832250000002</c:v>
                </c:pt>
                <c:pt idx="12">
                  <c:v>12.496203999999999</c:v>
                </c:pt>
                <c:pt idx="13">
                  <c:v>13.578890250000001</c:v>
                </c:pt>
                <c:pt idx="14">
                  <c:v>14.778490999999999</c:v>
                </c:pt>
                <c:pt idx="15">
                  <c:v>16.09860625</c:v>
                </c:pt>
                <c:pt idx="16">
                  <c:v>17.542836000000001</c:v>
                </c:pt>
                <c:pt idx="17">
                  <c:v>19.114780249999999</c:v>
                </c:pt>
                <c:pt idx="18">
                  <c:v>20.818038999999999</c:v>
                </c:pt>
                <c:pt idx="19">
                  <c:v>22.656212249999999</c:v>
                </c:pt>
                <c:pt idx="20">
                  <c:v>24.632899999999999</c:v>
                </c:pt>
                <c:pt idx="21">
                  <c:v>26.751702250000001</c:v>
                </c:pt>
                <c:pt idx="22">
                  <c:v>29.016219000000003</c:v>
                </c:pt>
                <c:pt idx="23">
                  <c:v>31.43005024999999</c:v>
                </c:pt>
                <c:pt idx="24">
                  <c:v>33.996795999999996</c:v>
                </c:pt>
                <c:pt idx="25">
                  <c:v>36.720056249999999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8-4322-8EE2-F46015DD3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33648"/>
        <c:axId val="200395200"/>
      </c:lineChart>
      <c:scatterChart>
        <c:scatterStyle val="lineMarker"/>
        <c:varyColors val="0"/>
        <c:ser>
          <c:idx val="1"/>
          <c:order val="1"/>
          <c:tx>
            <c:v>Категория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8A82632-FA86-42DE-84B8-EDD4866290F9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683-4DEC-B519-C7D6E7BD25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Лист1!$D$2</c:f>
              <c:numCache>
                <c:formatCode>General</c:formatCode>
                <c:ptCount val="1"/>
                <c:pt idx="0">
                  <c:v>2.1695906432748537</c:v>
                </c:pt>
              </c:numCache>
            </c:numRef>
          </c:xVal>
          <c:yVal>
            <c:numRef>
              <c:f>Лист1!$E$2</c:f>
              <c:numCache>
                <c:formatCode>General</c:formatCode>
                <c:ptCount val="1"/>
                <c:pt idx="0">
                  <c:v>4.2517006802721085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Лист1!$F$2</c15:f>
                <c15:dlblRangeCache>
                  <c:ptCount val="1"/>
                  <c:pt idx="0">
                    <c:v>НЕОПАСНО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DD8-4322-8EE2-F46015DD3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33648"/>
        <c:axId val="200395200"/>
      </c:scatterChart>
      <c:catAx>
        <c:axId val="3373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-25000"/>
                  <a:t>1</a:t>
                </a:r>
                <a:r>
                  <a:rPr lang="en-US"/>
                  <a:t>/h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3952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039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-25000"/>
                  <a:t>max</a:t>
                </a:r>
                <a:r>
                  <a:rPr lang="en-US"/>
                  <a:t>/N</a:t>
                </a:r>
                <a:r>
                  <a:rPr lang="en-US" baseline="-25000"/>
                  <a:t>0</a:t>
                </a:r>
                <a:endParaRPr lang="ru-RU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73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ВиброПрогноз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[0]!ПодписьОси</c:f>
              <c:numCache>
                <c:formatCode>General</c:formatCode>
                <c:ptCount val="20"/>
                <c:pt idx="0">
                  <c:v>0</c:v>
                </c:pt>
                <c:pt idx="1">
                  <c:v>0.13157894736842105</c:v>
                </c:pt>
                <c:pt idx="2">
                  <c:v>0.26315789473684209</c:v>
                </c:pt>
                <c:pt idx="3">
                  <c:v>0.39473684210526316</c:v>
                </c:pt>
                <c:pt idx="4">
                  <c:v>0.52631578947368418</c:v>
                </c:pt>
                <c:pt idx="5">
                  <c:v>0.6578947368421052</c:v>
                </c:pt>
                <c:pt idx="6">
                  <c:v>0.78947368421052622</c:v>
                </c:pt>
                <c:pt idx="7">
                  <c:v>0.92105263157894723</c:v>
                </c:pt>
                <c:pt idx="8">
                  <c:v>1.0526315789473684</c:v>
                </c:pt>
                <c:pt idx="9">
                  <c:v>1.1842105263157894</c:v>
                </c:pt>
                <c:pt idx="10">
                  <c:v>1.3157894736842104</c:v>
                </c:pt>
                <c:pt idx="11">
                  <c:v>1.4473684210526314</c:v>
                </c:pt>
                <c:pt idx="12">
                  <c:v>1.5789473684210524</c:v>
                </c:pt>
                <c:pt idx="13">
                  <c:v>1.7105263157894735</c:v>
                </c:pt>
                <c:pt idx="14">
                  <c:v>1.8421052631578945</c:v>
                </c:pt>
                <c:pt idx="15">
                  <c:v>1.9736842105263155</c:v>
                </c:pt>
                <c:pt idx="16">
                  <c:v>2.1052631578947367</c:v>
                </c:pt>
                <c:pt idx="17">
                  <c:v>2.236842105263158</c:v>
                </c:pt>
                <c:pt idx="18">
                  <c:v>2.3684210526315792</c:v>
                </c:pt>
                <c:pt idx="19">
                  <c:v>2.5000000000000004</c:v>
                </c:pt>
              </c:numCache>
            </c:numRef>
          </c:cat>
          <c:val>
            <c:numRef>
              <c:f>[0]!Замер</c:f>
              <c:numCache>
                <c:formatCode>General</c:formatCode>
                <c:ptCount val="20"/>
                <c:pt idx="0">
                  <c:v>588</c:v>
                </c:pt>
                <c:pt idx="1">
                  <c:v>1700</c:v>
                </c:pt>
                <c:pt idx="2">
                  <c:v>2500</c:v>
                </c:pt>
                <c:pt idx="3">
                  <c:v>2000</c:v>
                </c:pt>
                <c:pt idx="4">
                  <c:v>500</c:v>
                </c:pt>
                <c:pt idx="5">
                  <c:v>160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230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C-47E5-A685-9AA8BD91C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0552128"/>
        <c:axId val="1133667728"/>
      </c:lineChart>
      <c:catAx>
        <c:axId val="132055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667728"/>
        <c:crosses val="autoZero"/>
        <c:auto val="1"/>
        <c:lblAlgn val="ctr"/>
        <c:lblOffset val="100"/>
        <c:noMultiLvlLbl val="0"/>
      </c:catAx>
      <c:valAx>
        <c:axId val="113366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Колличество импульсов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055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547688</xdr:colOff>
      <xdr:row>9</xdr:row>
      <xdr:rowOff>190499</xdr:rowOff>
    </xdr:from>
    <xdr:to>
      <xdr:col>18</xdr:col>
      <xdr:colOff>600074</xdr:colOff>
      <xdr:row>27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F9A85F1-E434-4149-AD0A-60FB199DC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600074</xdr:colOff>
      <xdr:row>10</xdr:row>
      <xdr:rowOff>4760</xdr:rowOff>
    </xdr:from>
    <xdr:to>
      <xdr:col>26</xdr:col>
      <xdr:colOff>609599</xdr:colOff>
      <xdr:row>27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A7E628F-0223-4AF6-8BA2-629A38FC6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A171-D80E-457C-9FAE-774D9E6D9022}">
  <sheetPr codeName="Лист1"/>
  <dimension ref="A1:W51"/>
  <sheetViews>
    <sheetView tabSelected="1" zoomScaleNormal="100" workbookViewId="0">
      <selection activeCell="E2" sqref="E2"/>
    </sheetView>
  </sheetViews>
  <sheetFormatPr defaultRowHeight="15" x14ac:dyDescent="0.25"/>
  <cols>
    <col min="2" max="2" width="11.28515625" customWidth="1"/>
    <col min="4" max="4" width="17.28515625" customWidth="1"/>
    <col min="5" max="5" width="17.7109375" customWidth="1"/>
    <col min="6" max="6" width="9.7109375" customWidth="1"/>
    <col min="15" max="15" width="11" bestFit="1" customWidth="1"/>
  </cols>
  <sheetData>
    <row r="1" spans="1:23" x14ac:dyDescent="0.25">
      <c r="A1" t="s">
        <v>13</v>
      </c>
      <c r="B1" t="s">
        <v>14</v>
      </c>
      <c r="C1" t="s">
        <v>10</v>
      </c>
      <c r="D1" t="s">
        <v>15</v>
      </c>
      <c r="E1" t="s">
        <v>9</v>
      </c>
      <c r="F1" t="s">
        <v>5</v>
      </c>
      <c r="G1" s="4" t="s">
        <v>0</v>
      </c>
      <c r="H1" t="s">
        <v>16</v>
      </c>
      <c r="I1" s="4" t="s">
        <v>1</v>
      </c>
      <c r="J1" t="s">
        <v>3</v>
      </c>
      <c r="K1" t="s">
        <v>2</v>
      </c>
      <c r="L1" s="4" t="s">
        <v>4</v>
      </c>
      <c r="M1" t="s">
        <v>6</v>
      </c>
      <c r="N1" t="s">
        <v>7</v>
      </c>
      <c r="O1" t="s">
        <v>8</v>
      </c>
      <c r="P1" s="4" t="s">
        <v>11</v>
      </c>
      <c r="Q1" t="s">
        <v>12</v>
      </c>
    </row>
    <row r="2" spans="1:23" x14ac:dyDescent="0.25">
      <c r="A2">
        <v>0</v>
      </c>
      <c r="B2">
        <f>4.8*A2^3+14.0229*A2^2-1.5029*A2+7.3129</f>
        <v>7.3129</v>
      </c>
      <c r="C2">
        <f ca="1">O2/P2</f>
        <v>5.8479532163742687E-2</v>
      </c>
      <c r="D2">
        <f ca="1">C2*20+1</f>
        <v>2.1695906432748537</v>
      </c>
      <c r="E2">
        <f>N2/M2</f>
        <v>4.2517006802721085</v>
      </c>
      <c r="F2" t="str">
        <f ca="1">IF(E2&gt;4.8*C2^3+14.0229*C2^2-1.5029*C2+7.3129,"ОПАСНО","НЕОПАСНО")</f>
        <v>НЕОПАСНО</v>
      </c>
      <c r="G2">
        <v>20</v>
      </c>
      <c r="H2">
        <f>G2-1</f>
        <v>19</v>
      </c>
      <c r="I2" s="2">
        <v>2.5</v>
      </c>
      <c r="J2">
        <f>I2/H2</f>
        <v>0.13157894736842105</v>
      </c>
      <c r="K2" s="2">
        <v>0</v>
      </c>
      <c r="L2" s="2">
        <v>588</v>
      </c>
      <c r="M2">
        <f>L2</f>
        <v>588</v>
      </c>
      <c r="N2">
        <f>MAX(L2:L51)</f>
        <v>2500</v>
      </c>
      <c r="O2" cm="1">
        <f t="array" aca="1" ref="O2" ca="1">CELL("содержимое",INDIRECT("$K$"&amp;MATCH(MAX(L2:L51),L2:L51,0)+1))</f>
        <v>0.26315789473684209</v>
      </c>
      <c r="P2" s="2">
        <v>4.5</v>
      </c>
      <c r="Q2">
        <f ca="1">(4.8*C2^3+14.0229*C2^2-1.5029*C2+7.3129)/E2</f>
        <v>1.7108277162115919</v>
      </c>
      <c r="W2" s="3">
        <v>1</v>
      </c>
    </row>
    <row r="3" spans="1:23" x14ac:dyDescent="0.25">
      <c r="A3">
        <v>0.05</v>
      </c>
      <c r="B3">
        <f>4.8*A3^3+14.0229*A3^2-1.5029*A3+7.3129</f>
        <v>7.2734122499999998</v>
      </c>
      <c r="I3" s="2"/>
      <c r="K3">
        <f t="shared" ref="K3:K51" si="0">K2+J$2</f>
        <v>0.13157894736842105</v>
      </c>
      <c r="L3" s="2">
        <v>1700</v>
      </c>
      <c r="W3" s="3">
        <f>G2</f>
        <v>20</v>
      </c>
    </row>
    <row r="4" spans="1:23" x14ac:dyDescent="0.25">
      <c r="A4">
        <v>0.1</v>
      </c>
      <c r="B4">
        <f>4.8*A4^3+14.0229*A4^2-1.5029*A4+7.3129</f>
        <v>7.307639</v>
      </c>
      <c r="I4" s="2"/>
      <c r="K4">
        <f t="shared" si="0"/>
        <v>0.26315789473684209</v>
      </c>
      <c r="L4" s="2">
        <v>2500</v>
      </c>
    </row>
    <row r="5" spans="1:23" x14ac:dyDescent="0.25">
      <c r="A5">
        <v>0.15</v>
      </c>
      <c r="B5">
        <f t="shared" ref="B3:B29" si="1">4.8*A5^3+14.0229*A5^2-1.5029*A5+7.3129</f>
        <v>7.4191802500000001</v>
      </c>
      <c r="I5" s="2"/>
      <c r="K5">
        <f t="shared" si="0"/>
        <v>0.39473684210526316</v>
      </c>
      <c r="L5" s="2">
        <v>2000</v>
      </c>
    </row>
    <row r="6" spans="1:23" x14ac:dyDescent="0.25">
      <c r="A6">
        <v>0.2</v>
      </c>
      <c r="B6">
        <f t="shared" si="1"/>
        <v>7.6116359999999998</v>
      </c>
      <c r="I6" s="2"/>
      <c r="K6">
        <f t="shared" si="0"/>
        <v>0.52631578947368418</v>
      </c>
      <c r="L6" s="2">
        <v>500</v>
      </c>
    </row>
    <row r="7" spans="1:23" x14ac:dyDescent="0.25">
      <c r="A7">
        <v>0.25</v>
      </c>
      <c r="B7">
        <f t="shared" si="1"/>
        <v>7.8886062499999996</v>
      </c>
      <c r="I7" s="2"/>
      <c r="K7">
        <f t="shared" si="0"/>
        <v>0.6578947368421052</v>
      </c>
      <c r="L7" s="2">
        <v>160</v>
      </c>
    </row>
    <row r="8" spans="1:23" x14ac:dyDescent="0.25">
      <c r="A8">
        <v>0.3</v>
      </c>
      <c r="B8">
        <f t="shared" si="1"/>
        <v>8.2536909999999999</v>
      </c>
      <c r="I8" s="2"/>
      <c r="K8">
        <f t="shared" si="0"/>
        <v>0.78947368421052622</v>
      </c>
      <c r="L8" s="2">
        <v>12</v>
      </c>
    </row>
    <row r="9" spans="1:23" x14ac:dyDescent="0.25">
      <c r="A9">
        <v>0.35</v>
      </c>
      <c r="B9">
        <f t="shared" si="1"/>
        <v>8.7104902499999994</v>
      </c>
      <c r="I9" s="2"/>
      <c r="K9">
        <f t="shared" si="0"/>
        <v>0.92105263157894723</v>
      </c>
      <c r="L9" s="2">
        <v>0</v>
      </c>
    </row>
    <row r="10" spans="1:23" x14ac:dyDescent="0.25">
      <c r="A10">
        <v>0.4</v>
      </c>
      <c r="B10">
        <f t="shared" si="1"/>
        <v>9.2626039999999996</v>
      </c>
      <c r="I10" s="2"/>
      <c r="K10">
        <f t="shared" si="0"/>
        <v>1.0526315789473684</v>
      </c>
      <c r="L10" s="2">
        <v>0</v>
      </c>
    </row>
    <row r="11" spans="1:23" x14ac:dyDescent="0.25">
      <c r="A11">
        <v>0.45</v>
      </c>
      <c r="B11">
        <f t="shared" si="1"/>
        <v>9.9136322499999991</v>
      </c>
      <c r="I11" s="2"/>
      <c r="K11">
        <f t="shared" si="0"/>
        <v>1.1842105263157894</v>
      </c>
      <c r="L11" s="2">
        <v>0</v>
      </c>
    </row>
    <row r="12" spans="1:23" x14ac:dyDescent="0.25">
      <c r="A12">
        <v>0.5</v>
      </c>
      <c r="B12">
        <f t="shared" si="1"/>
        <v>10.667175</v>
      </c>
      <c r="I12" s="2"/>
      <c r="K12">
        <f t="shared" si="0"/>
        <v>1.3157894736842104</v>
      </c>
      <c r="L12" s="2">
        <v>0</v>
      </c>
    </row>
    <row r="13" spans="1:23" x14ac:dyDescent="0.25">
      <c r="A13">
        <v>0.55000000000000004</v>
      </c>
      <c r="B13">
        <f t="shared" si="1"/>
        <v>11.526832250000002</v>
      </c>
      <c r="I13" s="2"/>
      <c r="K13">
        <f t="shared" si="0"/>
        <v>1.4473684210526314</v>
      </c>
      <c r="L13" s="2">
        <v>230</v>
      </c>
    </row>
    <row r="14" spans="1:23" x14ac:dyDescent="0.25">
      <c r="A14">
        <v>0.6</v>
      </c>
      <c r="B14">
        <f t="shared" si="1"/>
        <v>12.496203999999999</v>
      </c>
      <c r="I14" s="2"/>
      <c r="K14">
        <f t="shared" si="0"/>
        <v>1.5789473684210524</v>
      </c>
      <c r="L14" s="2">
        <v>0</v>
      </c>
    </row>
    <row r="15" spans="1:23" x14ac:dyDescent="0.25">
      <c r="A15">
        <v>0.65</v>
      </c>
      <c r="B15">
        <f t="shared" si="1"/>
        <v>13.578890250000001</v>
      </c>
      <c r="I15" s="2"/>
      <c r="K15">
        <f t="shared" si="0"/>
        <v>1.7105263157894735</v>
      </c>
      <c r="L15" s="2">
        <v>0</v>
      </c>
    </row>
    <row r="16" spans="1:23" x14ac:dyDescent="0.25">
      <c r="A16">
        <v>0.7</v>
      </c>
      <c r="B16">
        <f t="shared" si="1"/>
        <v>14.778490999999999</v>
      </c>
      <c r="I16" s="2"/>
      <c r="K16">
        <f t="shared" si="0"/>
        <v>1.8421052631578945</v>
      </c>
      <c r="L16" s="2">
        <v>0</v>
      </c>
    </row>
    <row r="17" spans="1:21" x14ac:dyDescent="0.25">
      <c r="A17">
        <v>0.75</v>
      </c>
      <c r="B17">
        <f t="shared" si="1"/>
        <v>16.09860625</v>
      </c>
      <c r="I17" s="2"/>
      <c r="K17">
        <f t="shared" si="0"/>
        <v>1.9736842105263155</v>
      </c>
      <c r="L17" s="2">
        <v>0</v>
      </c>
    </row>
    <row r="18" spans="1:21" x14ac:dyDescent="0.25">
      <c r="A18">
        <v>0.8</v>
      </c>
      <c r="B18">
        <f t="shared" si="1"/>
        <v>17.542836000000001</v>
      </c>
      <c r="I18" s="2"/>
      <c r="K18">
        <f t="shared" si="0"/>
        <v>2.1052631578947367</v>
      </c>
      <c r="L18" s="2">
        <v>0</v>
      </c>
    </row>
    <row r="19" spans="1:21" x14ac:dyDescent="0.25">
      <c r="A19">
        <v>0.85</v>
      </c>
      <c r="B19">
        <f t="shared" si="1"/>
        <v>19.114780249999999</v>
      </c>
      <c r="I19" s="2"/>
      <c r="K19">
        <f t="shared" si="0"/>
        <v>2.236842105263158</v>
      </c>
      <c r="L19" s="2">
        <v>0</v>
      </c>
    </row>
    <row r="20" spans="1:21" x14ac:dyDescent="0.25">
      <c r="A20">
        <v>0.9</v>
      </c>
      <c r="B20">
        <f t="shared" si="1"/>
        <v>20.818038999999999</v>
      </c>
      <c r="I20" s="2"/>
      <c r="K20">
        <f t="shared" si="0"/>
        <v>2.3684210526315792</v>
      </c>
      <c r="L20" s="2">
        <v>0</v>
      </c>
    </row>
    <row r="21" spans="1:21" x14ac:dyDescent="0.25">
      <c r="A21">
        <v>0.95</v>
      </c>
      <c r="B21">
        <f t="shared" si="1"/>
        <v>22.656212249999999</v>
      </c>
      <c r="I21" s="2"/>
      <c r="K21">
        <f t="shared" si="0"/>
        <v>2.5000000000000004</v>
      </c>
      <c r="L21" s="2">
        <v>0</v>
      </c>
    </row>
    <row r="22" spans="1:21" x14ac:dyDescent="0.25">
      <c r="A22">
        <v>1</v>
      </c>
      <c r="B22">
        <f t="shared" si="1"/>
        <v>24.632899999999999</v>
      </c>
      <c r="I22" s="2"/>
      <c r="K22">
        <f t="shared" si="0"/>
        <v>2.6315789473684217</v>
      </c>
      <c r="L22" s="2"/>
    </row>
    <row r="23" spans="1:21" x14ac:dyDescent="0.25">
      <c r="A23">
        <v>1.05</v>
      </c>
      <c r="B23">
        <f t="shared" si="1"/>
        <v>26.751702250000001</v>
      </c>
      <c r="H23" s="2"/>
      <c r="K23">
        <f t="shared" si="0"/>
        <v>2.7631578947368429</v>
      </c>
    </row>
    <row r="24" spans="1:21" x14ac:dyDescent="0.25">
      <c r="A24">
        <v>1.1000000000000001</v>
      </c>
      <c r="B24">
        <f t="shared" si="1"/>
        <v>29.016219000000003</v>
      </c>
      <c r="H24" s="2"/>
      <c r="K24">
        <f t="shared" si="0"/>
        <v>2.8947368421052642</v>
      </c>
    </row>
    <row r="25" spans="1:21" x14ac:dyDescent="0.25">
      <c r="A25">
        <v>1.1499999999999999</v>
      </c>
      <c r="B25">
        <f t="shared" si="1"/>
        <v>31.43005024999999</v>
      </c>
      <c r="H25" s="2"/>
      <c r="K25">
        <f t="shared" si="0"/>
        <v>3.0263157894736854</v>
      </c>
    </row>
    <row r="26" spans="1:21" x14ac:dyDescent="0.25">
      <c r="A26">
        <v>1.2</v>
      </c>
      <c r="B26">
        <f t="shared" si="1"/>
        <v>33.996795999999996</v>
      </c>
      <c r="H26" s="2"/>
      <c r="K26">
        <f t="shared" si="0"/>
        <v>3.1578947368421066</v>
      </c>
    </row>
    <row r="27" spans="1:21" x14ac:dyDescent="0.25">
      <c r="A27">
        <v>1.25</v>
      </c>
      <c r="B27">
        <f t="shared" si="1"/>
        <v>36.720056249999999</v>
      </c>
      <c r="H27" s="2"/>
      <c r="K27">
        <f t="shared" si="0"/>
        <v>3.2894736842105279</v>
      </c>
    </row>
    <row r="28" spans="1:21" x14ac:dyDescent="0.25">
      <c r="A28">
        <v>1.3</v>
      </c>
      <c r="B28">
        <f t="shared" si="1"/>
        <v>39.603431000000008</v>
      </c>
      <c r="H28" s="2"/>
      <c r="K28">
        <f t="shared" si="0"/>
        <v>3.4210526315789491</v>
      </c>
    </row>
    <row r="29" spans="1:21" x14ac:dyDescent="0.25">
      <c r="A29">
        <v>1.35</v>
      </c>
      <c r="B29">
        <f t="shared" si="1"/>
        <v>42.650520250000007</v>
      </c>
      <c r="H29" s="2"/>
      <c r="K29">
        <f t="shared" si="0"/>
        <v>3.5526315789473704</v>
      </c>
    </row>
    <row r="30" spans="1:21" x14ac:dyDescent="0.25">
      <c r="K30">
        <f t="shared" si="0"/>
        <v>3.6842105263157916</v>
      </c>
    </row>
    <row r="31" spans="1:21" x14ac:dyDescent="0.25">
      <c r="K31">
        <f t="shared" si="0"/>
        <v>3.8157894736842128</v>
      </c>
    </row>
    <row r="32" spans="1:21" x14ac:dyDescent="0.25">
      <c r="K32">
        <f t="shared" si="0"/>
        <v>3.9473684210526341</v>
      </c>
      <c r="U32" s="1"/>
    </row>
    <row r="33" spans="11:21" x14ac:dyDescent="0.25">
      <c r="K33">
        <f t="shared" si="0"/>
        <v>4.0789473684210549</v>
      </c>
      <c r="U33" s="1"/>
    </row>
    <row r="34" spans="11:21" x14ac:dyDescent="0.25">
      <c r="K34">
        <f t="shared" si="0"/>
        <v>4.2105263157894761</v>
      </c>
      <c r="U34" s="1"/>
    </row>
    <row r="35" spans="11:21" x14ac:dyDescent="0.25">
      <c r="K35">
        <f t="shared" si="0"/>
        <v>4.3421052631578974</v>
      </c>
      <c r="U35" s="1"/>
    </row>
    <row r="36" spans="11:21" x14ac:dyDescent="0.25">
      <c r="K36">
        <f t="shared" si="0"/>
        <v>4.4736842105263186</v>
      </c>
      <c r="U36" s="1"/>
    </row>
    <row r="37" spans="11:21" x14ac:dyDescent="0.25">
      <c r="K37">
        <f t="shared" si="0"/>
        <v>4.6052631578947398</v>
      </c>
    </row>
    <row r="38" spans="11:21" x14ac:dyDescent="0.25">
      <c r="K38">
        <f t="shared" si="0"/>
        <v>4.7368421052631611</v>
      </c>
    </row>
    <row r="39" spans="11:21" x14ac:dyDescent="0.25">
      <c r="K39">
        <f t="shared" si="0"/>
        <v>4.8684210526315823</v>
      </c>
    </row>
    <row r="40" spans="11:21" x14ac:dyDescent="0.25">
      <c r="K40">
        <f t="shared" si="0"/>
        <v>5.0000000000000036</v>
      </c>
    </row>
    <row r="41" spans="11:21" x14ac:dyDescent="0.25">
      <c r="K41">
        <f t="shared" si="0"/>
        <v>5.1315789473684248</v>
      </c>
    </row>
    <row r="42" spans="11:21" x14ac:dyDescent="0.25">
      <c r="K42">
        <f t="shared" si="0"/>
        <v>5.263157894736846</v>
      </c>
    </row>
    <row r="43" spans="11:21" x14ac:dyDescent="0.25">
      <c r="K43">
        <f t="shared" si="0"/>
        <v>5.3947368421052673</v>
      </c>
    </row>
    <row r="44" spans="11:21" x14ac:dyDescent="0.25">
      <c r="K44">
        <f t="shared" si="0"/>
        <v>5.5263157894736885</v>
      </c>
    </row>
    <row r="45" spans="11:21" x14ac:dyDescent="0.25">
      <c r="K45">
        <f t="shared" si="0"/>
        <v>5.6578947368421098</v>
      </c>
    </row>
    <row r="46" spans="11:21" x14ac:dyDescent="0.25">
      <c r="K46">
        <f t="shared" si="0"/>
        <v>5.789473684210531</v>
      </c>
    </row>
    <row r="47" spans="11:21" x14ac:dyDescent="0.25">
      <c r="K47">
        <f t="shared" si="0"/>
        <v>5.9210526315789522</v>
      </c>
    </row>
    <row r="48" spans="11:21" x14ac:dyDescent="0.25">
      <c r="K48">
        <f t="shared" si="0"/>
        <v>6.0526315789473735</v>
      </c>
    </row>
    <row r="49" spans="11:11" x14ac:dyDescent="0.25">
      <c r="K49">
        <f t="shared" si="0"/>
        <v>6.1842105263157947</v>
      </c>
    </row>
    <row r="50" spans="11:11" x14ac:dyDescent="0.25">
      <c r="K50">
        <f t="shared" si="0"/>
        <v>6.3157894736842159</v>
      </c>
    </row>
    <row r="51" spans="11:11" x14ac:dyDescent="0.25">
      <c r="K51">
        <f t="shared" si="0"/>
        <v>6.4473684210526372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НомерПервогоЗамера</vt:lpstr>
      <vt:lpstr>НомерПоследнегоЗамера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Пользователь</cp:lastModifiedBy>
  <dcterms:created xsi:type="dcterms:W3CDTF">2020-04-28T15:35:34Z</dcterms:created>
  <dcterms:modified xsi:type="dcterms:W3CDTF">2021-10-04T15:39:33Z</dcterms:modified>
</cp:coreProperties>
</file>