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3314\Documents\Personal\Aliens\Jan-2021\"/>
    </mc:Choice>
  </mc:AlternateContent>
  <bookViews>
    <workbookView xWindow="930" yWindow="0" windowWidth="15345" windowHeight="4650"/>
  </bookViews>
  <sheets>
    <sheet name="9th Feb 2020" sheetId="7" r:id="rId1"/>
    <sheet name="2nd Jan 202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7" l="1"/>
  <c r="T12" i="7"/>
  <c r="R12" i="7"/>
  <c r="K12" i="7"/>
  <c r="L16" i="7" s="1"/>
  <c r="D12" i="7"/>
  <c r="E16" i="7" s="1"/>
  <c r="Q10" i="7"/>
  <c r="J10" i="7"/>
  <c r="C10" i="7"/>
  <c r="Q9" i="7"/>
  <c r="J9" i="7"/>
  <c r="C9" i="7"/>
  <c r="Q8" i="7"/>
  <c r="L8" i="7"/>
  <c r="L9" i="7" s="1"/>
  <c r="J8" i="7"/>
  <c r="C8" i="7"/>
  <c r="L7" i="7"/>
  <c r="L12" i="7" s="1"/>
  <c r="L14" i="7" s="1"/>
  <c r="E7" i="7"/>
  <c r="E12" i="7" s="1"/>
  <c r="E14" i="7" s="1"/>
  <c r="T5" i="7"/>
  <c r="T8" i="7" s="1"/>
  <c r="T9" i="7" s="1"/>
  <c r="T10" i="7" s="1"/>
  <c r="Q5" i="7"/>
  <c r="U5" i="7" s="1"/>
  <c r="J5" i="7"/>
  <c r="M5" i="7" s="1"/>
  <c r="F5" i="7"/>
  <c r="C5" i="7"/>
  <c r="T4" i="7"/>
  <c r="Q4" i="7"/>
  <c r="U4" i="7" s="1"/>
  <c r="J4" i="7"/>
  <c r="M4" i="7" s="1"/>
  <c r="C4" i="7"/>
  <c r="F4" i="7" s="1"/>
  <c r="Q3" i="7"/>
  <c r="U3" i="7" s="1"/>
  <c r="J3" i="7"/>
  <c r="M3" i="7" s="1"/>
  <c r="C3" i="7"/>
  <c r="F3" i="7" s="1"/>
  <c r="T14" i="4"/>
  <c r="T8" i="4"/>
  <c r="T9" i="4" s="1"/>
  <c r="T10" i="4" s="1"/>
  <c r="L7" i="4"/>
  <c r="L12" i="4" s="1"/>
  <c r="L14" i="4" s="1"/>
  <c r="U4" i="4"/>
  <c r="U5" i="4"/>
  <c r="U3" i="4"/>
  <c r="T5" i="4"/>
  <c r="T4" i="4"/>
  <c r="Q4" i="4"/>
  <c r="Q5" i="4"/>
  <c r="Q3" i="4"/>
  <c r="R12" i="4"/>
  <c r="T16" i="4" s="1"/>
  <c r="Q10" i="4"/>
  <c r="Q9" i="4"/>
  <c r="Q8" i="4"/>
  <c r="K12" i="4"/>
  <c r="L16" i="4" s="1"/>
  <c r="D12" i="4"/>
  <c r="E16" i="4" s="1"/>
  <c r="J10" i="4"/>
  <c r="C10" i="4"/>
  <c r="J9" i="4"/>
  <c r="C9" i="4"/>
  <c r="J8" i="4"/>
  <c r="C8" i="4"/>
  <c r="E7" i="4"/>
  <c r="E12" i="4" s="1"/>
  <c r="E14" i="4" s="1"/>
  <c r="J5" i="4"/>
  <c r="M5" i="4" s="1"/>
  <c r="C5" i="4"/>
  <c r="F5" i="4" s="1"/>
  <c r="J4" i="4"/>
  <c r="M4" i="4" s="1"/>
  <c r="C4" i="4"/>
  <c r="F4" i="4" s="1"/>
  <c r="J3" i="4"/>
  <c r="M3" i="4" s="1"/>
  <c r="C3" i="4"/>
  <c r="F3" i="4" s="1"/>
  <c r="U9" i="7" l="1"/>
  <c r="L10" i="7"/>
  <c r="M10" i="7" s="1"/>
  <c r="M12" i="7" s="1"/>
  <c r="L15" i="7" s="1"/>
  <c r="L18" i="7" s="1"/>
  <c r="M9" i="7"/>
  <c r="U10" i="7"/>
  <c r="U12" i="7" s="1"/>
  <c r="T15" i="7" s="1"/>
  <c r="T18" i="7" s="1"/>
  <c r="U8" i="7"/>
  <c r="E8" i="7"/>
  <c r="M8" i="7"/>
  <c r="T14" i="7"/>
  <c r="U8" i="4"/>
  <c r="T12" i="4"/>
  <c r="E8" i="4"/>
  <c r="L8" i="4"/>
  <c r="E9" i="7" l="1"/>
  <c r="F8" i="7"/>
  <c r="U9" i="4"/>
  <c r="U10" i="4"/>
  <c r="E9" i="4"/>
  <c r="F8" i="4"/>
  <c r="M8" i="4"/>
  <c r="L9" i="4"/>
  <c r="E10" i="7" l="1"/>
  <c r="F10" i="7" s="1"/>
  <c r="F9" i="7"/>
  <c r="F12" i="7" s="1"/>
  <c r="E15" i="7" s="1"/>
  <c r="E18" i="7" s="1"/>
  <c r="U12" i="4"/>
  <c r="T15" i="4" s="1"/>
  <c r="T18" i="4" s="1"/>
  <c r="M9" i="4"/>
  <c r="L10" i="4"/>
  <c r="M10" i="4" s="1"/>
  <c r="E10" i="4"/>
  <c r="F10" i="4" s="1"/>
  <c r="F9" i="4"/>
  <c r="F12" i="4" l="1"/>
  <c r="E15" i="4" s="1"/>
  <c r="E18" i="4" s="1"/>
  <c r="M12" i="4"/>
  <c r="L15" i="4" s="1"/>
  <c r="L18" i="4" s="1"/>
</calcChain>
</file>

<file path=xl/sharedStrings.xml><?xml version="1.0" encoding="utf-8"?>
<sst xmlns="http://schemas.openxmlformats.org/spreadsheetml/2006/main" count="84" uniqueCount="21">
  <si>
    <t>Date</t>
  </si>
  <si>
    <t>From The Date of Filling</t>
  </si>
  <si>
    <t>Days</t>
  </si>
  <si>
    <t>Amount Paid to Customer</t>
  </si>
  <si>
    <t>Amount Paid by Customer</t>
  </si>
  <si>
    <t>Interest Amount @ 10%</t>
  </si>
  <si>
    <t>Total Amount Received</t>
  </si>
  <si>
    <t>Total Amount's</t>
  </si>
  <si>
    <t>Interest Amount from the date of Last payment</t>
  </si>
  <si>
    <t>Amount paid to customer so far</t>
  </si>
  <si>
    <t>Compensation Amount</t>
  </si>
  <si>
    <t>Payable Amount</t>
  </si>
  <si>
    <t>SSP Madan Mohan - Revised 9th Feb 2020</t>
  </si>
  <si>
    <t>SSP Madan Mohan - As per Aliens 9th Feb 2020</t>
  </si>
  <si>
    <t>SSP Madan Mohan - Revised 2nd Jan 2021</t>
  </si>
  <si>
    <t>SSP Madan Mohan - As per Aliens 2nd Jan 2021</t>
  </si>
  <si>
    <t>Amount 
Received By Us</t>
  </si>
  <si>
    <t xml:space="preserve">Amount Paid By Us </t>
  </si>
  <si>
    <t>Balance</t>
  </si>
  <si>
    <t>SSP Madan Mohan - Revised 2nd Jan 2021 (Bank Format)</t>
  </si>
  <si>
    <t>SSP Madan Mohan - Revised 9th Feb 2020 (Bank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</si>
</sst>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/>
    </xf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sqref="A1:F1"/>
    </sheetView>
  </sheetViews>
  <sheetFormatPr defaultRowHeight="15" x14ac:dyDescent="0.25"/>
  <cols>
    <col min="1" max="1" width="10.42578125" bestFit="1" customWidth="1"/>
    <col min="2" max="2" width="14.5703125" customWidth="1"/>
    <col min="4" max="4" width="11.7109375" customWidth="1"/>
    <col min="5" max="5" width="17.5703125" customWidth="1"/>
    <col min="6" max="6" width="11.5703125" customWidth="1"/>
    <col min="8" max="8" width="10.42578125" bestFit="1" customWidth="1"/>
    <col min="9" max="9" width="14.5703125" customWidth="1"/>
    <col min="11" max="11" width="11.7109375" customWidth="1"/>
    <col min="12" max="12" width="17.5703125" customWidth="1"/>
    <col min="13" max="13" width="11.5703125" customWidth="1"/>
    <col min="15" max="15" width="10.42578125" bestFit="1" customWidth="1"/>
    <col min="16" max="16" width="14.5703125" customWidth="1"/>
    <col min="18" max="19" width="11.7109375" customWidth="1"/>
    <col min="20" max="20" width="12.5703125" customWidth="1"/>
    <col min="21" max="21" width="11.5703125" customWidth="1"/>
  </cols>
  <sheetData>
    <row r="1" spans="1:21" ht="26.25" customHeight="1" x14ac:dyDescent="0.25">
      <c r="A1" s="15" t="s">
        <v>13</v>
      </c>
      <c r="B1" s="15"/>
      <c r="C1" s="15"/>
      <c r="D1" s="15"/>
      <c r="E1" s="15"/>
      <c r="F1" s="15"/>
      <c r="H1" s="15" t="s">
        <v>12</v>
      </c>
      <c r="I1" s="15"/>
      <c r="J1" s="15"/>
      <c r="K1" s="15"/>
      <c r="L1" s="15"/>
      <c r="M1" s="15"/>
      <c r="O1" s="15" t="s">
        <v>20</v>
      </c>
      <c r="P1" s="15"/>
      <c r="Q1" s="15"/>
      <c r="R1" s="15"/>
      <c r="S1" s="15"/>
      <c r="T1" s="15"/>
      <c r="U1" s="15"/>
    </row>
    <row r="2" spans="1:21" ht="45" customHeight="1" x14ac:dyDescent="0.25">
      <c r="A2" s="2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3" t="s">
        <v>5</v>
      </c>
      <c r="H2" s="2" t="s">
        <v>0</v>
      </c>
      <c r="I2" s="3" t="s">
        <v>1</v>
      </c>
      <c r="J2" s="2" t="s">
        <v>2</v>
      </c>
      <c r="K2" s="3" t="s">
        <v>3</v>
      </c>
      <c r="L2" s="3" t="s">
        <v>4</v>
      </c>
      <c r="M2" s="3" t="s">
        <v>5</v>
      </c>
      <c r="O2" s="2" t="s">
        <v>0</v>
      </c>
      <c r="P2" s="3" t="s">
        <v>1</v>
      </c>
      <c r="Q2" s="2" t="s">
        <v>2</v>
      </c>
      <c r="R2" s="3" t="s">
        <v>17</v>
      </c>
      <c r="S2" s="3" t="s">
        <v>16</v>
      </c>
      <c r="T2" s="3" t="s">
        <v>18</v>
      </c>
      <c r="U2" s="3" t="s">
        <v>5</v>
      </c>
    </row>
    <row r="3" spans="1:21" x14ac:dyDescent="0.25">
      <c r="A3" s="4">
        <v>40914</v>
      </c>
      <c r="B3" s="5">
        <v>43870</v>
      </c>
      <c r="C3" s="6">
        <f>DATEDIF(A3,B3,"d")</f>
        <v>2956</v>
      </c>
      <c r="D3" s="6"/>
      <c r="E3" s="9">
        <v>1000000</v>
      </c>
      <c r="F3" s="6">
        <f>_xlfn.CEILING.MATH(E3*(C3/365)*(10/100))</f>
        <v>809864</v>
      </c>
      <c r="H3" s="4">
        <v>40914</v>
      </c>
      <c r="I3" s="4">
        <v>43518</v>
      </c>
      <c r="J3" s="6">
        <f>DATEDIF(H3,I3,"d")</f>
        <v>2604</v>
      </c>
      <c r="K3" s="6"/>
      <c r="L3" s="9">
        <v>1000000</v>
      </c>
      <c r="M3" s="6">
        <f>_xlfn.CEILING.MATH(L3*(J3/365)*(10/100))</f>
        <v>713425</v>
      </c>
      <c r="O3" s="4">
        <v>40914</v>
      </c>
      <c r="P3" s="4">
        <v>40998</v>
      </c>
      <c r="Q3" s="6">
        <f>DATEDIF(O3,P3,"d")</f>
        <v>84</v>
      </c>
      <c r="R3" s="9">
        <v>1000000</v>
      </c>
      <c r="S3" s="9"/>
      <c r="T3" s="21">
        <v>1000000</v>
      </c>
      <c r="U3" s="6">
        <f>_xlfn.CEILING.MATH(Q3*(T3/365)*(10/100))</f>
        <v>23014</v>
      </c>
    </row>
    <row r="4" spans="1:21" x14ac:dyDescent="0.25">
      <c r="A4" s="4">
        <v>40998</v>
      </c>
      <c r="B4" s="5">
        <v>43870</v>
      </c>
      <c r="C4" s="6">
        <f>DATEDIF(A4,B4,"d")</f>
        <v>2872</v>
      </c>
      <c r="D4" s="6"/>
      <c r="E4" s="9">
        <v>700000</v>
      </c>
      <c r="F4" s="6">
        <f t="shared" ref="F4:F5" si="0">_xlfn.CEILING.MATH(E4*(C4/365)*(10/100))</f>
        <v>550795</v>
      </c>
      <c r="H4" s="4">
        <v>40998</v>
      </c>
      <c r="I4" s="4">
        <v>43518</v>
      </c>
      <c r="J4" s="6">
        <f>DATEDIF(H4,I4,"d")</f>
        <v>2520</v>
      </c>
      <c r="K4" s="6"/>
      <c r="L4" s="9">
        <v>700000</v>
      </c>
      <c r="M4" s="6">
        <f t="shared" ref="M4:M5" si="1">_xlfn.CEILING.MATH(L4*(J4/365)*(10/100))</f>
        <v>483288</v>
      </c>
      <c r="O4" s="4">
        <v>40998</v>
      </c>
      <c r="P4" s="4">
        <v>41019</v>
      </c>
      <c r="Q4" s="6">
        <f t="shared" ref="Q4:Q5" si="2">DATEDIF(O4,P4,"d")</f>
        <v>21</v>
      </c>
      <c r="R4" s="9">
        <v>700000</v>
      </c>
      <c r="S4" s="9"/>
      <c r="T4" s="20">
        <f>SUM(T3,R4,-S4)</f>
        <v>1700000</v>
      </c>
      <c r="U4" s="6">
        <f t="shared" ref="U4:U10" si="3">_xlfn.CEILING.MATH(Q4*(T4/365)*(10/100))</f>
        <v>9781</v>
      </c>
    </row>
    <row r="5" spans="1:21" x14ac:dyDescent="0.25">
      <c r="A5" s="4">
        <v>41019</v>
      </c>
      <c r="B5" s="5">
        <v>43870</v>
      </c>
      <c r="C5" s="6">
        <f t="shared" ref="C5:C10" si="4">DATEDIF(A5,B5,"d")</f>
        <v>2851</v>
      </c>
      <c r="D5" s="6"/>
      <c r="E5" s="9">
        <v>775000</v>
      </c>
      <c r="F5" s="6">
        <f t="shared" si="0"/>
        <v>605350</v>
      </c>
      <c r="H5" s="4">
        <v>41019</v>
      </c>
      <c r="I5" s="4">
        <v>43518</v>
      </c>
      <c r="J5" s="6">
        <f t="shared" ref="J5:J10" si="5">DATEDIF(H5,I5,"d")</f>
        <v>2499</v>
      </c>
      <c r="K5" s="6"/>
      <c r="L5" s="9">
        <v>775000</v>
      </c>
      <c r="M5" s="6">
        <f t="shared" si="1"/>
        <v>530610</v>
      </c>
      <c r="O5" s="4">
        <v>41019</v>
      </c>
      <c r="P5" s="4">
        <v>43518</v>
      </c>
      <c r="Q5" s="6">
        <f t="shared" si="2"/>
        <v>2499</v>
      </c>
      <c r="R5" s="9">
        <v>775000</v>
      </c>
      <c r="S5" s="9"/>
      <c r="T5" s="20">
        <f>SUM(T4,R5,-S5)</f>
        <v>2475000</v>
      </c>
      <c r="U5" s="6">
        <f t="shared" si="3"/>
        <v>1694528</v>
      </c>
    </row>
    <row r="6" spans="1:21" x14ac:dyDescent="0.25">
      <c r="A6" s="4"/>
      <c r="B6" s="6"/>
      <c r="C6" s="6"/>
      <c r="D6" s="6"/>
      <c r="E6" s="6"/>
      <c r="F6" s="6"/>
      <c r="H6" s="4"/>
      <c r="I6" s="6"/>
      <c r="J6" s="6"/>
      <c r="K6" s="6"/>
      <c r="L6" s="6"/>
      <c r="M6" s="6"/>
      <c r="O6" s="4"/>
      <c r="P6" s="6"/>
      <c r="Q6" s="6"/>
      <c r="R6" s="6"/>
      <c r="S6" s="6"/>
      <c r="T6" s="20"/>
      <c r="U6" s="6"/>
    </row>
    <row r="7" spans="1:21" x14ac:dyDescent="0.25">
      <c r="A7" s="4"/>
      <c r="B7" s="16" t="s">
        <v>6</v>
      </c>
      <c r="C7" s="16"/>
      <c r="D7" s="16"/>
      <c r="E7" s="7">
        <f>SUM(E3:E5)</f>
        <v>2475000</v>
      </c>
      <c r="F7" s="6"/>
      <c r="H7" s="4"/>
      <c r="I7" s="16" t="s">
        <v>6</v>
      </c>
      <c r="J7" s="16"/>
      <c r="K7" s="16"/>
      <c r="L7" s="7">
        <f>SUM(L3:L5)</f>
        <v>2475000</v>
      </c>
      <c r="M7" s="6"/>
      <c r="O7" s="4"/>
      <c r="P7" s="22"/>
      <c r="Q7" s="23"/>
      <c r="R7" s="24"/>
      <c r="S7" s="13"/>
      <c r="T7" s="20"/>
      <c r="U7" s="6"/>
    </row>
    <row r="8" spans="1:21" x14ac:dyDescent="0.25">
      <c r="A8" s="4">
        <v>43518</v>
      </c>
      <c r="B8" s="4">
        <v>43552</v>
      </c>
      <c r="C8" s="6">
        <f t="shared" si="4"/>
        <v>34</v>
      </c>
      <c r="D8" s="9">
        <v>200000</v>
      </c>
      <c r="E8" s="6">
        <f>(E7-D8)</f>
        <v>2275000</v>
      </c>
      <c r="F8" s="6">
        <f>_xlfn.CEILING.MATH(E8*(C8/365)*(10/100))</f>
        <v>21192</v>
      </c>
      <c r="H8" s="4">
        <v>43518</v>
      </c>
      <c r="I8" s="4">
        <v>43552</v>
      </c>
      <c r="J8" s="6">
        <f t="shared" si="5"/>
        <v>34</v>
      </c>
      <c r="K8" s="9">
        <v>200000</v>
      </c>
      <c r="L8" s="6">
        <f>(L7-K8)</f>
        <v>2275000</v>
      </c>
      <c r="M8" s="6">
        <f>_xlfn.CEILING.MATH(L8*(J8/365)*(10/100))</f>
        <v>21192</v>
      </c>
      <c r="O8" s="4">
        <v>43518</v>
      </c>
      <c r="P8" s="4">
        <v>43552</v>
      </c>
      <c r="Q8" s="6">
        <f t="shared" ref="Q8:Q13" si="6">DATEDIF(O8,P8,"d")</f>
        <v>34</v>
      </c>
      <c r="R8" s="20"/>
      <c r="S8" s="9">
        <v>200000</v>
      </c>
      <c r="T8" s="20">
        <f>SUM(T5,R8,-S8)</f>
        <v>2275000</v>
      </c>
      <c r="U8" s="6">
        <f t="shared" si="3"/>
        <v>21192</v>
      </c>
    </row>
    <row r="9" spans="1:21" x14ac:dyDescent="0.25">
      <c r="A9" s="4">
        <v>43552</v>
      </c>
      <c r="B9" s="4">
        <v>43700</v>
      </c>
      <c r="C9" s="6">
        <f t="shared" si="4"/>
        <v>148</v>
      </c>
      <c r="D9" s="9">
        <v>200000</v>
      </c>
      <c r="E9" s="6">
        <f t="shared" ref="E9:E10" si="7">(E8-D9)</f>
        <v>2075000</v>
      </c>
      <c r="F9" s="6">
        <f t="shared" ref="F9:F10" si="8">_xlfn.CEILING.MATH(E9*(C9/365)*(10/100))</f>
        <v>84137</v>
      </c>
      <c r="H9" s="4">
        <v>43552</v>
      </c>
      <c r="I9" s="4">
        <v>43700</v>
      </c>
      <c r="J9" s="6">
        <f t="shared" si="5"/>
        <v>148</v>
      </c>
      <c r="K9" s="9">
        <v>200000</v>
      </c>
      <c r="L9" s="6">
        <f t="shared" ref="L9:L10" si="9">(L8-K9)</f>
        <v>2075000</v>
      </c>
      <c r="M9" s="6">
        <f t="shared" ref="M9:M10" si="10">_xlfn.CEILING.MATH(L9*(J9/365)*(10/100))</f>
        <v>84137</v>
      </c>
      <c r="O9" s="4">
        <v>43552</v>
      </c>
      <c r="P9" s="4">
        <v>43700</v>
      </c>
      <c r="Q9" s="6">
        <f t="shared" si="6"/>
        <v>148</v>
      </c>
      <c r="R9" s="20"/>
      <c r="S9" s="9">
        <v>200000</v>
      </c>
      <c r="T9" s="20">
        <f t="shared" ref="T9:T10" si="11">SUM(T8,R9,-S9)</f>
        <v>2075000</v>
      </c>
      <c r="U9" s="6">
        <f t="shared" si="3"/>
        <v>84137</v>
      </c>
    </row>
    <row r="10" spans="1:21" x14ac:dyDescent="0.25">
      <c r="A10" s="4">
        <v>43700</v>
      </c>
      <c r="B10" s="4">
        <v>43870</v>
      </c>
      <c r="C10" s="6">
        <f t="shared" si="4"/>
        <v>170</v>
      </c>
      <c r="D10" s="9">
        <v>200000</v>
      </c>
      <c r="E10" s="6">
        <f t="shared" si="7"/>
        <v>1875000</v>
      </c>
      <c r="F10" s="6">
        <f t="shared" si="8"/>
        <v>87329</v>
      </c>
      <c r="H10" s="4">
        <v>43700</v>
      </c>
      <c r="I10" s="4">
        <v>43870</v>
      </c>
      <c r="J10" s="6">
        <f t="shared" si="5"/>
        <v>170</v>
      </c>
      <c r="K10" s="9">
        <v>200000</v>
      </c>
      <c r="L10" s="6">
        <f t="shared" si="9"/>
        <v>1875000</v>
      </c>
      <c r="M10" s="6">
        <f t="shared" si="10"/>
        <v>87329</v>
      </c>
      <c r="O10" s="4">
        <v>43700</v>
      </c>
      <c r="P10" s="4">
        <v>43870</v>
      </c>
      <c r="Q10" s="6">
        <f t="shared" si="6"/>
        <v>170</v>
      </c>
      <c r="R10" s="20"/>
      <c r="S10" s="9">
        <v>200000</v>
      </c>
      <c r="T10" s="20">
        <f t="shared" si="11"/>
        <v>1875000</v>
      </c>
      <c r="U10" s="6">
        <f t="shared" si="3"/>
        <v>87329</v>
      </c>
    </row>
    <row r="11" spans="1:21" ht="15.75" thickBot="1" x14ac:dyDescent="0.3">
      <c r="A11" s="8"/>
      <c r="B11" s="8"/>
      <c r="C11" s="8"/>
      <c r="D11" s="8"/>
      <c r="E11" s="8"/>
      <c r="F11" s="8"/>
      <c r="H11" s="8"/>
      <c r="I11" s="8"/>
      <c r="J11" s="8"/>
      <c r="K11" s="8"/>
      <c r="L11" s="8"/>
      <c r="M11" s="8"/>
      <c r="O11" s="8"/>
      <c r="P11" s="8"/>
      <c r="Q11" s="8"/>
      <c r="R11" s="8"/>
      <c r="S11" s="8"/>
      <c r="T11" s="8"/>
      <c r="U11" s="8"/>
    </row>
    <row r="12" spans="1:21" ht="15.75" thickBot="1" x14ac:dyDescent="0.3">
      <c r="A12" s="17" t="s">
        <v>7</v>
      </c>
      <c r="B12" s="18"/>
      <c r="C12" s="19"/>
      <c r="D12" s="10">
        <f>SUM(D8:D10)</f>
        <v>600000</v>
      </c>
      <c r="E12" s="10">
        <f>E7</f>
        <v>2475000</v>
      </c>
      <c r="F12" s="11">
        <f>SUM(F3:F10)</f>
        <v>2158667</v>
      </c>
      <c r="H12" s="17" t="s">
        <v>7</v>
      </c>
      <c r="I12" s="18"/>
      <c r="J12" s="19"/>
      <c r="K12" s="10">
        <f>SUM(K8:K10)</f>
        <v>600000</v>
      </c>
      <c r="L12" s="10">
        <f>L7</f>
        <v>2475000</v>
      </c>
      <c r="M12" s="11">
        <f>SUM(M3:M10)</f>
        <v>1919981</v>
      </c>
      <c r="O12" s="17" t="s">
        <v>7</v>
      </c>
      <c r="P12" s="18"/>
      <c r="Q12" s="19"/>
      <c r="R12" s="10">
        <f>SUM(S8:S10)</f>
        <v>600000</v>
      </c>
      <c r="S12" s="10"/>
      <c r="T12" s="10">
        <f>T7</f>
        <v>0</v>
      </c>
      <c r="U12" s="11">
        <f>SUM(U3:U10)</f>
        <v>1919981</v>
      </c>
    </row>
    <row r="13" spans="1:21" x14ac:dyDescent="0.25">
      <c r="A13" s="1"/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  <c r="O13" s="1"/>
      <c r="P13" s="1"/>
      <c r="Q13" s="1"/>
      <c r="R13" s="1"/>
      <c r="S13" s="1"/>
      <c r="T13" s="1"/>
      <c r="U13" s="1"/>
    </row>
    <row r="14" spans="1:21" x14ac:dyDescent="0.25">
      <c r="A14" s="14" t="s">
        <v>6</v>
      </c>
      <c r="B14" s="14"/>
      <c r="C14" s="14"/>
      <c r="D14" s="14"/>
      <c r="E14" s="6">
        <f>E12</f>
        <v>2475000</v>
      </c>
      <c r="F14" s="1"/>
      <c r="H14" s="14" t="s">
        <v>6</v>
      </c>
      <c r="I14" s="14"/>
      <c r="J14" s="14"/>
      <c r="K14" s="14"/>
      <c r="L14" s="6">
        <f>L12</f>
        <v>2475000</v>
      </c>
      <c r="M14" s="1"/>
      <c r="O14" s="14" t="s">
        <v>6</v>
      </c>
      <c r="P14" s="14"/>
      <c r="Q14" s="14"/>
      <c r="R14" s="14"/>
      <c r="S14" s="12"/>
      <c r="T14" s="6">
        <f>T5</f>
        <v>2475000</v>
      </c>
      <c r="U14" s="1"/>
    </row>
    <row r="15" spans="1:21" x14ac:dyDescent="0.25">
      <c r="A15" s="14" t="s">
        <v>8</v>
      </c>
      <c r="B15" s="14"/>
      <c r="C15" s="14"/>
      <c r="D15" s="14"/>
      <c r="E15" s="6">
        <f>F12</f>
        <v>2158667</v>
      </c>
      <c r="F15" s="1"/>
      <c r="H15" s="14" t="s">
        <v>8</v>
      </c>
      <c r="I15" s="14"/>
      <c r="J15" s="14"/>
      <c r="K15" s="14"/>
      <c r="L15" s="6">
        <f>M12</f>
        <v>1919981</v>
      </c>
      <c r="M15" s="1"/>
      <c r="O15" s="14" t="s">
        <v>8</v>
      </c>
      <c r="P15" s="14"/>
      <c r="Q15" s="14"/>
      <c r="R15" s="14"/>
      <c r="S15" s="12"/>
      <c r="T15" s="6">
        <f>U12</f>
        <v>1919981</v>
      </c>
      <c r="U15" s="1"/>
    </row>
    <row r="16" spans="1:21" x14ac:dyDescent="0.25">
      <c r="A16" s="14" t="s">
        <v>9</v>
      </c>
      <c r="B16" s="14"/>
      <c r="C16" s="14"/>
      <c r="D16" s="14"/>
      <c r="E16" s="6">
        <f>D12</f>
        <v>600000</v>
      </c>
      <c r="F16" s="1"/>
      <c r="H16" s="14" t="s">
        <v>9</v>
      </c>
      <c r="I16" s="14"/>
      <c r="J16" s="14"/>
      <c r="K16" s="14"/>
      <c r="L16" s="6">
        <f>K12</f>
        <v>600000</v>
      </c>
      <c r="M16" s="1"/>
      <c r="O16" s="14" t="s">
        <v>9</v>
      </c>
      <c r="P16" s="14"/>
      <c r="Q16" s="14"/>
      <c r="R16" s="14"/>
      <c r="S16" s="12"/>
      <c r="T16" s="6">
        <f>R12</f>
        <v>600000</v>
      </c>
      <c r="U16" s="1"/>
    </row>
    <row r="17" spans="1:21" x14ac:dyDescent="0.25">
      <c r="A17" s="14" t="s">
        <v>10</v>
      </c>
      <c r="B17" s="14"/>
      <c r="C17" s="14"/>
      <c r="D17" s="14"/>
      <c r="E17" s="6">
        <v>106000</v>
      </c>
      <c r="F17" s="1"/>
      <c r="H17" s="14" t="s">
        <v>10</v>
      </c>
      <c r="I17" s="14"/>
      <c r="J17" s="14"/>
      <c r="K17" s="14"/>
      <c r="L17" s="6">
        <v>106000</v>
      </c>
      <c r="M17" s="1"/>
      <c r="O17" s="14" t="s">
        <v>10</v>
      </c>
      <c r="P17" s="14"/>
      <c r="Q17" s="14"/>
      <c r="R17" s="14"/>
      <c r="S17" s="12"/>
      <c r="T17" s="6">
        <v>106000</v>
      </c>
      <c r="U17" s="1"/>
    </row>
    <row r="18" spans="1:21" x14ac:dyDescent="0.25">
      <c r="A18" s="14" t="s">
        <v>11</v>
      </c>
      <c r="B18" s="14"/>
      <c r="C18" s="14"/>
      <c r="D18" s="14"/>
      <c r="E18" s="6">
        <f>SUM(E14,E15,E17,-E16)</f>
        <v>4139667</v>
      </c>
      <c r="F18" s="1"/>
      <c r="H18" s="14" t="s">
        <v>11</v>
      </c>
      <c r="I18" s="14"/>
      <c r="J18" s="14"/>
      <c r="K18" s="14"/>
      <c r="L18" s="6">
        <f>SUM(L14,L15,L17,-L16)</f>
        <v>3900981</v>
      </c>
      <c r="M18" s="1"/>
      <c r="O18" s="14" t="s">
        <v>11</v>
      </c>
      <c r="P18" s="14"/>
      <c r="Q18" s="14"/>
      <c r="R18" s="14"/>
      <c r="S18" s="12"/>
      <c r="T18" s="6">
        <f>SUM(T14,T15,T17,-T16)</f>
        <v>3900981</v>
      </c>
      <c r="U18" s="1"/>
    </row>
  </sheetData>
  <mergeCells count="23">
    <mergeCell ref="A18:D18"/>
    <mergeCell ref="H18:K18"/>
    <mergeCell ref="O18:R18"/>
    <mergeCell ref="A16:D16"/>
    <mergeCell ref="H16:K16"/>
    <mergeCell ref="O16:R16"/>
    <mergeCell ref="A17:D17"/>
    <mergeCell ref="H17:K17"/>
    <mergeCell ref="O17:R17"/>
    <mergeCell ref="A14:D14"/>
    <mergeCell ref="H14:K14"/>
    <mergeCell ref="O14:R14"/>
    <mergeCell ref="A15:D15"/>
    <mergeCell ref="H15:K15"/>
    <mergeCell ref="O15:R15"/>
    <mergeCell ref="A1:F1"/>
    <mergeCell ref="H1:M1"/>
    <mergeCell ref="O1:U1"/>
    <mergeCell ref="B7:D7"/>
    <mergeCell ref="I7:K7"/>
    <mergeCell ref="A12:C12"/>
    <mergeCell ref="H12:J12"/>
    <mergeCell ref="O12:Q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sqref="A1:F1"/>
    </sheetView>
  </sheetViews>
  <sheetFormatPr defaultRowHeight="15" x14ac:dyDescent="0.25"/>
  <cols>
    <col min="1" max="1" width="10.42578125" bestFit="1" customWidth="1"/>
    <col min="2" max="2" width="14.5703125" customWidth="1"/>
    <col min="4" max="4" width="11.7109375" customWidth="1"/>
    <col min="5" max="5" width="17.5703125" customWidth="1"/>
    <col min="6" max="6" width="11.5703125" customWidth="1"/>
    <col min="8" max="8" width="10.42578125" bestFit="1" customWidth="1"/>
    <col min="9" max="9" width="14.5703125" customWidth="1"/>
    <col min="11" max="11" width="11.7109375" customWidth="1"/>
    <col min="12" max="12" width="17.5703125" customWidth="1"/>
    <col min="13" max="13" width="11.5703125" customWidth="1"/>
    <col min="15" max="15" width="10.42578125" bestFit="1" customWidth="1"/>
    <col min="16" max="16" width="14.5703125" customWidth="1"/>
    <col min="18" max="19" width="11.7109375" customWidth="1"/>
    <col min="20" max="20" width="12.5703125" customWidth="1"/>
    <col min="21" max="21" width="11.5703125" customWidth="1"/>
  </cols>
  <sheetData>
    <row r="1" spans="1:21" ht="26.25" customHeight="1" x14ac:dyDescent="0.25">
      <c r="A1" s="15" t="s">
        <v>15</v>
      </c>
      <c r="B1" s="15"/>
      <c r="C1" s="15"/>
      <c r="D1" s="15"/>
      <c r="E1" s="15"/>
      <c r="F1" s="15"/>
      <c r="H1" s="15" t="s">
        <v>14</v>
      </c>
      <c r="I1" s="15"/>
      <c r="J1" s="15"/>
      <c r="K1" s="15"/>
      <c r="L1" s="15"/>
      <c r="M1" s="15"/>
      <c r="O1" s="15" t="s">
        <v>19</v>
      </c>
      <c r="P1" s="15"/>
      <c r="Q1" s="15"/>
      <c r="R1" s="15"/>
      <c r="S1" s="15"/>
      <c r="T1" s="15"/>
      <c r="U1" s="15"/>
    </row>
    <row r="2" spans="1:21" ht="45" customHeight="1" x14ac:dyDescent="0.25">
      <c r="A2" s="2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3" t="s">
        <v>5</v>
      </c>
      <c r="H2" s="2" t="s">
        <v>0</v>
      </c>
      <c r="I2" s="3" t="s">
        <v>1</v>
      </c>
      <c r="J2" s="2" t="s">
        <v>2</v>
      </c>
      <c r="K2" s="3" t="s">
        <v>3</v>
      </c>
      <c r="L2" s="3" t="s">
        <v>4</v>
      </c>
      <c r="M2" s="3" t="s">
        <v>5</v>
      </c>
      <c r="O2" s="2" t="s">
        <v>0</v>
      </c>
      <c r="P2" s="3" t="s">
        <v>1</v>
      </c>
      <c r="Q2" s="2" t="s">
        <v>2</v>
      </c>
      <c r="R2" s="3" t="s">
        <v>17</v>
      </c>
      <c r="S2" s="3" t="s">
        <v>16</v>
      </c>
      <c r="T2" s="3" t="s">
        <v>18</v>
      </c>
      <c r="U2" s="3" t="s">
        <v>5</v>
      </c>
    </row>
    <row r="3" spans="1:21" x14ac:dyDescent="0.25">
      <c r="A3" s="4">
        <v>40914</v>
      </c>
      <c r="B3" s="4">
        <v>43518</v>
      </c>
      <c r="C3" s="6">
        <f>DATEDIF(A3,B3,"d")</f>
        <v>2604</v>
      </c>
      <c r="D3" s="6"/>
      <c r="E3" s="9">
        <v>1000000</v>
      </c>
      <c r="F3" s="6">
        <f>_xlfn.CEILING.MATH(E3*(C3/365)*(10/100))</f>
        <v>713425</v>
      </c>
      <c r="H3" s="4">
        <v>40914</v>
      </c>
      <c r="I3" s="4">
        <v>43518</v>
      </c>
      <c r="J3" s="6">
        <f>DATEDIF(H3,I3,"d")</f>
        <v>2604</v>
      </c>
      <c r="K3" s="6"/>
      <c r="L3" s="9">
        <v>1000000</v>
      </c>
      <c r="M3" s="6">
        <f>_xlfn.CEILING.MATH(L3*(J3/365)*(10/100))</f>
        <v>713425</v>
      </c>
      <c r="O3" s="4">
        <v>40914</v>
      </c>
      <c r="P3" s="4">
        <v>40998</v>
      </c>
      <c r="Q3" s="6">
        <f>DATEDIF(O3,P3,"d")</f>
        <v>84</v>
      </c>
      <c r="R3" s="9">
        <v>1000000</v>
      </c>
      <c r="S3" s="9"/>
      <c r="T3" s="21">
        <v>1000000</v>
      </c>
      <c r="U3" s="6">
        <f>_xlfn.CEILING.MATH(Q3*(T3/365)*(10/100))</f>
        <v>23014</v>
      </c>
    </row>
    <row r="4" spans="1:21" x14ac:dyDescent="0.25">
      <c r="A4" s="4">
        <v>40998</v>
      </c>
      <c r="B4" s="4">
        <v>43518</v>
      </c>
      <c r="C4" s="6">
        <f>DATEDIF(A4,B4,"d")</f>
        <v>2520</v>
      </c>
      <c r="D4" s="6"/>
      <c r="E4" s="9">
        <v>700000</v>
      </c>
      <c r="F4" s="6">
        <f t="shared" ref="F4:F5" si="0">_xlfn.CEILING.MATH(E4*(C4/365)*(10/100))</f>
        <v>483288</v>
      </c>
      <c r="H4" s="4">
        <v>40998</v>
      </c>
      <c r="I4" s="4">
        <v>43518</v>
      </c>
      <c r="J4" s="6">
        <f>DATEDIF(H4,I4,"d")</f>
        <v>2520</v>
      </c>
      <c r="K4" s="6"/>
      <c r="L4" s="9">
        <v>700000</v>
      </c>
      <c r="M4" s="6">
        <f t="shared" ref="M4:M5" si="1">_xlfn.CEILING.MATH(L4*(J4/365)*(10/100))</f>
        <v>483288</v>
      </c>
      <c r="O4" s="4">
        <v>40998</v>
      </c>
      <c r="P4" s="4">
        <v>41019</v>
      </c>
      <c r="Q4" s="6">
        <f t="shared" ref="Q4:Q5" si="2">DATEDIF(O4,P4,"d")</f>
        <v>21</v>
      </c>
      <c r="R4" s="9">
        <v>700000</v>
      </c>
      <c r="S4" s="9"/>
      <c r="T4" s="20">
        <f>SUM(T3,R4,-S4)</f>
        <v>1700000</v>
      </c>
      <c r="U4" s="6">
        <f t="shared" ref="U4:U10" si="3">_xlfn.CEILING.MATH(Q4*(T4/365)*(10/100))</f>
        <v>9781</v>
      </c>
    </row>
    <row r="5" spans="1:21" x14ac:dyDescent="0.25">
      <c r="A5" s="4">
        <v>41019</v>
      </c>
      <c r="B5" s="4">
        <v>43518</v>
      </c>
      <c r="C5" s="6">
        <f t="shared" ref="C5:C10" si="4">DATEDIF(A5,B5,"d")</f>
        <v>2499</v>
      </c>
      <c r="D5" s="6"/>
      <c r="E5" s="9">
        <v>775000</v>
      </c>
      <c r="F5" s="6">
        <f t="shared" si="0"/>
        <v>530610</v>
      </c>
      <c r="H5" s="4">
        <v>41019</v>
      </c>
      <c r="I5" s="4">
        <v>43518</v>
      </c>
      <c r="J5" s="6">
        <f t="shared" ref="J5:J10" si="5">DATEDIF(H5,I5,"d")</f>
        <v>2499</v>
      </c>
      <c r="K5" s="6"/>
      <c r="L5" s="9">
        <v>775000</v>
      </c>
      <c r="M5" s="6">
        <f t="shared" si="1"/>
        <v>530610</v>
      </c>
      <c r="O5" s="4">
        <v>41019</v>
      </c>
      <c r="P5" s="4">
        <v>43518</v>
      </c>
      <c r="Q5" s="6">
        <f t="shared" si="2"/>
        <v>2499</v>
      </c>
      <c r="R5" s="9">
        <v>775000</v>
      </c>
      <c r="S5" s="9"/>
      <c r="T5" s="20">
        <f>SUM(T4,R5,-S5)</f>
        <v>2475000</v>
      </c>
      <c r="U5" s="6">
        <f t="shared" si="3"/>
        <v>1694528</v>
      </c>
    </row>
    <row r="6" spans="1:21" x14ac:dyDescent="0.25">
      <c r="A6" s="4"/>
      <c r="B6" s="6"/>
      <c r="C6" s="6"/>
      <c r="D6" s="6"/>
      <c r="E6" s="6"/>
      <c r="F6" s="6"/>
      <c r="H6" s="4"/>
      <c r="I6" s="6"/>
      <c r="J6" s="6"/>
      <c r="K6" s="6"/>
      <c r="L6" s="6"/>
      <c r="M6" s="6"/>
      <c r="O6" s="4"/>
      <c r="P6" s="6"/>
      <c r="Q6" s="6"/>
      <c r="R6" s="6"/>
      <c r="S6" s="6"/>
      <c r="T6" s="20"/>
      <c r="U6" s="6"/>
    </row>
    <row r="7" spans="1:21" x14ac:dyDescent="0.25">
      <c r="A7" s="4"/>
      <c r="B7" s="16" t="s">
        <v>6</v>
      </c>
      <c r="C7" s="16"/>
      <c r="D7" s="16"/>
      <c r="E7" s="7">
        <f>SUM(E3:E5)</f>
        <v>2475000</v>
      </c>
      <c r="F7" s="6"/>
      <c r="H7" s="4"/>
      <c r="I7" s="16" t="s">
        <v>6</v>
      </c>
      <c r="J7" s="16"/>
      <c r="K7" s="16"/>
      <c r="L7" s="7">
        <f>SUM(L3:L5)</f>
        <v>2475000</v>
      </c>
      <c r="M7" s="6"/>
      <c r="O7" s="4"/>
      <c r="P7" s="22"/>
      <c r="Q7" s="23"/>
      <c r="R7" s="24"/>
      <c r="S7" s="13"/>
      <c r="T7" s="20"/>
      <c r="U7" s="6"/>
    </row>
    <row r="8" spans="1:21" x14ac:dyDescent="0.25">
      <c r="A8" s="4">
        <v>43518</v>
      </c>
      <c r="B8" s="4">
        <v>43552</v>
      </c>
      <c r="C8" s="6">
        <f t="shared" si="4"/>
        <v>34</v>
      </c>
      <c r="D8" s="9">
        <v>200000</v>
      </c>
      <c r="E8" s="6">
        <f>(E7-D8)</f>
        <v>2275000</v>
      </c>
      <c r="F8" s="6">
        <f>_xlfn.CEILING.MATH(E8*(C8/365)*(10/100))</f>
        <v>21192</v>
      </c>
      <c r="H8" s="4">
        <v>43518</v>
      </c>
      <c r="I8" s="4">
        <v>43552</v>
      </c>
      <c r="J8" s="6">
        <f t="shared" si="5"/>
        <v>34</v>
      </c>
      <c r="K8" s="9">
        <v>200000</v>
      </c>
      <c r="L8" s="6">
        <f>(L7-K8)</f>
        <v>2275000</v>
      </c>
      <c r="M8" s="6">
        <f>_xlfn.CEILING.MATH(L8*(J8/365)*(10/100))</f>
        <v>21192</v>
      </c>
      <c r="O8" s="4">
        <v>43518</v>
      </c>
      <c r="P8" s="4">
        <v>43552</v>
      </c>
      <c r="Q8" s="6">
        <f t="shared" ref="Q8:Q13" si="6">DATEDIF(O8,P8,"d")</f>
        <v>34</v>
      </c>
      <c r="R8" s="20"/>
      <c r="S8" s="9">
        <v>200000</v>
      </c>
      <c r="T8" s="20">
        <f>SUM(T5,R8,-S8)</f>
        <v>2275000</v>
      </c>
      <c r="U8" s="6">
        <f t="shared" si="3"/>
        <v>21192</v>
      </c>
    </row>
    <row r="9" spans="1:21" x14ac:dyDescent="0.25">
      <c r="A9" s="4">
        <v>43552</v>
      </c>
      <c r="B9" s="4">
        <v>43700</v>
      </c>
      <c r="C9" s="6">
        <f t="shared" si="4"/>
        <v>148</v>
      </c>
      <c r="D9" s="9">
        <v>200000</v>
      </c>
      <c r="E9" s="6">
        <f t="shared" ref="E9:E10" si="7">(E8-D9)</f>
        <v>2075000</v>
      </c>
      <c r="F9" s="6">
        <f t="shared" ref="F9:F10" si="8">_xlfn.CEILING.MATH(E9*(C9/365)*(10/100))</f>
        <v>84137</v>
      </c>
      <c r="H9" s="4">
        <v>43552</v>
      </c>
      <c r="I9" s="4">
        <v>43700</v>
      </c>
      <c r="J9" s="6">
        <f t="shared" si="5"/>
        <v>148</v>
      </c>
      <c r="K9" s="9">
        <v>200000</v>
      </c>
      <c r="L9" s="6">
        <f t="shared" ref="L9:L10" si="9">(L8-K9)</f>
        <v>2075000</v>
      </c>
      <c r="M9" s="6">
        <f t="shared" ref="M9:M10" si="10">_xlfn.CEILING.MATH(L9*(J9/365)*(10/100))</f>
        <v>84137</v>
      </c>
      <c r="O9" s="4">
        <v>43552</v>
      </c>
      <c r="P9" s="4">
        <v>43700</v>
      </c>
      <c r="Q9" s="6">
        <f t="shared" si="6"/>
        <v>148</v>
      </c>
      <c r="R9" s="20"/>
      <c r="S9" s="9">
        <v>200000</v>
      </c>
      <c r="T9" s="20">
        <f t="shared" ref="T6:T10" si="11">SUM(T8,R9,-S9)</f>
        <v>2075000</v>
      </c>
      <c r="U9" s="6">
        <f t="shared" si="3"/>
        <v>84137</v>
      </c>
    </row>
    <row r="10" spans="1:21" x14ac:dyDescent="0.25">
      <c r="A10" s="4">
        <v>43700</v>
      </c>
      <c r="B10" s="4">
        <v>44198</v>
      </c>
      <c r="C10" s="6">
        <f t="shared" si="4"/>
        <v>498</v>
      </c>
      <c r="D10" s="9">
        <v>200000</v>
      </c>
      <c r="E10" s="6">
        <f t="shared" si="7"/>
        <v>1875000</v>
      </c>
      <c r="F10" s="6">
        <f t="shared" si="8"/>
        <v>255822</v>
      </c>
      <c r="H10" s="4">
        <v>43700</v>
      </c>
      <c r="I10" s="4">
        <v>44198</v>
      </c>
      <c r="J10" s="6">
        <f t="shared" si="5"/>
        <v>498</v>
      </c>
      <c r="K10" s="9">
        <v>200000</v>
      </c>
      <c r="L10" s="6">
        <f t="shared" si="9"/>
        <v>1875000</v>
      </c>
      <c r="M10" s="6">
        <f t="shared" si="10"/>
        <v>255822</v>
      </c>
      <c r="O10" s="4">
        <v>43700</v>
      </c>
      <c r="P10" s="4">
        <v>44198</v>
      </c>
      <c r="Q10" s="6">
        <f t="shared" si="6"/>
        <v>498</v>
      </c>
      <c r="R10" s="20"/>
      <c r="S10" s="9">
        <v>200000</v>
      </c>
      <c r="T10" s="20">
        <f t="shared" si="11"/>
        <v>1875000</v>
      </c>
      <c r="U10" s="6">
        <f t="shared" si="3"/>
        <v>255822</v>
      </c>
    </row>
    <row r="11" spans="1:21" ht="15.75" thickBot="1" x14ac:dyDescent="0.3">
      <c r="A11" s="8"/>
      <c r="B11" s="8"/>
      <c r="C11" s="8"/>
      <c r="D11" s="8"/>
      <c r="E11" s="8"/>
      <c r="F11" s="8"/>
      <c r="H11" s="8"/>
      <c r="I11" s="8"/>
      <c r="J11" s="8"/>
      <c r="K11" s="8"/>
      <c r="L11" s="8"/>
      <c r="M11" s="8"/>
      <c r="O11" s="8"/>
      <c r="P11" s="8"/>
      <c r="Q11" s="8"/>
      <c r="R11" s="8"/>
      <c r="S11" s="8"/>
      <c r="T11" s="8"/>
      <c r="U11" s="8"/>
    </row>
    <row r="12" spans="1:21" ht="15.75" thickBot="1" x14ac:dyDescent="0.3">
      <c r="A12" s="17" t="s">
        <v>7</v>
      </c>
      <c r="B12" s="18"/>
      <c r="C12" s="19"/>
      <c r="D12" s="10">
        <f>SUM(D8:D10)</f>
        <v>600000</v>
      </c>
      <c r="E12" s="10">
        <f>E7</f>
        <v>2475000</v>
      </c>
      <c r="F12" s="11">
        <f>SUM(F3:F10)</f>
        <v>2088474</v>
      </c>
      <c r="H12" s="17" t="s">
        <v>7</v>
      </c>
      <c r="I12" s="18"/>
      <c r="J12" s="19"/>
      <c r="K12" s="10">
        <f>SUM(K8:K10)</f>
        <v>600000</v>
      </c>
      <c r="L12" s="10">
        <f>L7</f>
        <v>2475000</v>
      </c>
      <c r="M12" s="11">
        <f>SUM(M3:M10)</f>
        <v>2088474</v>
      </c>
      <c r="O12" s="17" t="s">
        <v>7</v>
      </c>
      <c r="P12" s="18"/>
      <c r="Q12" s="19"/>
      <c r="R12" s="10">
        <f>SUM(S8:S10)</f>
        <v>600000</v>
      </c>
      <c r="S12" s="10"/>
      <c r="T12" s="10">
        <f>T7</f>
        <v>0</v>
      </c>
      <c r="U12" s="11">
        <f>SUM(U3:U10)</f>
        <v>2088474</v>
      </c>
    </row>
    <row r="13" spans="1:21" x14ac:dyDescent="0.25">
      <c r="A13" s="1"/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  <c r="O13" s="1"/>
      <c r="P13" s="1"/>
      <c r="Q13" s="1"/>
      <c r="R13" s="1"/>
      <c r="S13" s="1"/>
      <c r="T13" s="1"/>
      <c r="U13" s="1"/>
    </row>
    <row r="14" spans="1:21" x14ac:dyDescent="0.25">
      <c r="A14" s="14" t="s">
        <v>6</v>
      </c>
      <c r="B14" s="14"/>
      <c r="C14" s="14"/>
      <c r="D14" s="14"/>
      <c r="E14" s="6">
        <f>E12</f>
        <v>2475000</v>
      </c>
      <c r="F14" s="1"/>
      <c r="H14" s="14" t="s">
        <v>6</v>
      </c>
      <c r="I14" s="14"/>
      <c r="J14" s="14"/>
      <c r="K14" s="14"/>
      <c r="L14" s="6">
        <f>L12</f>
        <v>2475000</v>
      </c>
      <c r="M14" s="1"/>
      <c r="O14" s="14" t="s">
        <v>6</v>
      </c>
      <c r="P14" s="14"/>
      <c r="Q14" s="14"/>
      <c r="R14" s="14"/>
      <c r="S14" s="12"/>
      <c r="T14" s="6">
        <f>T5</f>
        <v>2475000</v>
      </c>
      <c r="U14" s="1"/>
    </row>
    <row r="15" spans="1:21" x14ac:dyDescent="0.25">
      <c r="A15" s="14" t="s">
        <v>8</v>
      </c>
      <c r="B15" s="14"/>
      <c r="C15" s="14"/>
      <c r="D15" s="14"/>
      <c r="E15" s="6">
        <f>F12</f>
        <v>2088474</v>
      </c>
      <c r="F15" s="1"/>
      <c r="H15" s="14" t="s">
        <v>8</v>
      </c>
      <c r="I15" s="14"/>
      <c r="J15" s="14"/>
      <c r="K15" s="14"/>
      <c r="L15" s="6">
        <f>M12</f>
        <v>2088474</v>
      </c>
      <c r="M15" s="1"/>
      <c r="O15" s="14" t="s">
        <v>8</v>
      </c>
      <c r="P15" s="14"/>
      <c r="Q15" s="14"/>
      <c r="R15" s="14"/>
      <c r="S15" s="12"/>
      <c r="T15" s="6">
        <f>U12</f>
        <v>2088474</v>
      </c>
      <c r="U15" s="1"/>
    </row>
    <row r="16" spans="1:21" x14ac:dyDescent="0.25">
      <c r="A16" s="14" t="s">
        <v>9</v>
      </c>
      <c r="B16" s="14"/>
      <c r="C16" s="14"/>
      <c r="D16" s="14"/>
      <c r="E16" s="6">
        <f>D12</f>
        <v>600000</v>
      </c>
      <c r="F16" s="1"/>
      <c r="H16" s="14" t="s">
        <v>9</v>
      </c>
      <c r="I16" s="14"/>
      <c r="J16" s="14"/>
      <c r="K16" s="14"/>
      <c r="L16" s="6">
        <f>K12</f>
        <v>600000</v>
      </c>
      <c r="M16" s="1"/>
      <c r="O16" s="14" t="s">
        <v>9</v>
      </c>
      <c r="P16" s="14"/>
      <c r="Q16" s="14"/>
      <c r="R16" s="14"/>
      <c r="S16" s="12"/>
      <c r="T16" s="6">
        <f>R12</f>
        <v>600000</v>
      </c>
      <c r="U16" s="1"/>
    </row>
    <row r="17" spans="1:21" x14ac:dyDescent="0.25">
      <c r="A17" s="14" t="s">
        <v>10</v>
      </c>
      <c r="B17" s="14"/>
      <c r="C17" s="14"/>
      <c r="D17" s="14"/>
      <c r="E17" s="6">
        <v>106000</v>
      </c>
      <c r="F17" s="1"/>
      <c r="H17" s="14" t="s">
        <v>10</v>
      </c>
      <c r="I17" s="14"/>
      <c r="J17" s="14"/>
      <c r="K17" s="14"/>
      <c r="L17" s="6">
        <v>106000</v>
      </c>
      <c r="M17" s="1"/>
      <c r="O17" s="14" t="s">
        <v>10</v>
      </c>
      <c r="P17" s="14"/>
      <c r="Q17" s="14"/>
      <c r="R17" s="14"/>
      <c r="S17" s="12"/>
      <c r="T17" s="6">
        <v>106000</v>
      </c>
      <c r="U17" s="1"/>
    </row>
    <row r="18" spans="1:21" x14ac:dyDescent="0.25">
      <c r="A18" s="14" t="s">
        <v>11</v>
      </c>
      <c r="B18" s="14"/>
      <c r="C18" s="14"/>
      <c r="D18" s="14"/>
      <c r="E18" s="6">
        <f>SUM(E14,E15,E17,-E16)</f>
        <v>4069474</v>
      </c>
      <c r="F18" s="1"/>
      <c r="H18" s="14" t="s">
        <v>11</v>
      </c>
      <c r="I18" s="14"/>
      <c r="J18" s="14"/>
      <c r="K18" s="14"/>
      <c r="L18" s="6">
        <f>SUM(L14,L15,L17,-L16)</f>
        <v>4069474</v>
      </c>
      <c r="M18" s="1"/>
      <c r="O18" s="14" t="s">
        <v>11</v>
      </c>
      <c r="P18" s="14"/>
      <c r="Q18" s="14"/>
      <c r="R18" s="14"/>
      <c r="S18" s="12"/>
      <c r="T18" s="6">
        <f>SUM(T14,T15,T17,-T16)</f>
        <v>4069474</v>
      </c>
      <c r="U18" s="1"/>
    </row>
  </sheetData>
  <mergeCells count="23">
    <mergeCell ref="O17:R17"/>
    <mergeCell ref="O18:R18"/>
    <mergeCell ref="A17:D17"/>
    <mergeCell ref="H17:K17"/>
    <mergeCell ref="A18:D18"/>
    <mergeCell ref="H18:K18"/>
    <mergeCell ref="O1:U1"/>
    <mergeCell ref="O12:Q12"/>
    <mergeCell ref="O14:R14"/>
    <mergeCell ref="O15:R15"/>
    <mergeCell ref="O16:R16"/>
    <mergeCell ref="A14:D14"/>
    <mergeCell ref="H14:K14"/>
    <mergeCell ref="A15:D15"/>
    <mergeCell ref="H15:K15"/>
    <mergeCell ref="A16:D16"/>
    <mergeCell ref="H16:K16"/>
    <mergeCell ref="A1:F1"/>
    <mergeCell ref="H1:M1"/>
    <mergeCell ref="B7:D7"/>
    <mergeCell ref="I7:K7"/>
    <mergeCell ref="A12:C12"/>
    <mergeCell ref="H12:J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9th Feb 2020</vt:lpstr>
      <vt:lpstr>2nd Jan 2021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2020-02-10T06:48:14Z</dcterms:created>
  <dcterms:modified xsi:type="dcterms:W3CDTF">2021-01-14T08:15:49Z</dcterms:modified>
</cp:coreProperties>
</file>